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threadedComments/threadedComment1.xml" ContentType="application/vnd.ms-excel.threadedcomments+xml"/>
  <Override PartName="/xl/comments3.xml" ContentType="application/vnd.openxmlformats-officedocument.spreadsheetml.comments+xml"/>
  <Override PartName="/xl/threadedComments/threadedComment2.xml" ContentType="application/vnd.ms-excel.threadedcomments+xml"/>
  <Override PartName="/xl/comments4.xml" ContentType="application/vnd.openxmlformats-officedocument.spreadsheetml.comments+xml"/>
  <Override PartName="/xl/threadedComments/threadedComment3.xml" ContentType="application/vnd.ms-excel.threadedcomments+xml"/>
  <Override PartName="/xl/comments5.xml" ContentType="application/vnd.openxmlformats-officedocument.spreadsheetml.comments+xml"/>
  <Override PartName="/xl/threadedComments/threadedComment4.xml" ContentType="application/vnd.ms-excel.threadedcomments+xml"/>
  <Override PartName="/xl/comments6.xml" ContentType="application/vnd.openxmlformats-officedocument.spreadsheetml.comments+xml"/>
  <Override PartName="/xl/comments7.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8.xml" ContentType="application/vnd.openxmlformats-officedocument.spreadsheetml.comments+xml"/>
  <Override PartName="/xl/threadedComments/threadedComment5.xml" ContentType="application/vnd.ms-excel.threadedcomments+xml"/>
  <Override PartName="/xl/drawings/drawing4.xml" ContentType="application/vnd.openxmlformats-officedocument.drawing+xml"/>
  <Override PartName="/xl/drawings/drawing5.xml" ContentType="application/vnd.openxmlformats-officedocument.drawing+xml"/>
  <Override PartName="/xl/comments9.xml" ContentType="application/vnd.openxmlformats-officedocument.spreadsheetml.comments+xml"/>
  <Override PartName="/xl/threadedComments/threadedComment6.xml" ContentType="application/vnd.ms-excel.threadedcomments+xml"/>
  <Override PartName="/xl/drawings/drawing6.xml" ContentType="application/vnd.openxmlformats-officedocument.drawing+xml"/>
  <Override PartName="/xl/drawings/drawing7.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V:\Marketing\(07_Producten_enTarieven)\Tariefaanvraag 2023\"/>
    </mc:Choice>
  </mc:AlternateContent>
  <xr:revisionPtr revIDLastSave="0" documentId="8_{A70514E8-611C-49F4-9EE6-F9756D01DD40}" xr6:coauthVersionLast="47" xr6:coauthVersionMax="47" xr10:uidLastSave="{00000000-0000-0000-0000-000000000000}"/>
  <bookViews>
    <workbookView xWindow="-120" yWindow="-120" windowWidth="21840" windowHeight="13140" firstSheet="10" activeTab="15" xr2:uid="{9D4A35B0-D877-8349-BCDC-C5086B5D7F1F}"/>
  </bookViews>
  <sheets>
    <sheet name="01 Vastrechten" sheetId="48" r:id="rId1"/>
    <sheet name="Specificaties" sheetId="24" r:id="rId2"/>
    <sheet name="LOG" sheetId="5" r:id="rId3"/>
    <sheet name="Arriva Flow" sheetId="51" r:id="rId4"/>
    <sheet name="Landelijk spoor NS" sheetId="21" r:id="rId5"/>
    <sheet name="LTK" sheetId="6" r:id="rId6"/>
    <sheet name="Sales producten" sheetId="52" r:id="rId7"/>
    <sheet name="Z-BW" sheetId="46" r:id="rId8"/>
    <sheet name="Z-BO" sheetId="47" r:id="rId9"/>
    <sheet name="ZZ-LB" sheetId="49" r:id="rId10"/>
    <sheet name="O-VD" sheetId="32" r:id="rId11"/>
    <sheet name="O-GLD" sheetId="45" r:id="rId12"/>
    <sheet name="W-ZHN" sheetId="25" r:id="rId13"/>
    <sheet name="N-WAD" sheetId="39" r:id="rId14"/>
    <sheet name="N-NF" sheetId="40" r:id="rId15"/>
    <sheet name="N-NN" sheetId="41" r:id="rId16"/>
    <sheet name="N-LS" sheetId="42" r:id="rId17"/>
    <sheet name="Tarieftabel N-NN" sheetId="38" r:id="rId18"/>
    <sheet name="Tarieftabel ZZ-LR" sheetId="50" r:id="rId19"/>
    <sheet name="Tarieftabel O-VD" sheetId="27" r:id="rId20"/>
    <sheet name="Tarieftabel O-GT" sheetId="28" r:id="rId21"/>
    <sheet name="Tarieftabel O-ArnWin" sheetId="29" r:id="rId22"/>
  </sheets>
  <externalReferences>
    <externalReference r:id="rId23"/>
    <externalReference r:id="rId24"/>
  </externalReferences>
  <definedNames>
    <definedName name="_xlnm._FilterDatabase" localSheetId="4" hidden="1">'Landelijk spoor NS'!$B$3:$S$123</definedName>
    <definedName name="BESTAND">'[1]Opbr N-1'!#REF!</definedName>
    <definedName name="d">'[1]Opbr N-1'!#REF!</definedName>
    <definedName name="EURO">'[1]Opbr 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53" i="49" l="1"/>
  <c r="K50" i="49"/>
  <c r="K35" i="47"/>
  <c r="B34" i="47"/>
  <c r="K33" i="47"/>
  <c r="K32" i="47"/>
  <c r="K31" i="47"/>
  <c r="K30" i="47"/>
  <c r="K28" i="47"/>
  <c r="K26" i="47"/>
  <c r="B25" i="47"/>
  <c r="K20" i="47"/>
  <c r="K19" i="47"/>
  <c r="K18" i="47"/>
  <c r="K17" i="47"/>
  <c r="K16" i="47"/>
  <c r="B15" i="47"/>
  <c r="K10" i="47"/>
  <c r="K9" i="47"/>
  <c r="B8" i="47"/>
  <c r="K7" i="47"/>
  <c r="K5" i="47"/>
  <c r="B4" i="47"/>
  <c r="K36" i="46"/>
  <c r="K29" i="47" s="1"/>
  <c r="K35" i="46"/>
  <c r="K34" i="46"/>
  <c r="K32" i="46"/>
  <c r="K27" i="47" s="1"/>
  <c r="K31" i="46"/>
  <c r="K30" i="46"/>
  <c r="K24" i="46"/>
  <c r="K21" i="47" s="1"/>
  <c r="K12" i="46"/>
  <c r="K11" i="47" s="1"/>
  <c r="L145" i="45"/>
  <c r="K145" i="45"/>
  <c r="L144" i="45"/>
  <c r="K144" i="45"/>
  <c r="L143" i="45"/>
  <c r="K143" i="45"/>
  <c r="L142" i="45"/>
  <c r="K142" i="45"/>
  <c r="L141" i="45"/>
  <c r="K141" i="45"/>
  <c r="L140" i="45"/>
  <c r="K140" i="45"/>
  <c r="L139" i="45"/>
  <c r="K139" i="45"/>
  <c r="L138" i="45"/>
  <c r="K138" i="45"/>
  <c r="L137" i="45"/>
  <c r="K137" i="45"/>
  <c r="L136" i="45"/>
  <c r="K136" i="45"/>
  <c r="L135" i="45"/>
  <c r="K135" i="45"/>
  <c r="L134" i="45"/>
  <c r="K134" i="45"/>
  <c r="L133" i="45"/>
  <c r="K133" i="45"/>
  <c r="L132" i="45"/>
  <c r="K132" i="45"/>
  <c r="L131" i="45"/>
  <c r="K131" i="45"/>
  <c r="L130" i="45"/>
  <c r="K130" i="45"/>
  <c r="L129" i="45"/>
  <c r="K129" i="45"/>
  <c r="L128" i="45"/>
  <c r="K128" i="45"/>
  <c r="L127" i="45"/>
  <c r="K127" i="45"/>
  <c r="L126" i="45"/>
  <c r="K126" i="45"/>
  <c r="L125" i="45"/>
  <c r="K125" i="45"/>
  <c r="L124" i="45"/>
  <c r="K124" i="45"/>
  <c r="L123" i="45"/>
  <c r="K123" i="45"/>
  <c r="L122" i="45"/>
  <c r="K122" i="45"/>
  <c r="L121" i="45"/>
  <c r="K121" i="45"/>
  <c r="L120" i="45"/>
  <c r="K120" i="45"/>
  <c r="L116" i="45"/>
  <c r="J116" i="45"/>
  <c r="L115" i="45"/>
  <c r="J115" i="45"/>
  <c r="L79" i="45"/>
  <c r="L35" i="45"/>
  <c r="K13" i="46" l="1"/>
  <c r="K14" i="46" s="1"/>
  <c r="K15" i="46" s="1"/>
  <c r="K14" i="47" s="1"/>
  <c r="K25" i="46"/>
  <c r="K26" i="46" s="1"/>
  <c r="K13" i="47"/>
  <c r="K23" i="47"/>
  <c r="K27" i="46"/>
  <c r="K24" i="47" s="1"/>
  <c r="K12" i="47"/>
  <c r="K22" i="47"/>
  <c r="J20" i="42" l="1"/>
  <c r="J19" i="42"/>
  <c r="J18" i="42"/>
  <c r="J17" i="42"/>
  <c r="J16" i="42"/>
  <c r="J15" i="42"/>
  <c r="I14" i="41"/>
  <c r="J36" i="40"/>
  <c r="J35" i="40"/>
  <c r="J34" i="40"/>
  <c r="I34" i="40"/>
  <c r="H34" i="40"/>
  <c r="J29" i="40"/>
  <c r="I29" i="40"/>
  <c r="H29" i="40"/>
  <c r="J23" i="40"/>
  <c r="I23" i="40"/>
  <c r="I18" i="40"/>
  <c r="H18" i="40"/>
  <c r="J70" i="39"/>
  <c r="J69" i="39" s="1"/>
  <c r="I69" i="39"/>
  <c r="I68" i="39"/>
  <c r="I67" i="39"/>
  <c r="J66" i="39"/>
  <c r="I66" i="39"/>
  <c r="J65" i="39"/>
  <c r="I65" i="39"/>
  <c r="J64" i="39"/>
  <c r="I64" i="39"/>
  <c r="J63" i="39"/>
  <c r="I63" i="39"/>
  <c r="J32" i="39"/>
  <c r="J31" i="39"/>
  <c r="J30" i="39"/>
  <c r="J25" i="39"/>
  <c r="H25" i="39"/>
  <c r="J19" i="39"/>
  <c r="I19" i="39"/>
  <c r="I14" i="39"/>
  <c r="J67" i="39" l="1"/>
  <c r="J68" i="39"/>
  <c r="J42" i="6"/>
  <c r="J9" i="6"/>
  <c r="J8" i="6"/>
  <c r="J7" i="6"/>
  <c r="J6" i="6"/>
  <c r="J7" i="32" l="1"/>
  <c r="H141" i="25" l="1"/>
  <c r="E141" i="25"/>
  <c r="H140" i="25"/>
  <c r="E140" i="25"/>
  <c r="H139" i="25"/>
  <c r="E139" i="25"/>
  <c r="H138" i="25"/>
  <c r="E138" i="25"/>
  <c r="H137" i="25"/>
  <c r="E137" i="25"/>
  <c r="H136" i="25"/>
  <c r="E136" i="25"/>
  <c r="H135" i="25"/>
  <c r="E135" i="25"/>
  <c r="H134" i="25"/>
  <c r="E134" i="25"/>
  <c r="H133" i="25"/>
  <c r="E133" i="25"/>
  <c r="H132" i="25"/>
  <c r="E132" i="25"/>
  <c r="H131" i="25"/>
  <c r="E131" i="25"/>
  <c r="H130" i="25"/>
  <c r="E130" i="25"/>
  <c r="H129" i="25"/>
  <c r="E129" i="25"/>
  <c r="H128" i="25"/>
  <c r="E128" i="25"/>
  <c r="H127" i="25"/>
  <c r="E127" i="25"/>
  <c r="H126" i="25"/>
  <c r="E126" i="25"/>
  <c r="H125" i="25"/>
  <c r="E125" i="25"/>
  <c r="H124" i="25"/>
  <c r="E124" i="25"/>
  <c r="H123" i="25"/>
  <c r="E123" i="25"/>
  <c r="H122" i="25"/>
  <c r="E122" i="25"/>
  <c r="H121" i="25"/>
  <c r="E121" i="25"/>
  <c r="H120" i="25"/>
  <c r="E120" i="25"/>
  <c r="H119" i="25"/>
  <c r="E119" i="25"/>
  <c r="H118" i="25"/>
  <c r="E118" i="25"/>
  <c r="H43" i="6" l="1"/>
  <c r="H45" i="6" s="1"/>
  <c r="H42" i="6"/>
  <c r="I28" i="6"/>
  <c r="I15"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Gorkum van, Noortje N (NSC)</author>
    <author>Haarman, Paul P (NSC)</author>
  </authors>
  <commentList>
    <comment ref="I62" authorId="0" shapeId="0" xr:uid="{6B150AB0-2AE2-4DE2-9F38-4ACADB491241}">
      <text>
        <r>
          <rPr>
            <b/>
            <sz val="9"/>
            <color indexed="81"/>
            <rFont val="Tahoma"/>
            <family val="2"/>
          </rPr>
          <t>Gorkum van, Noortje N (NSC):</t>
        </r>
        <r>
          <rPr>
            <sz val="9"/>
            <color indexed="81"/>
            <rFont val="Tahoma"/>
            <family val="2"/>
          </rPr>
          <t xml:space="preserve">
Volgens adviesaanvraag LTK scenario 2
</t>
        </r>
      </text>
    </comment>
    <comment ref="J62" authorId="0" shapeId="0" xr:uid="{CE4339F3-38EE-4B47-B47D-F78BA9B303DF}">
      <text>
        <r>
          <rPr>
            <b/>
            <sz val="9"/>
            <color indexed="81"/>
            <rFont val="Tahoma"/>
            <family val="2"/>
          </rPr>
          <t>Gorkum van, Noortje N (NSC):</t>
        </r>
        <r>
          <rPr>
            <sz val="9"/>
            <color indexed="81"/>
            <rFont val="Tahoma"/>
            <family val="2"/>
          </rPr>
          <t xml:space="preserve">
Volgens adviesaanvraag LTK scenario 2
</t>
        </r>
      </text>
    </comment>
    <comment ref="I143" authorId="1" shapeId="0" xr:uid="{C3C22D74-957D-453B-871F-F838F307849C}">
      <text>
        <r>
          <rPr>
            <b/>
            <sz val="9"/>
            <color rgb="FF000000"/>
            <rFont val="Tahoma"/>
            <family val="2"/>
          </rPr>
          <t>Haarman, Paul P (NSC):</t>
        </r>
        <r>
          <rPr>
            <sz val="9"/>
            <color rgb="FF000000"/>
            <rFont val="Tahoma"/>
            <family val="2"/>
          </rPr>
          <t xml:space="preserve">
Conform adviesaanvraag LTK</t>
        </r>
      </text>
    </comment>
    <comment ref="J143" authorId="1" shapeId="0" xr:uid="{CBDF56AD-E61D-4672-AB53-B1F6D53668E5}">
      <text>
        <r>
          <rPr>
            <b/>
            <sz val="9"/>
            <color rgb="FF000000"/>
            <rFont val="Tahoma"/>
            <family val="2"/>
          </rPr>
          <t>Haarman, Paul P (NSC):</t>
        </r>
        <r>
          <rPr>
            <sz val="9"/>
            <color rgb="FF000000"/>
            <rFont val="Tahoma"/>
            <family val="2"/>
          </rPr>
          <t xml:space="preserve">
Conform adviesaanvraag LTK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tc={EDC740A8-F122-4541-9BDE-F6790BCC2587}</author>
  </authors>
  <commentList>
    <comment ref="C17" authorId="0" shapeId="0" xr:uid="{EDC740A8-F122-4541-9BDE-F6790BCC2587}">
      <text>
        <t>[Opmerkingenthread]
U kunt deze opmerkingenthread lezen in uw versie van Excel. Eventuele wijzigingen aan de thread gaan echter verloren als het bestand wordt geopend in een nieuwere versie van Excel. Meer informatie: https://go.microsoft.com/fwlink/?linkid=870924
Opmerking:
    tarief voor de Store op €0,- wordt uitgeleverd in de store maar vooraf verekend. 
Mailwisseling Pierre, Chris Henk 08-11-2018</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tc={8766DF42-018A-4EE1-9056-2EAEB71A9E39}</author>
  </authors>
  <commentList>
    <comment ref="H37" authorId="0" shapeId="0" xr:uid="{8766DF42-018A-4EE1-9056-2EAEB71A9E39}">
      <text>
        <t>[Opmerkingenthread]
U kunt deze opmerkingenthread lezen in uw versie van Excel. Eventuele wijzigingen aan de thread gaan echter verloren als het bestand wordt geopend in een nieuwere versie van Excel. Meer informatie: https://go.microsoft.com/fwlink/?linkid=870924
Opmerking:
    Let op per 1-1-2020 geen voorverkoop CT Stadskaartjes meer</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tc={65FC8F3D-C69D-4C78-8DEB-0E1897380540}</author>
  </authors>
  <commentList>
    <comment ref="G30" authorId="0" shapeId="0" xr:uid="{65FC8F3D-C69D-4C78-8DEB-0E1897380540}">
      <text>
        <t>[Opmerkingenthread]
U kunt deze opmerkingenthread lezen in uw versie van Excel. Eventuele wijzigingen aan de thread gaan echter verloren als het bestand wordt geopend in een nieuwere versie van Excel. Meer informatie: https://go.microsoft.com/fwlink/?linkid=870924
Opmerking:
    Let op per 1-1-2020 geen voorverkoop CT Stadskaartjes meer</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tc={959B48B6-2D89-477C-8F39-4CC592CAA611}</author>
    <author>tc={BAB06DA1-A25A-4D8E-B338-39ED3A7F79FC}</author>
    <author>tc={32B28D40-8CFF-4AB4-85C6-4BD3C641BFFF}</author>
    <author>tc={13B422E8-DB42-44DA-9F05-A0120E86EFA4}</author>
    <author>tc={CC6CE8DD-44C1-4292-B488-F24B0A2B0C46}</author>
    <author>tc={8953BE07-0B60-45B8-B8D7-6A367F32ADEB}</author>
    <author>tc={9762EE5E-468A-4D3D-AF2E-FC7C6045E309}</author>
    <author>tc={4C1E1E21-F3F1-45DA-A071-D18DC18D2581}</author>
    <author>tc={4D12263E-148F-4929-914B-DAD29BB5427B}</author>
    <author>tc={CA05EF3C-4319-45BD-905D-56A1B9561CD5}</author>
  </authors>
  <commentList>
    <comment ref="B10" authorId="0" shapeId="0" xr:uid="{959B48B6-2D89-477C-8F39-4CC592CAA611}">
      <text>
        <t>[Opmerkingenthread]
U kunt deze opmerkingenthread lezen in uw versie van Excel. Eventuele wijzigingen aan de thread gaan echter verloren als het bestand wordt geopend in een nieuwere versie van Excel. Meer informatie: https://go.microsoft.com/fwlink/?linkid=870924
Opmerking:
    Opvragen bij CXX Herman de Gooijer en Martijn Cats</t>
      </text>
    </comment>
    <comment ref="B76" authorId="1" shapeId="0" xr:uid="{BAB06DA1-A25A-4D8E-B338-39ED3A7F79FC}">
      <text>
        <t>[Opmerkingenthread]
U kunt deze opmerkingenthread lezen in uw versie van Excel. Eventuele wijzigingen aan de thread gaan echter verloren als het bestand wordt geopend in een nieuwere versie van Excel. Meer informatie: https://go.microsoft.com/fwlink/?linkid=870924
Opmerking:
    CXX Herman de Gooijer en Martijn Cats</t>
      </text>
    </comment>
    <comment ref="B81" authorId="2" shapeId="0" xr:uid="{32B28D40-8CFF-4AB4-85C6-4BD3C641BFFF}">
      <text>
        <t>[Opmerkingenthread]
U kunt deze opmerkingenthread lezen in uw versie van Excel. Eventuele wijzigingen aan de thread gaan echter verloren als het bestand wordt geopend in een nieuwere versie van Excel. Meer informatie: https://go.microsoft.com/fwlink/?linkid=870924
Opmerking:
    In deze lijst ontbreekt het P+R Maastricht Altijd Vrij abonnement a € 27,85</t>
      </text>
    </comment>
    <comment ref="J87" authorId="3" shapeId="0" xr:uid="{13B422E8-DB42-44DA-9F05-A0120E86EFA4}">
      <text>
        <t>[Opmerkingenthread]
U kunt deze opmerkingenthread lezen in uw versie van Excel. Eventuele wijzigingen aan de thread gaan echter verloren als het bestand wordt geopend in een nieuwere versie van Excel. Meer informatie: https://go.microsoft.com/fwlink/?linkid=870924
Opmerking:
    Foutieve prijs doorgevoerd, dit had moeten zijn 42,30</t>
      </text>
    </comment>
    <comment ref="J88" authorId="4" shapeId="0" xr:uid="{CC6CE8DD-44C1-4292-B488-F24B0A2B0C46}">
      <text>
        <t>[Opmerkingenthread]
U kunt deze opmerkingenthread lezen in uw versie van Excel. Eventuele wijzigingen aan de thread gaan echter verloren als het bestand wordt geopend in een nieuwere versie van Excel. Meer informatie: https://go.microsoft.com/fwlink/?linkid=870924
Opmerking:
    Foutieve prijs doorgevoerd, dit had moeten zijn 49,00</t>
      </text>
    </comment>
    <comment ref="J90" authorId="5" shapeId="0" xr:uid="{8953BE07-0B60-45B8-B8D7-6A367F32ADEB}">
      <text>
        <t>[Opmerkingenthread]
U kunt deze opmerkingenthread lezen in uw versie van Excel. Eventuele wijzigingen aan de thread gaan echter verloren als het bestand wordt geopend in een nieuwere versie van Excel. Meer informatie: https://go.microsoft.com/fwlink/?linkid=870924
Opmerking:
    Foutieve prijs doorgevoerd, dit had moeten zijn 123,00</t>
      </text>
    </comment>
    <comment ref="J91" authorId="6" shapeId="0" xr:uid="{9762EE5E-468A-4D3D-AF2E-FC7C6045E309}">
      <text>
        <t>[Opmerkingenthread]
U kunt deze opmerkingenthread lezen in uw versie van Excel. Eventuele wijzigingen aan de thread gaan echter verloren als het bestand wordt geopend in een nieuwere versie van Excel. Meer informatie: https://go.microsoft.com/fwlink/?linkid=870924
Opmerking:
    Foutieve prijs doorgevoerd, had moeten zijn 139,90</t>
      </text>
    </comment>
    <comment ref="B112" authorId="7" shapeId="0" xr:uid="{4C1E1E21-F3F1-45DA-A071-D18DC18D2581}">
      <text>
        <t>[Opmerkingenthread]
U kunt deze opmerkingenthread lezen in uw versie van Excel. Eventuele wijzigingen aan de thread gaan echter verloren als het bestand wordt geopend in een nieuwere versie van Excel. Meer informatie: https://go.microsoft.com/fwlink/?linkid=870924
Opmerking:
    nieuw product</t>
      </text>
    </comment>
    <comment ref="K146" authorId="8" shapeId="0" xr:uid="{4D12263E-148F-4929-914B-DAD29BB5427B}">
      <text>
        <t xml:space="preserve">[Opmerkingenthread]
U kunt deze opmerkingenthread lezen in uw versie van Excel. Eventuele wijzigingen aan de thread gaan echter verloren als het bestand wordt geopend in een nieuwere versie van Excel. Meer informatie: https://go.microsoft.com/fwlink/?linkid=870924
Opmerking:
    nog niet bekend
Beantwoorden:
    voorlopig prijzen 2021 ingevuld
</t>
      </text>
    </comment>
    <comment ref="K147" authorId="9" shapeId="0" xr:uid="{CA05EF3C-4319-45BD-905D-56A1B9561CD5}">
      <text>
        <t>[Opmerkingenthread]
U kunt deze opmerkingenthread lezen in uw versie van Excel. Eventuele wijzigingen aan de thread gaan echter verloren als het bestand wordt geopend in een nieuwere versie van Excel. Meer informatie: https://go.microsoft.com/fwlink/?linkid=870924
Opmerking:
    nog niet bekend
Beantwoorden:
    voorlopig prijzen 2021 ingevuld</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Vink, Remco</author>
  </authors>
  <commentList>
    <comment ref="H5" authorId="0" shapeId="0" xr:uid="{ACC62197-E12E-49B0-9242-0E454222455A}">
      <text>
        <r>
          <rPr>
            <b/>
            <sz val="8"/>
            <color indexed="81"/>
            <rFont val="Tahoma"/>
            <family val="2"/>
          </rPr>
          <t>Vink, Remco:</t>
        </r>
        <r>
          <rPr>
            <sz val="8"/>
            <color indexed="81"/>
            <rFont val="Tahoma"/>
            <family val="2"/>
          </rPr>
          <t xml:space="preserve">
LTI 2,23%
</t>
        </r>
      </text>
    </comment>
    <comment ref="I5" authorId="0" shapeId="0" xr:uid="{514221C3-2ADB-4530-8149-9F2858D60F7A}">
      <text>
        <r>
          <rPr>
            <b/>
            <sz val="8"/>
            <color indexed="81"/>
            <rFont val="Tahoma"/>
            <family val="2"/>
          </rPr>
          <t>Vink, Remco:</t>
        </r>
        <r>
          <rPr>
            <sz val="8"/>
            <color indexed="81"/>
            <rFont val="Tahoma"/>
            <family val="2"/>
          </rPr>
          <t xml:space="preserve">
THO -0,9%
</t>
        </r>
      </text>
    </comment>
    <comment ref="H6" authorId="0" shapeId="0" xr:uid="{0CA9DFAC-8E86-4EFD-BA20-9B484F0EFED1}">
      <text>
        <r>
          <rPr>
            <b/>
            <sz val="8"/>
            <color indexed="81"/>
            <rFont val="Tahoma"/>
            <family val="2"/>
          </rPr>
          <t>Vink, Remco:</t>
        </r>
        <r>
          <rPr>
            <sz val="8"/>
            <color indexed="81"/>
            <rFont val="Tahoma"/>
            <family val="2"/>
          </rPr>
          <t xml:space="preserve">
LTI 2,23%</t>
        </r>
      </text>
    </comment>
    <comment ref="I6" authorId="0" shapeId="0" xr:uid="{400532D1-B951-424F-A097-0F756901102A}">
      <text>
        <r>
          <rPr>
            <b/>
            <sz val="8"/>
            <color indexed="81"/>
            <rFont val="Tahoma"/>
            <family val="2"/>
          </rPr>
          <t>Vink, Remco:</t>
        </r>
        <r>
          <rPr>
            <sz val="8"/>
            <color indexed="81"/>
            <rFont val="Tahoma"/>
            <family val="2"/>
          </rPr>
          <t xml:space="preserve">
THO -0,8%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Bron, Bart van den</author>
  </authors>
  <commentList>
    <comment ref="S66" authorId="0" shapeId="0" xr:uid="{8B02E540-61BB-4B32-BB88-A4C288938709}">
      <text>
        <r>
          <rPr>
            <b/>
            <sz val="8"/>
            <color indexed="81"/>
            <rFont val="Tahoma"/>
            <family val="2"/>
          </rPr>
          <t>Bron, Bart van den:</t>
        </r>
        <r>
          <rPr>
            <sz val="8"/>
            <color indexed="81"/>
            <rFont val="Tahoma"/>
            <family val="2"/>
          </rPr>
          <t xml:space="preserve">
Belbus???</t>
        </r>
      </text>
    </comment>
    <comment ref="S67" authorId="0" shapeId="0" xr:uid="{7A71BB9B-EBED-46D0-A54C-B6D4E8164AB5}">
      <text>
        <r>
          <rPr>
            <b/>
            <sz val="8"/>
            <color indexed="81"/>
            <rFont val="Tahoma"/>
            <family val="2"/>
          </rPr>
          <t>Bron, Bart van den:</t>
        </r>
        <r>
          <rPr>
            <sz val="8"/>
            <color indexed="81"/>
            <rFont val="Tahoma"/>
            <family val="2"/>
          </rPr>
          <t xml:space="preserve">
Belbus???</t>
        </r>
      </text>
    </comment>
    <comment ref="S68" authorId="0" shapeId="0" xr:uid="{6341B7AE-86D9-4AF1-80D3-E65D393CD3EE}">
      <text>
        <r>
          <rPr>
            <b/>
            <sz val="8"/>
            <color indexed="81"/>
            <rFont val="Tahoma"/>
            <family val="2"/>
          </rPr>
          <t>Bron, Bart van den:</t>
        </r>
        <r>
          <rPr>
            <sz val="8"/>
            <color indexed="81"/>
            <rFont val="Tahoma"/>
            <family val="2"/>
          </rPr>
          <t xml:space="preserve">
Belbus???</t>
        </r>
      </text>
    </comment>
    <comment ref="S69" authorId="0" shapeId="0" xr:uid="{2D563922-CD8D-4DB1-9C21-2E04CF94A197}">
      <text>
        <r>
          <rPr>
            <b/>
            <sz val="8"/>
            <color indexed="81"/>
            <rFont val="Tahoma"/>
            <family val="2"/>
          </rPr>
          <t>Bron, Bart van den:</t>
        </r>
        <r>
          <rPr>
            <sz val="8"/>
            <color indexed="81"/>
            <rFont val="Tahoma"/>
            <family val="2"/>
          </rPr>
          <t xml:space="preserve">
Belbus???</t>
        </r>
      </text>
    </comment>
    <comment ref="S70" authorId="0" shapeId="0" xr:uid="{6E0019B4-2B25-4A35-B5D5-9ACBA6925125}">
      <text>
        <r>
          <rPr>
            <b/>
            <sz val="8"/>
            <color indexed="81"/>
            <rFont val="Tahoma"/>
            <family val="2"/>
          </rPr>
          <t>Bron, Bart van den:</t>
        </r>
        <r>
          <rPr>
            <sz val="8"/>
            <color indexed="81"/>
            <rFont val="Tahoma"/>
            <family val="2"/>
          </rPr>
          <t xml:space="preserve">
Belbus???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tc={6A7ED76D-EC16-4067-BF08-DAEE3D208098}</author>
  </authors>
  <commentList>
    <comment ref="J9" authorId="0" shapeId="0" xr:uid="{6A7ED76D-EC16-4067-BF08-DAEE3D208098}">
      <text>
        <t>[Opmerkingenthread]
U kunt deze opmerkingenthread lezen in uw versie van Excel. Eventuele wijzigingen aan de thread gaan echter verloren als het bestand wordt geopend in een nieuwere versie van Excel. Meer informatie: https://go.microsoft.com/fwlink/?linkid=870924
Opmerking:
    29/11 wijziging van tarief NH</t>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tc={A84989D6-A063-4D08-A153-40C7221BA5A8}</author>
    <author>Bezooijen, Natascha van</author>
  </authors>
  <commentList>
    <comment ref="H10" authorId="0" shapeId="0" xr:uid="{A84989D6-A063-4D08-A153-40C7221BA5A8}">
      <text>
        <t>[Opmerkingenthread]
U kunt deze opmerkingenthread lezen in uw versie van Excel. Eventuele wijzigingen aan de thread gaan echter verloren als het bestand wordt geopend in een nieuwere versie van Excel. Meer informatie: https://go.microsoft.com/fwlink/?linkid=870924
Opmerking:
    tarief is niet juist, moet 34,50 zijn</t>
      </text>
    </comment>
    <comment ref="F30" authorId="1" shapeId="0" xr:uid="{2B6B0327-1A55-428D-8D65-4053A342054D}">
      <text>
        <r>
          <rPr>
            <b/>
            <sz val="8"/>
            <color indexed="81"/>
            <rFont val="Tahoma"/>
            <family val="2"/>
          </rPr>
          <t>Bezooijen, Natascha van:CXX</t>
        </r>
      </text>
    </comment>
  </commentList>
</comments>
</file>

<file path=xl/sharedStrings.xml><?xml version="1.0" encoding="utf-8"?>
<sst xmlns="http://schemas.openxmlformats.org/spreadsheetml/2006/main" count="6977" uniqueCount="1203">
  <si>
    <t xml:space="preserve">  </t>
  </si>
  <si>
    <t>Regionale tarieven Brabant West</t>
  </si>
  <si>
    <t>Voorwaarden</t>
  </si>
  <si>
    <t>Productnaam</t>
  </si>
  <si>
    <t>Productnr</t>
  </si>
  <si>
    <t>Contract Tariff Id</t>
  </si>
  <si>
    <t>2022 niet definitief</t>
  </si>
  <si>
    <t>DEF</t>
  </si>
  <si>
    <t>Acceptatie OVC</t>
  </si>
  <si>
    <t>Verkoop POS/quarto</t>
  </si>
  <si>
    <t>Verkoop Backoffice</t>
  </si>
  <si>
    <t>Verkoop Webshop</t>
  </si>
  <si>
    <t>Geldigheid (dal/spits)</t>
  </si>
  <si>
    <t>Modaliteit (trein/(buurtbus)/HOV)</t>
  </si>
  <si>
    <t>Leeftijd (65+/kind/etc)</t>
  </si>
  <si>
    <t>Gebied (landelijk/1 regio of meer)</t>
  </si>
  <si>
    <t>Uitzonderingen</t>
  </si>
  <si>
    <t>Kilometertarief OV-chipkaart</t>
  </si>
  <si>
    <t>nvt</t>
  </si>
  <si>
    <t>ja</t>
  </si>
  <si>
    <t>nee</t>
  </si>
  <si>
    <t>Kilometer tarief Nightliner flatfare</t>
  </si>
  <si>
    <t>vervallen</t>
  </si>
  <si>
    <r>
      <t xml:space="preserve">Bravo Flex Bergen op Zoom lijn 820 flatfare </t>
    </r>
    <r>
      <rPr>
        <b/>
        <sz val="10"/>
        <color theme="1"/>
        <rFont val="Arial"/>
        <family val="2"/>
      </rPr>
      <t xml:space="preserve">van/naar station. </t>
    </r>
  </si>
  <si>
    <r>
      <t xml:space="preserve">Bravo Flex Bergen op Zoom lijn 820 kris kras </t>
    </r>
    <r>
      <rPr>
        <b/>
        <sz val="10"/>
        <color theme="1"/>
        <rFont val="Arial"/>
        <family val="2"/>
      </rPr>
      <t xml:space="preserve"> </t>
    </r>
  </si>
  <si>
    <t>Reisproducten OV-chipkaart maand (doorlopend)</t>
  </si>
  <si>
    <t>Brabant Jeugd maandabonnement 12 t/m 18 jarigen</t>
  </si>
  <si>
    <t>Brabant Altijd Vrij Anoniem</t>
  </si>
  <si>
    <t>Brabant Altijd Vrij Kind</t>
  </si>
  <si>
    <t>Brabant Altijd Vrij Tiener</t>
  </si>
  <si>
    <t>Brabant Altijd Vrij Volwassen</t>
  </si>
  <si>
    <t>Brabant Altijd Vrij Senior</t>
  </si>
  <si>
    <t>65+</t>
  </si>
  <si>
    <t>Reisproducten OV-chipkaart kwartaal</t>
  </si>
  <si>
    <t>winterschoolliner 5 maanden</t>
  </si>
  <si>
    <t>Reisproducten OV-chipkaart jaar of onbepaalde tijd</t>
  </si>
  <si>
    <t xml:space="preserve">Brabant Dalkorting Kind </t>
  </si>
  <si>
    <t>Brabant Dalkorting Jeugd</t>
  </si>
  <si>
    <t>Brabant Dalkorting Volwassen</t>
  </si>
  <si>
    <t>Brabant Dalkorting Senior</t>
  </si>
  <si>
    <t>Brabant Altijd Vrij jeugd</t>
  </si>
  <si>
    <t>Wagenverkoopassortiment</t>
  </si>
  <si>
    <t>Ritkaartje</t>
  </si>
  <si>
    <t>Ritkaartje middellang</t>
  </si>
  <si>
    <t>Ritkaartje lang</t>
  </si>
  <si>
    <t>Ritkaartje (CT voorverkoop)</t>
  </si>
  <si>
    <t>Dalurendagkaartje</t>
  </si>
  <si>
    <t>Dalurendagkaartje middellang</t>
  </si>
  <si>
    <t>Dalurendagkaartje lang</t>
  </si>
  <si>
    <t>Dalurendagkaartje (CT voorverkoop)</t>
  </si>
  <si>
    <t>Stadskaartje (CT voorverkoop)</t>
  </si>
  <si>
    <t>Stadskaartje</t>
  </si>
  <si>
    <t>Ritkaartje Nightliner</t>
  </si>
  <si>
    <t>Retourkaartje Nightliner</t>
  </si>
  <si>
    <t>rituitrijkaart</t>
  </si>
  <si>
    <t>OV-Schoolticket voor groepen (max 26 incl. 1 begeleider)</t>
  </si>
  <si>
    <t>Regionale tarieven Brabant Oost</t>
  </si>
  <si>
    <t>Tranferiumbussen geen OV-chipkaart afrekening lijn 760,770,780</t>
  </si>
  <si>
    <t>Brabant Dalkorting Kind</t>
  </si>
  <si>
    <t>wijziging:</t>
  </si>
  <si>
    <t xml:space="preserve">concessie: </t>
  </si>
  <si>
    <t>datum:</t>
  </si>
  <si>
    <t>Volledige sheet in vastgesteld</t>
  </si>
  <si>
    <t xml:space="preserve">Staat open nog geen vaststelling </t>
  </si>
  <si>
    <t>Vastgesteld en definitief tarief in een sheet</t>
  </si>
  <si>
    <t>Reisproducten OV-Chipkaart</t>
  </si>
  <si>
    <t>Opstaptarief (bus en trein)*</t>
  </si>
  <si>
    <t>Opstaptarief met 20% korting</t>
  </si>
  <si>
    <t>Opstaptarief met 34% korting</t>
  </si>
  <si>
    <t>Opstaptarief met 40% korting</t>
  </si>
  <si>
    <t>Opstaptarief met 34% + 20% korting</t>
  </si>
  <si>
    <t>Altijd Korting (LTK2) maandabonnement (kind)</t>
  </si>
  <si>
    <t>Altijd Korting (LTK2) maandabonnement (tiener)</t>
  </si>
  <si>
    <t>Altijd Korting (LTK2) maandabonnement (volwassene)</t>
  </si>
  <si>
    <t>Altijd Korting (LTK2) maandabonnement (senior)</t>
  </si>
  <si>
    <t>Altijd Korting (LTK2) jaarabonnement (kind)</t>
  </si>
  <si>
    <t>Altijd Korting (LTK2) jaarabonnement (tiener)</t>
  </si>
  <si>
    <t>Altijd Korting (LTK2) jaarabonnement (volwassene)</t>
  </si>
  <si>
    <t>Altijd Korting (LTK2) jaarabonnement (senior)</t>
  </si>
  <si>
    <t>OV jaarkaart 1 persoon (BTM deel)</t>
  </si>
  <si>
    <t>Bij-abonnementen (i.c.m. Dal Vrij en Spoor Vrij)</t>
  </si>
  <si>
    <t>1 Dag OV vrij (BTM-deel)</t>
  </si>
  <si>
    <t>Holland Travel Ticket (BTM deel)</t>
  </si>
  <si>
    <t>Holland Travel Ticket off peak (BTM deel)</t>
  </si>
  <si>
    <t xml:space="preserve">Holland Travel Ticket </t>
  </si>
  <si>
    <t xml:space="preserve">Holland Travel Ticket off peak </t>
  </si>
  <si>
    <t>OV voordeel supplement (maand)</t>
  </si>
  <si>
    <t>OV voordeel supplement (jaar)</t>
  </si>
  <si>
    <t>Budget Zeker (small)</t>
  </si>
  <si>
    <t>Budget Zeker (medium)</t>
  </si>
  <si>
    <t>Budget Zeker (large)</t>
  </si>
  <si>
    <t>Netabonnement voltarief (maand) (volwassene)</t>
  </si>
  <si>
    <t>Netabonnement reductietarief (maand) (kind)</t>
  </si>
  <si>
    <t>Netabonnement reductietarief (maand) (tiener)</t>
  </si>
  <si>
    <t>Netabonnement reductietarief (maand) (senior)</t>
  </si>
  <si>
    <t>Netabonnement Particulier voltarief (jaar) (volwassene)</t>
  </si>
  <si>
    <t>Netabonnement Particulier reductietarief (jaar) (kind)</t>
  </si>
  <si>
    <t>Netabonnement Particulier reductietarief (jaar) (tiener)</t>
  </si>
  <si>
    <t>Netabonnement Particulier reductietarief (jaar) (senior)</t>
  </si>
  <si>
    <t>Netabonnement Jaar (zakelijk) (volwassene)</t>
  </si>
  <si>
    <t>Netabonnement Jaar (zakelijk) (kind)</t>
  </si>
  <si>
    <t>Netabonnement Jaar (zakelijk) (tiener)</t>
  </si>
  <si>
    <t>Netabonnement Jaar (zakelijk) (senior)</t>
  </si>
  <si>
    <t>Netabonnement zakelijk (jaar)</t>
  </si>
  <si>
    <t>Sentire (kind)</t>
  </si>
  <si>
    <t>Sentire (tiener)</t>
  </si>
  <si>
    <t>Sentire (volwassene)</t>
  </si>
  <si>
    <t>Sentire (senior)</t>
  </si>
  <si>
    <t>Regionale tarieven Limburg</t>
  </si>
  <si>
    <t>2018</t>
  </si>
  <si>
    <t>2019</t>
  </si>
  <si>
    <t>2020</t>
  </si>
  <si>
    <t>01-07-2020</t>
  </si>
  <si>
    <t>Verkoop ASSIST</t>
  </si>
  <si>
    <t>Kilometertarief bus</t>
  </si>
  <si>
    <t>Kilometertarief trein regionaal 2e klas</t>
  </si>
  <si>
    <t>Kilometertarief trein regionaal 1e klas</t>
  </si>
  <si>
    <t>Kilometertarief trein samenloop 2e klas</t>
  </si>
  <si>
    <t>Kilometertarief trein samenloop 1e klas</t>
  </si>
  <si>
    <t>Kilometertarief SAN lijn 83 (Breng) naar Milsbeek Helweg</t>
  </si>
  <si>
    <t>Sterabonnement Limburg Maand (vol tarief) 1-ster*</t>
  </si>
  <si>
    <t>Sterabonnement Limburg Maand (vol tarief) 2-ster*</t>
  </si>
  <si>
    <t>Sterabonnement Limburg Maand (vol tarief) 3-ster*</t>
  </si>
  <si>
    <t>Sterabonnement Limburg Maand (vol tarief) 4-ster*</t>
  </si>
  <si>
    <t>Sterabonnement Limburg Maand (vol tarief) 5-ster*</t>
  </si>
  <si>
    <t>Sterabonnement Limburg Maand (vol tarief) 6-ster*</t>
  </si>
  <si>
    <t>Sterabonnement Limburg Maand (reductietarief) 1-ster*</t>
  </si>
  <si>
    <t>Sterabonnement Limburg Maand (reductietarief) 2-ster*</t>
  </si>
  <si>
    <t>Sterabonnement Limburg Maand (reductietarief) 3-ster*</t>
  </si>
  <si>
    <t>Sterabonnement Limburg Maand (reductietarief) 4-ster*</t>
  </si>
  <si>
    <t>Sterabonnement Limburg Maand (reductietarief) 5-ster*</t>
  </si>
  <si>
    <t>Sterabonnement Limburg Maand (reductietarief) 6-ster*</t>
  </si>
  <si>
    <t>Dal Vrij Senioren (65+) Bus</t>
  </si>
  <si>
    <t>vervalt per 1-1-2018</t>
  </si>
  <si>
    <t>Dal Vrij Senioren (65+) Trein en Bus</t>
  </si>
  <si>
    <t>Dal Vrij Afgestudeerden Bus</t>
  </si>
  <si>
    <t>Dal Vrij Afgestudeerden Trein en Bus</t>
  </si>
  <si>
    <t xml:space="preserve">P&amp;R Maastricht Altijd Vrij </t>
  </si>
  <si>
    <t>Arriva Traject Vrij Maand</t>
  </si>
  <si>
    <t>prijs afhankelijk van traject</t>
  </si>
  <si>
    <t>Dal Voordeel Limburg (a-kaart)</t>
  </si>
  <si>
    <t>Dal Voordeel Limburg (kind)</t>
  </si>
  <si>
    <t>Dal Voordeel Limburg (tiener)</t>
  </si>
  <si>
    <t>Dal Voordeel Limburg (volwassen)</t>
  </si>
  <si>
    <t>Dal Voordeel Limburg (senior)</t>
  </si>
  <si>
    <t>Sterabonnement Limburg Jaar (vol tarief) 1-ster*</t>
  </si>
  <si>
    <t>Sterabonnement Limburg Jaar (vol tarief) 2-ster*</t>
  </si>
  <si>
    <t>Sterabonnement Limburg Jaar (vol tarief) 3-ster*</t>
  </si>
  <si>
    <t>Sterabonnement Limburg Jaar (vol tarief) 4-ster*</t>
  </si>
  <si>
    <t>Sterabonnement Limburg Jaar (vol tarief) 5-ster*</t>
  </si>
  <si>
    <t>Sterabonnement Limburg Jaar (vol tarief) 6-ster*</t>
  </si>
  <si>
    <t>Sterabonnement Limburg Jaar (reductietarief) 1-ster*</t>
  </si>
  <si>
    <t>Sterabonnement Limburg Jaar (reductietarief) 2-ster*</t>
  </si>
  <si>
    <t>Sterabonnement Limburg Jaar (reductietarief) 3-ster*</t>
  </si>
  <si>
    <t>Sterabonnement Limburg Jaar (reductietarief) 4-ster*</t>
  </si>
  <si>
    <t>Sterabonnement Limburg Jaar (reductietarief) 5-ster*</t>
  </si>
  <si>
    <t>Sterabonnement Limburg Jaar (reductietarief) 6-ster*</t>
  </si>
  <si>
    <t>Arriva Traject Vrij Jaar</t>
  </si>
  <si>
    <t>Arriva Samen Voor Groen (a-kaart)</t>
  </si>
  <si>
    <t>Arriva Samen Voor Groen (kind)</t>
  </si>
  <si>
    <t>Arriva Samen Voor Groen (tiener)</t>
  </si>
  <si>
    <t>Arriva Samen Voor Groen (volwassenen)</t>
  </si>
  <si>
    <t>Arriva Samen Voor Groen (senior)</t>
  </si>
  <si>
    <t>Avondvlinder</t>
  </si>
  <si>
    <t>Ritkaart Limburg Stad</t>
  </si>
  <si>
    <t>Ritkaart Limburg Stad (CT wederverkoop)</t>
  </si>
  <si>
    <t>Ritkaart Limburg Streek</t>
  </si>
  <si>
    <t>Ritkaart Limburg Streek (CT wederverkoop)</t>
  </si>
  <si>
    <t>Dagkaart Limburg Bus</t>
  </si>
  <si>
    <t>Dagkaart Limburg Bus (CT wederverkoop)</t>
  </si>
  <si>
    <t>Dal Dagkaart Limburg Bus</t>
  </si>
  <si>
    <t>Dal Dagkaart Limburg Bus (CT wederverkoop)</t>
  </si>
  <si>
    <t>Dal Dagkaart Zuid Limburg Trein en Bus</t>
  </si>
  <si>
    <t>Dal Dagkaart Noord en Midden Limburg Trein en Bus</t>
  </si>
  <si>
    <t>Dal Dagkaart Limburg Trein en Bus</t>
  </si>
  <si>
    <t>Nachtlijn rit binnen de stad Maastricht</t>
  </si>
  <si>
    <t>Nachtlijn rit buiten de stad Maastricht</t>
  </si>
  <si>
    <t>OV-shuttle tarief korte rit</t>
  </si>
  <si>
    <t>OV-shuttle tarief lange rit</t>
  </si>
  <si>
    <t>OV-shuttle 'voordeurservice'</t>
  </si>
  <si>
    <t>Kidskaart Breng</t>
  </si>
  <si>
    <t>Ritkaart Breng €2,-</t>
  </si>
  <si>
    <t>Ritkaart Breng €4,-</t>
  </si>
  <si>
    <t>Dagkaart Breng</t>
  </si>
  <si>
    <t>Ritkaart P+R Maastricht</t>
  </si>
  <si>
    <t>P+R groepsticket Maastricht</t>
  </si>
  <si>
    <t>*</t>
  </si>
  <si>
    <t>Einzel-Ticket Erwachsene Flugs-Ticket</t>
  </si>
  <si>
    <t>Einzel-Ticket Erwachsene Preisstufe 1</t>
  </si>
  <si>
    <t>Einzel-Ticket Erwachsene Preisstufe 2</t>
  </si>
  <si>
    <t>Einzel-Ticket Erwachsene Preisstufe 3</t>
  </si>
  <si>
    <t>Einzel-Ticket Erwachsene Preisstufe 4</t>
  </si>
  <si>
    <t>SchönerTagTicket NRW Single</t>
  </si>
  <si>
    <t>SchönerTagTicket NRW 5 Personen</t>
  </si>
  <si>
    <t>Voorverkoopassortiment</t>
  </si>
  <si>
    <t>OV-ToerPas dagkaart bus</t>
  </si>
  <si>
    <t>Ja (e-ticket)</t>
  </si>
  <si>
    <t>OV-ToerPas 2-dagenkaart bus</t>
  </si>
  <si>
    <t>OV-ToerPas dagkaart bus &amp; trein</t>
  </si>
  <si>
    <t>OV-ToerPas 2-dagenkaart bus &amp; trein</t>
  </si>
  <si>
    <t>Cultuurkaartje OV (kind)</t>
  </si>
  <si>
    <t>Cultuurkaartje OV (begeleider)</t>
  </si>
  <si>
    <t>Badgevervoer regeling (1 of 2 dagen)</t>
  </si>
  <si>
    <t>Badgevervoer regeling (3 dagen)</t>
  </si>
  <si>
    <t>Badgevervoer regeling (4 of meer dagen)</t>
  </si>
  <si>
    <t>ZLSM combiticket Arriva (kind)</t>
  </si>
  <si>
    <t>ZLSM combiticket Arriva (volwassene)</t>
  </si>
  <si>
    <t>Studierenden-Ticket Parkstad Limburg</t>
  </si>
  <si>
    <t>Groepsticket</t>
  </si>
  <si>
    <t>25% korting</t>
  </si>
  <si>
    <t>Familie Dal Dagkaart</t>
  </si>
  <si>
    <t>Regio abonnementen (Interoperabel)</t>
  </si>
  <si>
    <t>* Reductieabonnementen zijn te koop voor personen van 4 t/m 18 jaar of van 65 jaar en ouder.</t>
  </si>
  <si>
    <t>* contracttariff ID voor leeftijdscategoriën zijn:</t>
  </si>
  <si>
    <t>productnr</t>
  </si>
  <si>
    <t>CTID</t>
  </si>
  <si>
    <t>Leeftijd</t>
  </si>
  <si>
    <t>ARR Sterabonnement Limburg Bus Mnd</t>
  </si>
  <si>
    <t>Kind</t>
  </si>
  <si>
    <t>Tiener</t>
  </si>
  <si>
    <t>Volwassene</t>
  </si>
  <si>
    <t>Senior</t>
  </si>
  <si>
    <t>ARR Sterabonnement Limburg Bus Jr</t>
  </si>
  <si>
    <t>Regionale tarieven Vechtdal</t>
  </si>
  <si>
    <t>KM-tarief trein (2e klas)</t>
  </si>
  <si>
    <t>KM-tarief trein (1e klas)</t>
  </si>
  <si>
    <t>Altijd Voordeel Oost Bus &amp; Trein (4-11)</t>
  </si>
  <si>
    <t>Altijd Voordeel Oost Bus &amp; Trein (12-18)</t>
  </si>
  <si>
    <t>Altijd Voordeel Oost Bus &amp; Trein (19-64)</t>
  </si>
  <si>
    <t>Altijd Voordeel Oost Bus &amp; Trein (65+)</t>
  </si>
  <si>
    <t>Dal Vrij Oost Bus &amp; Trein (4-11)</t>
  </si>
  <si>
    <t>Dal Vrij Oost Bus &amp; Trein (12-18)</t>
  </si>
  <si>
    <t>Dal Vrij Oost Bus &amp; Trein (19-64)</t>
  </si>
  <si>
    <t>Dal Vrij Oost Bus &amp; Trein (65+)</t>
  </si>
  <si>
    <t>Dal Voordeel Oost Bus &amp; Trein (4-11)</t>
  </si>
  <si>
    <t>Dal Voordeel Oost Bus &amp; Trein (12-18)</t>
  </si>
  <si>
    <t>Dal Voordeel Oost Bus &amp; Trein (19-64)</t>
  </si>
  <si>
    <t>Dal Voordeel Oost Bus &amp; Trein (65+)</t>
  </si>
  <si>
    <t>Weekend Vrij Oost Bus &amp; Trein (4-11)</t>
  </si>
  <si>
    <t>Weekend Vrij Oost Bus &amp; Trein (12-18)</t>
  </si>
  <si>
    <t>Weekend Vrij Oost Bus &amp; Trein (19-64)</t>
  </si>
  <si>
    <t>Weekend Vrij Oost Bus &amp; Trein (65+)</t>
  </si>
  <si>
    <t>Regionale tarieven Gelderland</t>
  </si>
  <si>
    <t>Verkoop POS/Quarto</t>
  </si>
  <si>
    <t>KM-tarief bus</t>
  </si>
  <si>
    <t>KM tarief wijzigd per 01-07-2019 naar 0,171</t>
  </si>
  <si>
    <t>Altijd Korting Scholier (40%)*</t>
  </si>
  <si>
    <t>Altijd Voordeel Oost Bus (4-11)</t>
  </si>
  <si>
    <t>Altijd Voordeel Oost Bus (12-18)</t>
  </si>
  <si>
    <t>Altijd Voordeel Oost Bus (19-64)</t>
  </si>
  <si>
    <t>Altijd Voordeel Oost Bus (65+)</t>
  </si>
  <si>
    <t>Altijd Vrij Gelderland Bus (anoniem)</t>
  </si>
  <si>
    <t>Altijd Vrij Gelderland Bus (4-11)</t>
  </si>
  <si>
    <t>Altijd Vrij Gelderland Bus (12-18)</t>
  </si>
  <si>
    <t>Altijd Vrij Gelderland Bus (19-64)</t>
  </si>
  <si>
    <t>Altijd Vrij Gelderland Bus (65+)</t>
  </si>
  <si>
    <t>Altijd Vrij Gelderland Trein+Bus (anoniem)</t>
  </si>
  <si>
    <t>Altijd Vrij Gelderland Trein+Bus (4-11)</t>
  </si>
  <si>
    <t>Altijd Vrij Gelderland Trein+Bus (12-18)</t>
  </si>
  <si>
    <t>Altijd Vrij Gelderland Trein+Bus (19-64)</t>
  </si>
  <si>
    <t>Altijd Vrij Gelderland Trein+Bus (65+)</t>
  </si>
  <si>
    <t>Dal Vrij Oost Bus (4-11)</t>
  </si>
  <si>
    <t>Dal Vrij Oost Bus (12-18)</t>
  </si>
  <si>
    <t>Dal Vrij Oost Bus (19-64)</t>
  </si>
  <si>
    <t>Dal Vrij Oost Bus (65+)</t>
  </si>
  <si>
    <t>Dal Voordeel Oost Bus (4-11)</t>
  </si>
  <si>
    <t>Dal Voordeel Oost Bus (12-18)</t>
  </si>
  <si>
    <t>Dal Voordeel Oost Bus (19-64)</t>
  </si>
  <si>
    <t>Dal Voordeel Oost Bus (65+)</t>
  </si>
  <si>
    <t>Weekend Vrij Oost Bus (4-11)</t>
  </si>
  <si>
    <t>Weekend Vrij Oost Bus (12-18)</t>
  </si>
  <si>
    <t>Weekend Vrij Oost Bus (19-64)</t>
  </si>
  <si>
    <t>Weekend Vrij Oost Bus (65+)</t>
  </si>
  <si>
    <t>Kidskaart</t>
  </si>
  <si>
    <t>Meermanskaart</t>
  </si>
  <si>
    <t>Dagkaart Oost</t>
  </si>
  <si>
    <t xml:space="preserve">Ritkaart </t>
  </si>
  <si>
    <t>Arriva Vlinder - flat fare</t>
  </si>
  <si>
    <t>Buurtbus enkele reis (vol tarief)</t>
  </si>
  <si>
    <t>Buurtbus enkele reis (reductie tarief)</t>
  </si>
  <si>
    <t>Buurtbus 10-ritten (vol tarief)</t>
  </si>
  <si>
    <t>Buurtbus 10-ritten (reductie tarief)</t>
  </si>
  <si>
    <t>Ritkaart 2 (winkelverkoop)</t>
  </si>
  <si>
    <t>Ritkaart 3 (winkelverkoop)</t>
  </si>
  <si>
    <t>Groepsticket Oost Bus</t>
  </si>
  <si>
    <t>Groepsticket Oost Bus &amp; Trein</t>
  </si>
  <si>
    <t>Zakelijk (Interoperabel)</t>
  </si>
  <si>
    <t>Altijd Vrij Oost Bus - zakelijk</t>
  </si>
  <si>
    <t>Altijd Vrij Oost Trein Bus - zakelijk</t>
  </si>
  <si>
    <t>Dalvrij Oost Bus - zakelijk</t>
  </si>
  <si>
    <t>Dalvrij Oost Trein Bus - zakelijk</t>
  </si>
  <si>
    <t>Dal Vrij Gelderland Bus (anoniem)</t>
  </si>
  <si>
    <t>Dal Vrij Gelderland Bus (4-11)</t>
  </si>
  <si>
    <t>Dal Vrij Gelderland Bus (12-18)</t>
  </si>
  <si>
    <t>Dal Vrij Gelderland Bus (19-64)</t>
  </si>
  <si>
    <t>Dal Vrij Gelderland Bus (65+)</t>
  </si>
  <si>
    <t>Dal Vrij Gelderland Trein en Bus (anoniem)</t>
  </si>
  <si>
    <t>Dal Vrij Gelderland Trein en Bus (4-11)</t>
  </si>
  <si>
    <t>Dal Vrij Gelderland Trein en Bus (12-18)</t>
  </si>
  <si>
    <t>Dal Vrij Gelderland Trein en Bus (19-64)</t>
  </si>
  <si>
    <t>Dal Vrij Gelderland Trein en Bus (65+)</t>
  </si>
  <si>
    <t>Nog te bepalen Is geel gemarkeerd of bij Chipoffice bekend</t>
  </si>
  <si>
    <t>X= per 1 januari 2017 niet meer in de webshop verkrijgbaar maar via aanvraagformulier op arriva.nl/regioabonnement</t>
  </si>
  <si>
    <t>assist productie</t>
  </si>
  <si>
    <t>2022 Toegepast</t>
  </si>
  <si>
    <t xml:space="preserve"> Kilometertarief ZHN Buurtbussen</t>
  </si>
  <si>
    <t>Kilometertarief lijn 295 (trajectdeel Rotterdam - Schoonhoven Lopikerplein - Arriva)</t>
  </si>
  <si>
    <t>Kilometertarief lijn 295 (trajectdeel Utrecht - Schoonhoven Lopikerplein- Keolis)</t>
  </si>
  <si>
    <r>
      <t xml:space="preserve">Kilometertarief ZHN HOV (Qiliners en Rnet. </t>
    </r>
    <r>
      <rPr>
        <b/>
        <sz val="10"/>
        <color rgb="FFFF0000"/>
        <rFont val="Arial"/>
        <family val="2"/>
      </rPr>
      <t>LET OP</t>
    </r>
    <r>
      <rPr>
        <sz val="10"/>
        <rFont val="Arial"/>
        <family val="2"/>
      </rPr>
      <t>: 430, 431 en 432 moet wel streektarief zijn)</t>
    </r>
  </si>
  <si>
    <t xml:space="preserve">Keukenhof flatfare 852 </t>
  </si>
  <si>
    <t>Alleen geldig op lijn 852</t>
  </si>
  <si>
    <t>Keukenhof flatfare 854</t>
  </si>
  <si>
    <t>Alleen geldig op lijn 854</t>
  </si>
  <si>
    <t>Keukenhof flatfare 858</t>
  </si>
  <si>
    <t>Alleen geldig op lijn 858</t>
  </si>
  <si>
    <t>Arriva Altijd Korting Scholier (55%)</t>
  </si>
  <si>
    <t>Niet zichtbaar</t>
  </si>
  <si>
    <t>x</t>
  </si>
  <si>
    <t>Tijdens de daluren van maandag t/m vrijdag van 9.00 - 16.00 uur en tussen 18.30 en 06.30 uur en in het weekend en op nationale feestdagen de hele dag.</t>
  </si>
  <si>
    <t>BQR</t>
  </si>
  <si>
    <t>12 t/m 18 jaar</t>
  </si>
  <si>
    <t>meer</t>
  </si>
  <si>
    <t>Niet geldig in de Nachtbus, buurtbus, Waterbus, Belbus, OV-taxi, lijn 45 (Den Haag – Leiden) en de buslijnen 195/295 die door Syntus gereden worden</t>
  </si>
  <si>
    <t>Arriva Dal Vrij RBMH (streekbus) maand (kind)</t>
  </si>
  <si>
    <t>Geldig tijdens de daluren op maandag t/m vrijdag van 9.00 - 16.00 uur en tussen 18.30 en 06.30 uur en in het weekend en op nationale feestdagen de hele dag</t>
  </si>
  <si>
    <t>B</t>
  </si>
  <si>
    <t>n.v.t.</t>
  </si>
  <si>
    <t>regio</t>
  </si>
  <si>
    <t xml:space="preserve"> Niet geldig in Qliners, R-net, de Nachtbus, buurtbus, Belbus, OV-taxi,  lijn 45  (Den Haag-Leiden ) en 195/295 (Rotterdam-Utrecht) die door Syntus gereden worden</t>
  </si>
  <si>
    <t>Arriva Dal Vrij RBMH (streekbus) maand (tiener)</t>
  </si>
  <si>
    <t>Arriva Dal Vrij RBMH (streekbus) maand (volwassene)</t>
  </si>
  <si>
    <t>19 tm 64 jaar</t>
  </si>
  <si>
    <t>Arriva Dal Vrij RBMH (streekbus) maand (senior)</t>
  </si>
  <si>
    <t>Arriva Dal Vrij RBMH (ook Qliner) maand (kind)</t>
  </si>
  <si>
    <t>Niet geldig in Qliners, R-net, de Nachtbus, buurtbus, Belbus, OV-taxi,  lijn 45  (Den Haag-Leiden ) en 195/295 (Rotterdam-Utrecht) die door Syntus gereden worden</t>
  </si>
  <si>
    <t>Arriva Dal Vrij RBMH (ook Qliner) maand (tiener)</t>
  </si>
  <si>
    <t>Arriva Dal Vrij RBMH (ook Qliner) maand (volwassene)</t>
  </si>
  <si>
    <t>Arriva Dal Vrij RBMH (ook Qliner) maand (senior)</t>
  </si>
  <si>
    <t>Arriva Altijd Vrij ZHN Bus Streek (kind)</t>
  </si>
  <si>
    <t xml:space="preserve">Voor een vast bedrag altijd onbeperkt vrij reizen met de stads-en streekbussen van Arriva in de regio in de regio Duin- en Bollenstreek, Leiden, Rijnstreek en Midden-Holland. </t>
  </si>
  <si>
    <t>Arriva Altijd Vrij ZHN Bus Streek (12-18 jaar)</t>
  </si>
  <si>
    <t>Arriva Altijd Vrij ZHN Bus Streek (volwassene)</t>
  </si>
  <si>
    <t>Arriva Altijd Vrij ZHN Bus Streek (senior)</t>
  </si>
  <si>
    <t>Arriva Altijd Vrij ZHN Bus + Qliner + R-net (kind)</t>
  </si>
  <si>
    <t xml:space="preserve">Voor een vast bedrag altijd onbeperkt vrij reizen met de stads- en streekbussen en HOV-lijnen (Qliners en R-net) van Arriva in de regio in de regio Duin- en Bollenstreek, Leiden, Rijnstreek en Midden-Holland. </t>
  </si>
  <si>
    <t>Arriva Altijd Vrij ZHN Bus + Qliner + R-net (12-18 jaar)</t>
  </si>
  <si>
    <t>Arriva Altijd Vrij ZHN Bus + Qliner + R-net (volwassene)</t>
  </si>
  <si>
    <t>Arriva Altijd Vrij ZHN Bus + Qliner + R-net (senior)</t>
  </si>
  <si>
    <t>Arriva Samen voor Groen Anoniem</t>
  </si>
  <si>
    <t>€ 0,005 p km</t>
  </si>
  <si>
    <t>Met het Samen voor Groen-busabonnement spaar je, iedere keer als je incheckt, een halve cent (0,005 euro) per reiskilometer voor bomen. 100% van het gespaarde bedrag wordt gebruikt om bomen te planten en te onderhouden</t>
  </si>
  <si>
    <t>Alle</t>
  </si>
  <si>
    <t>Meer</t>
  </si>
  <si>
    <t>Niet geldig op de Nachtbus, OV-taxi, buslijn 45 (Den Haag - Leiden) en 195/295 (Rotterdam-Utrecht) die door Syntus gereden worden</t>
  </si>
  <si>
    <t>Arriva Samen voor Groen Kind</t>
  </si>
  <si>
    <t>4 t/m 11 jaar</t>
  </si>
  <si>
    <t>Niet geldig op de Nachtbus, Waterbus, OV-taxi, buslijn 45 (Den Haag - Leiden) en 195/295 (Rotterdam-Utrecht) die door Syntus gereden worden</t>
  </si>
  <si>
    <t>Arriva Samen voor Groen Tiener</t>
  </si>
  <si>
    <t>Arriva Samen voor GroenVolwassene</t>
  </si>
  <si>
    <t>Arriva Samen voor Groen Senior</t>
  </si>
  <si>
    <t>Arriva Dal Vrij RBMH (streekbus) jaar (kind)</t>
  </si>
  <si>
    <t>Arriva Dal Vrij RBMH (streekbus) jaar (tiener)</t>
  </si>
  <si>
    <t>Arriva Dal Vrij RBMH (streekbus) jaar (volwassene)</t>
  </si>
  <si>
    <t>Arriva Dal Vrij RBMH (streekbus) jaar (senior)</t>
  </si>
  <si>
    <t>Arriva Dal Vrij RBMH (ook Qliner) jaar (kind)</t>
  </si>
  <si>
    <t>Arriva Dal Vrij RBMH (ook Qliner) jaar (tiener)</t>
  </si>
  <si>
    <t>Arriva Dal Vrij RBMH (ook Qliner) jaar (volwassene)</t>
  </si>
  <si>
    <t>Arriva Dal Vrij RBMH (ook Qliner) jaar (senior)</t>
  </si>
  <si>
    <t>Arriva Dal Korting ZH Bus (kind)</t>
  </si>
  <si>
    <t>BTQR</t>
  </si>
  <si>
    <t>Niet geldig in de Nachtbus, buurtbus, Waterbus, Belbus, OV-taxi, lijn 45 (Den Haag – Leiden) en de buslijnen 195/295 (Rotterdam - Utrecht) die door Syntus gereden worden.</t>
  </si>
  <si>
    <t>Arriva Dal Korting ZH Bus (12-18 jaar)</t>
  </si>
  <si>
    <t>Arriva Dal Korting ZH Bus (volwassene)</t>
  </si>
  <si>
    <t>Arriva Dal Korting ZH Bus (senior)</t>
  </si>
  <si>
    <t>Onbeperkt</t>
  </si>
  <si>
    <t>Niet geldig in Qliners, R-net, de Nachtbus, burtbus, Belbus, OV-taxi,  lijn 45  (Den Haag-Leiden ) en 195/295 (Rotterdam-Utrecht) die door Syntus gereden worden</t>
  </si>
  <si>
    <t>Arriva Kids Vrij Meereizen jaar (4 t/m 11 jaar)</t>
  </si>
  <si>
    <t>Onbeperkt vrij reizen onder begeleiding van een reiziger van 18 jaar of ouder.</t>
  </si>
  <si>
    <t>BQRT</t>
  </si>
  <si>
    <t>Niet geldig in de Nachtbus, Waterbus, buurtbus, Belbus, OV-taxi, lijn 45 (Den Haag-Leiden) en de buslijnen 195/295 (Rotterdam-Utrecht) die door Syntus gereden worden</t>
  </si>
  <si>
    <t>Kinderritkaart (4 t/m 11 jaar, alleen Telexis)</t>
  </si>
  <si>
    <t>(8986 Telexis)</t>
  </si>
  <si>
    <t>Geldig in alle stads- en streekbussen en HOV-lijnen (Qliners en R-net van Arriva in Zuid-Holland. Volwassenen kunnen per volwassene (maximaal) drie kinderen in de leeftijd van 4 t/m 11 jaar gratis meenemen! Kids4Nix geldt voor een groep van (maximaal) acht personen, bijvoorbeeld twee volwassenen met zes kinderen. Kinderen kunnen twee uur op een Kinderritkaart gratis met de volwassene meereizen (zonder overstap). In het weekend en op officiële feestdagen geldt de gratis Kinderritkaart de hele dag, doordeweeks vanaf 9.00 uur. Reist men vóór 9.00 uur? Dan koopt men gewoon voor elk kind een Gemakskaart van € 2,20-. Daarmee kunnen ze twee uur binnen de regio reizen, waarbij ook mag worden overgestapt. De maximale groepsgrootte is 8 personen. Voor meer kinderen geldt het reguliere tarief van de Gemakskaart voor de rit</t>
  </si>
  <si>
    <t>De Kinderritkaart geldt niet in de Nachtbus, Buurtbus, Keukenhof Express, OV taxi en de buslijnen 195/295 (Utrecht - Rotterdam) die door Syntus gereden worden en 45 die door EBS wordt gereden</t>
  </si>
  <si>
    <t>Gemakskaartje 1 t/m 2 zones (CT als Telexis)</t>
  </si>
  <si>
    <t>8136 (8990 Telexis)</t>
  </si>
  <si>
    <t>Ja, bij CT</t>
  </si>
  <si>
    <t>Aantal zones 1-2; enkele reis; max. geldigheidsduur 45 minuten; overstappen toegestaan; meer informatie arriva.nl/buskaartenzh</t>
  </si>
  <si>
    <t>alle</t>
  </si>
  <si>
    <t>De Gemakskaart geldt niet in de Nachtbus, Buurtbus  Keukenhof Express, OV-taxi en lijn 45* en de buslijnen 195/295 (Utrecht - Rotterdam) die door Syntus gereden worden. *Geldig voor een enkele rit op buslijn 45. Zie voor meer informatie arriva.nl/buskaartenzh</t>
  </si>
  <si>
    <t>Gemakskaartje 3 t/m 5 zones (CT als Telexis)</t>
  </si>
  <si>
    <t>8137 (8991 Telexis)</t>
  </si>
  <si>
    <t>Aantal zones 3-5; enkele reis; max. geldigheidsduur 60 minuten; overstappen toegestaan; meer informatie arriva.nl/buskaartenzh</t>
  </si>
  <si>
    <r>
      <t>Gemakskaartje</t>
    </r>
    <r>
      <rPr>
        <sz val="10"/>
        <color rgb="FFFF0000"/>
        <rFont val="Arial"/>
        <family val="2"/>
      </rPr>
      <t xml:space="preserve"> </t>
    </r>
    <r>
      <rPr>
        <sz val="10"/>
        <rFont val="Arial"/>
        <family val="2"/>
      </rPr>
      <t>6 t/m 8 zones (CT als Telexis)</t>
    </r>
  </si>
  <si>
    <t>8138 (8992 Telexis)</t>
  </si>
  <si>
    <t>Aantal zones 6-8; enkele reis; max. geldigheidsduur 105 minuten; overstappen toegestaan; meer informatie arriva.nl/buskaartenzh</t>
  </si>
  <si>
    <t>De Gemakskaart geldt niet in de Nachtbus, Buurtbus,  OV-taxi en lijn 45 en de buslijnen 195/295 (Utrecht - Rotterdam) die door Syntus gereden worden.  Zie voor meer informatie arriva.nl/buskaartenzh</t>
  </si>
  <si>
    <t>Gemakskaartje 9 t/m 11 zones (CT, als Telexis)</t>
  </si>
  <si>
    <t>8139 (8993 (Telexis)</t>
  </si>
  <si>
    <t>Aantal zones 9-11; enkele reis; max. geldigheidsduur 135 minuten; overstappen toegestaan; meer informatie arriva.nl/buskaartenzh</t>
  </si>
  <si>
    <t>De Gemakskaart geldt niet in de Nachtbus,  Buurtbus, Keukenhof Express, OV-taxi en lijn 45 en de buslijnen 195/295 (Utrecht - Rotterdam) die door Syntus gereden worden. Zie voor meer informatie arriva.nl/buskaartenzh</t>
  </si>
  <si>
    <t>Gemakskaartje &gt; 11 zones (Geen CT, alleen Telexis)</t>
  </si>
  <si>
    <t>(8995 Telexis)</t>
  </si>
  <si>
    <t>Aantal zones &gt; 11; enkele reis; max. geldigheidsduur 135 minuten; overstappen toegestaan; meer informatie arriva.nl/buskaartenzh</t>
  </si>
  <si>
    <t xml:space="preserve">Deur-haltevervoer (binnen de grenzen van een plaats): </t>
  </si>
  <si>
    <t>ritkaart OV-taxi binnen de grenzen van een plaats</t>
  </si>
  <si>
    <t>Deur-haltevervoer (buiten de grenzen van een plaats)</t>
  </si>
  <si>
    <t>ritkaart OV-taxi buiten de grezen van een plaats</t>
  </si>
  <si>
    <t>Buurtbus Ritkaart</t>
  </si>
  <si>
    <t>(Nr OnbekendTelexis)</t>
  </si>
  <si>
    <t>Keukenhof Combiticket Overig t.b.v. 854, 858, 859 en 50</t>
  </si>
  <si>
    <t>Volgt later</t>
  </si>
  <si>
    <t>Arriva lijnen 854,  858, 859, 50 en 90</t>
  </si>
  <si>
    <t>18+</t>
  </si>
  <si>
    <t>Keukenhof Combiticket Amsterdam t.b.v. 852</t>
  </si>
  <si>
    <t xml:space="preserve">Arriva lijnen 852, 854,  858, 859, 50 en 90 en Connexxion lijnen  300, 340. 341 en 397 </t>
  </si>
  <si>
    <t>Keukenhof combiticket Kind 4 t/m 17</t>
  </si>
  <si>
    <t xml:space="preserve">Arriva lijnen 852, 854,  858, 859, 50 en 90 en Connexxion lijnen  300, 340, 341 en 397 </t>
  </si>
  <si>
    <t>4 t/m 17 jaar</t>
  </si>
  <si>
    <t>4 t/m 11</t>
  </si>
  <si>
    <t xml:space="preserve">Keukenhof dagkaart Volwassene vanaf Rai (852), incl. alle lijnen ZHN </t>
  </si>
  <si>
    <t>852 + alle lijnen ZHN</t>
  </si>
  <si>
    <t>12 &gt;</t>
  </si>
  <si>
    <t xml:space="preserve">Keukenhof dagkaart Volwassene vanaf Leiden (854), Schiphol (858), Hoofddorp (859) incl. alle lijnen ZHN </t>
  </si>
  <si>
    <t>854, 858, 859 + allle lijnen ZHN</t>
  </si>
  <si>
    <t xml:space="preserve">Keukenhof dagkaart Kind (4 t/m 11) vanaf Rai (852), Leiden (854), Schiphol (858), Hoofddorp (859) incl. alle lijnen ZHN </t>
  </si>
  <si>
    <t>Alle Arriva ZHN</t>
  </si>
  <si>
    <t>ARTT Ticket (CT-kaart Noordvleugel)**</t>
  </si>
  <si>
    <t>471 t/m 474</t>
  </si>
  <si>
    <t>dagkaart geldig op de lijn 852, 854, 858, 859, 50 en 470</t>
  </si>
  <si>
    <t>BTM</t>
  </si>
  <si>
    <t>Niet geldig op de andere lijnen</t>
  </si>
  <si>
    <t>Holland Travel Ticket</t>
  </si>
  <si>
    <t>X</t>
  </si>
  <si>
    <t>dagkaart geldig op alle arriva lijnen</t>
  </si>
  <si>
    <t>Tourist Day Ticket</t>
  </si>
  <si>
    <t xml:space="preserve">Geldig in de bussen, trams en metro’s van Arriva, Connexxion, HTM, HTMBuzz, RET en Waterbus (boot) in Zuid-Holland. </t>
  </si>
  <si>
    <t>BTMW</t>
  </si>
  <si>
    <t xml:space="preserve">Het ticket is niet geldig in de trein, Fast Ferry Hoek van Holland, Driehoeksveer Ferry, buurtbus, nachtbus, OV taxi en op buslijn 195/295. </t>
  </si>
  <si>
    <t>Groepsticket 3 volwassenen en 15 kind  4 t/m 11  jaar</t>
  </si>
  <si>
    <t>Geldig als dagkaart: op doordeweekse dagen vanaf 9.00 uur, en in het weekend en tijdens officiële schoolvakanties de hele dag, met (max.) vijftien kinderen en (max.) drie begeleidende volwassenen.</t>
  </si>
  <si>
    <t>4 t/m 11 en 19 t/m 64 jaar</t>
  </si>
  <si>
    <t xml:space="preserve">Niet geldig in de Nachtbus, buurtbus, Belbus, Keukenhof Express, OV-taxi, trein (MerwedeLingelijn) en op buslijn 45 en de buslijnen 195/295 (Utrecht - Rotterdam) die door Syntus gereden worden. </t>
  </si>
  <si>
    <t>Groepsticket 3 volwassenen en 15 kind  12 t/m 18</t>
  </si>
  <si>
    <t>12 t/m 18 en 19 t/m 64 jaar</t>
  </si>
  <si>
    <t>Samenreisdagkaart (Eticket en soms als DC-light ticket)</t>
  </si>
  <si>
    <t xml:space="preserve">•	Dagkaart voor min. 2 en max. 5 personen, waarvan max. 2 volwassenen en max. 3 kinderen (4 t/m 17 jaar).
•	Uitsluitend geldig op de vermelde datum. Doordeweeks na 9.00 uur; op feestdagen en in het weekend de hele dag.
•	Geldig in alle Arriva-bussen in Zuid-Holland </t>
  </si>
  <si>
    <t>Dagkaart streek (wordt alleen verkocht via Tiqets platform i.c.m. met uitje)</t>
  </si>
  <si>
    <t>Geldig als dagkaart op alle Arriva buslijnen in Zuid-Holland. Op werkdagen na 9:00 en op weekend- en feestdagen de hele dag.</t>
  </si>
  <si>
    <t>Niet geldig op Keukenhof Express lijnen</t>
  </si>
  <si>
    <t>Dagkaart stad (wordt alleen verkocht via Tiqets platform i.c.m. met uitje)</t>
  </si>
  <si>
    <t>Geldig als dagkaart op alle Arriva buslijnen binnen de stadsgrenzen van Leiden, Alphen en Gouda  in Zuid-Holland.  Op werkdagen na 9:00 en op weekend- en feestdagen de hele dag.</t>
  </si>
  <si>
    <t>Dagkaart Kind (wordt alleen verkocht via Tiqets platform i.c.m. met uitje)</t>
  </si>
  <si>
    <t>Geldig als dagkaart op alle Arriva buslijnen (streek- stads- en buurtbussen) in Zuid-Holland. Op werkdagen na 9:00 en op weekend- en feestdagen de hele dag.</t>
  </si>
  <si>
    <t xml:space="preserve">Regio Abonnementen maand (Interoperabel) </t>
  </si>
  <si>
    <t>Regio abonnementen maand (Interoperabel)</t>
  </si>
  <si>
    <t>In het geldigheidsgebied kan je onbeperkt reizen met de bus, de tram en de metro in Zuid-Holland. Van Arriva, Connexxion, EBS,  HTM, HTMbuzz, Qbuzz en RET. Het is ook geldig op de Utrechtse buslijnen 195 en 295 (Utrecht- Rotterdam) die worden gereden door Arriva en Syntus gezamenlijk, én op de R-net treinverbinding Gouda-Alphen aan den Rijn. Je hoeft alleen maar in en uit te checken</t>
  </si>
  <si>
    <t>BTM +Trein (Rnet)</t>
  </si>
  <si>
    <t>4 t/m11 jaar</t>
  </si>
  <si>
    <t>Het Regio Abonnement is niet geldig in de Nachtbus 800 van Arriva, de OV-taxi, de RET BOB-bus, de nachtbussen van HTMbuzz en de Waterbus, en niet op de RET Fast Ferry</t>
  </si>
  <si>
    <t>AHS 37080 en AHS 38958. Niet geldig op lijn 800. ALLE LIJNEN ZHN,m.u.v. nachtnetlijnen</t>
  </si>
  <si>
    <t>Alleen geldig op 295</t>
  </si>
  <si>
    <t>Regio Abonnementen jaar (Interoperabel)  Is 10 maal maandabonnement.</t>
  </si>
  <si>
    <t>Regio abonnementen jaar (Interoperabel)</t>
  </si>
  <si>
    <t>Alleen Geldig op lijn 295 (vroeger ook 196, dit jaar niet gedaan???)</t>
  </si>
  <si>
    <t>Kids Vrij</t>
  </si>
  <si>
    <t>NS Flex Vol tarief in het weekend</t>
  </si>
  <si>
    <t>2e</t>
  </si>
  <si>
    <t>NS Flex Vol tarief reizen buiten de spits</t>
  </si>
  <si>
    <t>NS Flex Vol tarief reizen tijdens de spits</t>
  </si>
  <si>
    <t>NS Flex 40% korting in het weekend</t>
  </si>
  <si>
    <t>NS Flex 40% korting buiten de spits</t>
  </si>
  <si>
    <t>NS Flex 20% korting tijdens de spits</t>
  </si>
  <si>
    <t>NS Flex Vrij reizen in het weekend</t>
  </si>
  <si>
    <t>NS Flex Vrij reizen buiten de spits</t>
  </si>
  <si>
    <t>NS Flex Vrij reizen tijdens de spits</t>
  </si>
  <si>
    <t>NS Flex Vrij reizen in het weekend - toeslag 1e klas</t>
  </si>
  <si>
    <t>1e</t>
  </si>
  <si>
    <t>NS Flex Vrij reizen buiten de spits - toeslag 1e klas</t>
  </si>
  <si>
    <t>NS Flex Vrij reizen tijdens de spits - toeslag 1e klas</t>
  </si>
  <si>
    <t>Railrunner</t>
  </si>
  <si>
    <t>Regionale tarieven FRYSLAN</t>
  </si>
  <si>
    <t xml:space="preserve">Km-tarief Streek </t>
  </si>
  <si>
    <t>Km-tarief Stad Leeuwarden</t>
  </si>
  <si>
    <t>Km-tarief Qliner 355</t>
  </si>
  <si>
    <t>Km tarief buurtbussen NZW</t>
  </si>
  <si>
    <t>Km tarief buurtbussen ZOF</t>
  </si>
  <si>
    <t>Arriva Altijd Korting Scholier (50%)</t>
  </si>
  <si>
    <t>Arriva Altijd Vrij Fryslân Stad, Streek en Qliner (4-11)</t>
  </si>
  <si>
    <t>Arriva Altijd Vrij Fryslân Stad, Streek en Qliner (12-18)</t>
  </si>
  <si>
    <t>Arriva Altijd Vrij Fryslân Stad, Streek en Qliner (19-64)</t>
  </si>
  <si>
    <t>Arriva Altijd Vrij Fryslân Stad, Streek en Qliner (65+)</t>
  </si>
  <si>
    <t xml:space="preserve"> </t>
  </si>
  <si>
    <t>Arriva Altijd Vrij Fryslân Stad en Streek (anoniem)</t>
  </si>
  <si>
    <t>Arriva Altijd Vrij Fryslân Stad en Streek (4-11)</t>
  </si>
  <si>
    <t>Arriva Altijd Vrij Fryslân Stad en Streek (12-18)</t>
  </si>
  <si>
    <t>Arriva Altijd Vrij Fryslân Stad en Streek (19-64)</t>
  </si>
  <si>
    <t>Arriva Altijd Vrij Fryslân Stad en Streek (65+)</t>
  </si>
  <si>
    <t>Ritkaart binnen plaats/kern of rit tot 2 km</t>
  </si>
  <si>
    <t>Ritkaart 2 &lt;&gt; 20 km</t>
  </si>
  <si>
    <t>Ritkaart 20-30 km</t>
  </si>
  <si>
    <t>Ritkaart Qliner (DC) 30-40km</t>
  </si>
  <si>
    <t>Ritkaart Qliner (DC) 40-50km</t>
  </si>
  <si>
    <t>Ritkaart Qliner (DC) 50-60km</t>
  </si>
  <si>
    <t>Ritkaart Qliner (DC) 60-70km</t>
  </si>
  <si>
    <t>Ritkaart Qliner (DC) 70-80km</t>
  </si>
  <si>
    <t>Ritkaart Qliner (DC) &gt;80km</t>
  </si>
  <si>
    <t>Dagkaart Fryslân bus dal</t>
  </si>
  <si>
    <t>Dal Dagkaart Fryslân Bus (CT wederverkoop)</t>
  </si>
  <si>
    <t>Dagkaart Fryslân bus</t>
  </si>
  <si>
    <t>Dagkaart Fryslân bus + trein (dal)</t>
  </si>
  <si>
    <t>Kids Vrij Fryslan</t>
  </si>
  <si>
    <t>Buurtbus ZOF 1 rit voltarief</t>
  </si>
  <si>
    <t>Buurtbus ZOF 1 rit reductietarief</t>
  </si>
  <si>
    <t>Buurtbus ZOF 10 ritten voltarief</t>
  </si>
  <si>
    <t>Buurtbus ZOF 10 ritten reductietarief</t>
  </si>
  <si>
    <t>Ritkaart buurtbussen NZWF (102 en 103)</t>
  </si>
  <si>
    <t>Enkele rit Sneekermeerbus</t>
  </si>
  <si>
    <t>ntb</t>
  </si>
  <si>
    <t>10-rittenkaart Sneekermeerbus</t>
  </si>
  <si>
    <t>Retourticket PC</t>
  </si>
  <si>
    <t>€ 7,00 of € 9,00</t>
  </si>
  <si>
    <t>Ritkaart Opstapper</t>
  </si>
  <si>
    <t>Opstapper toeslag (bij voordeur ophalen/afzetten)</t>
  </si>
  <si>
    <t>Dal Dagkaart Leeuwarden Bus</t>
  </si>
  <si>
    <t>Dagkaart Leeuwarden Bus</t>
  </si>
  <si>
    <t>nieuw</t>
  </si>
  <si>
    <t>Arriva Dalvoordeel Noord-Nederland (anoniem)</t>
  </si>
  <si>
    <t>Arriva Dalvoordeel Noord-Nederland (4-11)</t>
  </si>
  <si>
    <t>Arriva Dalvoordeel Noord-Nederland (12-18)</t>
  </si>
  <si>
    <t>Arriva Dalvoordeel Noord-Nederland (19-64)</t>
  </si>
  <si>
    <t>Arriva Dalvoordeel Noord-Nederland (65+)</t>
  </si>
  <si>
    <t>Sterabonnement alleen geldig in onze trein</t>
  </si>
  <si>
    <t>Regionale tarieven Waddeneilanden</t>
  </si>
  <si>
    <t>OVC tarieven Waddeneilanden</t>
  </si>
  <si>
    <t>Ameland - Ritkaart 1 zone</t>
  </si>
  <si>
    <t>Ameland - Ritkaart 2 zone</t>
  </si>
  <si>
    <t>Terschelling - Ritkaart 1 zone</t>
  </si>
  <si>
    <t>Terschelling - Ritkaart 2 zone</t>
  </si>
  <si>
    <t>Vlieland - Ritkaart 1 zone</t>
  </si>
  <si>
    <t>Schiermonnikoog fare enkele reis</t>
  </si>
  <si>
    <t>Arriva Altijd Vrij Fryslân Stad, Streek en Qliner (kind)</t>
  </si>
  <si>
    <t>Arriva Altijd Vrij Fryslân Stad, Streek en Qliner Scholier</t>
  </si>
  <si>
    <t>Arriva Altijd Vrij Fryslân Stad, Streek en Qliner (volwassene)</t>
  </si>
  <si>
    <t>Arriva Altijd Vrij Fryslân Stad, Streek en Qliner (senior)</t>
  </si>
  <si>
    <t>Arriva Altijd Vrij Fryslân Stad en Streek (kind)</t>
  </si>
  <si>
    <t>Arriva Altijd Vrij Fryslân Stad en Streek Scholier</t>
  </si>
  <si>
    <t>Arriva Altijd Vrij Fryslân Stad en Streek (volwassene)</t>
  </si>
  <si>
    <t>Arriva Altijd Vrij Fryslân Stad en Streek (senior)</t>
  </si>
  <si>
    <t>Wagenverkoopassortiment Ameland</t>
  </si>
  <si>
    <t>Ameland - Retour eiland 1 zone</t>
  </si>
  <si>
    <t>Ameland - Retour eiland 2 zone</t>
  </si>
  <si>
    <t>Ameland - Dagkaart eiland</t>
  </si>
  <si>
    <t>Ameland - 10-rittenkaart 1 zone</t>
  </si>
  <si>
    <t>Ameland - 10-rittenkaart 2 zones</t>
  </si>
  <si>
    <t>Wagenverkoopassortiment Terschelling</t>
  </si>
  <si>
    <t>Terschelling - Retour 1 zone</t>
  </si>
  <si>
    <t>Terschelling - Retour 2 zone</t>
  </si>
  <si>
    <t>Terschelling - Dagkaart eiland</t>
  </si>
  <si>
    <t>Terschelling - 10-rittenkaart 1 zone</t>
  </si>
  <si>
    <t>Terschelling - 10-rittenkaart 2 zones</t>
  </si>
  <si>
    <t>Wagenverkoopassortiment Schiermonnikoog</t>
  </si>
  <si>
    <t>ritkaart eiland</t>
  </si>
  <si>
    <t>ritkaart Kids (4 t/m 11 jaar)</t>
  </si>
  <si>
    <t>retour eiland</t>
  </si>
  <si>
    <t>retour Kids (4 t/m 11 jaar)</t>
  </si>
  <si>
    <t>10 rittenkaart</t>
  </si>
  <si>
    <t>Wagenverkoopassortiment Vlieland</t>
  </si>
  <si>
    <t>Vlieland - Enkele reis</t>
  </si>
  <si>
    <t>Vlieland - Retour</t>
  </si>
  <si>
    <t xml:space="preserve">Vlieland - 10-rittenkaart </t>
  </si>
  <si>
    <t>ritkaart Kids eiland (4 t/m 11 jaar)</t>
  </si>
  <si>
    <t>retour Kids eiland (4 t/m 11 jaar)</t>
  </si>
  <si>
    <t>Vlieland - Dagkaart</t>
  </si>
  <si>
    <t>DC Algemeen Waddeneilanden</t>
  </si>
  <si>
    <t>Meerpersoonkaarten enkele reis 1 zone 1 persoon</t>
  </si>
  <si>
    <t>Meerpersoonkaarten enkele reis 1 zone 2 personen</t>
  </si>
  <si>
    <t>Meerpersoonkaarten enkele reis 1 zone 5 personen</t>
  </si>
  <si>
    <t>Meerpersoonkaarten enkele reis 1 zone 10 personen</t>
  </si>
  <si>
    <t>Meerpersoonkaarten enkele reis 2 zones 1 persoon</t>
  </si>
  <si>
    <t>Meerpersoonkaarten enkele reis 2 zones 2 personen</t>
  </si>
  <si>
    <t>Meerpersoonkaarten enkele reis 2 zones 5 personen</t>
  </si>
  <si>
    <t>Meerpersoonkaarten enkele reis 2 zones 10 personen</t>
  </si>
  <si>
    <t>* Afgeleide van de 10-rittenkaart, ingericht voor chauffeurs</t>
  </si>
  <si>
    <t>Regionale tarieven Trein Noord</t>
  </si>
  <si>
    <t>Sterabonnement Noord Maand (vol tarief) 1-ster volw</t>
  </si>
  <si>
    <t>Sterabonnement Noord Maand (vol tarief) 2-ster volw</t>
  </si>
  <si>
    <t>Sterabonnement Noord Maand (vol tarief) 3-ster volw</t>
  </si>
  <si>
    <t>Sterabonnement Noord Maand (vol tarief) 4-ster volw</t>
  </si>
  <si>
    <t>Sterabonnement Noord Maand (vol tarief) 5-ster volw</t>
  </si>
  <si>
    <t>Sterabonnement Noord Maand (vol tarief) 6-ster volw</t>
  </si>
  <si>
    <t>Sterabonnement Noord Maand (reductie tarief) 1-ster kind</t>
  </si>
  <si>
    <t>Sterabonnement Noord Maand (reductie tarief) 1-ster jeugd</t>
  </si>
  <si>
    <t>Sterabonnement Noord Maand (reductie tarief) 1-ster senior</t>
  </si>
  <si>
    <t>Sterabonnement Noord Maand (reductie tarief) 2-ster kind</t>
  </si>
  <si>
    <t>Sterabonnement Noord Maand (reductie tarief) 2-ster jeugd</t>
  </si>
  <si>
    <t>Sterabonnement Noord Maand (reductie tarief) 2-ster senior</t>
  </si>
  <si>
    <t>Sterabonnement Noord Maand (reductie tarief) 3-ster kind</t>
  </si>
  <si>
    <t>Sterabonnement Noord Maand (reductie tarief) 3-ster jeugd</t>
  </si>
  <si>
    <t>Sterabonnement Noord Maand (reductie tarief) 3-ster senior</t>
  </si>
  <si>
    <t>Sterabonnement Noord Maand (reductie tarief) 4-ster jeugd</t>
  </si>
  <si>
    <t>Sterabonnement Noord Maand (reductie tarief) 4-ster senior</t>
  </si>
  <si>
    <t>Sterabonnement Noord Maand (reductie tarief) 5-ster kind</t>
  </si>
  <si>
    <t>Sterabonnement Noord Maand (reductie tarief) 5-ster jeugd</t>
  </si>
  <si>
    <t>Sterabonnement Noord Maand (reductie tarief) 5-ster senior</t>
  </si>
  <si>
    <t>Sterabonnement Noord Maand (reductie tarief) 6-ster kind</t>
  </si>
  <si>
    <t>Sterabonnement Noord Maand (reductie tarief) 6-ster jeugd</t>
  </si>
  <si>
    <t>Sterabonnement Noord Maand (reductie tarief) 6-ster senior</t>
  </si>
  <si>
    <t>Sterabonnement Noord Jaar (reductie tarief) 1-ster</t>
  </si>
  <si>
    <t>Sterabonnement Noord Jaar (reductie tarief) 2-ster</t>
  </si>
  <si>
    <t>Sterabonnement Noord Jaar (reductie tarief) 3-ster</t>
  </si>
  <si>
    <t>Sterabonnement Noord Jaar (reductie tarief) 4-ster</t>
  </si>
  <si>
    <t>Sterabonnement Noord Jaar (reductie tarief) 5-ster</t>
  </si>
  <si>
    <t>Sterabonnement Noord Jaar (reductie tarief) 6-ster</t>
  </si>
  <si>
    <t>Fiets Dag Mee</t>
  </si>
  <si>
    <t>Arriva Dagkaart Noord fiets mee (CT ticket KVA)</t>
  </si>
  <si>
    <t>Enkele reis Leer</t>
  </si>
  <si>
    <t>Retour Leer</t>
  </si>
  <si>
    <t>Niedersachsen-ticket plus Groningen 1 persoon</t>
  </si>
  <si>
    <t xml:space="preserve"> €       30,00 </t>
  </si>
  <si>
    <t>Niedersachsen-ticket plus Groningen 2 personen</t>
  </si>
  <si>
    <t xml:space="preserve"> €       36,50 </t>
  </si>
  <si>
    <t>Niedersachsen-ticket plus Groningen 3 personen</t>
  </si>
  <si>
    <t xml:space="preserve"> €       43,00 </t>
  </si>
  <si>
    <t>Niedersachsen-ticket plus Groningen 4 personen</t>
  </si>
  <si>
    <t xml:space="preserve"> €       49,50 </t>
  </si>
  <si>
    <t>Niedersachsen-ticket plus Groningen 5 personen</t>
  </si>
  <si>
    <t xml:space="preserve"> €       56,00 </t>
  </si>
  <si>
    <t>Sterabonnementen worden enkel geaccepteerd en verkocht op de Groninger treinlijnen (excl. Leeuwarden-Groningen)</t>
  </si>
  <si>
    <t>*Reductieabonnementen zijn te koop voor personen t/m 18 jaar of van 65 jaar en ouder.</t>
  </si>
  <si>
    <t xml:space="preserve">Provincie Groningen verstrekt sinds 1 juni 2017 5% extra korting op het reductietarief Jaar. Deze korting is reeds verwerkt in bovenstaande tarieven. In huidige situatie krijgen in onze webshop allleen scholieren deze extra korting. Per 1 januari 2019 graag ook openstellen voor 4 t/m 11 en 65+. </t>
  </si>
  <si>
    <t>Regionale tarieven Lelystad</t>
  </si>
  <si>
    <t>Ritprijs binnen de ring</t>
  </si>
  <si>
    <t>Ritprijs buiten de ring</t>
  </si>
  <si>
    <t>Arriva Altijd Vrij Lelystad (anoniem)</t>
  </si>
  <si>
    <t>Arriva Altijd Vrij Lelystad (kind)</t>
  </si>
  <si>
    <t>Arriva Altijd Vrij Lelystad (12 t/m 18 jr)</t>
  </si>
  <si>
    <t>Arriva Altijd Vrij Lelystad (volwassene)</t>
  </si>
  <si>
    <t>Arriva Altijd Vrij Lelystad (senior)</t>
  </si>
  <si>
    <t>Arriva Altijd Dalvrij Lelystad 65+ maand</t>
  </si>
  <si>
    <t>Arriva Altijd Dalvrij Lelystad 65+ jaar</t>
  </si>
  <si>
    <t>Ritkaart binnen de ring</t>
  </si>
  <si>
    <t>Ritkaart Lelystad binnen de ring (CT wederverkoop)</t>
  </si>
  <si>
    <t>Ritkaart buiten de ring</t>
  </si>
  <si>
    <t xml:space="preserve">Ritkaart Kids Lelystad </t>
  </si>
  <si>
    <t>Altijd Vrij IJsselmond maand voltarief</t>
  </si>
  <si>
    <t>nnb</t>
  </si>
  <si>
    <t>Altijd Vrij IJsselmond maand reductie</t>
  </si>
  <si>
    <t>Altijd Vrij IJsselmond jaar voltarief</t>
  </si>
  <si>
    <t>Altijd Vrij IJsselmond jaar reductie</t>
  </si>
  <si>
    <t>Tariefgebied</t>
  </si>
  <si>
    <t>Arriva Noordelijke Lijnen</t>
  </si>
  <si>
    <t>Exclusief kaarttoeslag</t>
  </si>
  <si>
    <t>Tariefgebied code</t>
  </si>
  <si>
    <t>! Denk aan doorgaand oplopende prijzen</t>
  </si>
  <si>
    <t>Prijzen op jaarbasis</t>
  </si>
  <si>
    <t>Prijzen op maandbasis</t>
  </si>
  <si>
    <t>Codering</t>
  </si>
  <si>
    <t>Prijstabel</t>
  </si>
  <si>
    <t>Tarief-eenheden</t>
  </si>
  <si>
    <t>enkel reis 1e klas vol</t>
  </si>
  <si>
    <t>enkele reis 2e klas vol</t>
  </si>
  <si>
    <t>enkele reis 1e klas 50%</t>
  </si>
  <si>
    <t>enkele reis 2e klas 50%</t>
  </si>
  <si>
    <t>enkele reis 1e klas 40%</t>
  </si>
  <si>
    <t>enkele reis 2e klas 40%</t>
  </si>
  <si>
    <t>enkele reis 1e klas 20%</t>
  </si>
  <si>
    <t>enkele reis 2e klas 20%</t>
  </si>
  <si>
    <t>retour 1e klas vol</t>
  </si>
  <si>
    <t>retour 2e klas vol</t>
  </si>
  <si>
    <t>retour 1e klas 50%</t>
  </si>
  <si>
    <t>retour 2e klas 50%</t>
  </si>
  <si>
    <t>retour 1e klas 40%</t>
  </si>
  <si>
    <t>retour 2e klas 40%</t>
  </si>
  <si>
    <t>retour 1e klas 20%</t>
  </si>
  <si>
    <t>retour 2e klas 20%</t>
  </si>
  <si>
    <t>TV zakelijk 1e klas</t>
  </si>
  <si>
    <t>TV zakelijk 2e klas</t>
  </si>
  <si>
    <t>Tarief-gebied</t>
  </si>
  <si>
    <t>Arriva Overijssel</t>
  </si>
  <si>
    <t>Let op! Prijzen zijn exclusief kaarttoeslag. Dus klant betaald iets meer volgens prijsadvies website.</t>
  </si>
  <si>
    <t>Tarief-gebied code</t>
  </si>
  <si>
    <t>Arriva Gelderland</t>
  </si>
  <si>
    <t>11 en 13</t>
  </si>
  <si>
    <t>Arriva Limburg</t>
  </si>
  <si>
    <t>65536 en 262144</t>
  </si>
  <si>
    <t xml:space="preserve"> retour 1e klas vol</t>
  </si>
  <si>
    <t>TVR Flex 1e klas</t>
  </si>
  <si>
    <t>TVR FLex 2e klas</t>
  </si>
  <si>
    <t>NS Traject Vrij Prepaid 1 mnd 1e klas</t>
  </si>
  <si>
    <t>NS Traject Vrij Prepaid 1 mnd 2e klas</t>
  </si>
  <si>
    <t>NS Traject Vrij Prepaid 3 mnd 1e klas</t>
  </si>
  <si>
    <t>NS Traject Vrij Prepaid 3 mnd 2e klas</t>
  </si>
  <si>
    <t>TVR Flex      1e klas</t>
  </si>
  <si>
    <t>TVR Flex      2e klas</t>
  </si>
  <si>
    <t>Prepaid maand 1e klas</t>
  </si>
  <si>
    <t>Prepaid maand 2e klas</t>
  </si>
  <si>
    <t>%</t>
  </si>
  <si>
    <t>1 versus 2</t>
  </si>
  <si>
    <t>Altijd Vrij Maand (Kolom V)</t>
  </si>
  <si>
    <t>1e klasse</t>
  </si>
  <si>
    <t>Altijd Vrij Maand (Kolom W)</t>
  </si>
  <si>
    <t>2e klasse</t>
  </si>
  <si>
    <t>Altijd Vrij Doorlopend (Kolom T)</t>
  </si>
  <si>
    <t>Altijd Vrij Doorlopend (Kolom U)</t>
  </si>
  <si>
    <t>CPI 2019 Prinsjesdag</t>
  </si>
  <si>
    <t>TV zakelijk (Kolom R)</t>
  </si>
  <si>
    <t>TV zakelijk (Kolom S)</t>
  </si>
  <si>
    <t>Dagkaart (Kolom J)</t>
  </si>
  <si>
    <t>Dagkaart (Kolom K)</t>
  </si>
  <si>
    <t>Weekend Vrij</t>
  </si>
  <si>
    <t>Vol</t>
  </si>
  <si>
    <t>Red</t>
  </si>
  <si>
    <t>Dal Vrij</t>
  </si>
  <si>
    <t xml:space="preserve">Vol </t>
  </si>
  <si>
    <t xml:space="preserve">nvt </t>
  </si>
  <si>
    <t>Altijd Voordeel</t>
  </si>
  <si>
    <t>Altijd Voordeel MAAND</t>
  </si>
  <si>
    <t>Altijd Vrij</t>
  </si>
  <si>
    <t xml:space="preserve">Maandkaart Altijd Vrij 1 maand </t>
  </si>
  <si>
    <t xml:space="preserve">2e </t>
  </si>
  <si>
    <t xml:space="preserve">Maandkaart Altijd Vrij 3 maanden </t>
  </si>
  <si>
    <t xml:space="preserve">1e </t>
  </si>
  <si>
    <t>Dal Voordeel</t>
  </si>
  <si>
    <t>VDU</t>
  </si>
  <si>
    <t>Keuzedagen</t>
  </si>
  <si>
    <t>Toeslag Keuzedagen op Papier</t>
  </si>
  <si>
    <t>Totaalprijs VDU +Keuzedagen op CT</t>
  </si>
  <si>
    <t>NS Flex administratie kosten</t>
  </si>
  <si>
    <t xml:space="preserve">NS Flex basis </t>
  </si>
  <si>
    <t>NS Flex Weekend Voordeel</t>
  </si>
  <si>
    <t>NS Flex Weekend Vrij zonder dalkorting</t>
  </si>
  <si>
    <t>NS Flex Weekend Vrij met dalkorting</t>
  </si>
  <si>
    <t xml:space="preserve">NS Flex Dal Voordeel </t>
  </si>
  <si>
    <t xml:space="preserve">NS Flex Dal Vrij </t>
  </si>
  <si>
    <t>NS Flex Altijd Voordeel</t>
  </si>
  <si>
    <t xml:space="preserve">NS Flex Altijd Vrij </t>
  </si>
  <si>
    <t xml:space="preserve">NS IC Direct Toeslag Vrij </t>
  </si>
  <si>
    <t xml:space="preserve">NS Flex 1e klas factor </t>
  </si>
  <si>
    <t>NS Flex 1e klas factor weekend</t>
  </si>
  <si>
    <t>Landelijk Opstaptarief</t>
  </si>
  <si>
    <t>1e en 2e</t>
  </si>
  <si>
    <t>5066  2  0000</t>
  </si>
  <si>
    <t>5066  1  0000</t>
  </si>
  <si>
    <t>5066  2  6500  &amp;  5082  2  0000</t>
  </si>
  <si>
    <t>Weekend Vrij (Bijabonnement)</t>
  </si>
  <si>
    <t>5066  1  6500  &amp;  5082  1  0000</t>
  </si>
  <si>
    <t>5065  2  0000</t>
  </si>
  <si>
    <t>5065  1  0000</t>
  </si>
  <si>
    <t>5065  2  6500 &amp;  5081  2  0000</t>
  </si>
  <si>
    <t>Dal Vrij (Bijabonnement)</t>
  </si>
  <si>
    <t>5065 1  6500 &amp;  5081  1  0000</t>
  </si>
  <si>
    <t xml:space="preserve">BTM vrij particulier (OV-deel bij Dal Vrij) </t>
  </si>
  <si>
    <t xml:space="preserve">BTM vrij particulier (OV-deel bij Dal Vrij bijabonnement) </t>
  </si>
  <si>
    <t>215 &amp; 216   1 / 2</t>
  </si>
  <si>
    <t>5067  1 / 2</t>
  </si>
  <si>
    <t xml:space="preserve">51    &amp;   52 </t>
  </si>
  <si>
    <t>5077  1  &amp; 5095  2</t>
  </si>
  <si>
    <t>5078  0  0000</t>
  </si>
  <si>
    <t>5079  0  0000</t>
  </si>
  <si>
    <t>Kids Vrij (Bijabonnement)</t>
  </si>
  <si>
    <t>5069  2  0000</t>
  </si>
  <si>
    <t>5069  1  0000</t>
  </si>
  <si>
    <t>5329  2  0000</t>
  </si>
  <si>
    <t xml:space="preserve">Prepaid kaart, geen abonnement. Te koop sinds april 2021 </t>
  </si>
  <si>
    <t xml:space="preserve">5330  2  0000 </t>
  </si>
  <si>
    <t>5329  1  0000</t>
  </si>
  <si>
    <t>5330  1  0000</t>
  </si>
  <si>
    <t>5069  2 ZK 16 (= kortingscode in ECC) *)</t>
  </si>
  <si>
    <t>Altijd Vrij (Bijabonnement)</t>
  </si>
  <si>
    <t>5069  1 ZK 16 (= kortingscode in ECC) *)</t>
  </si>
  <si>
    <t>BTM Vrij (OV-deel bij Altijd Vrij)</t>
  </si>
  <si>
    <t>5176 (met kortingscode in ECC)</t>
  </si>
  <si>
    <t>BTM Vrij (OV-deel bij Altijd Vrij) (Bijabonnement)</t>
  </si>
  <si>
    <t>209 &amp; 210  1 / 2</t>
  </si>
  <si>
    <t>5064  1 / 2</t>
  </si>
  <si>
    <t>5125  0  0000</t>
  </si>
  <si>
    <t>OV Voordeel MAAND (OV-deel i.c.m. Altijd Voordeel)</t>
  </si>
  <si>
    <t>5126  0  0000</t>
  </si>
  <si>
    <t>OV Voordeel JAAR (OV-deel i.c.m.  Altijd Voordeel)</t>
  </si>
  <si>
    <t>91   /   90</t>
  </si>
  <si>
    <t>5134  2   /   5083  2</t>
  </si>
  <si>
    <t>5134  1   /   5083  1</t>
  </si>
  <si>
    <t>Korting 65+ is 10,30 euro</t>
  </si>
  <si>
    <t>Korting 65+ is 61,10 euro</t>
  </si>
  <si>
    <t>Korting 65+ is 63,10 euro</t>
  </si>
  <si>
    <t>Check @MRP: communiceren jullie dit ook aan TLS?</t>
  </si>
  <si>
    <t>toeslag boven op 2e klas</t>
  </si>
  <si>
    <t xml:space="preserve">*) In systeem SAP ECC: Prijs is basisprijs - kortingbedrag = nettobedrag </t>
  </si>
  <si>
    <t>5052  2  0000</t>
  </si>
  <si>
    <t xml:space="preserve">Dagkaart </t>
  </si>
  <si>
    <t>5052  1  0000</t>
  </si>
  <si>
    <t>Dagkaart</t>
  </si>
  <si>
    <t>Euregioticket</t>
  </si>
  <si>
    <t>5132  2</t>
  </si>
  <si>
    <t>Klasseloos</t>
  </si>
  <si>
    <t>Toevoegen van CT Toeslag (1 euro)</t>
  </si>
  <si>
    <t xml:space="preserve">Easy ticket to Amsterdam </t>
  </si>
  <si>
    <t>Easy ticket to Schiphol Airport</t>
  </si>
  <si>
    <t>NS Groepsticket Daluren 4 pers. Enkele reis (= e-ticket)</t>
  </si>
  <si>
    <t>NS Groepsticket Daluren extra persoon (5e t/m 7e)</t>
  </si>
  <si>
    <t>1-day Amsterdam Travel Ticket</t>
  </si>
  <si>
    <t>Geen verhoging</t>
  </si>
  <si>
    <t>2-day Amsterdam Travel Ticket</t>
  </si>
  <si>
    <t>3-day Amsterdam Travel Ticket</t>
  </si>
  <si>
    <t>1-Dag Amsterdam &amp; Region Travel Ticket</t>
  </si>
  <si>
    <t>2-Dag Amsterdam &amp; Region Travel Ticket</t>
  </si>
  <si>
    <t>3-Dag Amsterdam &amp; Region Travel Ticket</t>
  </si>
  <si>
    <t>4-Dag Amsterdam &amp; Region Travel Ticket</t>
  </si>
  <si>
    <t>5-Dag Amsterdam &amp; Region Travel Ticket</t>
  </si>
  <si>
    <t>-</t>
  </si>
  <si>
    <t>Holland Travel Ticket off-peak</t>
  </si>
  <si>
    <t xml:space="preserve">Almere Ticket 10 ritten dal </t>
  </si>
  <si>
    <t>Nog niet bekend</t>
  </si>
  <si>
    <t xml:space="preserve">Almere Ticket 10 ritten dag </t>
  </si>
  <si>
    <t>1 dag GouweDal  (Dag Daluren)</t>
  </si>
  <si>
    <t>geen verhoging, in overleg met Derk Querido en Bart van Zaalen</t>
  </si>
  <si>
    <t xml:space="preserve">1 dag Gouwe Kind </t>
  </si>
  <si>
    <t>5 GouweDal  (Dag Daluren)</t>
  </si>
  <si>
    <t xml:space="preserve">Gouwe fietskaart </t>
  </si>
  <si>
    <t>tarief</t>
  </si>
  <si>
    <t>klasse</t>
  </si>
  <si>
    <t>opmerkingen</t>
  </si>
  <si>
    <t>220 &amp; 600</t>
  </si>
  <si>
    <t>&amp; 5176</t>
  </si>
  <si>
    <t>OV Vrij</t>
  </si>
  <si>
    <t>219 &amp; 600</t>
  </si>
  <si>
    <t xml:space="preserve">&amp; 5176 </t>
  </si>
  <si>
    <t>&amp; 5176 (met kortingscode in ECC) *)</t>
  </si>
  <si>
    <t>OV Vrij Bijabo</t>
  </si>
  <si>
    <t>214 &amp; 600</t>
  </si>
  <si>
    <t>Dal Vrij Bijabo + BTM Vrij</t>
  </si>
  <si>
    <t>213 &amp; 600</t>
  </si>
  <si>
    <t>Samengestelde producten staan niet als zodanig in GPP: betreft combinatie van Trein- en BTM product met aparte codering</t>
  </si>
  <si>
    <t>Geen regulier product meer.</t>
  </si>
  <si>
    <t>23  t.b.v. ORP</t>
  </si>
  <si>
    <t>Overgang 2-1 enkele reis zonder korting</t>
  </si>
  <si>
    <t>239 t.b.v.ORP</t>
  </si>
  <si>
    <t>Fietskaart dal</t>
  </si>
  <si>
    <t>Geen</t>
  </si>
  <si>
    <t xml:space="preserve">73 t.b.v. ORP </t>
  </si>
  <si>
    <t>Dagkaart hond</t>
  </si>
  <si>
    <t>NS-Business Card Basis</t>
  </si>
  <si>
    <t>NS-Business Card Dal</t>
  </si>
  <si>
    <t xml:space="preserve">5114  2  </t>
  </si>
  <si>
    <t>NS-Business Card Trein Vrij</t>
  </si>
  <si>
    <t>2e klas</t>
  </si>
  <si>
    <t>5114  1</t>
  </si>
  <si>
    <t>1e klas</t>
  </si>
  <si>
    <t>NS-Business Card Altijd Voordeel</t>
  </si>
  <si>
    <t>NS-Business Card Altijd Voordeel met split billing</t>
  </si>
  <si>
    <t xml:space="preserve">BTM Vrij </t>
  </si>
  <si>
    <t>BTM Budget Zeker Small</t>
  </si>
  <si>
    <t>BTM Budget Zeker Medium</t>
  </si>
  <si>
    <t>BTM Budget Zeker Large</t>
  </si>
  <si>
    <t>5128  2  0000</t>
  </si>
  <si>
    <t>Dagkaart (voorheen 1 Dag trein vrij)</t>
  </si>
  <si>
    <t>5128  1  0000</t>
  </si>
  <si>
    <t>5127  2  0000</t>
  </si>
  <si>
    <t>1 Treinreis</t>
  </si>
  <si>
    <t>5127  1  0000</t>
  </si>
  <si>
    <t>1 Dag BTM Vrij *)</t>
  </si>
  <si>
    <t>*) Betreft OV-deel bij  product 453 1 Dag OV Vrij (= samengesteld product Treindeel en OV-deel)</t>
  </si>
  <si>
    <t xml:space="preserve">
5101                        / 5106</t>
  </si>
  <si>
    <t>IC direct toeslag enkele reis</t>
  </si>
  <si>
    <t>klasseloos</t>
  </si>
  <si>
    <t>5102                        / 5107</t>
  </si>
  <si>
    <t>IC direct toeslag retour</t>
  </si>
  <si>
    <t>5103                        / 5108</t>
  </si>
  <si>
    <t>IC direct Maandtoeslag</t>
  </si>
  <si>
    <t xml:space="preserve">   Add-on</t>
  </si>
  <si>
    <t>IC direct Altijd Toeslag Vrij JAAR (maandprijs)</t>
  </si>
  <si>
    <t>Add-on</t>
  </si>
  <si>
    <t>IC direct Altijd Toeslag Vrij JAAR (jaarprijs)</t>
  </si>
  <si>
    <t>Productnr 1</t>
  </si>
  <si>
    <t>Productnr 2</t>
  </si>
  <si>
    <t xml:space="preserve">Sterabonnement Noord Maand (reductie tarief) 4-ster kind </t>
  </si>
  <si>
    <t>samenreiskorting</t>
  </si>
  <si>
    <t>Breng Vrij Plus (4-11)</t>
  </si>
  <si>
    <t>Breng Vrij Plus (12-18)</t>
  </si>
  <si>
    <t>Breng Vrij Plus (19-64)</t>
  </si>
  <si>
    <t>Breng Vrij Plus (65+)</t>
  </si>
  <si>
    <t>Dagkaart Fiets Bus</t>
  </si>
  <si>
    <t>Dagkaart Fiets Bus en Trein</t>
  </si>
  <si>
    <t>euregioticket</t>
  </si>
  <si>
    <t>Einzel-Ticket Erwachsene City-XL Aachen</t>
  </si>
  <si>
    <t>Einzel-Ticket Kinder Flugs-Ticket</t>
  </si>
  <si>
    <t>Wochen-Ticket Preisstufe 1</t>
  </si>
  <si>
    <t>Wochen-Ticket Preisstufe 2</t>
  </si>
  <si>
    <t>Wochen-Ticket Preisstufe 3</t>
  </si>
  <si>
    <t>Wochen-Ticket Preisstufe 4</t>
  </si>
  <si>
    <t xml:space="preserve">24-Stunden-Ticket 5 Personen Kreis Heinsberg </t>
  </si>
  <si>
    <t>24-Stunden-Ticket 5 Personen Preisstufe 1</t>
  </si>
  <si>
    <t>24-Stunden-Ticket 5 Personen Preisstufe 2</t>
  </si>
  <si>
    <t>24-Stunden-Ticket 5 Personen Preisstufe 3</t>
  </si>
  <si>
    <t>24-Stunden-Ticket 5 Personen Preisstufe 4</t>
  </si>
  <si>
    <t>Einzel-Ticket Kinder Preisstufe 1</t>
  </si>
  <si>
    <t>Einzel-Ticket Kinder Preisstufe 2</t>
  </si>
  <si>
    <t>Einzel-Ticket Kinder Preisstufe 3</t>
  </si>
  <si>
    <t>Einzel-Ticket Kinder Preisstufe 4</t>
  </si>
  <si>
    <t>Einzel-Ticket Kinder Kurzstrecke</t>
  </si>
  <si>
    <t>Einzel-Ticket Erwachsene Kurzstrecke</t>
  </si>
  <si>
    <t>Einzel-Ticket Fahrrad</t>
  </si>
  <si>
    <t>24-Stunden-Ticket Fahrrad</t>
  </si>
  <si>
    <t>2022 def</t>
  </si>
  <si>
    <t>SchöneFerienTicket NRW Ostern/Herbst/Winter</t>
  </si>
  <si>
    <t>SchöneFerienTicket NRW Sommer</t>
  </si>
  <si>
    <t>SchöneFahrtTicket NRW Erw.</t>
  </si>
  <si>
    <t>SchöneFahrtTicket NRW Ki.</t>
  </si>
  <si>
    <t>Monats-Ticket Preisstufe R3</t>
  </si>
  <si>
    <t>Monats-Ticket Preisstufe R2</t>
  </si>
  <si>
    <t>Wochen-Ticket Preisstufe R3</t>
  </si>
  <si>
    <t>Wochen-Ticket Preisstufe R2</t>
  </si>
  <si>
    <t>Einzel-Ticket Erwachsene Preisstufe R3</t>
  </si>
  <si>
    <t>Einzel-Ticket Kinder Preisstufe R3</t>
  </si>
  <si>
    <t>Einzel-Ticket Erwachsene Preisstufe R2</t>
  </si>
  <si>
    <t>Einzel-Ticket Kinder Preisstufe R2</t>
  </si>
  <si>
    <t>Einzel-Ticket Erwachsene Preisstufe R1</t>
  </si>
  <si>
    <t>Einzel-Ticket Kinder Preisstufe R1</t>
  </si>
  <si>
    <t>Monats-Ticket Preisstufe H4</t>
  </si>
  <si>
    <t>Monats-Ticket Preisstufe H3</t>
  </si>
  <si>
    <t xml:space="preserve">Monats-Ticket Preisstufe H2 </t>
  </si>
  <si>
    <t>Wochen-Ticket Preisstufe H4</t>
  </si>
  <si>
    <t xml:space="preserve">Wochen-Ticket Preisstufe H3 </t>
  </si>
  <si>
    <t>Wochen-Ticket Preisstufe H2</t>
  </si>
  <si>
    <t>Einzel-Ticket Erwachsene Preisstufe H3</t>
  </si>
  <si>
    <t>Einzel-Ticket Kinder Preisstufe H3</t>
  </si>
  <si>
    <t>Einzel-Ticket Erwachsene Preisstufe H2</t>
  </si>
  <si>
    <t>Einzel-Ticket Kinder Preisstufe H2</t>
  </si>
  <si>
    <t>euregioticket Fahrrad</t>
  </si>
  <si>
    <t>V08</t>
  </si>
  <si>
    <t>Toevoeging 2023 door Siebren</t>
  </si>
  <si>
    <t>Regio</t>
  </si>
  <si>
    <t>Noord</t>
  </si>
  <si>
    <t>Onderwerp</t>
  </si>
  <si>
    <t>Bron</t>
  </si>
  <si>
    <t>Mail Mark Garmann 29/09</t>
  </si>
  <si>
    <t>altijdvrij RRReis (maand en jaar versie) accepteren</t>
  </si>
  <si>
    <t>Invoeging tabblad met specificaties door Siebren</t>
  </si>
  <si>
    <t>Indexatie waar we hieronder van uitgaan is (over onafgeronde bedragen):</t>
  </si>
  <si>
    <t>Regionale tarieven 2023 Zuid-Holland Noord</t>
  </si>
  <si>
    <t>2022 Vaststelling (afgerond)</t>
  </si>
  <si>
    <t>2022 Toegepast  (afgerond)</t>
  </si>
  <si>
    <t>2023 aanvraag (afgerond)</t>
  </si>
  <si>
    <t>2023 Toegepast (afgerond)</t>
  </si>
  <si>
    <t>2022 Vaststelling</t>
  </si>
  <si>
    <t>2023 Aanvraag</t>
  </si>
  <si>
    <t>2023 Toegepast</t>
  </si>
  <si>
    <t>Kilometertarief ZHN streek/stad/Vlinder</t>
  </si>
  <si>
    <t>Chip office</t>
  </si>
  <si>
    <t>Chipofffice</t>
  </si>
  <si>
    <t>Regio Maandabonnement 1 ster - kind (gereduceerd tarief)</t>
  </si>
  <si>
    <t>Regio Maandabonnement 1 ster - 12 t/m 18 jr (gereduceerd tarief)</t>
  </si>
  <si>
    <t>Regio Maandabonnement 1 ster - volwassen (vol tarief)</t>
  </si>
  <si>
    <t>Regio Maandabonnement 1 ster - senior (gereduceerd tarief)</t>
  </si>
  <si>
    <t>Regio Maandabonnement 2 ster - kind (gereduceerd tarief)</t>
  </si>
  <si>
    <t>Regio Maandabonnement 2 ster - 12 t/m 18 jr (gereduceerd tarief)</t>
  </si>
  <si>
    <t>Regio Maandabonnement 2 ster - volwassen (vol tarief)</t>
  </si>
  <si>
    <t>Regio Maandabonnement 2 ster - senior (gereduceerd tarief)</t>
  </si>
  <si>
    <t>Regio Maandabonnement 3 ster - kind (gereduceerd tarief)</t>
  </si>
  <si>
    <t>Regio Maandabonnement 3 ster - 12 t/m 18 jr (gereduceerd tarief)</t>
  </si>
  <si>
    <t>Regio Maandabonnement 3 ster - volwassen (vol tarief)</t>
  </si>
  <si>
    <t>Regio Maandabonnement 3 ster - senior (gereduceerd tarief)</t>
  </si>
  <si>
    <t>Regio Maandabonnement 4 ster - kind (gereduceerd tarief)</t>
  </si>
  <si>
    <t>Regio Maandabonnement 4 ster - 12 t/m 18 jr (gereduceerd tarief)</t>
  </si>
  <si>
    <t>Regio Maandabonnement 4 ster - volwassen (vol tarief)</t>
  </si>
  <si>
    <t>Regio Maandabonnement 4 ster - senior (gereduceerd tarief)</t>
  </si>
  <si>
    <t>Regio Maandabonnement 5 ster - kind (gereduceerd tarief)</t>
  </si>
  <si>
    <t>Regio Maandabonnement 5 ster - 12 t/m 18 jr (gereduceerd tarief)</t>
  </si>
  <si>
    <t>Regio Maandabonnement 5 ster - volwassen (vol tarief)</t>
  </si>
  <si>
    <t>Regio Maandabonnement 5 ster - senior (gereduceerd tarief)</t>
  </si>
  <si>
    <t>Regio Maandabonnement 6 ster - kind (gereduceerd tarief)</t>
  </si>
  <si>
    <t>Regio Maandabonnement 6 ster - 12 t/m 18 jr (gereduceerd tarief)</t>
  </si>
  <si>
    <t>Regio Maandabonnement 6 ster - volwassen (vol tarief)</t>
  </si>
  <si>
    <t>Regio Maandabonnement 6 ster - senior (gereduceerd tarief)</t>
  </si>
  <si>
    <t xml:space="preserve">Randstad Noord 2022 maand  </t>
  </si>
  <si>
    <t>UW-OV sterabonnement maand 2022</t>
  </si>
  <si>
    <t>Regio Jaarabonnement 1 ster - kind (gereduceerd tarief)</t>
  </si>
  <si>
    <t>Regio Jaarabonnement 1 ster - 12 t/m 18 jaar (gereduceerd tarief)</t>
  </si>
  <si>
    <t xml:space="preserve">Regio Jaarabonnement 1 ster - volwassene (vol tarief) </t>
  </si>
  <si>
    <t>Regio Jaarabonnement 1 ster - senior (gereduceerd tarief)</t>
  </si>
  <si>
    <t>Regio Jaarabonnement 2 ster - kind (gereduceerd tarief)</t>
  </si>
  <si>
    <t>Regio Jaarabonnement 2 ster - 12 t/m 18 jaar (gereduceerd tarief)</t>
  </si>
  <si>
    <t xml:space="preserve">Regio Jaarabonnement 2 ster - volwassene (vol tarief) </t>
  </si>
  <si>
    <t>Regio Jaarabonnement 2 ster - senior (gereduceerd tarief)</t>
  </si>
  <si>
    <t>Regio Jaarabonnement 3 ster - kind (gereduceerd tarief)</t>
  </si>
  <si>
    <t>Regio Jaarabonnement 3 ster - 12 t/m 18 jaar (gereduceerd tarief)</t>
  </si>
  <si>
    <t xml:space="preserve">Regio Jaarabonnement 3 ster - volwassene (vol tarief) </t>
  </si>
  <si>
    <t>Regio Jaarabonnement 3 ster - senior (gereduceerd tarief)</t>
  </si>
  <si>
    <t>Regio Jaarabonnement 4 ster - kind (gereduceerd tarief)</t>
  </si>
  <si>
    <t>Regio Jaarabonnement 4 ster - 12 t/m 18 jaar (gereduceerd tarief)</t>
  </si>
  <si>
    <t xml:space="preserve">Regio Jaarabonnement 4 ster - volwassene (vol tarief) </t>
  </si>
  <si>
    <t>Regio Jaarabonnement 4 ster - senior (gereduceerd tarief)</t>
  </si>
  <si>
    <t>Regio Jaarabonnement 5 ster - kind (gereduceerd tarief)</t>
  </si>
  <si>
    <t>Regio Jaarabonnement 5 ster - 12 t/m 18 jaar (gereduceerd tarief)</t>
  </si>
  <si>
    <t xml:space="preserve">Regio Jaarabonnement 5 ster - volwassene (vol tarief) </t>
  </si>
  <si>
    <t>Regio Jaarabonnement 5 ster - senior (gereduceerd tarief)</t>
  </si>
  <si>
    <t>Regio Jaarabonnement 6 ster - kind (gereduceerd tarief)</t>
  </si>
  <si>
    <t>Regio Jaarabonnement 6 ster - 12 t/m 18 jaar (gereduceerd tarief)</t>
  </si>
  <si>
    <t xml:space="preserve">Regio Jaarabonnement 6 ster - volwassene (vol tarief) </t>
  </si>
  <si>
    <t>Regio Jaarabonnement 6 ster - senior (gereduceerd tarief)</t>
  </si>
  <si>
    <t>Randstad Noord 2023jaar</t>
  </si>
  <si>
    <t>Randstad Noord 2023 jaar zakelijk</t>
  </si>
  <si>
    <t>UW-OV sterabonnement jaar 2023</t>
  </si>
  <si>
    <t>Ja</t>
  </si>
  <si>
    <t>Let op! Prijzen zijn exclusief kaarttoeslag. Dus klant betaalt iets meer volgens prijsadvies website.</t>
  </si>
  <si>
    <t>Arriva Breng Arnhem - Winterswijk</t>
  </si>
  <si>
    <t>Toegevoegd NS tabellen Limburg &amp; Oost en nieuwe tarieven regio Limburg</t>
  </si>
  <si>
    <t>Flatfare Vlinder</t>
  </si>
  <si>
    <t>Flatfare bus 450</t>
  </si>
  <si>
    <t>Flatfare bus 458</t>
  </si>
  <si>
    <t>10 Dagen Vrij Arriva Gelderland Bus (anoniem)</t>
  </si>
  <si>
    <t>100 Dagen Vrij Arriva Gelderland Bus (anoniem)</t>
  </si>
  <si>
    <t>ROR 1e klas</t>
  </si>
  <si>
    <t>Onno 20/09</t>
  </si>
  <si>
    <t>West</t>
  </si>
  <si>
    <t>Mail onno 20/09 GVB randstad Noord, moeten we die verwerken?</t>
  </si>
  <si>
    <t>Bij elke wijziging (geldt bijv voor RRReis) een product sheet vullen, gedeelde lijnen prijzen opzoeken</t>
  </si>
  <si>
    <t>Limburg nogmaals update</t>
  </si>
  <si>
    <t>BRABANT OV-chipkaart</t>
  </si>
  <si>
    <t xml:space="preserve">Kilometertarief </t>
  </si>
  <si>
    <t xml:space="preserve"> BARABANT Reisproducten OV-chipkaart maand (doorlopend)</t>
  </si>
  <si>
    <t>BRABANT Reisproducten OV-chipkaart kwartaal</t>
  </si>
  <si>
    <t>BARABANT Reisproducten OV-chipkaart jaar of onbepaalde tijd</t>
  </si>
  <si>
    <t>BRABANT Wagenverkoopassortiment</t>
  </si>
  <si>
    <t xml:space="preserve"> BRABANT E-ticket assortiment</t>
  </si>
  <si>
    <t xml:space="preserve">SALES </t>
  </si>
  <si>
    <t>BRENG lijn 99</t>
  </si>
  <si>
    <t>acceptatie alle BRENG produkten</t>
  </si>
  <si>
    <t>3,51% index</t>
  </si>
  <si>
    <t>Nieuwe NS tabellen Noord toegevoegd (met juiste CPI), Zuid tarieven (excl. Zakelijk)</t>
  </si>
  <si>
    <t>d.d. 17-11-2022</t>
  </si>
  <si>
    <t>Km-tarief Qliner 315, 324</t>
  </si>
  <si>
    <t>Km-tarief Qliner 350</t>
  </si>
  <si>
    <t>Km-tarief Qliner 350 NH deel</t>
  </si>
  <si>
    <t>Km-tarief Qliner 356</t>
  </si>
  <si>
    <t>Km-tarief Qliner 320</t>
  </si>
  <si>
    <r>
      <t xml:space="preserve">Prijzen Altijd Vrij Fryslan stad streek (en Qliner) 2023 zijn  </t>
    </r>
    <r>
      <rPr>
        <u/>
        <sz val="10"/>
        <color theme="1"/>
        <rFont val="Arial"/>
        <family val="2"/>
      </rPr>
      <t>inclusief korting</t>
    </r>
    <r>
      <rPr>
        <sz val="10"/>
        <color theme="1"/>
        <rFont val="Arial"/>
        <family val="2"/>
      </rPr>
      <t xml:space="preserve"> van Provincie (€25 bij maand, €250 bij jaar)</t>
    </r>
  </si>
  <si>
    <t>AltijdVrijRRReis maand*</t>
  </si>
  <si>
    <t>AltijdVrijRRReis jaar *</t>
  </si>
  <si>
    <t>*Nieuw product</t>
  </si>
  <si>
    <t>sales divers CT kaarten</t>
  </si>
  <si>
    <t>WMO divers</t>
  </si>
  <si>
    <t>zakelijk divers</t>
  </si>
  <si>
    <t>Meedoen / Dalvrij West-Brabant Stad (Breda) en Streek senior</t>
  </si>
  <si>
    <t>Meedoen / Dalvrij West-Brabant Stad (Breda) en Streek volwassen</t>
  </si>
  <si>
    <t>Meedoen / Dalvrij West-Brabant Stad (Breda) en Streek jeugd</t>
  </si>
  <si>
    <t>Meedoen / Dalvrij West-Brabant Stad (Breda) en Streek kind</t>
  </si>
  <si>
    <t>Meedoen / Dalvrij West-Brabant Streek senior</t>
  </si>
  <si>
    <t>Meedoen / Dalvrij West-Brabant Streek volwassen</t>
  </si>
  <si>
    <t>Meedoen / Dalvrij West-Brabant Streek jeugd</t>
  </si>
  <si>
    <t>Meedoen / Dalvrij West-Brabant Streek kind</t>
  </si>
  <si>
    <t>Brabant Altijd Vrij  jaar zakelijk</t>
  </si>
  <si>
    <t>Meedoen / Dalvrij Tilburg stad senior</t>
  </si>
  <si>
    <t>Meedoen / Dalvrij Tilburg stad volwassen</t>
  </si>
  <si>
    <t>Meedoen / Dalvrij Tilburg stad jeugd</t>
  </si>
  <si>
    <t>Meedoen / Dalvrij Tilburg stad kind</t>
  </si>
  <si>
    <t>DC Breng ritkaartje 3*</t>
  </si>
  <si>
    <t>DC Breng ritkaartje 2*</t>
  </si>
  <si>
    <t>DC Breng ritkaartje 1*</t>
  </si>
  <si>
    <t>V09</t>
  </si>
  <si>
    <t>Inclusief Regio Noord 2023 en Zuid met zakelijke producten, gedeeld met Peter Hoopman</t>
  </si>
  <si>
    <t xml:space="preserve">Productnummer aangepast (groene gearceerde cellen), kon niet alles aanpassen in huidige sheet, te weten: randstad noord prijzen / UW-OV per segment prijzen </t>
  </si>
  <si>
    <t>tbd (0,187 aangevraagd)</t>
  </si>
  <si>
    <t>Flatfare bus 440</t>
  </si>
  <si>
    <t>Lijn 27/29 SAN-deel (Breng/Hermes)</t>
  </si>
  <si>
    <t>Lijn 53, 73 en 74 Twente-deel</t>
  </si>
  <si>
    <t>Lijn 85 SAN tarief</t>
  </si>
  <si>
    <t>24/1; nieuwe aanlevering O-GLD, met gedeelde lijn tarieven en aanpassing flatfare belbus en prijs kids kaartje</t>
  </si>
  <si>
    <t>V09.1</t>
  </si>
  <si>
    <t>e-ticket van-naar</t>
  </si>
  <si>
    <t>V09.2</t>
  </si>
  <si>
    <t>Toevoeging regio Zuid incl acceptatie/verkoop &amp; aanpassing Noord voor 350 lijn NH tarief</t>
  </si>
  <si>
    <t>01</t>
  </si>
  <si>
    <t>Vastrechten &amp; losse vervoersbewijzen</t>
  </si>
  <si>
    <t>Accountantscontrole 2e klas Enkele reis Vol tarief</t>
  </si>
  <si>
    <t>Check 1e klas Enkele reis Vol tarief</t>
  </si>
  <si>
    <t>Eret</t>
  </si>
  <si>
    <t>Altijd Vrij/Traject Vrij</t>
  </si>
  <si>
    <t>CPI</t>
  </si>
  <si>
    <t>Tariefruimte</t>
  </si>
  <si>
    <t>Consumenten portfolio</t>
  </si>
  <si>
    <t xml:space="preserve">Abonnementen </t>
  </si>
  <si>
    <t>Contract Tariff</t>
  </si>
  <si>
    <t xml:space="preserve"> VAR-code / kl / red</t>
  </si>
  <si>
    <t>Tarief</t>
  </si>
  <si>
    <t>Klasse</t>
  </si>
  <si>
    <t>P-2022</t>
  </si>
  <si>
    <t>P-2023</t>
  </si>
  <si>
    <t>Delta</t>
  </si>
  <si>
    <t>Opmerkingen</t>
  </si>
  <si>
    <t>Korting 65+ is 10 euro</t>
  </si>
  <si>
    <t>Korting 65+ is 11 euro</t>
  </si>
  <si>
    <t>Prijs 65+ is 54,95 euro</t>
  </si>
  <si>
    <t>Prijs 65+ is 87,95 euro</t>
  </si>
  <si>
    <t>Losse vervoersbewijzen</t>
  </si>
  <si>
    <t>ET-product</t>
  </si>
  <si>
    <t>CT-product</t>
  </si>
  <si>
    <t>5150  0  0000</t>
  </si>
  <si>
    <t>Niet als ET-product</t>
  </si>
  <si>
    <t>Jongeren Dagkaart Dal</t>
  </si>
  <si>
    <t>5146  2</t>
  </si>
  <si>
    <t>5146  1</t>
  </si>
  <si>
    <t>5151  2</t>
  </si>
  <si>
    <t>5151  1</t>
  </si>
  <si>
    <t>NS Groepsticket Daluren 2 of 3 pers. Enkele reis (= e-ticket)</t>
  </si>
  <si>
    <t>NS Groepsticket Daluren extra persoon (4e t/m 7e)</t>
  </si>
  <si>
    <t>5191 / 2 / 0000 &amp; 0001</t>
  </si>
  <si>
    <t>5192 / 2 / 0000 &amp; 0001</t>
  </si>
  <si>
    <t>5193 / 2 / 0000 &amp; 0001</t>
  </si>
  <si>
    <t xml:space="preserve">5195 /2 </t>
  </si>
  <si>
    <t xml:space="preserve">5196 /2 </t>
  </si>
  <si>
    <t xml:space="preserve">5197 /2 </t>
  </si>
  <si>
    <t>5254 / 2</t>
  </si>
  <si>
    <t>5255 / 2</t>
  </si>
  <si>
    <t>Gouwe dagkaart fietskaart</t>
  </si>
  <si>
    <t>Bouwblokken Resell</t>
  </si>
  <si>
    <t>Kind 4 t/m 11 jaar dag</t>
  </si>
  <si>
    <t>Jongere 12 t/m 18 jaar dal</t>
  </si>
  <si>
    <t>Toeslagen</t>
  </si>
  <si>
    <t>CT-product en e-ticket</t>
  </si>
  <si>
    <t xml:space="preserve"> VAR-code / kl</t>
  </si>
  <si>
    <t>Naam</t>
  </si>
  <si>
    <t>ICE toeslag enkele reis</t>
  </si>
  <si>
    <t>IC direct enkele reis</t>
  </si>
  <si>
    <t>IC direct retour</t>
  </si>
  <si>
    <t xml:space="preserve">IC direct daltoeslag </t>
  </si>
  <si>
    <t>Niet op CT</t>
  </si>
  <si>
    <t>IC direct maandtoeslag</t>
  </si>
  <si>
    <t>IC direct / Altijd Toeslag Vrij JAAR (maandprijs)</t>
  </si>
  <si>
    <t>Toeslag 2-1 Dag</t>
  </si>
  <si>
    <t>Toeslag 2-1 Daluren</t>
  </si>
  <si>
    <t>Toeslag 2-1 Weekend</t>
  </si>
  <si>
    <t>Toeslag 2-1 Keuzedag 60+</t>
  </si>
  <si>
    <t>NB: IC direct toeslagen sinds 1-1-2015 klasseloos</t>
  </si>
  <si>
    <t>Oude productcodes 23,  239 en 73 nog actief t.b.v. ORP (= opvolger Railpocket / App Mijn Biljetten)</t>
  </si>
  <si>
    <r>
      <rPr>
        <b/>
        <sz val="11"/>
        <color rgb="FF000000"/>
        <rFont val="Calibri"/>
        <family val="2"/>
      </rPr>
      <t>23</t>
    </r>
    <r>
      <rPr>
        <sz val="12"/>
        <color theme="1"/>
        <rFont val="Calibri"/>
        <family val="2"/>
        <scheme val="minor"/>
      </rPr>
      <t xml:space="preserve">  t.b.v. ORP</t>
    </r>
  </si>
  <si>
    <t>ICE toeslag boordtarief</t>
  </si>
  <si>
    <t>ICD toeslag boordtarief</t>
  </si>
  <si>
    <t>Wettelijke verhoging</t>
  </si>
  <si>
    <t xml:space="preserve">Kaarttoeslag voor Traject Vrij </t>
  </si>
  <si>
    <t>op jaarbasis</t>
  </si>
  <si>
    <t xml:space="preserve">NS Zakelijk </t>
  </si>
  <si>
    <t>op maandbasis</t>
  </si>
  <si>
    <t>Consumenten</t>
  </si>
  <si>
    <t>3 maanden</t>
  </si>
  <si>
    <t>Voor deze prijzen is een apart veld  in GPB.</t>
  </si>
  <si>
    <t>Zakelijke Portfolio</t>
  </si>
  <si>
    <t>Business Cards</t>
  </si>
  <si>
    <t>P-2022
incl BTW</t>
  </si>
  <si>
    <t>P-2023
incl BTW</t>
  </si>
  <si>
    <t xml:space="preserve">Prijs is inclusief 9% btw. Op ns.nl wordt prijs per maand ex btw weergegven </t>
  </si>
  <si>
    <t xml:space="preserve">Losse vervoerbewijzen/BTM </t>
  </si>
  <si>
    <t>LTK</t>
  </si>
  <si>
    <r>
      <t xml:space="preserve">Dagkaart </t>
    </r>
    <r>
      <rPr>
        <b/>
        <i/>
        <sz val="11"/>
        <color rgb="FF000000"/>
        <rFont val="Calibri"/>
        <family val="2"/>
      </rPr>
      <t>(voorheen 1 Dag trein vrij)</t>
    </r>
  </si>
  <si>
    <r>
      <t>Dagkaart</t>
    </r>
    <r>
      <rPr>
        <b/>
        <i/>
        <sz val="11"/>
        <color rgb="FF000000"/>
        <rFont val="Calibri"/>
        <family val="2"/>
      </rPr>
      <t xml:space="preserve"> (voorheen 1 Dag trein vrij)</t>
    </r>
  </si>
  <si>
    <t>Contract tariff</t>
  </si>
  <si>
    <t xml:space="preserve"> VAR-code</t>
  </si>
  <si>
    <t>Automaat € 0,00   / Backoffice actuele prijs *)</t>
  </si>
  <si>
    <r>
      <rPr>
        <b/>
        <sz val="11"/>
        <color rgb="FFFF0000"/>
        <rFont val="Calibri"/>
        <family val="2"/>
      </rPr>
      <t>*)</t>
    </r>
    <r>
      <rPr>
        <b/>
        <sz val="11"/>
        <color rgb="FF000000"/>
        <rFont val="Calibri"/>
        <family val="2"/>
      </rPr>
      <t>Toelichting codering IC direct toeslagen NS Zakelijk:</t>
    </r>
  </si>
  <si>
    <r>
      <t xml:space="preserve">Intercity direct toeslagen met VAR-codes </t>
    </r>
    <r>
      <rPr>
        <b/>
        <sz val="11"/>
        <color rgb="FF000000"/>
        <rFont val="Calibri"/>
        <family val="2"/>
      </rPr>
      <t>5101, 5102 en 5103</t>
    </r>
    <r>
      <rPr>
        <sz val="12"/>
        <color theme="1"/>
        <rFont val="Calibri"/>
        <family val="2"/>
        <scheme val="minor"/>
      </rPr>
      <t xml:space="preserve">:  t.b.v. afgifte </t>
    </r>
    <r>
      <rPr>
        <b/>
        <sz val="11"/>
        <color rgb="FF000000"/>
        <rFont val="Calibri"/>
        <family val="2"/>
      </rPr>
      <t>via automaat</t>
    </r>
    <r>
      <rPr>
        <sz val="12"/>
        <color theme="1"/>
        <rFont val="Calibri"/>
        <family val="2"/>
        <scheme val="minor"/>
      </rPr>
      <t xml:space="preserve"> met € 0,00-prijs (prijs wordt achteraf in rekening gebracht)</t>
    </r>
  </si>
  <si>
    <r>
      <t xml:space="preserve">Intercity direct toeslagen met VAR-codes </t>
    </r>
    <r>
      <rPr>
        <b/>
        <sz val="11"/>
        <color rgb="FF000000"/>
        <rFont val="Calibri"/>
        <family val="2"/>
      </rPr>
      <t>5106, 5107 en 5108 (codes idem als IC direct toeslagen Consumenten)</t>
    </r>
    <r>
      <rPr>
        <sz val="12"/>
        <color theme="1"/>
        <rFont val="Calibri"/>
        <family val="2"/>
        <scheme val="minor"/>
      </rPr>
      <t xml:space="preserve">:  voor prijsberekening via </t>
    </r>
    <r>
      <rPr>
        <b/>
        <sz val="11"/>
        <color rgb="FF000000"/>
        <rFont val="Calibri"/>
        <family val="2"/>
      </rPr>
      <t>backoffice</t>
    </r>
    <r>
      <rPr>
        <sz val="12"/>
        <color theme="1"/>
        <rFont val="Calibri"/>
        <family val="2"/>
        <scheme val="minor"/>
      </rPr>
      <t xml:space="preserve"> met actuele prijs </t>
    </r>
  </si>
  <si>
    <t>Toevoeging landelijk spoor tarieven obv opgave vastrecht 2023 excel ontvangen van NS. Note: niet alle producten kunnen herleiden</t>
  </si>
  <si>
    <t>V1.0</t>
  </si>
  <si>
    <t>nvt.</t>
  </si>
  <si>
    <t>Inclusief Sales regio Zuid tarieven</t>
  </si>
  <si>
    <t>V1.1</t>
  </si>
  <si>
    <t>tarief 2023 Dal Dagkaart Zuid Limburg Trein en Bus (regel 64) ontbrak. Toegevoegd!</t>
  </si>
  <si>
    <t>Enkele reis Aachen spits</t>
  </si>
  <si>
    <t>Retour Aachen spits</t>
  </si>
  <si>
    <t>Enkele reis Aachen dal (Dagkaart Limburg Bus)</t>
  </si>
  <si>
    <t>Retour Aachen dal (Dal Dagkaart Limburg Bus)</t>
  </si>
  <si>
    <t>tarievensheet limburg van Marijke mail 5-dec ingevoegd. Met toevoeging Aachen kaartjes</t>
  </si>
  <si>
    <t>V1.2</t>
  </si>
  <si>
    <t>V1.3</t>
  </si>
  <si>
    <t>Tarief tabellen Limburg (ZZ-LR) geupdate nav mail Marijke 7 dec.</t>
  </si>
  <si>
    <t>V1.4</t>
  </si>
  <si>
    <t>Aanpassing van 6 tarieven Limburg (zie blauw gearceerde cellen)</t>
  </si>
  <si>
    <t>KM tarief Breng (gewogen gemiddeld lijn 99 bpalen)</t>
  </si>
  <si>
    <t>V1.5</t>
  </si>
  <si>
    <t>Toevogeing Breng km tarief regio Zuid</t>
  </si>
  <si>
    <t>PEname</t>
  </si>
  <si>
    <t>pricePeriod</t>
  </si>
  <si>
    <t>fromStationCode</t>
  </si>
  <si>
    <t>toStationCode</t>
  </si>
  <si>
    <t>starValue</t>
  </si>
  <si>
    <t>amount</t>
  </si>
  <si>
    <t>Arriva Flow 1eKlas</t>
  </si>
  <si>
    <t>2021 regulier</t>
  </si>
  <si>
    <t>Arriva Flow 20% korting tijdens de spits</t>
  </si>
  <si>
    <t>Arriva Flow 40% korting buiten de spits</t>
  </si>
  <si>
    <t>Arriva Flow 40% korting in het weekend</t>
  </si>
  <si>
    <t>Arriva Flow Vrij reizen buiten de spits</t>
  </si>
  <si>
    <t>Arriva Flow Vrij reizen buiten de spits - toeslag 1e klas</t>
  </si>
  <si>
    <t>Arriva Flow Weekend Vrij zonder dalkorting</t>
  </si>
  <si>
    <t>Arriva Flow Vrij reizen in het weekend - toeslag 1e klas</t>
  </si>
  <si>
    <t>Arriva Flow Vrij reizen tijdens de spits</t>
  </si>
  <si>
    <t>Arriva Flow Vrij reizen tijdens de spits - toeslag 1e klas</t>
  </si>
  <si>
    <t>V1.6</t>
  </si>
  <si>
    <t>Tabblad Arriva Flow met abo prijzen toegevoegd</t>
  </si>
  <si>
    <t>Regionale tarieven</t>
  </si>
  <si>
    <t>Zuid- Brabant West</t>
  </si>
  <si>
    <t>Zuid - Brabant Oost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</si>
</sst>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5">
    <numFmt numFmtId="7" formatCode="&quot;€&quot;\ #,##0.00;&quot;€&quot;\ \-#,##0.00"/>
    <numFmt numFmtId="8" formatCode="&quot;€&quot;\ #,##0.00;[Red]&quot;€&quot;\ \-#,##0.00"/>
    <numFmt numFmtId="44" formatCode="_ &quot;€&quot;\ * #,##0.00_ ;_ &quot;€&quot;\ * \-#,##0.00_ ;_ &quot;€&quot;\ * &quot;-&quot;??_ ;_ @_ "/>
    <numFmt numFmtId="43" formatCode="_ * #,##0.00_ ;_ * \-#,##0.00_ ;_ * &quot;-&quot;??_ ;_ @_ "/>
    <numFmt numFmtId="164" formatCode="_(&quot;€&quot;\ * #,##0.00_);_(&quot;€&quot;\ * \(#,##0.00\);_(&quot;€&quot;\ * &quot;-&quot;??_);_(@_)"/>
    <numFmt numFmtId="165" formatCode="_ &quot;€&quot;* #,##0.00_ ;_ &quot;€&quot;* \-#,##0.00_ ;_ &quot;€&quot;* &quot;-&quot;??_ ;_ @_ "/>
    <numFmt numFmtId="166" formatCode="_ &quot;€&quot;\ * #,##0.000_ ;_ &quot;€&quot;\ * \-#,##0.000_ ;_ &quot;€&quot;\ * &quot;-&quot;??_ ;_ @_ "/>
    <numFmt numFmtId="167" formatCode="&quot;€&quot;\ #,##0.000"/>
    <numFmt numFmtId="168" formatCode="0_ ;\-0\ "/>
    <numFmt numFmtId="169" formatCode="&quot;€&quot;#,##0.00"/>
    <numFmt numFmtId="170" formatCode="&quot;€&quot;\ #,##0.00"/>
    <numFmt numFmtId="171" formatCode="_ [$€-413]\ * #,##0.00_ ;_ [$€-413]\ * \-#,##0.00_ ;_ [$€-413]\ * &quot;-&quot;??_ ;_ @_ "/>
    <numFmt numFmtId="172" formatCode="&quot;€&quot;#,##0.00;[Red]&quot;€&quot;\-#,##0.00"/>
    <numFmt numFmtId="173" formatCode="[$€-413]\ #,##0.000"/>
    <numFmt numFmtId="174" formatCode="[$€-413]\ #,##0.00"/>
    <numFmt numFmtId="175" formatCode="_ &quot;€&quot;* #,##0.000_ ;_ &quot;€&quot;* \-#,##0.000_ ;_ &quot;€&quot;* &quot;-&quot;???_ ;_ @_ "/>
    <numFmt numFmtId="176" formatCode="_ &quot;€&quot;\ * #.##0.00_ ;_ &quot;€&quot;\ * \-#.##0.00_ ;_ &quot;€&quot;\ * &quot;-&quot;??_ ;_ @_ "/>
    <numFmt numFmtId="177" formatCode="&quot;€&quot;\ #,##0.0000"/>
    <numFmt numFmtId="178" formatCode="#,##0.000"/>
    <numFmt numFmtId="179" formatCode="_ &quot;€&quot;\ * #,##0.0000_ ;_ &quot;€&quot;\ * \-#,##0.0000_ ;_ &quot;€&quot;\ * &quot;-&quot;??_ ;_ @_ "/>
    <numFmt numFmtId="180" formatCode="_-&quot;€&quot;\ * #,##0.00_-;_-&quot;€&quot;\ * #,##0.00\-;_-&quot;€&quot;\ * &quot;-&quot;??_-;_-@_-"/>
    <numFmt numFmtId="181" formatCode="_ [$€-2]\ * #,##0.000_ ;_ [$€-2]\ * \-#,##0.000_ ;_ [$€-2]\ * &quot;-&quot;???_ ;_ @_ "/>
    <numFmt numFmtId="182" formatCode="_ &quot;€&quot;\ * #,##0.0000_ ;_ &quot;€&quot;\ * \-#,##0.0000_ ;_ &quot;€&quot;\ * &quot;-&quot;????_ ;_ @_ "/>
    <numFmt numFmtId="183" formatCode="00000.00"/>
    <numFmt numFmtId="184" formatCode="&quot;€&quot;#,##0.000"/>
    <numFmt numFmtId="185" formatCode="000"/>
    <numFmt numFmtId="186" formatCode="00000.000"/>
    <numFmt numFmtId="187" formatCode="00000"/>
    <numFmt numFmtId="188" formatCode="0.000%"/>
    <numFmt numFmtId="189" formatCode="0.0%"/>
    <numFmt numFmtId="190" formatCode="_ &quot;€&quot;\ * #,##0.00000_ ;_ &quot;€&quot;\ * \-#,##0.00000_ ;_ &quot;€&quot;\ * &quot;-&quot;??_ ;_ @_ "/>
    <numFmt numFmtId="191" formatCode="_ * #,##0.0000_ ;_ * \-#,##0.0000_ ;_ * &quot;-&quot;??_ ;_ @_ "/>
    <numFmt numFmtId="192" formatCode="0.000"/>
    <numFmt numFmtId="193" formatCode="0.0000"/>
    <numFmt numFmtId="194" formatCode="_ &quot;€&quot;\ * #,##0.000_ ;_ &quot;€&quot;\ * \-#,##0.000_ ;_ &quot;€&quot;\ * &quot;-&quot;???_ ;_ @_ "/>
  </numFmts>
  <fonts count="90">
    <font>
      <sz val="12"/>
      <color theme="1"/>
      <name val="Calibri"/>
      <family val="2"/>
      <scheme val="minor"/>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0"/>
      <color theme="1"/>
      <name val="Arial"/>
      <family val="2"/>
    </font>
    <font>
      <sz val="10"/>
      <color theme="0" tint="-0.499984740745262"/>
      <name val="Arial"/>
      <family val="2"/>
    </font>
    <font>
      <sz val="10"/>
      <name val="Arial"/>
      <family val="2"/>
    </font>
    <font>
      <b/>
      <sz val="10"/>
      <color theme="1"/>
      <name val="Arial"/>
      <family val="2"/>
    </font>
    <font>
      <b/>
      <sz val="10"/>
      <color theme="0" tint="-0.499984740745262"/>
      <name val="Arial"/>
      <family val="2"/>
    </font>
    <font>
      <b/>
      <sz val="10"/>
      <name val="Arial"/>
      <family val="2"/>
    </font>
    <font>
      <b/>
      <sz val="10"/>
      <color rgb="FFFF0000"/>
      <name val="Arial"/>
      <family val="2"/>
    </font>
    <font>
      <sz val="10"/>
      <color rgb="FF000000"/>
      <name val="Arial"/>
      <family val="2"/>
    </font>
    <font>
      <sz val="10"/>
      <color theme="0" tint="-0.34998626667073579"/>
      <name val="Arial"/>
      <family val="2"/>
    </font>
    <font>
      <sz val="12"/>
      <color theme="1"/>
      <name val="Calibri"/>
      <family val="2"/>
      <scheme val="minor"/>
    </font>
    <font>
      <i/>
      <sz val="10"/>
      <color theme="1"/>
      <name val="Arial"/>
      <family val="2"/>
    </font>
    <font>
      <sz val="10"/>
      <color rgb="FF1F497D"/>
      <name val="Arial"/>
      <family val="2"/>
    </font>
    <font>
      <sz val="10"/>
      <color rgb="FFFF0000"/>
      <name val="Arial"/>
      <family val="2"/>
    </font>
    <font>
      <b/>
      <i/>
      <sz val="10"/>
      <color theme="0" tint="-0.499984740745262"/>
      <name val="Arial"/>
      <family val="2"/>
    </font>
    <font>
      <b/>
      <sz val="10"/>
      <color theme="1" tint="0.499984740745262"/>
      <name val="Arial"/>
      <family val="2"/>
    </font>
    <font>
      <b/>
      <sz val="10"/>
      <color theme="2" tint="-0.499984740745262"/>
      <name val="Arial"/>
      <family val="2"/>
    </font>
    <font>
      <sz val="10"/>
      <color theme="1" tint="0.499984740745262"/>
      <name val="Arial"/>
      <family val="2"/>
    </font>
    <font>
      <sz val="10"/>
      <color theme="2" tint="-0.499984740745262"/>
      <name val="Arial"/>
      <family val="2"/>
    </font>
    <font>
      <sz val="10"/>
      <color rgb="FF92D050"/>
      <name val="Arial"/>
      <family val="2"/>
    </font>
    <font>
      <sz val="10"/>
      <color rgb="FFC00000"/>
      <name val="Arial"/>
      <family val="2"/>
    </font>
    <font>
      <b/>
      <sz val="8"/>
      <color indexed="81"/>
      <name val="Tahoma"/>
      <family val="2"/>
    </font>
    <font>
      <sz val="8"/>
      <color indexed="81"/>
      <name val="Tahoma"/>
      <family val="2"/>
    </font>
    <font>
      <b/>
      <sz val="8"/>
      <color theme="1"/>
      <name val="Arial"/>
      <family val="2"/>
    </font>
    <font>
      <sz val="10"/>
      <name val="Calibri"/>
      <family val="2"/>
      <scheme val="minor"/>
    </font>
    <font>
      <sz val="10"/>
      <color theme="1"/>
      <name val="Calibri"/>
      <family val="2"/>
    </font>
    <font>
      <sz val="10"/>
      <name val="Calibri"/>
      <family val="2"/>
    </font>
    <font>
      <sz val="10"/>
      <color rgb="FF222222"/>
      <name val="Arial"/>
      <family val="2"/>
    </font>
    <font>
      <sz val="10"/>
      <color indexed="8"/>
      <name val="Arial"/>
      <family val="2"/>
    </font>
    <font>
      <sz val="10"/>
      <color theme="0" tint="-0.499984740745262"/>
      <name val="Calibri"/>
      <family val="2"/>
      <scheme val="minor"/>
    </font>
    <font>
      <u/>
      <sz val="10"/>
      <color theme="1"/>
      <name val="Arial"/>
      <family val="2"/>
    </font>
    <font>
      <sz val="10"/>
      <color rgb="FF00B050"/>
      <name val="Arial"/>
      <family val="2"/>
    </font>
    <font>
      <sz val="11"/>
      <color theme="1"/>
      <name val="Calibri"/>
      <family val="2"/>
      <scheme val="minor"/>
    </font>
    <font>
      <b/>
      <sz val="11"/>
      <color rgb="FFFF0000"/>
      <name val="Calibri"/>
      <family val="2"/>
    </font>
    <font>
      <sz val="11"/>
      <name val="Calibri"/>
      <family val="2"/>
    </font>
    <font>
      <b/>
      <sz val="11"/>
      <color theme="1"/>
      <name val="Calibri"/>
      <family val="2"/>
    </font>
    <font>
      <b/>
      <sz val="11"/>
      <color rgb="FFFF0000"/>
      <name val="Calibri"/>
      <family val="2"/>
      <scheme val="minor"/>
    </font>
    <font>
      <sz val="12"/>
      <color theme="0" tint="-0.499984740745262"/>
      <name val="Calibri"/>
      <family val="2"/>
      <scheme val="minor"/>
    </font>
    <font>
      <sz val="12"/>
      <name val="Calibri"/>
      <family val="2"/>
      <scheme val="minor"/>
    </font>
    <font>
      <b/>
      <sz val="12"/>
      <color theme="1"/>
      <name val="Calibri"/>
      <family val="2"/>
      <scheme val="minor"/>
    </font>
    <font>
      <sz val="11"/>
      <color theme="0" tint="-0.499984740745262"/>
      <name val="Calibri"/>
      <family val="2"/>
    </font>
    <font>
      <sz val="10"/>
      <color theme="0" tint="-0.499984740745262"/>
      <name val="Calibri"/>
      <family val="2"/>
    </font>
    <font>
      <sz val="11"/>
      <color theme="1"/>
      <name val="Calibri"/>
      <family val="2"/>
    </font>
    <font>
      <sz val="10"/>
      <color theme="2" tint="-0.249977111117893"/>
      <name val="Arial"/>
      <family val="2"/>
    </font>
    <font>
      <b/>
      <sz val="10"/>
      <color theme="2" tint="-0.249977111117893"/>
      <name val="Arial"/>
      <family val="2"/>
    </font>
    <font>
      <sz val="11"/>
      <color rgb="FFFF0000"/>
      <name val="Calibri"/>
      <family val="2"/>
    </font>
    <font>
      <b/>
      <sz val="28"/>
      <color theme="0" tint="-0.499984740745262"/>
      <name val="Calibri"/>
      <family val="2"/>
    </font>
    <font>
      <sz val="11"/>
      <name val="Calibri"/>
      <family val="2"/>
      <scheme val="minor"/>
    </font>
    <font>
      <b/>
      <sz val="20"/>
      <name val="Calibri"/>
      <family val="2"/>
      <scheme val="minor"/>
    </font>
    <font>
      <b/>
      <sz val="12"/>
      <color rgb="FF000000"/>
      <name val="Calibri"/>
      <family val="2"/>
    </font>
    <font>
      <sz val="11"/>
      <color rgb="FF000000"/>
      <name val="Calibri"/>
      <family val="2"/>
    </font>
    <font>
      <b/>
      <sz val="11"/>
      <color rgb="FF000000"/>
      <name val="Calibri"/>
      <family val="2"/>
    </font>
    <font>
      <b/>
      <sz val="22"/>
      <color rgb="FF000000"/>
      <name val="Calibri"/>
      <family val="2"/>
    </font>
    <font>
      <b/>
      <sz val="18"/>
      <name val="Calibri"/>
      <family val="2"/>
    </font>
    <font>
      <sz val="16"/>
      <color rgb="FF000000"/>
      <name val="Calibri"/>
      <family val="2"/>
    </font>
    <font>
      <b/>
      <sz val="14"/>
      <color rgb="FFFFFFFF"/>
      <name val="Calibri"/>
      <family val="2"/>
    </font>
    <font>
      <b/>
      <sz val="14"/>
      <color rgb="FF000000"/>
      <name val="Calibri"/>
      <family val="2"/>
    </font>
    <font>
      <sz val="14"/>
      <color rgb="FF000000"/>
      <name val="Calibri"/>
      <family val="2"/>
    </font>
    <font>
      <b/>
      <i/>
      <sz val="11"/>
      <color rgb="FF000000"/>
      <name val="Calibri"/>
      <family val="2"/>
    </font>
    <font>
      <sz val="11"/>
      <color theme="3" tint="0.39997558519241921"/>
      <name val="Calibri"/>
      <family val="2"/>
    </font>
    <font>
      <sz val="11"/>
      <color rgb="FF808080"/>
      <name val="Calibri"/>
      <family val="2"/>
    </font>
    <font>
      <b/>
      <sz val="11"/>
      <name val="Calibri"/>
      <family val="2"/>
    </font>
    <font>
      <b/>
      <i/>
      <sz val="14"/>
      <color rgb="FF000000"/>
      <name val="Calibri"/>
      <family val="2"/>
    </font>
    <font>
      <i/>
      <sz val="11"/>
      <color rgb="FFFF0000"/>
      <name val="Calibri"/>
      <family val="2"/>
    </font>
    <font>
      <b/>
      <sz val="14"/>
      <name val="Calibri"/>
      <family val="2"/>
    </font>
    <font>
      <b/>
      <sz val="14"/>
      <name val="NS Sans"/>
    </font>
    <font>
      <b/>
      <sz val="10"/>
      <name val="NS Sans"/>
    </font>
    <font>
      <i/>
      <sz val="11"/>
      <name val="Calibri"/>
      <family val="2"/>
    </font>
    <font>
      <sz val="10"/>
      <name val="NS Sans"/>
    </font>
    <font>
      <b/>
      <sz val="22"/>
      <color rgb="FFFFFFFF"/>
      <name val="Calibri"/>
      <family val="2"/>
    </font>
    <font>
      <b/>
      <sz val="22"/>
      <name val="Calibri"/>
      <family val="2"/>
    </font>
    <font>
      <b/>
      <sz val="18"/>
      <color rgb="FF000000"/>
      <name val="Calibri"/>
      <family val="2"/>
    </font>
    <font>
      <i/>
      <sz val="11"/>
      <color rgb="FF000000"/>
      <name val="Calibri"/>
      <family val="2"/>
    </font>
    <font>
      <sz val="14"/>
      <color rgb="FFFF0000"/>
      <name val="Calibri"/>
      <family val="2"/>
    </font>
    <font>
      <b/>
      <sz val="9"/>
      <color indexed="81"/>
      <name val="Tahoma"/>
      <family val="2"/>
    </font>
    <font>
      <sz val="9"/>
      <color indexed="81"/>
      <name val="Tahoma"/>
      <family val="2"/>
    </font>
    <font>
      <b/>
      <sz val="9"/>
      <color rgb="FF000000"/>
      <name val="Tahoma"/>
      <family val="2"/>
    </font>
    <font>
      <sz val="9"/>
      <color rgb="FF000000"/>
      <name val="Tahoma"/>
      <family val="2"/>
    </font>
  </fonts>
  <fills count="31">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rgb="FFFFFFCC"/>
        <bgColor indexed="64"/>
      </patternFill>
    </fill>
    <fill>
      <patternFill patternType="solid">
        <fgColor theme="0"/>
        <bgColor indexed="64"/>
      </patternFill>
    </fill>
    <fill>
      <patternFill patternType="solid">
        <fgColor rgb="FFFFFF00"/>
        <bgColor indexed="64"/>
      </patternFill>
    </fill>
    <fill>
      <patternFill patternType="solid">
        <fgColor rgb="FF00B050"/>
        <bgColor indexed="64"/>
      </patternFill>
    </fill>
    <fill>
      <patternFill patternType="solid">
        <fgColor rgb="FF92D050"/>
        <bgColor indexed="64"/>
      </patternFill>
    </fill>
    <fill>
      <patternFill patternType="solid">
        <fgColor rgb="FFFFC000"/>
        <bgColor indexed="64"/>
      </patternFill>
    </fill>
    <fill>
      <patternFill patternType="solid">
        <fgColor theme="2"/>
        <bgColor indexed="64"/>
      </patternFill>
    </fill>
    <fill>
      <patternFill patternType="solid">
        <fgColor theme="9"/>
        <bgColor indexed="64"/>
      </patternFill>
    </fill>
    <fill>
      <patternFill patternType="solid">
        <fgColor rgb="FFFF0000"/>
        <bgColor indexed="64"/>
      </patternFill>
    </fill>
    <fill>
      <patternFill patternType="solid">
        <fgColor rgb="FFFFFF00"/>
        <bgColor rgb="FFFFFF00"/>
      </patternFill>
    </fill>
    <fill>
      <patternFill patternType="solid">
        <fgColor rgb="FF99CC00"/>
        <bgColor rgb="FF99CC00"/>
      </patternFill>
    </fill>
    <fill>
      <patternFill patternType="solid">
        <fgColor rgb="FFFFFF00"/>
        <bgColor rgb="FFFFCC00"/>
      </patternFill>
    </fill>
    <fill>
      <patternFill patternType="solid">
        <fgColor rgb="FF92D050"/>
        <bgColor rgb="FF99CC00"/>
      </patternFill>
    </fill>
    <fill>
      <patternFill patternType="solid">
        <fgColor theme="4" tint="0.59999389629810485"/>
        <bgColor indexed="64"/>
      </patternFill>
    </fill>
    <fill>
      <patternFill patternType="solid">
        <fgColor rgb="FFC00000"/>
        <bgColor indexed="64"/>
      </patternFill>
    </fill>
    <fill>
      <patternFill patternType="solid">
        <fgColor theme="0" tint="-4.9989318521683403E-2"/>
        <bgColor indexed="64"/>
      </patternFill>
    </fill>
    <fill>
      <patternFill patternType="solid">
        <fgColor rgb="FFCCFFFF"/>
        <bgColor indexed="64"/>
      </patternFill>
    </fill>
    <fill>
      <patternFill patternType="solid">
        <fgColor theme="0" tint="-0.499984740745262"/>
        <bgColor indexed="64"/>
      </patternFill>
    </fill>
    <fill>
      <patternFill patternType="solid">
        <fgColor rgb="FF8497B0"/>
        <bgColor rgb="FF000000"/>
      </patternFill>
    </fill>
    <fill>
      <patternFill patternType="solid">
        <fgColor rgb="FF92D050"/>
        <bgColor rgb="FF000000"/>
      </patternFill>
    </fill>
    <fill>
      <patternFill patternType="solid">
        <fgColor rgb="FFF2F2F2"/>
        <bgColor rgb="FF000000"/>
      </patternFill>
    </fill>
    <fill>
      <patternFill patternType="solid">
        <fgColor rgb="FFFFFF66"/>
        <bgColor rgb="FF000000"/>
      </patternFill>
    </fill>
    <fill>
      <patternFill patternType="solid">
        <fgColor rgb="FFD9D9D9"/>
        <bgColor rgb="FF000000"/>
      </patternFill>
    </fill>
    <fill>
      <patternFill patternType="solid">
        <fgColor rgb="FFFFFFFF"/>
        <bgColor rgb="FF000000"/>
      </patternFill>
    </fill>
    <fill>
      <patternFill patternType="solid">
        <fgColor rgb="FF000099"/>
        <bgColor rgb="FF000000"/>
      </patternFill>
    </fill>
    <fill>
      <patternFill patternType="solid">
        <fgColor theme="4"/>
        <bgColor indexed="64"/>
      </patternFill>
    </fill>
  </fills>
  <borders count="6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bottom style="medium">
        <color indexed="64"/>
      </bottom>
      <diagonal/>
    </border>
    <border>
      <left/>
      <right style="thin">
        <color indexed="64"/>
      </right>
      <top/>
      <bottom/>
      <diagonal/>
    </border>
    <border>
      <left style="medium">
        <color indexed="64"/>
      </left>
      <right/>
      <top style="thin">
        <color indexed="64"/>
      </top>
      <bottom style="thin">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s>
  <cellStyleXfs count="57">
    <xf numFmtId="0" fontId="0" fillId="0" borderId="0"/>
    <xf numFmtId="0" fontId="12" fillId="0" borderId="0"/>
    <xf numFmtId="165" fontId="12" fillId="0" borderId="0" applyFont="0" applyFill="0" applyBorder="0" applyAlignment="0" applyProtection="0"/>
    <xf numFmtId="43" fontId="12" fillId="0" borderId="0" applyFont="0" applyFill="0" applyBorder="0" applyAlignment="0" applyProtection="0"/>
    <xf numFmtId="9" fontId="12" fillId="0" borderId="0" applyFont="0" applyFill="0" applyBorder="0" applyAlignment="0" applyProtection="0"/>
    <xf numFmtId="0" fontId="13" fillId="0" borderId="0"/>
    <xf numFmtId="44" fontId="13" fillId="0" borderId="0" applyFont="0" applyFill="0" applyBorder="0" applyAlignment="0" applyProtection="0"/>
    <xf numFmtId="43" fontId="13" fillId="0" borderId="0" applyFont="0" applyFill="0" applyBorder="0" applyAlignment="0" applyProtection="0"/>
    <xf numFmtId="180" fontId="15" fillId="0" borderId="0" applyFont="0" applyFill="0" applyBorder="0" applyAlignment="0" applyProtection="0"/>
    <xf numFmtId="0" fontId="44" fillId="0" borderId="0"/>
    <xf numFmtId="9" fontId="44" fillId="0" borderId="0" applyFont="0" applyFill="0" applyBorder="0" applyAlignment="0" applyProtection="0"/>
    <xf numFmtId="164" fontId="22" fillId="0" borderId="0" applyFont="0" applyFill="0" applyBorder="0" applyAlignment="0" applyProtection="0"/>
    <xf numFmtId="0" fontId="11" fillId="0" borderId="0"/>
    <xf numFmtId="0" fontId="54" fillId="0" borderId="0"/>
    <xf numFmtId="0" fontId="11" fillId="0" borderId="0"/>
    <xf numFmtId="165" fontId="11" fillId="0" borderId="0" applyFont="0" applyFill="0" applyBorder="0" applyAlignment="0" applyProtection="0"/>
    <xf numFmtId="43" fontId="11" fillId="0" borderId="0" applyFont="0" applyFill="0" applyBorder="0" applyAlignment="0" applyProtection="0"/>
    <xf numFmtId="0" fontId="10" fillId="0" borderId="0"/>
    <xf numFmtId="165" fontId="10" fillId="0" borderId="0" applyFont="0" applyFill="0" applyBorder="0" applyAlignment="0" applyProtection="0"/>
    <xf numFmtId="9" fontId="10" fillId="0" borderId="0" applyFont="0" applyFill="0" applyBorder="0" applyAlignment="0" applyProtection="0"/>
    <xf numFmtId="0" fontId="9" fillId="0" borderId="0"/>
    <xf numFmtId="165" fontId="9" fillId="0" borderId="0" applyFont="0" applyFill="0" applyBorder="0" applyAlignment="0" applyProtection="0"/>
    <xf numFmtId="43" fontId="9" fillId="0" borderId="0" applyFont="0" applyFill="0" applyBorder="0" applyAlignment="0" applyProtection="0"/>
    <xf numFmtId="0" fontId="8" fillId="0" borderId="0"/>
    <xf numFmtId="165" fontId="8" fillId="0" borderId="0" applyFont="0" applyFill="0" applyBorder="0" applyAlignment="0" applyProtection="0"/>
    <xf numFmtId="43" fontId="8" fillId="0" borderId="0" applyFont="0" applyFill="0" applyBorder="0" applyAlignment="0" applyProtection="0"/>
    <xf numFmtId="0" fontId="7" fillId="0" borderId="0"/>
    <xf numFmtId="165" fontId="7" fillId="0" borderId="0" applyFont="0" applyFill="0" applyBorder="0" applyAlignment="0" applyProtection="0"/>
    <xf numFmtId="43" fontId="7" fillId="0" borderId="0" applyFont="0" applyFill="0" applyBorder="0" applyAlignment="0" applyProtection="0"/>
    <xf numFmtId="0" fontId="6" fillId="0" borderId="0"/>
    <xf numFmtId="165" fontId="6" fillId="0" borderId="0" applyFont="0" applyFill="0" applyBorder="0" applyAlignment="0" applyProtection="0"/>
    <xf numFmtId="43" fontId="6" fillId="0" borderId="0" applyFont="0" applyFill="0" applyBorder="0" applyAlignment="0" applyProtection="0"/>
    <xf numFmtId="9" fontId="6" fillId="0" borderId="0" applyFont="0" applyFill="0" applyBorder="0" applyAlignment="0" applyProtection="0"/>
    <xf numFmtId="44" fontId="13" fillId="0" borderId="0" applyFont="0" applyFill="0" applyBorder="0" applyAlignment="0" applyProtection="0"/>
    <xf numFmtId="43" fontId="13" fillId="0" borderId="0" applyFont="0" applyFill="0" applyBorder="0" applyAlignment="0" applyProtection="0"/>
    <xf numFmtId="0" fontId="6" fillId="0" borderId="0"/>
    <xf numFmtId="0" fontId="6" fillId="0" borderId="0"/>
    <xf numFmtId="0" fontId="6" fillId="0" borderId="0"/>
    <xf numFmtId="165" fontId="6" fillId="0" borderId="0" applyFont="0" applyFill="0" applyBorder="0" applyAlignment="0" applyProtection="0"/>
    <xf numFmtId="43" fontId="6" fillId="0" borderId="0" applyFont="0" applyFill="0" applyBorder="0" applyAlignment="0" applyProtection="0"/>
    <xf numFmtId="0" fontId="6" fillId="0" borderId="0"/>
    <xf numFmtId="165" fontId="6" fillId="0" borderId="0" applyFont="0" applyFill="0" applyBorder="0" applyAlignment="0" applyProtection="0"/>
    <xf numFmtId="9" fontId="6" fillId="0" borderId="0" applyFont="0" applyFill="0" applyBorder="0" applyAlignment="0" applyProtection="0"/>
    <xf numFmtId="0" fontId="6" fillId="0" borderId="0"/>
    <xf numFmtId="165" fontId="6" fillId="0" borderId="0" applyFont="0" applyFill="0" applyBorder="0" applyAlignment="0" applyProtection="0"/>
    <xf numFmtId="43" fontId="6" fillId="0" borderId="0" applyFont="0" applyFill="0" applyBorder="0" applyAlignment="0" applyProtection="0"/>
    <xf numFmtId="0" fontId="5" fillId="0" borderId="0"/>
    <xf numFmtId="165" fontId="5" fillId="0" borderId="0" applyFont="0" applyFill="0" applyBorder="0" applyAlignment="0" applyProtection="0"/>
    <xf numFmtId="43" fontId="5" fillId="0" borderId="0" applyFont="0" applyFill="0" applyBorder="0" applyAlignment="0" applyProtection="0"/>
    <xf numFmtId="43" fontId="44" fillId="0" borderId="0" applyFont="0" applyFill="0" applyBorder="0" applyAlignment="0" applyProtection="0"/>
    <xf numFmtId="0" fontId="15" fillId="0" borderId="0"/>
    <xf numFmtId="44" fontId="44" fillId="0" borderId="0" applyFont="0" applyFill="0" applyBorder="0" applyAlignment="0" applyProtection="0"/>
    <xf numFmtId="0" fontId="3" fillId="0" borderId="0"/>
    <xf numFmtId="165" fontId="3" fillId="0" borderId="0" applyFont="0" applyFill="0" applyBorder="0" applyAlignment="0" applyProtection="0"/>
    <xf numFmtId="43" fontId="3" fillId="0" borderId="0" applyFont="0" applyFill="0" applyBorder="0" applyAlignment="0" applyProtection="0"/>
    <xf numFmtId="0" fontId="2" fillId="0" borderId="0"/>
    <xf numFmtId="0" fontId="1" fillId="0" borderId="0"/>
  </cellStyleXfs>
  <cellXfs count="1624">
    <xf numFmtId="0" fontId="0" fillId="0" borderId="0" xfId="0"/>
    <xf numFmtId="0" fontId="13" fillId="0" borderId="0" xfId="1" applyFont="1"/>
    <xf numFmtId="165" fontId="13" fillId="0" borderId="0" xfId="2" applyFont="1"/>
    <xf numFmtId="0" fontId="13" fillId="0" borderId="0" xfId="1" applyFont="1" applyAlignment="1">
      <alignment horizontal="center"/>
    </xf>
    <xf numFmtId="44" fontId="15" fillId="5" borderId="13" xfId="2" applyNumberFormat="1" applyFont="1" applyFill="1" applyBorder="1" applyAlignment="1">
      <alignment horizontal="left" vertical="center"/>
    </xf>
    <xf numFmtId="165" fontId="14" fillId="0" borderId="13" xfId="2" applyFont="1" applyFill="1" applyBorder="1" applyAlignment="1">
      <alignment horizontal="left" vertical="center"/>
    </xf>
    <xf numFmtId="165" fontId="14" fillId="6" borderId="17" xfId="2" applyFont="1" applyFill="1" applyBorder="1" applyAlignment="1">
      <alignment horizontal="left" vertical="center"/>
    </xf>
    <xf numFmtId="165" fontId="14" fillId="6" borderId="21" xfId="2" applyFont="1" applyFill="1" applyBorder="1" applyAlignment="1">
      <alignment horizontal="left" vertical="center"/>
    </xf>
    <xf numFmtId="165" fontId="15" fillId="6" borderId="21" xfId="2" applyFont="1" applyFill="1" applyBorder="1" applyAlignment="1">
      <alignment horizontal="left" vertical="center"/>
    </xf>
    <xf numFmtId="165" fontId="14" fillId="0" borderId="17" xfId="2" applyFont="1" applyFill="1" applyBorder="1" applyAlignment="1">
      <alignment horizontal="left" vertical="center"/>
    </xf>
    <xf numFmtId="0" fontId="13" fillId="0" borderId="23" xfId="1" applyFont="1" applyBorder="1" applyAlignment="1">
      <alignment horizontal="left" vertical="center"/>
    </xf>
    <xf numFmtId="0" fontId="13" fillId="0" borderId="13" xfId="1" applyFont="1" applyBorder="1" applyAlignment="1">
      <alignment horizontal="left" vertical="center"/>
    </xf>
    <xf numFmtId="0" fontId="13" fillId="0" borderId="13" xfId="1" applyFont="1" applyBorder="1"/>
    <xf numFmtId="0" fontId="13" fillId="0" borderId="20" xfId="1" applyFont="1" applyBorder="1" applyAlignment="1">
      <alignment horizontal="left" vertical="center"/>
    </xf>
    <xf numFmtId="165" fontId="14" fillId="0" borderId="21" xfId="2" applyFont="1" applyFill="1" applyBorder="1" applyAlignment="1">
      <alignment horizontal="left" vertical="center"/>
    </xf>
    <xf numFmtId="165" fontId="15" fillId="0" borderId="21" xfId="2" applyFont="1" applyFill="1" applyBorder="1" applyAlignment="1">
      <alignment horizontal="left" vertical="center"/>
    </xf>
    <xf numFmtId="165" fontId="15" fillId="0" borderId="17" xfId="2" applyFont="1" applyFill="1" applyBorder="1" applyAlignment="1">
      <alignment horizontal="left" vertical="center"/>
    </xf>
    <xf numFmtId="165" fontId="14" fillId="6" borderId="13" xfId="2" applyFont="1" applyFill="1" applyBorder="1" applyAlignment="1">
      <alignment horizontal="left" vertical="center"/>
    </xf>
    <xf numFmtId="165" fontId="15" fillId="6" borderId="13" xfId="2" applyFont="1" applyFill="1" applyBorder="1" applyAlignment="1">
      <alignment horizontal="left" vertical="center"/>
    </xf>
    <xf numFmtId="0" fontId="13" fillId="6" borderId="13" xfId="1" applyFont="1" applyFill="1" applyBorder="1" applyAlignment="1">
      <alignment horizontal="left" vertical="center"/>
    </xf>
    <xf numFmtId="0" fontId="13" fillId="6" borderId="21" xfId="1" applyFont="1" applyFill="1" applyBorder="1" applyAlignment="1">
      <alignment horizontal="left" vertical="center"/>
    </xf>
    <xf numFmtId="165" fontId="15" fillId="0" borderId="13" xfId="2" applyFont="1" applyFill="1" applyBorder="1" applyAlignment="1">
      <alignment horizontal="left" vertical="center"/>
    </xf>
    <xf numFmtId="0" fontId="13" fillId="0" borderId="0" xfId="1" applyFont="1" applyAlignment="1">
      <alignment horizontal="left" vertical="center"/>
    </xf>
    <xf numFmtId="16" fontId="13" fillId="0" borderId="13" xfId="1" applyNumberFormat="1" applyFont="1" applyBorder="1" applyAlignment="1">
      <alignment horizontal="left" vertical="center"/>
    </xf>
    <xf numFmtId="0" fontId="16" fillId="0" borderId="13" xfId="1" applyFont="1" applyBorder="1" applyAlignment="1">
      <alignment horizontal="left" vertical="center"/>
    </xf>
    <xf numFmtId="0" fontId="13" fillId="0" borderId="38" xfId="1" applyFont="1" applyBorder="1" applyAlignment="1">
      <alignment vertical="center"/>
    </xf>
    <xf numFmtId="0" fontId="16" fillId="7" borderId="0" xfId="1" applyFont="1" applyFill="1" applyAlignment="1">
      <alignment horizontal="left" vertical="center"/>
    </xf>
    <xf numFmtId="0" fontId="19" fillId="7" borderId="0" xfId="1" quotePrefix="1" applyFont="1" applyFill="1" applyAlignment="1">
      <alignment horizontal="left" vertical="center"/>
    </xf>
    <xf numFmtId="0" fontId="13" fillId="8" borderId="0" xfId="1" applyFont="1" applyFill="1" applyAlignment="1">
      <alignment horizontal="left" vertical="center"/>
    </xf>
    <xf numFmtId="0" fontId="13" fillId="7" borderId="13" xfId="1" applyFont="1" applyFill="1" applyBorder="1" applyAlignment="1">
      <alignment horizontal="left" vertical="center"/>
    </xf>
    <xf numFmtId="0" fontId="13" fillId="0" borderId="0" xfId="1" applyFont="1" applyAlignment="1">
      <alignment vertical="center"/>
    </xf>
    <xf numFmtId="0" fontId="13" fillId="9" borderId="13" xfId="1" applyFont="1" applyFill="1" applyBorder="1" applyAlignment="1">
      <alignment horizontal="left" vertical="center"/>
    </xf>
    <xf numFmtId="0" fontId="13" fillId="6" borderId="0" xfId="1" applyFont="1" applyFill="1"/>
    <xf numFmtId="0" fontId="16" fillId="2" borderId="39" xfId="1" applyFont="1" applyFill="1" applyBorder="1"/>
    <xf numFmtId="0" fontId="16" fillId="2" borderId="40" xfId="1" applyFont="1" applyFill="1" applyBorder="1"/>
    <xf numFmtId="165" fontId="16" fillId="2" borderId="40" xfId="2" applyFont="1" applyFill="1" applyBorder="1" applyAlignment="1"/>
    <xf numFmtId="0" fontId="16" fillId="3" borderId="41" xfId="1" applyFont="1" applyFill="1" applyBorder="1" applyAlignment="1">
      <alignment horizontal="left" vertical="center"/>
    </xf>
    <xf numFmtId="0" fontId="16" fillId="3" borderId="42" xfId="1" applyFont="1" applyFill="1" applyBorder="1" applyAlignment="1">
      <alignment horizontal="left" vertical="center"/>
    </xf>
    <xf numFmtId="0" fontId="17" fillId="3" borderId="42" xfId="2" applyNumberFormat="1" applyFont="1" applyFill="1" applyBorder="1" applyAlignment="1">
      <alignment horizontal="center" vertical="center"/>
    </xf>
    <xf numFmtId="0" fontId="17" fillId="3" borderId="43" xfId="2" applyNumberFormat="1" applyFont="1" applyFill="1" applyBorder="1" applyAlignment="1">
      <alignment horizontal="center" vertical="center"/>
    </xf>
    <xf numFmtId="0" fontId="16" fillId="3" borderId="22" xfId="2" applyNumberFormat="1" applyFont="1" applyFill="1" applyBorder="1" applyAlignment="1">
      <alignment horizontal="center" vertical="center"/>
    </xf>
    <xf numFmtId="0" fontId="16" fillId="3" borderId="44" xfId="1" applyFont="1" applyFill="1" applyBorder="1" applyAlignment="1">
      <alignment horizontal="center" vertical="center" wrapText="1"/>
    </xf>
    <xf numFmtId="0" fontId="16" fillId="3" borderId="14" xfId="1" applyFont="1" applyFill="1" applyBorder="1" applyAlignment="1">
      <alignment horizontal="center" vertical="center" wrapText="1"/>
    </xf>
    <xf numFmtId="0" fontId="16" fillId="4" borderId="1" xfId="1" applyFont="1" applyFill="1" applyBorder="1"/>
    <xf numFmtId="0" fontId="16" fillId="4" borderId="2" xfId="1" applyFont="1" applyFill="1" applyBorder="1"/>
    <xf numFmtId="0" fontId="16" fillId="4" borderId="3" xfId="1" applyFont="1" applyFill="1" applyBorder="1"/>
    <xf numFmtId="0" fontId="13" fillId="6" borderId="18" xfId="1" applyFont="1" applyFill="1" applyBorder="1" applyAlignment="1">
      <alignment horizontal="left" vertical="center"/>
    </xf>
    <xf numFmtId="0" fontId="13" fillId="6" borderId="17" xfId="1" applyFont="1" applyFill="1" applyBorder="1" applyAlignment="1">
      <alignment horizontal="left" vertical="center"/>
    </xf>
    <xf numFmtId="166" fontId="14" fillId="6" borderId="17" xfId="2" applyNumberFormat="1" applyFont="1" applyFill="1" applyBorder="1" applyAlignment="1">
      <alignment horizontal="left" vertical="center"/>
    </xf>
    <xf numFmtId="44" fontId="14" fillId="6" borderId="17" xfId="2" applyNumberFormat="1" applyFont="1" applyFill="1" applyBorder="1" applyAlignment="1">
      <alignment horizontal="left" vertical="center"/>
    </xf>
    <xf numFmtId="44" fontId="15" fillId="6" borderId="17" xfId="2" applyNumberFormat="1" applyFont="1" applyFill="1" applyBorder="1" applyAlignment="1">
      <alignment horizontal="left" vertical="center"/>
    </xf>
    <xf numFmtId="173" fontId="13" fillId="0" borderId="17" xfId="1" applyNumberFormat="1" applyFont="1" applyBorder="1" applyAlignment="1">
      <alignment horizontal="left" vertical="center"/>
    </xf>
    <xf numFmtId="173" fontId="13" fillId="0" borderId="19" xfId="1" applyNumberFormat="1" applyFont="1" applyBorder="1" applyAlignment="1">
      <alignment horizontal="left" vertical="center"/>
    </xf>
    <xf numFmtId="0" fontId="13" fillId="6" borderId="23" xfId="1" applyFont="1" applyFill="1" applyBorder="1" applyAlignment="1">
      <alignment horizontal="left" vertical="center" wrapText="1"/>
    </xf>
    <xf numFmtId="0" fontId="13" fillId="6" borderId="13" xfId="1" applyFont="1" applyFill="1" applyBorder="1" applyAlignment="1">
      <alignment horizontal="left" vertical="center" wrapText="1"/>
    </xf>
    <xf numFmtId="44" fontId="14" fillId="6" borderId="13" xfId="2" applyNumberFormat="1" applyFont="1" applyFill="1" applyBorder="1" applyAlignment="1">
      <alignment horizontal="left" vertical="center"/>
    </xf>
    <xf numFmtId="166" fontId="14" fillId="6" borderId="13" xfId="2" applyNumberFormat="1" applyFont="1" applyFill="1" applyBorder="1" applyAlignment="1">
      <alignment horizontal="left" vertical="center"/>
    </xf>
    <xf numFmtId="44" fontId="15" fillId="6" borderId="13" xfId="2" applyNumberFormat="1" applyFont="1" applyFill="1" applyBorder="1" applyAlignment="1">
      <alignment horizontal="left" vertical="center"/>
    </xf>
    <xf numFmtId="173" fontId="13" fillId="0" borderId="13" xfId="1" applyNumberFormat="1" applyFont="1" applyBorder="1" applyAlignment="1">
      <alignment horizontal="left" vertical="center"/>
    </xf>
    <xf numFmtId="173" fontId="13" fillId="0" borderId="24" xfId="1" applyNumberFormat="1" applyFont="1" applyBorder="1" applyAlignment="1">
      <alignment horizontal="left" vertical="center"/>
    </xf>
    <xf numFmtId="0" fontId="13" fillId="6" borderId="20" xfId="1" applyFont="1" applyFill="1" applyBorder="1" applyAlignment="1">
      <alignment horizontal="left" vertical="center" wrapText="1"/>
    </xf>
    <xf numFmtId="0" fontId="13" fillId="6" borderId="21" xfId="1" applyFont="1" applyFill="1" applyBorder="1" applyAlignment="1">
      <alignment horizontal="left" vertical="center" wrapText="1"/>
    </xf>
    <xf numFmtId="44" fontId="14" fillId="6" borderId="21" xfId="2" applyNumberFormat="1" applyFont="1" applyFill="1" applyBorder="1" applyAlignment="1">
      <alignment horizontal="left" vertical="center"/>
    </xf>
    <xf numFmtId="166" fontId="14" fillId="6" borderId="21" xfId="2" applyNumberFormat="1" applyFont="1" applyFill="1" applyBorder="1" applyAlignment="1">
      <alignment horizontal="left" vertical="center"/>
    </xf>
    <xf numFmtId="44" fontId="15" fillId="6" borderId="21" xfId="2" applyNumberFormat="1" applyFont="1" applyFill="1" applyBorder="1" applyAlignment="1">
      <alignment horizontal="left" vertical="center"/>
    </xf>
    <xf numFmtId="173" fontId="13" fillId="0" borderId="21" xfId="1" applyNumberFormat="1" applyFont="1" applyBorder="1" applyAlignment="1">
      <alignment horizontal="left" vertical="center"/>
    </xf>
    <xf numFmtId="173" fontId="13" fillId="0" borderId="22" xfId="1" applyNumberFormat="1" applyFont="1" applyBorder="1" applyAlignment="1">
      <alignment horizontal="left" vertical="center"/>
    </xf>
    <xf numFmtId="0" fontId="13" fillId="3" borderId="8" xfId="1" applyFont="1" applyFill="1" applyBorder="1" applyAlignment="1">
      <alignment vertical="center" wrapText="1"/>
    </xf>
    <xf numFmtId="0" fontId="13" fillId="3" borderId="0" xfId="1" applyFont="1" applyFill="1" applyAlignment="1">
      <alignment vertical="center" wrapText="1"/>
    </xf>
    <xf numFmtId="0" fontId="13" fillId="3" borderId="9" xfId="1" applyFont="1" applyFill="1" applyBorder="1" applyAlignment="1">
      <alignment vertical="center" wrapText="1"/>
    </xf>
    <xf numFmtId="0" fontId="13" fillId="0" borderId="18" xfId="1" applyFont="1" applyBorder="1" applyAlignment="1">
      <alignment horizontal="left" vertical="center" wrapText="1"/>
    </xf>
    <xf numFmtId="174" fontId="13" fillId="0" borderId="17" xfId="1" applyNumberFormat="1" applyFont="1" applyBorder="1" applyAlignment="1">
      <alignment horizontal="left" vertical="center"/>
    </xf>
    <xf numFmtId="174" fontId="13" fillId="6" borderId="17" xfId="1" applyNumberFormat="1" applyFont="1" applyFill="1" applyBorder="1" applyAlignment="1">
      <alignment horizontal="left" vertical="center"/>
    </xf>
    <xf numFmtId="174" fontId="13" fillId="0" borderId="19" xfId="1" applyNumberFormat="1" applyFont="1" applyBorder="1" applyAlignment="1">
      <alignment horizontal="left" vertical="center"/>
    </xf>
    <xf numFmtId="0" fontId="13" fillId="0" borderId="23" xfId="1" applyFont="1" applyBorder="1" applyAlignment="1">
      <alignment horizontal="left" vertical="center" wrapText="1"/>
    </xf>
    <xf numFmtId="174" fontId="13" fillId="0" borderId="13" xfId="1" applyNumberFormat="1" applyFont="1" applyBorder="1" applyAlignment="1">
      <alignment horizontal="left" vertical="center"/>
    </xf>
    <xf numFmtId="174" fontId="13" fillId="6" borderId="13" xfId="1" applyNumberFormat="1" applyFont="1" applyFill="1" applyBorder="1" applyAlignment="1">
      <alignment horizontal="left" vertical="center"/>
    </xf>
    <xf numFmtId="174" fontId="13" fillId="0" borderId="24" xfId="1" applyNumberFormat="1" applyFont="1" applyBorder="1" applyAlignment="1">
      <alignment horizontal="left" vertical="center"/>
    </xf>
    <xf numFmtId="0" fontId="13" fillId="0" borderId="20" xfId="1" applyFont="1" applyBorder="1" applyAlignment="1">
      <alignment horizontal="left" vertical="center" wrapText="1"/>
    </xf>
    <xf numFmtId="174" fontId="13" fillId="0" borderId="21" xfId="1" applyNumberFormat="1" applyFont="1" applyBorder="1" applyAlignment="1">
      <alignment horizontal="left" vertical="center"/>
    </xf>
    <xf numFmtId="174" fontId="13" fillId="6" borderId="21" xfId="1" applyNumberFormat="1" applyFont="1" applyFill="1" applyBorder="1" applyAlignment="1">
      <alignment horizontal="left" vertical="center"/>
    </xf>
    <xf numFmtId="174" fontId="13" fillId="0" borderId="22" xfId="1" applyNumberFormat="1" applyFont="1" applyBorder="1" applyAlignment="1">
      <alignment horizontal="left" vertical="center"/>
    </xf>
    <xf numFmtId="0" fontId="13" fillId="6" borderId="18" xfId="1" applyFont="1" applyFill="1" applyBorder="1" applyAlignment="1">
      <alignment horizontal="left" vertical="center" wrapText="1"/>
    </xf>
    <xf numFmtId="0" fontId="13" fillId="6" borderId="17" xfId="1" applyFont="1" applyFill="1" applyBorder="1" applyAlignment="1">
      <alignment horizontal="left" vertical="center" wrapText="1"/>
    </xf>
    <xf numFmtId="165" fontId="21" fillId="6" borderId="17" xfId="2" applyFont="1" applyFill="1" applyBorder="1" applyAlignment="1">
      <alignment horizontal="left" vertical="center"/>
    </xf>
    <xf numFmtId="165" fontId="15" fillId="6" borderId="17" xfId="2" applyFont="1" applyFill="1" applyBorder="1" applyAlignment="1">
      <alignment horizontal="left" vertical="center"/>
    </xf>
    <xf numFmtId="170" fontId="13" fillId="0" borderId="17" xfId="1" applyNumberFormat="1" applyFont="1" applyBorder="1" applyAlignment="1">
      <alignment horizontal="left" vertical="center"/>
    </xf>
    <xf numFmtId="170" fontId="13" fillId="0" borderId="17" xfId="2" applyNumberFormat="1" applyFont="1" applyFill="1" applyBorder="1" applyAlignment="1">
      <alignment horizontal="left" vertical="center"/>
    </xf>
    <xf numFmtId="170" fontId="13" fillId="0" borderId="19" xfId="1" applyNumberFormat="1" applyFont="1" applyBorder="1" applyAlignment="1">
      <alignment horizontal="left" vertical="center"/>
    </xf>
    <xf numFmtId="165" fontId="21" fillId="6" borderId="13" xfId="2" applyFont="1" applyFill="1" applyBorder="1" applyAlignment="1">
      <alignment horizontal="left" vertical="center"/>
    </xf>
    <xf numFmtId="170" fontId="15" fillId="0" borderId="13" xfId="1" applyNumberFormat="1" applyFont="1" applyBorder="1" applyAlignment="1">
      <alignment horizontal="left" vertical="center"/>
    </xf>
    <xf numFmtId="170" fontId="13" fillId="0" borderId="13" xfId="1" applyNumberFormat="1" applyFont="1" applyBorder="1" applyAlignment="1">
      <alignment horizontal="left" vertical="center"/>
    </xf>
    <xf numFmtId="170" fontId="13" fillId="0" borderId="13" xfId="2" applyNumberFormat="1" applyFont="1" applyFill="1" applyBorder="1" applyAlignment="1">
      <alignment horizontal="left" vertical="center"/>
    </xf>
    <xf numFmtId="170" fontId="13" fillId="0" borderId="24" xfId="1" applyNumberFormat="1" applyFont="1" applyBorder="1" applyAlignment="1">
      <alignment horizontal="left" vertical="center"/>
    </xf>
    <xf numFmtId="0" fontId="13" fillId="6" borderId="23" xfId="1" applyFont="1" applyFill="1" applyBorder="1" applyAlignment="1">
      <alignment horizontal="left" vertical="center"/>
    </xf>
    <xf numFmtId="0" fontId="13" fillId="6" borderId="20" xfId="1" applyFont="1" applyFill="1" applyBorder="1" applyAlignment="1">
      <alignment horizontal="left" vertical="center"/>
    </xf>
    <xf numFmtId="165" fontId="21" fillId="6" borderId="21" xfId="2" applyFont="1" applyFill="1" applyBorder="1" applyAlignment="1">
      <alignment horizontal="left" vertical="center"/>
    </xf>
    <xf numFmtId="170" fontId="13" fillId="0" borderId="21" xfId="1" applyNumberFormat="1" applyFont="1" applyBorder="1" applyAlignment="1">
      <alignment horizontal="left" vertical="center"/>
    </xf>
    <xf numFmtId="170" fontId="13" fillId="0" borderId="21" xfId="2" applyNumberFormat="1" applyFont="1" applyFill="1" applyBorder="1" applyAlignment="1">
      <alignment horizontal="left" vertical="center"/>
    </xf>
    <xf numFmtId="170" fontId="13" fillId="0" borderId="22" xfId="1" applyNumberFormat="1" applyFont="1" applyBorder="1" applyAlignment="1">
      <alignment horizontal="left" vertical="center"/>
    </xf>
    <xf numFmtId="165" fontId="13" fillId="0" borderId="0" xfId="1" applyNumberFormat="1" applyFont="1"/>
    <xf numFmtId="0" fontId="13" fillId="3" borderId="8" xfId="1" applyFont="1" applyFill="1" applyBorder="1" applyAlignment="1">
      <alignment vertical="center"/>
    </xf>
    <xf numFmtId="0" fontId="13" fillId="3" borderId="0" xfId="1" applyFont="1" applyFill="1" applyAlignment="1">
      <alignment vertical="center"/>
    </xf>
    <xf numFmtId="0" fontId="13" fillId="3" borderId="9" xfId="1" applyFont="1" applyFill="1" applyBorder="1" applyAlignment="1">
      <alignment vertical="center"/>
    </xf>
    <xf numFmtId="0" fontId="13" fillId="0" borderId="18" xfId="1" applyFont="1" applyBorder="1" applyAlignment="1">
      <alignment horizontal="left"/>
    </xf>
    <xf numFmtId="0" fontId="13" fillId="0" borderId="17" xfId="1" applyFont="1" applyBorder="1" applyAlignment="1">
      <alignment horizontal="left"/>
    </xf>
    <xf numFmtId="165" fontId="21" fillId="0" borderId="17" xfId="2" applyFont="1" applyFill="1" applyBorder="1" applyAlignment="1">
      <alignment horizontal="left"/>
    </xf>
    <xf numFmtId="165" fontId="14" fillId="0" borderId="17" xfId="2" applyFont="1" applyFill="1" applyBorder="1" applyAlignment="1">
      <alignment horizontal="left"/>
    </xf>
    <xf numFmtId="165" fontId="15" fillId="0" borderId="17" xfId="2" applyFont="1" applyFill="1" applyBorder="1" applyAlignment="1">
      <alignment horizontal="left"/>
    </xf>
    <xf numFmtId="170" fontId="13" fillId="0" borderId="17" xfId="2" applyNumberFormat="1" applyFont="1" applyFill="1" applyBorder="1" applyAlignment="1">
      <alignment horizontal="left"/>
    </xf>
    <xf numFmtId="170" fontId="13" fillId="0" borderId="19" xfId="2" applyNumberFormat="1" applyFont="1" applyFill="1" applyBorder="1" applyAlignment="1">
      <alignment horizontal="left"/>
    </xf>
    <xf numFmtId="0" fontId="13" fillId="0" borderId="23" xfId="1" applyFont="1" applyBorder="1" applyAlignment="1">
      <alignment horizontal="left"/>
    </xf>
    <xf numFmtId="0" fontId="13" fillId="0" borderId="13" xfId="1" applyFont="1" applyBorder="1" applyAlignment="1">
      <alignment horizontal="left"/>
    </xf>
    <xf numFmtId="165" fontId="21" fillId="0" borderId="13" xfId="2" applyFont="1" applyFill="1" applyBorder="1" applyAlignment="1">
      <alignment horizontal="left"/>
    </xf>
    <xf numFmtId="165" fontId="14" fillId="0" borderId="13" xfId="2" applyFont="1" applyFill="1" applyBorder="1" applyAlignment="1">
      <alignment horizontal="left"/>
    </xf>
    <xf numFmtId="165" fontId="15" fillId="0" borderId="13" xfId="2" applyFont="1" applyFill="1" applyBorder="1" applyAlignment="1">
      <alignment horizontal="left"/>
    </xf>
    <xf numFmtId="170" fontId="13" fillId="0" borderId="13" xfId="2" applyNumberFormat="1" applyFont="1" applyFill="1" applyBorder="1" applyAlignment="1">
      <alignment horizontal="left"/>
    </xf>
    <xf numFmtId="170" fontId="13" fillId="0" borderId="24" xfId="2" applyNumberFormat="1" applyFont="1" applyFill="1" applyBorder="1" applyAlignment="1">
      <alignment horizontal="left"/>
    </xf>
    <xf numFmtId="0" fontId="13" fillId="0" borderId="20" xfId="1" applyFont="1" applyBorder="1" applyAlignment="1">
      <alignment horizontal="left"/>
    </xf>
    <xf numFmtId="0" fontId="13" fillId="0" borderId="21" xfId="1" applyFont="1" applyBorder="1" applyAlignment="1">
      <alignment horizontal="left"/>
    </xf>
    <xf numFmtId="165" fontId="21" fillId="0" borderId="21" xfId="2" applyFont="1" applyFill="1" applyBorder="1" applyAlignment="1">
      <alignment horizontal="left"/>
    </xf>
    <xf numFmtId="165" fontId="14" fillId="0" borderId="21" xfId="2" applyFont="1" applyFill="1" applyBorder="1" applyAlignment="1">
      <alignment horizontal="left"/>
    </xf>
    <xf numFmtId="165" fontId="15" fillId="0" borderId="21" xfId="2" applyFont="1" applyFill="1" applyBorder="1" applyAlignment="1">
      <alignment horizontal="left"/>
    </xf>
    <xf numFmtId="170" fontId="13" fillId="0" borderId="21" xfId="2" applyNumberFormat="1" applyFont="1" applyFill="1" applyBorder="1" applyAlignment="1">
      <alignment horizontal="left"/>
    </xf>
    <xf numFmtId="170" fontId="13" fillId="0" borderId="22" xfId="2" applyNumberFormat="1" applyFont="1" applyFill="1" applyBorder="1" applyAlignment="1">
      <alignment horizontal="left"/>
    </xf>
    <xf numFmtId="0" fontId="13" fillId="0" borderId="0" xfId="1" applyFont="1" applyAlignment="1">
      <alignment horizontal="left" vertical="center" indent="15"/>
    </xf>
    <xf numFmtId="0" fontId="13" fillId="3" borderId="8" xfId="1" applyFont="1" applyFill="1" applyBorder="1"/>
    <xf numFmtId="0" fontId="13" fillId="3" borderId="0" xfId="1" applyFont="1" applyFill="1"/>
    <xf numFmtId="0" fontId="13" fillId="3" borderId="9" xfId="1" applyFont="1" applyFill="1" applyBorder="1"/>
    <xf numFmtId="0" fontId="13" fillId="0" borderId="18" xfId="1" applyFont="1" applyBorder="1" applyAlignment="1">
      <alignment horizontal="left" vertical="center"/>
    </xf>
    <xf numFmtId="165" fontId="21" fillId="0" borderId="17" xfId="2" applyFont="1" applyFill="1" applyBorder="1" applyAlignment="1">
      <alignment horizontal="left" vertical="center"/>
    </xf>
    <xf numFmtId="165" fontId="21" fillId="0" borderId="13" xfId="2" applyFont="1" applyFill="1" applyBorder="1" applyAlignment="1">
      <alignment horizontal="left" vertical="center"/>
    </xf>
    <xf numFmtId="165" fontId="21" fillId="0" borderId="21" xfId="2" applyFont="1" applyFill="1" applyBorder="1" applyAlignment="1">
      <alignment horizontal="left" vertical="center"/>
    </xf>
    <xf numFmtId="170" fontId="13" fillId="6" borderId="17" xfId="2" applyNumberFormat="1" applyFont="1" applyFill="1" applyBorder="1" applyAlignment="1">
      <alignment horizontal="left" vertical="center"/>
    </xf>
    <xf numFmtId="170" fontId="13" fillId="6" borderId="13" xfId="2" applyNumberFormat="1" applyFont="1" applyFill="1" applyBorder="1" applyAlignment="1">
      <alignment horizontal="left" vertical="center"/>
    </xf>
    <xf numFmtId="170" fontId="13" fillId="6" borderId="21" xfId="2" applyNumberFormat="1" applyFont="1" applyFill="1" applyBorder="1" applyAlignment="1">
      <alignment horizontal="left" vertical="center"/>
    </xf>
    <xf numFmtId="170" fontId="13" fillId="0" borderId="0" xfId="2" applyNumberFormat="1" applyFont="1" applyFill="1" applyBorder="1" applyAlignment="1">
      <alignment horizontal="center"/>
    </xf>
    <xf numFmtId="0" fontId="16" fillId="0" borderId="0" xfId="1" applyFont="1" applyAlignment="1">
      <alignment horizontal="center" vertical="center"/>
    </xf>
    <xf numFmtId="170" fontId="13" fillId="0" borderId="0" xfId="1" applyNumberFormat="1" applyFont="1" applyAlignment="1">
      <alignment horizontal="center" vertical="center"/>
    </xf>
    <xf numFmtId="0" fontId="13" fillId="0" borderId="13" xfId="5" applyBorder="1" applyAlignment="1">
      <alignment horizontal="left" vertical="center"/>
    </xf>
    <xf numFmtId="44" fontId="13" fillId="0" borderId="0" xfId="5" applyNumberFormat="1" applyAlignment="1">
      <alignment horizontal="left" vertical="center"/>
    </xf>
    <xf numFmtId="0" fontId="13" fillId="0" borderId="0" xfId="5" applyAlignment="1">
      <alignment horizontal="left" vertical="center" wrapText="1"/>
    </xf>
    <xf numFmtId="44" fontId="0" fillId="0" borderId="13" xfId="6" applyFont="1" applyFill="1" applyBorder="1" applyAlignment="1">
      <alignment horizontal="left" vertical="center"/>
    </xf>
    <xf numFmtId="0" fontId="16" fillId="2" borderId="4" xfId="5" applyFont="1" applyFill="1" applyBorder="1" applyAlignment="1">
      <alignment vertical="center"/>
    </xf>
    <xf numFmtId="44" fontId="16" fillId="2" borderId="4" xfId="5" applyNumberFormat="1" applyFont="1" applyFill="1" applyBorder="1" applyAlignment="1">
      <alignment horizontal="left" vertical="center"/>
    </xf>
    <xf numFmtId="0" fontId="16" fillId="2" borderId="4" xfId="5" applyFont="1" applyFill="1" applyBorder="1" applyAlignment="1">
      <alignment horizontal="left" vertical="center"/>
    </xf>
    <xf numFmtId="0" fontId="35" fillId="2" borderId="4" xfId="5" applyFont="1" applyFill="1" applyBorder="1" applyAlignment="1">
      <alignment horizontal="center" vertical="center" wrapText="1"/>
    </xf>
    <xf numFmtId="0" fontId="16" fillId="2" borderId="4" xfId="5" applyFont="1" applyFill="1" applyBorder="1" applyAlignment="1">
      <alignment horizontal="left" vertical="center" wrapText="1"/>
    </xf>
    <xf numFmtId="0" fontId="16" fillId="3" borderId="4" xfId="5" applyFont="1" applyFill="1" applyBorder="1" applyAlignment="1">
      <alignment horizontal="left" vertical="center"/>
    </xf>
    <xf numFmtId="44" fontId="16" fillId="3" borderId="4" xfId="6" applyFont="1" applyFill="1" applyBorder="1" applyAlignment="1">
      <alignment horizontal="center" vertical="center" wrapText="1"/>
    </xf>
    <xf numFmtId="0" fontId="16" fillId="3" borderId="4" xfId="5" applyFont="1" applyFill="1" applyBorder="1" applyAlignment="1">
      <alignment horizontal="center" vertical="center" wrapText="1"/>
    </xf>
    <xf numFmtId="0" fontId="16" fillId="3" borderId="4" xfId="5" applyFont="1" applyFill="1" applyBorder="1" applyAlignment="1">
      <alignment horizontal="left" vertical="center" wrapText="1"/>
    </xf>
    <xf numFmtId="43" fontId="16" fillId="4" borderId="4" xfId="7" applyFont="1" applyFill="1" applyBorder="1" applyAlignment="1">
      <alignment vertical="center"/>
    </xf>
    <xf numFmtId="0" fontId="16" fillId="4" borderId="4" xfId="5" applyFont="1" applyFill="1" applyBorder="1" applyAlignment="1">
      <alignment horizontal="left" vertical="center"/>
    </xf>
    <xf numFmtId="44" fontId="16" fillId="4" borderId="4" xfId="7" applyNumberFormat="1" applyFont="1" applyFill="1" applyBorder="1" applyAlignment="1">
      <alignment horizontal="left" vertical="center"/>
    </xf>
    <xf numFmtId="43" fontId="16" fillId="4" borderId="4" xfId="7" applyFont="1" applyFill="1" applyBorder="1" applyAlignment="1">
      <alignment horizontal="left" vertical="center"/>
    </xf>
    <xf numFmtId="0" fontId="16" fillId="4" borderId="4" xfId="5" applyFont="1" applyFill="1" applyBorder="1" applyAlignment="1">
      <alignment horizontal="left" vertical="center" wrapText="1"/>
    </xf>
    <xf numFmtId="0" fontId="15" fillId="0" borderId="4" xfId="5" applyFont="1" applyBorder="1" applyAlignment="1">
      <alignment horizontal="left" vertical="center"/>
    </xf>
    <xf numFmtId="179" fontId="15" fillId="0" borderId="4" xfId="8" applyNumberFormat="1" applyFont="1" applyFill="1" applyBorder="1" applyAlignment="1">
      <alignment horizontal="right" vertical="center"/>
    </xf>
    <xf numFmtId="166" fontId="37" fillId="11" borderId="4" xfId="6" applyNumberFormat="1" applyFont="1" applyFill="1" applyBorder="1" applyAlignment="1">
      <alignment horizontal="right"/>
    </xf>
    <xf numFmtId="167" fontId="15" fillId="0" borderId="4" xfId="8" applyNumberFormat="1" applyFont="1" applyFill="1" applyBorder="1" applyAlignment="1">
      <alignment horizontal="left" vertical="center"/>
    </xf>
    <xf numFmtId="0" fontId="13" fillId="0" borderId="4" xfId="5" applyBorder="1" applyAlignment="1">
      <alignment horizontal="left" vertical="center" wrapText="1"/>
    </xf>
    <xf numFmtId="0" fontId="13" fillId="0" borderId="4" xfId="5" applyBorder="1" applyAlignment="1">
      <alignment horizontal="left" vertical="center"/>
    </xf>
    <xf numFmtId="181" fontId="15" fillId="0" borderId="4" xfId="5" applyNumberFormat="1" applyFont="1" applyBorder="1" applyAlignment="1">
      <alignment horizontal="left" vertical="center"/>
    </xf>
    <xf numFmtId="43" fontId="16" fillId="0" borderId="0" xfId="7" applyFont="1" applyFill="1" applyBorder="1" applyAlignment="1">
      <alignment horizontal="left" vertical="center"/>
    </xf>
    <xf numFmtId="43" fontId="16" fillId="4" borderId="4" xfId="7" applyFont="1" applyFill="1" applyBorder="1" applyAlignment="1">
      <alignment horizontal="left" vertical="center" wrapText="1"/>
    </xf>
    <xf numFmtId="44" fontId="13" fillId="0" borderId="4" xfId="5" applyNumberFormat="1" applyBorder="1" applyAlignment="1">
      <alignment horizontal="left" vertical="center"/>
    </xf>
    <xf numFmtId="44" fontId="13" fillId="11" borderId="4" xfId="5" applyNumberFormat="1" applyFill="1" applyBorder="1" applyAlignment="1">
      <alignment horizontal="left" vertical="center"/>
    </xf>
    <xf numFmtId="171" fontId="16" fillId="4" borderId="4" xfId="5" applyNumberFormat="1" applyFont="1" applyFill="1" applyBorder="1" applyAlignment="1">
      <alignment vertical="center"/>
    </xf>
    <xf numFmtId="171" fontId="16" fillId="4" borderId="4" xfId="5" applyNumberFormat="1" applyFont="1" applyFill="1" applyBorder="1" applyAlignment="1">
      <alignment horizontal="left" vertical="center"/>
    </xf>
    <xf numFmtId="171" fontId="16" fillId="4" borderId="4" xfId="5" applyNumberFormat="1" applyFont="1" applyFill="1" applyBorder="1" applyAlignment="1">
      <alignment horizontal="left" vertical="center" wrapText="1"/>
    </xf>
    <xf numFmtId="44" fontId="15" fillId="11" borderId="4" xfId="5" applyNumberFormat="1" applyFont="1" applyFill="1" applyBorder="1" applyAlignment="1">
      <alignment horizontal="right" vertical="center"/>
    </xf>
    <xf numFmtId="170" fontId="15" fillId="0" borderId="4" xfId="8" applyNumberFormat="1" applyFont="1" applyFill="1" applyBorder="1" applyAlignment="1">
      <alignment horizontal="left" vertical="center"/>
    </xf>
    <xf numFmtId="171" fontId="16" fillId="0" borderId="0" xfId="5" applyNumberFormat="1" applyFont="1" applyAlignment="1">
      <alignment horizontal="left" vertical="center"/>
    </xf>
    <xf numFmtId="0" fontId="15" fillId="0" borderId="4" xfId="5" applyFont="1" applyBorder="1" applyAlignment="1">
      <alignment horizontal="left" vertical="center" wrapText="1"/>
    </xf>
    <xf numFmtId="44" fontId="15" fillId="0" borderId="4" xfId="6" applyFont="1" applyFill="1" applyBorder="1" applyAlignment="1">
      <alignment horizontal="left" vertical="center"/>
    </xf>
    <xf numFmtId="1" fontId="40" fillId="0" borderId="4" xfId="5" applyNumberFormat="1" applyFont="1" applyBorder="1" applyAlignment="1" applyProtection="1">
      <alignment vertical="top" wrapText="1"/>
      <protection locked="0"/>
    </xf>
    <xf numFmtId="1" fontId="40" fillId="0" borderId="4" xfId="5" applyNumberFormat="1" applyFont="1" applyBorder="1" applyAlignment="1" applyProtection="1">
      <alignment horizontal="left" vertical="center"/>
      <protection locked="0"/>
    </xf>
    <xf numFmtId="44" fontId="37" fillId="11" borderId="4" xfId="6" applyFont="1" applyFill="1" applyBorder="1" applyAlignment="1">
      <alignment horizontal="right" vertical="center"/>
    </xf>
    <xf numFmtId="44" fontId="13" fillId="6" borderId="4" xfId="5" applyNumberFormat="1" applyFill="1" applyBorder="1" applyAlignment="1">
      <alignment horizontal="right" vertical="center"/>
    </xf>
    <xf numFmtId="44" fontId="13" fillId="11" borderId="4" xfId="5" applyNumberFormat="1" applyFill="1" applyBorder="1" applyAlignment="1">
      <alignment horizontal="right" vertical="center"/>
    </xf>
    <xf numFmtId="170" fontId="13" fillId="0" borderId="4" xfId="5" applyNumberFormat="1" applyBorder="1" applyAlignment="1">
      <alignment horizontal="left" vertical="center"/>
    </xf>
    <xf numFmtId="0" fontId="15" fillId="0" borderId="4" xfId="5" applyFont="1" applyBorder="1" applyAlignment="1">
      <alignment vertical="center"/>
    </xf>
    <xf numFmtId="179" fontId="25" fillId="0" borderId="4" xfId="5" applyNumberFormat="1" applyFont="1" applyBorder="1" applyAlignment="1">
      <alignment horizontal="left" vertical="center"/>
    </xf>
    <xf numFmtId="1" fontId="40" fillId="0" borderId="4" xfId="5" applyNumberFormat="1" applyFont="1" applyBorder="1" applyAlignment="1" applyProtection="1">
      <alignment horizontal="left" vertical="top" wrapText="1"/>
      <protection locked="0"/>
    </xf>
    <xf numFmtId="182" fontId="36" fillId="0" borderId="46" xfId="5" applyNumberFormat="1" applyFont="1" applyBorder="1" applyAlignment="1">
      <alignment vertical="center"/>
    </xf>
    <xf numFmtId="44" fontId="38" fillId="11" borderId="4" xfId="6" applyFont="1" applyFill="1" applyBorder="1" applyAlignment="1">
      <alignment horizontal="right" vertical="center"/>
    </xf>
    <xf numFmtId="0" fontId="13" fillId="0" borderId="4" xfId="5" applyBorder="1" applyAlignment="1">
      <alignment vertical="center"/>
    </xf>
    <xf numFmtId="179" fontId="13" fillId="0" borderId="4" xfId="5" applyNumberFormat="1" applyBorder="1" applyAlignment="1">
      <alignment horizontal="left" vertical="center"/>
    </xf>
    <xf numFmtId="170" fontId="13" fillId="0" borderId="15" xfId="5" applyNumberFormat="1" applyBorder="1" applyAlignment="1">
      <alignment horizontal="left" vertical="center"/>
    </xf>
    <xf numFmtId="170" fontId="15" fillId="0" borderId="15" xfId="8" applyNumberFormat="1" applyFont="1" applyFill="1" applyBorder="1" applyAlignment="1">
      <alignment horizontal="left" vertical="center"/>
    </xf>
    <xf numFmtId="0" fontId="13" fillId="0" borderId="14" xfId="5" applyBorder="1" applyAlignment="1">
      <alignment horizontal="left" vertical="center"/>
    </xf>
    <xf numFmtId="0" fontId="16" fillId="4" borderId="4" xfId="5" applyFont="1" applyFill="1" applyBorder="1" applyAlignment="1">
      <alignment vertical="center"/>
    </xf>
    <xf numFmtId="44" fontId="37" fillId="11" borderId="15" xfId="6" applyFont="1" applyFill="1" applyBorder="1" applyAlignment="1">
      <alignment vertical="center"/>
    </xf>
    <xf numFmtId="0" fontId="16" fillId="0" borderId="0" xfId="5" applyFont="1" applyAlignment="1">
      <alignment horizontal="left" vertical="center"/>
    </xf>
    <xf numFmtId="0" fontId="15" fillId="0" borderId="0" xfId="5" applyFont="1"/>
    <xf numFmtId="0" fontId="13" fillId="0" borderId="4" xfId="5" applyBorder="1" applyAlignment="1">
      <alignment wrapText="1"/>
    </xf>
    <xf numFmtId="170" fontId="15" fillId="0" borderId="0" xfId="8" applyNumberFormat="1" applyFont="1" applyFill="1" applyBorder="1" applyAlignment="1">
      <alignment horizontal="left" vertical="center"/>
    </xf>
    <xf numFmtId="0" fontId="13" fillId="0" borderId="0" xfId="5" applyAlignment="1">
      <alignment wrapText="1"/>
    </xf>
    <xf numFmtId="0" fontId="14" fillId="0" borderId="0" xfId="5" applyFont="1" applyAlignment="1">
      <alignment horizontal="left" vertical="center"/>
    </xf>
    <xf numFmtId="0" fontId="32" fillId="0" borderId="0" xfId="5" applyFont="1" applyAlignment="1">
      <alignment horizontal="left" vertical="center"/>
    </xf>
    <xf numFmtId="185" fontId="44" fillId="0" borderId="0" xfId="9" applyNumberFormat="1"/>
    <xf numFmtId="187" fontId="44" fillId="0" borderId="0" xfId="9" applyNumberFormat="1" applyAlignment="1">
      <alignment horizontal="center"/>
    </xf>
    <xf numFmtId="187" fontId="44" fillId="0" borderId="0" xfId="9" applyNumberFormat="1"/>
    <xf numFmtId="183" fontId="44" fillId="0" borderId="0" xfId="9" applyNumberFormat="1"/>
    <xf numFmtId="0" fontId="44" fillId="0" borderId="0" xfId="9" applyAlignment="1">
      <alignment horizontal="center"/>
    </xf>
    <xf numFmtId="183" fontId="44" fillId="0" borderId="0" xfId="9" applyNumberFormat="1" applyAlignment="1">
      <alignment wrapText="1"/>
    </xf>
    <xf numFmtId="183" fontId="44" fillId="7" borderId="0" xfId="9" applyNumberFormat="1" applyFill="1"/>
    <xf numFmtId="0" fontId="44" fillId="7" borderId="0" xfId="9" applyFill="1" applyAlignment="1">
      <alignment horizontal="center"/>
    </xf>
    <xf numFmtId="183" fontId="44" fillId="7" borderId="0" xfId="9" applyNumberFormat="1" applyFill="1" applyAlignment="1">
      <alignment wrapText="1"/>
    </xf>
    <xf numFmtId="183" fontId="44" fillId="9" borderId="0" xfId="9" applyNumberFormat="1" applyFill="1"/>
    <xf numFmtId="183" fontId="44" fillId="9" borderId="0" xfId="9" applyNumberFormat="1" applyFill="1" applyAlignment="1">
      <alignment wrapText="1"/>
    </xf>
    <xf numFmtId="1" fontId="44" fillId="0" borderId="0" xfId="9" applyNumberFormat="1" applyAlignment="1">
      <alignment horizontal="center"/>
    </xf>
    <xf numFmtId="1" fontId="44" fillId="12" borderId="0" xfId="9" applyNumberFormat="1" applyFill="1" applyAlignment="1">
      <alignment horizontal="center"/>
    </xf>
    <xf numFmtId="1" fontId="44" fillId="7" borderId="0" xfId="9" applyNumberFormat="1" applyFill="1" applyAlignment="1">
      <alignment horizontal="center"/>
    </xf>
    <xf numFmtId="187" fontId="44" fillId="7" borderId="0" xfId="9" applyNumberFormat="1" applyFill="1" applyAlignment="1">
      <alignment horizontal="center"/>
    </xf>
    <xf numFmtId="0" fontId="0" fillId="0" borderId="13" xfId="0" applyBorder="1"/>
    <xf numFmtId="188" fontId="44" fillId="0" borderId="0" xfId="10" applyNumberFormat="1" applyFont="1"/>
    <xf numFmtId="164" fontId="0" fillId="0" borderId="0" xfId="11" applyFont="1"/>
    <xf numFmtId="0" fontId="0" fillId="0" borderId="0" xfId="0" applyAlignment="1">
      <alignment horizontal="left"/>
    </xf>
    <xf numFmtId="0" fontId="0" fillId="6" borderId="0" xfId="0" applyFill="1"/>
    <xf numFmtId="164" fontId="49" fillId="0" borderId="0" xfId="11" applyFont="1"/>
    <xf numFmtId="0" fontId="16" fillId="2" borderId="1" xfId="1" applyFont="1" applyFill="1" applyBorder="1"/>
    <xf numFmtId="0" fontId="16" fillId="2" borderId="2" xfId="1" applyFont="1" applyFill="1" applyBorder="1"/>
    <xf numFmtId="164" fontId="17" fillId="2" borderId="2" xfId="11" applyFont="1" applyFill="1" applyBorder="1" applyAlignment="1"/>
    <xf numFmtId="164" fontId="16" fillId="2" borderId="2" xfId="11" applyFont="1" applyFill="1" applyBorder="1" applyAlignment="1"/>
    <xf numFmtId="0" fontId="16" fillId="2" borderId="3" xfId="1" applyFont="1" applyFill="1" applyBorder="1"/>
    <xf numFmtId="0" fontId="16" fillId="3" borderId="52" xfId="1" applyFont="1" applyFill="1" applyBorder="1" applyAlignment="1">
      <alignment horizontal="left" vertical="center"/>
    </xf>
    <xf numFmtId="0" fontId="16" fillId="3" borderId="41" xfId="1" applyFont="1" applyFill="1" applyBorder="1" applyAlignment="1">
      <alignment horizontal="center" vertical="center" wrapText="1"/>
    </xf>
    <xf numFmtId="0" fontId="0" fillId="0" borderId="13" xfId="0" applyBorder="1" applyAlignment="1">
      <alignment horizontal="left"/>
    </xf>
    <xf numFmtId="164" fontId="49" fillId="0" borderId="13" xfId="11" applyFont="1" applyBorder="1"/>
    <xf numFmtId="164" fontId="0" fillId="0" borderId="13" xfId="11" applyFont="1" applyBorder="1"/>
    <xf numFmtId="0" fontId="0" fillId="6" borderId="13" xfId="0" applyFill="1" applyBorder="1"/>
    <xf numFmtId="0" fontId="0" fillId="6" borderId="13" xfId="0" applyFill="1" applyBorder="1" applyAlignment="1">
      <alignment horizontal="left"/>
    </xf>
    <xf numFmtId="164" fontId="49" fillId="6" borderId="13" xfId="11" applyFont="1" applyFill="1" applyBorder="1"/>
    <xf numFmtId="164" fontId="0" fillId="6" borderId="13" xfId="11" applyFont="1" applyFill="1" applyBorder="1"/>
    <xf numFmtId="0" fontId="0" fillId="7" borderId="0" xfId="0" applyFill="1"/>
    <xf numFmtId="0" fontId="16" fillId="7" borderId="2" xfId="1" applyFont="1" applyFill="1" applyBorder="1"/>
    <xf numFmtId="0" fontId="16" fillId="7" borderId="44" xfId="1" applyFont="1" applyFill="1" applyBorder="1" applyAlignment="1">
      <alignment horizontal="center" vertical="center" wrapText="1"/>
    </xf>
    <xf numFmtId="0" fontId="0" fillId="7" borderId="13" xfId="0" applyFill="1" applyBorder="1"/>
    <xf numFmtId="0" fontId="50" fillId="7" borderId="13" xfId="0" applyFont="1" applyFill="1" applyBorder="1"/>
    <xf numFmtId="0" fontId="13" fillId="0" borderId="0" xfId="5" applyAlignment="1">
      <alignment horizontal="left" vertical="center"/>
    </xf>
    <xf numFmtId="0" fontId="16" fillId="3" borderId="30" xfId="2" applyNumberFormat="1" applyFont="1" applyFill="1" applyBorder="1" applyAlignment="1">
      <alignment horizontal="center" vertical="center"/>
    </xf>
    <xf numFmtId="0" fontId="51" fillId="0" borderId="0" xfId="0" applyFont="1"/>
    <xf numFmtId="44" fontId="14" fillId="0" borderId="0" xfId="6" applyFont="1" applyFill="1" applyBorder="1" applyAlignment="1">
      <alignment horizontal="center" vertical="center"/>
    </xf>
    <xf numFmtId="44" fontId="52" fillId="0" borderId="0" xfId="5" applyNumberFormat="1" applyFont="1" applyAlignment="1">
      <alignment horizontal="center"/>
    </xf>
    <xf numFmtId="44" fontId="14" fillId="0" borderId="0" xfId="6" applyFont="1" applyBorder="1" applyAlignment="1">
      <alignment horizontal="center" vertical="center"/>
    </xf>
    <xf numFmtId="44" fontId="14" fillId="0" borderId="0" xfId="6" applyFont="1" applyAlignment="1">
      <alignment horizontal="center" vertical="center"/>
    </xf>
    <xf numFmtId="44" fontId="14" fillId="0" borderId="0" xfId="6" applyFont="1" applyFill="1" applyAlignment="1">
      <alignment horizontal="center" vertical="center"/>
    </xf>
    <xf numFmtId="44" fontId="17" fillId="2" borderId="4" xfId="5" applyNumberFormat="1" applyFont="1" applyFill="1" applyBorder="1" applyAlignment="1">
      <alignment horizontal="center" vertical="center"/>
    </xf>
    <xf numFmtId="44" fontId="17" fillId="3" borderId="4" xfId="6" applyFont="1" applyFill="1" applyBorder="1" applyAlignment="1">
      <alignment horizontal="center" vertical="center" wrapText="1"/>
    </xf>
    <xf numFmtId="44" fontId="16" fillId="3" borderId="4" xfId="5" applyNumberFormat="1" applyFont="1" applyFill="1" applyBorder="1" applyAlignment="1">
      <alignment horizontal="center" vertical="center" wrapText="1"/>
    </xf>
    <xf numFmtId="44" fontId="17" fillId="4" borderId="4" xfId="6" applyFont="1" applyFill="1" applyBorder="1" applyAlignment="1">
      <alignment horizontal="center" vertical="center"/>
    </xf>
    <xf numFmtId="44" fontId="41" fillId="0" borderId="4" xfId="5" applyNumberFormat="1" applyFont="1" applyBorder="1" applyAlignment="1">
      <alignment horizontal="center"/>
    </xf>
    <xf numFmtId="44" fontId="14" fillId="0" borderId="4" xfId="6" applyFont="1" applyFill="1" applyBorder="1" applyAlignment="1">
      <alignment horizontal="center" vertical="center"/>
    </xf>
    <xf numFmtId="179" fontId="15" fillId="7" borderId="4" xfId="8" applyNumberFormat="1" applyFont="1" applyFill="1" applyBorder="1" applyAlignment="1">
      <alignment horizontal="right" vertical="center"/>
    </xf>
    <xf numFmtId="44" fontId="41" fillId="0" borderId="8" xfId="5" applyNumberFormat="1" applyFont="1" applyBorder="1" applyAlignment="1">
      <alignment horizontal="center"/>
    </xf>
    <xf numFmtId="44" fontId="14" fillId="0" borderId="4" xfId="5" applyNumberFormat="1" applyFont="1" applyBorder="1" applyAlignment="1">
      <alignment horizontal="center"/>
    </xf>
    <xf numFmtId="166" fontId="37" fillId="11" borderId="4" xfId="6" applyNumberFormat="1" applyFont="1" applyFill="1" applyBorder="1"/>
    <xf numFmtId="44" fontId="14" fillId="0" borderId="4" xfId="5" applyNumberFormat="1" applyFont="1" applyBorder="1" applyAlignment="1">
      <alignment horizontal="center" vertical="center"/>
    </xf>
    <xf numFmtId="8" fontId="13" fillId="0" borderId="4" xfId="5" applyNumberFormat="1" applyBorder="1" applyAlignment="1">
      <alignment horizontal="left" vertical="center"/>
    </xf>
    <xf numFmtId="1" fontId="15" fillId="0" borderId="4" xfId="5" applyNumberFormat="1" applyFont="1" applyBorder="1" applyAlignment="1" applyProtection="1">
      <alignment horizontal="left" vertical="center"/>
      <protection locked="0"/>
    </xf>
    <xf numFmtId="1" fontId="15" fillId="6" borderId="4" xfId="5" applyNumberFormat="1" applyFont="1" applyFill="1" applyBorder="1" applyAlignment="1" applyProtection="1">
      <alignment horizontal="left" vertical="center"/>
      <protection locked="0"/>
    </xf>
    <xf numFmtId="171" fontId="15" fillId="0" borderId="4" xfId="5" applyNumberFormat="1" applyFont="1" applyBorder="1" applyAlignment="1">
      <alignment vertical="center"/>
    </xf>
    <xf numFmtId="44" fontId="15" fillId="0" borderId="4" xfId="5" applyNumberFormat="1" applyFont="1" applyBorder="1" applyAlignment="1">
      <alignment horizontal="right" vertical="center"/>
    </xf>
    <xf numFmtId="171" fontId="13" fillId="0" borderId="4" xfId="5" applyNumberFormat="1" applyBorder="1" applyAlignment="1">
      <alignment horizontal="left" vertical="center"/>
    </xf>
    <xf numFmtId="0" fontId="39" fillId="0" borderId="4" xfId="5" applyFont="1" applyBorder="1" applyAlignment="1">
      <alignment wrapText="1"/>
    </xf>
    <xf numFmtId="171" fontId="16" fillId="0" borderId="4" xfId="5" applyNumberFormat="1" applyFont="1" applyBorder="1" applyAlignment="1">
      <alignment horizontal="left" vertical="center"/>
    </xf>
    <xf numFmtId="171" fontId="13" fillId="0" borderId="4" xfId="5" applyNumberFormat="1" applyBorder="1" applyAlignment="1">
      <alignment horizontal="left" vertical="center" wrapText="1"/>
    </xf>
    <xf numFmtId="44" fontId="15" fillId="11" borderId="4" xfId="5" applyNumberFormat="1" applyFont="1" applyFill="1" applyBorder="1" applyAlignment="1">
      <alignment horizontal="left" vertical="center"/>
    </xf>
    <xf numFmtId="170" fontId="15" fillId="0" borderId="4" xfId="5" applyNumberFormat="1" applyFont="1" applyBorder="1" applyAlignment="1">
      <alignment horizontal="left" vertical="center"/>
    </xf>
    <xf numFmtId="1" fontId="15" fillId="0" borderId="4" xfId="5" applyNumberFormat="1" applyFont="1" applyBorder="1" applyAlignment="1" applyProtection="1">
      <alignment vertical="top" wrapText="1"/>
      <protection locked="0"/>
    </xf>
    <xf numFmtId="1" fontId="40" fillId="0" borderId="4" xfId="5" applyNumberFormat="1" applyFont="1" applyBorder="1" applyAlignment="1" applyProtection="1">
      <alignment horizontal="left" vertical="center" wrapText="1"/>
      <protection locked="0"/>
    </xf>
    <xf numFmtId="179" fontId="15" fillId="0" borderId="4" xfId="5" applyNumberFormat="1" applyFont="1" applyBorder="1" applyAlignment="1">
      <alignment horizontal="left" vertical="center"/>
    </xf>
    <xf numFmtId="0" fontId="13" fillId="0" borderId="4" xfId="5" applyBorder="1" applyAlignment="1">
      <alignment vertical="top" wrapText="1"/>
    </xf>
    <xf numFmtId="0" fontId="13" fillId="7" borderId="4" xfId="5" applyFill="1" applyBorder="1" applyAlignment="1">
      <alignment horizontal="left" vertical="center"/>
    </xf>
    <xf numFmtId="0" fontId="13" fillId="0" borderId="4" xfId="5" applyBorder="1" applyAlignment="1">
      <alignment vertical="center" wrapText="1"/>
    </xf>
    <xf numFmtId="44" fontId="53" fillId="0" borderId="4" xfId="6" applyFont="1" applyFill="1" applyBorder="1" applyAlignment="1">
      <alignment horizontal="center" vertical="center"/>
    </xf>
    <xf numFmtId="0" fontId="13" fillId="0" borderId="13" xfId="5" applyBorder="1" applyAlignment="1">
      <alignment wrapText="1"/>
    </xf>
    <xf numFmtId="44" fontId="41" fillId="6" borderId="4" xfId="5" applyNumberFormat="1" applyFont="1" applyFill="1" applyBorder="1" applyAlignment="1">
      <alignment horizontal="center" vertical="center"/>
    </xf>
    <xf numFmtId="44" fontId="14" fillId="0" borderId="4" xfId="6" applyFont="1" applyBorder="1" applyAlignment="1">
      <alignment horizontal="center" vertical="center"/>
    </xf>
    <xf numFmtId="1" fontId="14" fillId="0" borderId="0" xfId="5" applyNumberFormat="1" applyFont="1" applyAlignment="1" applyProtection="1">
      <alignment horizontal="left" vertical="center"/>
      <protection locked="0"/>
    </xf>
    <xf numFmtId="44" fontId="14" fillId="0" borderId="0" xfId="5" applyNumberFormat="1" applyFont="1" applyAlignment="1">
      <alignment horizontal="center" vertical="center"/>
    </xf>
    <xf numFmtId="187" fontId="44" fillId="7" borderId="0" xfId="9" applyNumberFormat="1" applyFill="1" applyAlignment="1">
      <alignment horizontal="center" wrapText="1"/>
    </xf>
    <xf numFmtId="187" fontId="44" fillId="0" borderId="0" xfId="9" applyNumberFormat="1" applyAlignment="1">
      <alignment horizontal="center" wrapText="1"/>
    </xf>
    <xf numFmtId="0" fontId="44" fillId="0" borderId="0" xfId="9"/>
    <xf numFmtId="0" fontId="44" fillId="0" borderId="0" xfId="9" applyAlignment="1">
      <alignment wrapText="1"/>
    </xf>
    <xf numFmtId="185" fontId="44" fillId="7" borderId="0" xfId="9" applyNumberFormat="1" applyFill="1" applyAlignment="1">
      <alignment wrapText="1"/>
    </xf>
    <xf numFmtId="183" fontId="44" fillId="17" borderId="0" xfId="9" applyNumberFormat="1" applyFill="1" applyAlignment="1">
      <alignment wrapText="1"/>
    </xf>
    <xf numFmtId="185" fontId="44" fillId="0" borderId="0" xfId="9" applyNumberFormat="1" applyAlignment="1">
      <alignment wrapText="1"/>
    </xf>
    <xf numFmtId="1" fontId="44" fillId="14" borderId="0" xfId="9" applyNumberFormat="1" applyFill="1" applyAlignment="1">
      <alignment horizontal="center"/>
    </xf>
    <xf numFmtId="1" fontId="46" fillId="14" borderId="0" xfId="9" applyNumberFormat="1" applyFont="1" applyFill="1" applyAlignment="1">
      <alignment horizontal="center"/>
    </xf>
    <xf numFmtId="1" fontId="46" fillId="0" borderId="0" xfId="9" applyNumberFormat="1" applyFont="1" applyAlignment="1">
      <alignment horizontal="center"/>
    </xf>
    <xf numFmtId="183" fontId="48" fillId="0" borderId="0" xfId="9" applyNumberFormat="1" applyFont="1"/>
    <xf numFmtId="0" fontId="54" fillId="0" borderId="0" xfId="13"/>
    <xf numFmtId="183" fontId="54" fillId="0" borderId="0" xfId="13" applyNumberFormat="1"/>
    <xf numFmtId="183" fontId="54" fillId="0" borderId="0" xfId="13" applyNumberFormat="1" applyAlignment="1">
      <alignment wrapText="1"/>
    </xf>
    <xf numFmtId="185" fontId="54" fillId="0" borderId="0" xfId="13" applyNumberFormat="1"/>
    <xf numFmtId="188" fontId="54" fillId="0" borderId="0" xfId="13" applyNumberFormat="1"/>
    <xf numFmtId="189" fontId="54" fillId="0" borderId="0" xfId="13" applyNumberFormat="1" applyAlignment="1">
      <alignment wrapText="1"/>
    </xf>
    <xf numFmtId="44" fontId="54" fillId="16" borderId="51" xfId="13" applyNumberFormat="1" applyFill="1" applyBorder="1"/>
    <xf numFmtId="44" fontId="54" fillId="0" borderId="51" xfId="13" applyNumberFormat="1" applyBorder="1"/>
    <xf numFmtId="170" fontId="54" fillId="0" borderId="51" xfId="13" applyNumberFormat="1" applyBorder="1"/>
    <xf numFmtId="0" fontId="54" fillId="0" borderId="51" xfId="13" applyBorder="1" applyAlignment="1">
      <alignment horizontal="right"/>
    </xf>
    <xf numFmtId="0" fontId="11" fillId="0" borderId="51" xfId="13" applyFont="1" applyBorder="1"/>
    <xf numFmtId="10" fontId="54" fillId="0" borderId="51" xfId="13" applyNumberFormat="1" applyBorder="1"/>
    <xf numFmtId="2" fontId="54" fillId="0" borderId="0" xfId="13" applyNumberFormat="1"/>
    <xf numFmtId="0" fontId="54" fillId="0" borderId="51" xfId="13" applyBorder="1"/>
    <xf numFmtId="0" fontId="11" fillId="0" borderId="0" xfId="13" applyFont="1"/>
    <xf numFmtId="189" fontId="54" fillId="0" borderId="51" xfId="13" applyNumberFormat="1" applyBorder="1"/>
    <xf numFmtId="1" fontId="54" fillId="16" borderId="51" xfId="13" applyNumberFormat="1" applyFill="1" applyBorder="1"/>
    <xf numFmtId="1" fontId="54" fillId="0" borderId="51" xfId="13" applyNumberFormat="1" applyBorder="1"/>
    <xf numFmtId="0" fontId="54" fillId="0" borderId="51" xfId="13" applyBorder="1" applyAlignment="1">
      <alignment horizontal="center"/>
    </xf>
    <xf numFmtId="0" fontId="47" fillId="0" borderId="51" xfId="13" applyFont="1" applyBorder="1"/>
    <xf numFmtId="0" fontId="54" fillId="0" borderId="0" xfId="13" applyAlignment="1">
      <alignment wrapText="1"/>
    </xf>
    <xf numFmtId="185" fontId="54" fillId="14" borderId="0" xfId="13" applyNumberFormat="1" applyFill="1" applyAlignment="1">
      <alignment wrapText="1"/>
    </xf>
    <xf numFmtId="183" fontId="54" fillId="15" borderId="0" xfId="13" applyNumberFormat="1" applyFill="1" applyAlignment="1">
      <alignment wrapText="1"/>
    </xf>
    <xf numFmtId="185" fontId="54" fillId="0" borderId="0" xfId="13" applyNumberFormat="1" applyAlignment="1">
      <alignment wrapText="1"/>
    </xf>
    <xf numFmtId="1" fontId="54" fillId="14" borderId="0" xfId="13" applyNumberFormat="1" applyFill="1" applyAlignment="1">
      <alignment horizontal="center"/>
    </xf>
    <xf numFmtId="1" fontId="46" fillId="14" borderId="0" xfId="13" applyNumberFormat="1" applyFont="1" applyFill="1" applyAlignment="1">
      <alignment horizontal="center"/>
    </xf>
    <xf numFmtId="1" fontId="54" fillId="0" borderId="0" xfId="13" applyNumberFormat="1" applyAlignment="1">
      <alignment horizontal="center"/>
    </xf>
    <xf numFmtId="1" fontId="46" fillId="0" borderId="0" xfId="13" applyNumberFormat="1" applyFont="1" applyAlignment="1">
      <alignment horizontal="center"/>
    </xf>
    <xf numFmtId="183" fontId="54" fillId="15" borderId="0" xfId="13" applyNumberFormat="1" applyFill="1"/>
    <xf numFmtId="183" fontId="54" fillId="14" borderId="0" xfId="13" applyNumberFormat="1" applyFill="1" applyAlignment="1">
      <alignment wrapText="1"/>
    </xf>
    <xf numFmtId="183" fontId="54" fillId="14" borderId="0" xfId="13" applyNumberFormat="1" applyFill="1"/>
    <xf numFmtId="0" fontId="54" fillId="14" borderId="0" xfId="13" applyFill="1" applyAlignment="1">
      <alignment horizontal="center"/>
    </xf>
    <xf numFmtId="183" fontId="45" fillId="0" borderId="0" xfId="13" applyNumberFormat="1" applyFont="1"/>
    <xf numFmtId="0" fontId="54" fillId="0" borderId="0" xfId="13" applyAlignment="1">
      <alignment horizontal="center"/>
    </xf>
    <xf numFmtId="183" fontId="11" fillId="0" borderId="0" xfId="13" applyNumberFormat="1" applyFont="1"/>
    <xf numFmtId="44" fontId="15" fillId="0" borderId="4" xfId="0" applyNumberFormat="1" applyFont="1" applyBorder="1" applyAlignment="1">
      <alignment horizontal="right" vertical="center"/>
    </xf>
    <xf numFmtId="190" fontId="15" fillId="0" borderId="45" xfId="6" applyNumberFormat="1" applyFont="1" applyBorder="1" applyAlignment="1">
      <alignment horizontal="right" vertical="center"/>
    </xf>
    <xf numFmtId="44" fontId="15" fillId="0" borderId="53" xfId="0" applyNumberFormat="1" applyFont="1" applyBorder="1" applyAlignment="1">
      <alignment horizontal="right" vertical="center"/>
    </xf>
    <xf numFmtId="44" fontId="15" fillId="0" borderId="54" xfId="0" applyNumberFormat="1" applyFont="1" applyBorder="1" applyAlignment="1">
      <alignment horizontal="right" vertical="center"/>
    </xf>
    <xf numFmtId="44" fontId="15" fillId="0" borderId="55" xfId="0" applyNumberFormat="1" applyFont="1" applyBorder="1" applyAlignment="1">
      <alignment horizontal="right" vertical="center"/>
    </xf>
    <xf numFmtId="44" fontId="15" fillId="0" borderId="30" xfId="0" applyNumberFormat="1" applyFont="1" applyBorder="1" applyAlignment="1">
      <alignment horizontal="right" vertical="center"/>
    </xf>
    <xf numFmtId="44" fontId="15" fillId="0" borderId="56" xfId="0" applyNumberFormat="1" applyFont="1" applyBorder="1" applyAlignment="1">
      <alignment horizontal="right" vertical="center"/>
    </xf>
    <xf numFmtId="44" fontId="15" fillId="0" borderId="57" xfId="0" applyNumberFormat="1" applyFont="1" applyBorder="1" applyAlignment="1">
      <alignment horizontal="right" vertical="center"/>
    </xf>
    <xf numFmtId="0" fontId="13" fillId="0" borderId="0" xfId="17" applyFont="1"/>
    <xf numFmtId="165" fontId="13" fillId="0" borderId="0" xfId="18" applyFont="1"/>
    <xf numFmtId="165" fontId="13" fillId="0" borderId="0" xfId="18" applyFont="1" applyAlignment="1">
      <alignment horizontal="center"/>
    </xf>
    <xf numFmtId="166" fontId="15" fillId="5" borderId="17" xfId="18" applyNumberFormat="1" applyFont="1" applyFill="1" applyBorder="1" applyAlignment="1">
      <alignment horizontal="left" vertical="center"/>
    </xf>
    <xf numFmtId="166" fontId="15" fillId="5" borderId="13" xfId="18" applyNumberFormat="1" applyFont="1" applyFill="1" applyBorder="1" applyAlignment="1">
      <alignment horizontal="left" vertical="center"/>
    </xf>
    <xf numFmtId="0" fontId="16" fillId="4" borderId="8" xfId="17" applyFont="1" applyFill="1" applyBorder="1" applyAlignment="1">
      <alignment vertical="center"/>
    </xf>
    <xf numFmtId="0" fontId="16" fillId="4" borderId="11" xfId="17" applyFont="1" applyFill="1" applyBorder="1" applyAlignment="1">
      <alignment horizontal="left" vertical="center"/>
    </xf>
    <xf numFmtId="166" fontId="14" fillId="6" borderId="17" xfId="18" applyNumberFormat="1" applyFont="1" applyFill="1" applyBorder="1" applyAlignment="1">
      <alignment horizontal="left" vertical="center"/>
    </xf>
    <xf numFmtId="166" fontId="15" fillId="6" borderId="17" xfId="18" applyNumberFormat="1" applyFont="1" applyFill="1" applyBorder="1" applyAlignment="1">
      <alignment horizontal="left" vertical="center"/>
    </xf>
    <xf numFmtId="166" fontId="15" fillId="5" borderId="31" xfId="18" applyNumberFormat="1" applyFont="1" applyFill="1" applyBorder="1" applyAlignment="1">
      <alignment horizontal="left" vertical="center"/>
    </xf>
    <xf numFmtId="170" fontId="13" fillId="0" borderId="17" xfId="18" applyNumberFormat="1" applyFont="1" applyFill="1" applyBorder="1" applyAlignment="1">
      <alignment horizontal="center" vertical="center"/>
    </xf>
    <xf numFmtId="170" fontId="13" fillId="6" borderId="17" xfId="18" applyNumberFormat="1" applyFont="1" applyFill="1" applyBorder="1" applyAlignment="1">
      <alignment horizontal="left" vertical="center"/>
    </xf>
    <xf numFmtId="170" fontId="13" fillId="6" borderId="19" xfId="18" applyNumberFormat="1" applyFont="1" applyFill="1" applyBorder="1" applyAlignment="1">
      <alignment horizontal="left" vertical="center"/>
    </xf>
    <xf numFmtId="170" fontId="13" fillId="0" borderId="13" xfId="18" applyNumberFormat="1" applyFont="1" applyFill="1" applyBorder="1" applyAlignment="1">
      <alignment horizontal="center" vertical="center"/>
    </xf>
    <xf numFmtId="170" fontId="13" fillId="6" borderId="13" xfId="18" applyNumberFormat="1" applyFont="1" applyFill="1" applyBorder="1" applyAlignment="1">
      <alignment horizontal="left" vertical="center"/>
    </xf>
    <xf numFmtId="170" fontId="13" fillId="6" borderId="24" xfId="18" applyNumberFormat="1" applyFont="1" applyFill="1" applyBorder="1" applyAlignment="1">
      <alignment horizontal="left" vertical="center"/>
    </xf>
    <xf numFmtId="0" fontId="13" fillId="6" borderId="23" xfId="17" applyFont="1" applyFill="1" applyBorder="1" applyAlignment="1">
      <alignment horizontal="left" vertical="center"/>
    </xf>
    <xf numFmtId="0" fontId="13" fillId="6" borderId="13" xfId="17" applyFont="1" applyFill="1" applyBorder="1" applyAlignment="1">
      <alignment horizontal="left" vertical="center"/>
    </xf>
    <xf numFmtId="0" fontId="13" fillId="6" borderId="21" xfId="17" applyFont="1" applyFill="1" applyBorder="1" applyAlignment="1">
      <alignment horizontal="left" vertical="center"/>
    </xf>
    <xf numFmtId="170" fontId="13" fillId="0" borderId="21" xfId="18" applyNumberFormat="1" applyFont="1" applyFill="1" applyBorder="1" applyAlignment="1">
      <alignment horizontal="center" vertical="center"/>
    </xf>
    <xf numFmtId="170" fontId="13" fillId="6" borderId="21" xfId="18" applyNumberFormat="1" applyFont="1" applyFill="1" applyBorder="1" applyAlignment="1">
      <alignment horizontal="left" vertical="center"/>
    </xf>
    <xf numFmtId="170" fontId="13" fillId="6" borderId="22" xfId="18" applyNumberFormat="1" applyFont="1" applyFill="1" applyBorder="1" applyAlignment="1">
      <alignment horizontal="left" vertical="center"/>
    </xf>
    <xf numFmtId="0" fontId="13" fillId="6" borderId="17" xfId="17" applyFont="1" applyFill="1" applyBorder="1" applyAlignment="1">
      <alignment horizontal="left" vertical="center"/>
    </xf>
    <xf numFmtId="0" fontId="32" fillId="0" borderId="0" xfId="17" applyFont="1"/>
    <xf numFmtId="165" fontId="14" fillId="0" borderId="0" xfId="18" applyFont="1"/>
    <xf numFmtId="0" fontId="16" fillId="2" borderId="10" xfId="17" applyFont="1" applyFill="1" applyBorder="1" applyAlignment="1">
      <alignment horizontal="left" vertical="center"/>
    </xf>
    <xf numFmtId="0" fontId="16" fillId="2" borderId="11" xfId="17" applyFont="1" applyFill="1" applyBorder="1" applyAlignment="1">
      <alignment horizontal="left" vertical="center"/>
    </xf>
    <xf numFmtId="0" fontId="17" fillId="2" borderId="11" xfId="17" applyFont="1" applyFill="1" applyBorder="1" applyAlignment="1">
      <alignment horizontal="left" vertical="center"/>
    </xf>
    <xf numFmtId="0" fontId="16" fillId="2" borderId="12" xfId="17" applyFont="1" applyFill="1" applyBorder="1" applyAlignment="1">
      <alignment horizontal="left" vertical="center"/>
    </xf>
    <xf numFmtId="0" fontId="16" fillId="3" borderId="41" xfId="17" applyFont="1" applyFill="1" applyBorder="1" applyAlignment="1">
      <alignment horizontal="left" vertical="center"/>
    </xf>
    <xf numFmtId="0" fontId="16" fillId="3" borderId="42" xfId="17" applyFont="1" applyFill="1" applyBorder="1" applyAlignment="1">
      <alignment horizontal="center" vertical="center"/>
    </xf>
    <xf numFmtId="0" fontId="17" fillId="3" borderId="42" xfId="18" applyNumberFormat="1" applyFont="1" applyFill="1" applyBorder="1" applyAlignment="1">
      <alignment horizontal="center" vertical="center"/>
    </xf>
    <xf numFmtId="0" fontId="27" fillId="3" borderId="47" xfId="18" applyNumberFormat="1" applyFont="1" applyFill="1" applyBorder="1" applyAlignment="1">
      <alignment horizontal="center" vertical="center"/>
    </xf>
    <xf numFmtId="0" fontId="28" fillId="3" borderId="7" xfId="18" applyNumberFormat="1" applyFont="1" applyFill="1" applyBorder="1" applyAlignment="1">
      <alignment horizontal="center" vertical="center"/>
    </xf>
    <xf numFmtId="0" fontId="18" fillId="3" borderId="9" xfId="18" applyNumberFormat="1" applyFont="1" applyFill="1" applyBorder="1" applyAlignment="1">
      <alignment horizontal="center" vertical="center"/>
    </xf>
    <xf numFmtId="0" fontId="16" fillId="3" borderId="44" xfId="17" applyFont="1" applyFill="1" applyBorder="1" applyAlignment="1">
      <alignment horizontal="center" vertical="center" wrapText="1"/>
    </xf>
    <xf numFmtId="0" fontId="16" fillId="4" borderId="1" xfId="17" applyFont="1" applyFill="1" applyBorder="1" applyAlignment="1">
      <alignment vertical="center"/>
    </xf>
    <xf numFmtId="0" fontId="16" fillId="4" borderId="2" xfId="17" applyFont="1" applyFill="1" applyBorder="1" applyAlignment="1">
      <alignment vertical="center"/>
    </xf>
    <xf numFmtId="0" fontId="17" fillId="4" borderId="2" xfId="17" applyFont="1" applyFill="1" applyBorder="1" applyAlignment="1">
      <alignment vertical="center"/>
    </xf>
    <xf numFmtId="0" fontId="27" fillId="4" borderId="2" xfId="17" applyFont="1" applyFill="1" applyBorder="1" applyAlignment="1">
      <alignment vertical="center"/>
    </xf>
    <xf numFmtId="0" fontId="28" fillId="4" borderId="2" xfId="17" applyFont="1" applyFill="1" applyBorder="1" applyAlignment="1">
      <alignment vertical="center"/>
    </xf>
    <xf numFmtId="0" fontId="16" fillId="4" borderId="11" xfId="17" applyFont="1" applyFill="1" applyBorder="1" applyAlignment="1">
      <alignment vertical="center"/>
    </xf>
    <xf numFmtId="0" fontId="16" fillId="4" borderId="3" xfId="17" applyFont="1" applyFill="1" applyBorder="1" applyAlignment="1">
      <alignment vertical="center"/>
    </xf>
    <xf numFmtId="0" fontId="13" fillId="6" borderId="18" xfId="17" applyFont="1" applyFill="1" applyBorder="1" applyAlignment="1">
      <alignment horizontal="left" vertical="center"/>
    </xf>
    <xf numFmtId="166" fontId="29" fillId="6" borderId="17" xfId="18" applyNumberFormat="1" applyFont="1" applyFill="1" applyBorder="1" applyAlignment="1">
      <alignment horizontal="left" vertical="center"/>
    </xf>
    <xf numFmtId="166" fontId="30" fillId="6" borderId="17" xfId="18" applyNumberFormat="1" applyFont="1" applyFill="1" applyBorder="1" applyAlignment="1">
      <alignment horizontal="left" vertical="center"/>
    </xf>
    <xf numFmtId="177" fontId="31" fillId="0" borderId="17" xfId="18" applyNumberFormat="1" applyFont="1" applyFill="1" applyBorder="1" applyAlignment="1">
      <alignment horizontal="center" vertical="center"/>
    </xf>
    <xf numFmtId="177" fontId="13" fillId="6" borderId="17" xfId="18" applyNumberFormat="1" applyFont="1" applyFill="1" applyBorder="1" applyAlignment="1">
      <alignment horizontal="left" vertical="center"/>
    </xf>
    <xf numFmtId="177" fontId="13" fillId="6" borderId="19" xfId="18" applyNumberFormat="1" applyFont="1" applyFill="1" applyBorder="1" applyAlignment="1">
      <alignment horizontal="left" vertical="center"/>
    </xf>
    <xf numFmtId="166" fontId="14" fillId="6" borderId="13" xfId="18" applyNumberFormat="1" applyFont="1" applyFill="1" applyBorder="1" applyAlignment="1">
      <alignment horizontal="left" vertical="center"/>
    </xf>
    <xf numFmtId="166" fontId="29" fillId="6" borderId="13" xfId="18" applyNumberFormat="1" applyFont="1" applyFill="1" applyBorder="1" applyAlignment="1">
      <alignment horizontal="left" vertical="center"/>
    </xf>
    <xf numFmtId="166" fontId="30" fillId="6" borderId="13" xfId="18" applyNumberFormat="1" applyFont="1" applyFill="1" applyBorder="1" applyAlignment="1">
      <alignment horizontal="left" vertical="center"/>
    </xf>
    <xf numFmtId="166" fontId="15" fillId="6" borderId="13" xfId="18" applyNumberFormat="1" applyFont="1" applyFill="1" applyBorder="1" applyAlignment="1">
      <alignment horizontal="left" vertical="center"/>
    </xf>
    <xf numFmtId="177" fontId="31" fillId="0" borderId="13" xfId="18" applyNumberFormat="1" applyFont="1" applyFill="1" applyBorder="1" applyAlignment="1">
      <alignment horizontal="center" vertical="center"/>
    </xf>
    <xf numFmtId="177" fontId="13" fillId="6" borderId="13" xfId="18" applyNumberFormat="1" applyFont="1" applyFill="1" applyBorder="1" applyAlignment="1">
      <alignment horizontal="left" vertical="center"/>
    </xf>
    <xf numFmtId="177" fontId="13" fillId="6" borderId="24" xfId="18" applyNumberFormat="1" applyFont="1" applyFill="1" applyBorder="1" applyAlignment="1">
      <alignment horizontal="left" vertical="center"/>
    </xf>
    <xf numFmtId="0" fontId="13" fillId="7" borderId="20" xfId="17" applyFont="1" applyFill="1" applyBorder="1" applyAlignment="1">
      <alignment horizontal="left" vertical="center"/>
    </xf>
    <xf numFmtId="0" fontId="13" fillId="7" borderId="21" xfId="17" applyFont="1" applyFill="1" applyBorder="1" applyAlignment="1">
      <alignment horizontal="left" vertical="center"/>
    </xf>
    <xf numFmtId="166" fontId="14" fillId="7" borderId="21" xfId="18" applyNumberFormat="1" applyFont="1" applyFill="1" applyBorder="1" applyAlignment="1">
      <alignment horizontal="left" vertical="center"/>
    </xf>
    <xf numFmtId="166" fontId="29" fillId="7" borderId="21" xfId="18" applyNumberFormat="1" applyFont="1" applyFill="1" applyBorder="1" applyAlignment="1">
      <alignment horizontal="left" vertical="center"/>
    </xf>
    <xf numFmtId="166" fontId="30" fillId="7" borderId="21" xfId="18" applyNumberFormat="1" applyFont="1" applyFill="1" applyBorder="1" applyAlignment="1">
      <alignment horizontal="left" vertical="center"/>
    </xf>
    <xf numFmtId="166" fontId="15" fillId="7" borderId="21" xfId="18" applyNumberFormat="1" applyFont="1" applyFill="1" applyBorder="1" applyAlignment="1">
      <alignment horizontal="left" vertical="center"/>
    </xf>
    <xf numFmtId="177" fontId="31" fillId="0" borderId="21" xfId="18" applyNumberFormat="1" applyFont="1" applyFill="1" applyBorder="1" applyAlignment="1">
      <alignment horizontal="center" vertical="center"/>
    </xf>
    <xf numFmtId="177" fontId="13" fillId="6" borderId="21" xfId="18" applyNumberFormat="1" applyFont="1" applyFill="1" applyBorder="1" applyAlignment="1">
      <alignment horizontal="left" vertical="center"/>
    </xf>
    <xf numFmtId="177" fontId="13" fillId="6" borderId="22" xfId="18" applyNumberFormat="1" applyFont="1" applyFill="1" applyBorder="1" applyAlignment="1">
      <alignment horizontal="left" vertical="center"/>
    </xf>
    <xf numFmtId="0" fontId="16" fillId="4" borderId="0" xfId="17" applyFont="1" applyFill="1" applyAlignment="1">
      <alignment vertical="center"/>
    </xf>
    <xf numFmtId="0" fontId="17" fillId="4" borderId="0" xfId="17" applyFont="1" applyFill="1" applyAlignment="1">
      <alignment vertical="center"/>
    </xf>
    <xf numFmtId="0" fontId="27" fillId="4" borderId="0" xfId="17" applyFont="1" applyFill="1" applyAlignment="1">
      <alignment vertical="center"/>
    </xf>
    <xf numFmtId="0" fontId="28" fillId="4" borderId="0" xfId="17" applyFont="1" applyFill="1" applyAlignment="1">
      <alignment vertical="center"/>
    </xf>
    <xf numFmtId="0" fontId="16" fillId="4" borderId="25" xfId="17" applyFont="1" applyFill="1" applyBorder="1" applyAlignment="1">
      <alignment vertical="center"/>
    </xf>
    <xf numFmtId="0" fontId="16" fillId="4" borderId="9" xfId="17" applyFont="1" applyFill="1" applyBorder="1" applyAlignment="1">
      <alignment vertical="center"/>
    </xf>
    <xf numFmtId="44" fontId="14" fillId="6" borderId="17" xfId="18" applyNumberFormat="1" applyFont="1" applyFill="1" applyBorder="1" applyAlignment="1">
      <alignment horizontal="left" vertical="center"/>
    </xf>
    <xf numFmtId="44" fontId="14" fillId="6" borderId="17" xfId="18" applyNumberFormat="1" applyFont="1" applyFill="1" applyBorder="1" applyAlignment="1">
      <alignment horizontal="center" vertical="center"/>
    </xf>
    <xf numFmtId="44" fontId="29" fillId="6" borderId="17" xfId="18" applyNumberFormat="1" applyFont="1" applyFill="1" applyBorder="1" applyAlignment="1">
      <alignment horizontal="center" vertical="center"/>
    </xf>
    <xf numFmtId="44" fontId="30" fillId="6" borderId="17" xfId="18" applyNumberFormat="1" applyFont="1" applyFill="1" applyBorder="1" applyAlignment="1">
      <alignment horizontal="center" vertical="center"/>
    </xf>
    <xf numFmtId="44" fontId="15" fillId="6" borderId="17" xfId="18" applyNumberFormat="1" applyFont="1" applyFill="1" applyBorder="1" applyAlignment="1">
      <alignment horizontal="center" vertical="center"/>
    </xf>
    <xf numFmtId="44" fontId="14" fillId="6" borderId="13" xfId="18" applyNumberFormat="1" applyFont="1" applyFill="1" applyBorder="1" applyAlignment="1">
      <alignment horizontal="left" vertical="center"/>
    </xf>
    <xf numFmtId="44" fontId="14" fillId="6" borderId="13" xfId="18" applyNumberFormat="1" applyFont="1" applyFill="1" applyBorder="1" applyAlignment="1">
      <alignment horizontal="center" vertical="center"/>
    </xf>
    <xf numFmtId="44" fontId="29" fillId="6" borderId="13" xfId="18" applyNumberFormat="1" applyFont="1" applyFill="1" applyBorder="1" applyAlignment="1">
      <alignment horizontal="center" vertical="center"/>
    </xf>
    <xf numFmtId="44" fontId="30" fillId="6" borderId="13" xfId="18" applyNumberFormat="1" applyFont="1" applyFill="1" applyBorder="1" applyAlignment="1">
      <alignment horizontal="center" vertical="center"/>
    </xf>
    <xf numFmtId="44" fontId="15" fillId="6" borderId="13" xfId="18" applyNumberFormat="1" applyFont="1" applyFill="1" applyBorder="1" applyAlignment="1">
      <alignment horizontal="center" vertical="center"/>
    </xf>
    <xf numFmtId="44" fontId="29" fillId="6" borderId="31" xfId="18" applyNumberFormat="1" applyFont="1" applyFill="1" applyBorder="1" applyAlignment="1">
      <alignment horizontal="center" vertical="center"/>
    </xf>
    <xf numFmtId="44" fontId="30" fillId="6" borderId="31" xfId="18" applyNumberFormat="1" applyFont="1" applyFill="1" applyBorder="1" applyAlignment="1">
      <alignment horizontal="center" vertical="center"/>
    </xf>
    <xf numFmtId="44" fontId="29" fillId="6" borderId="13" xfId="18" applyNumberFormat="1" applyFont="1" applyFill="1" applyBorder="1" applyAlignment="1">
      <alignment horizontal="left" vertical="center"/>
    </xf>
    <xf numFmtId="44" fontId="30" fillId="6" borderId="13" xfId="18" applyNumberFormat="1" applyFont="1" applyFill="1" applyBorder="1" applyAlignment="1">
      <alignment horizontal="left" vertical="center"/>
    </xf>
    <xf numFmtId="44" fontId="15" fillId="6" borderId="13" xfId="18" applyNumberFormat="1" applyFont="1" applyFill="1" applyBorder="1" applyAlignment="1">
      <alignment horizontal="left" vertical="center"/>
    </xf>
    <xf numFmtId="0" fontId="13" fillId="6" borderId="20" xfId="17" applyFont="1" applyFill="1" applyBorder="1" applyAlignment="1">
      <alignment horizontal="left" vertical="center"/>
    </xf>
    <xf numFmtId="44" fontId="14" fillId="6" borderId="21" xfId="18" applyNumberFormat="1" applyFont="1" applyFill="1" applyBorder="1" applyAlignment="1">
      <alignment horizontal="left" vertical="center"/>
    </xf>
    <xf numFmtId="44" fontId="29" fillId="6" borderId="21" xfId="18" applyNumberFormat="1" applyFont="1" applyFill="1" applyBorder="1" applyAlignment="1">
      <alignment horizontal="left" vertical="center"/>
    </xf>
    <xf numFmtId="44" fontId="30" fillId="6" borderId="21" xfId="18" applyNumberFormat="1" applyFont="1" applyFill="1" applyBorder="1" applyAlignment="1">
      <alignment horizontal="left" vertical="center"/>
    </xf>
    <xf numFmtId="44" fontId="15" fillId="6" borderId="21" xfId="18" applyNumberFormat="1" applyFont="1" applyFill="1" applyBorder="1" applyAlignment="1">
      <alignment horizontal="left" vertical="center"/>
    </xf>
    <xf numFmtId="0" fontId="16" fillId="4" borderId="10" xfId="17" applyFont="1" applyFill="1" applyBorder="1" applyAlignment="1">
      <alignment vertical="center"/>
    </xf>
    <xf numFmtId="0" fontId="17" fillId="4" borderId="11" xfId="17" applyFont="1" applyFill="1" applyBorder="1" applyAlignment="1">
      <alignment vertical="center"/>
    </xf>
    <xf numFmtId="0" fontId="27" fillId="4" borderId="11" xfId="17" applyFont="1" applyFill="1" applyBorder="1" applyAlignment="1">
      <alignment vertical="center"/>
    </xf>
    <xf numFmtId="0" fontId="28" fillId="4" borderId="11" xfId="17" applyFont="1" applyFill="1" applyBorder="1" applyAlignment="1">
      <alignment vertical="center"/>
    </xf>
    <xf numFmtId="0" fontId="16" fillId="4" borderId="12" xfId="17" applyFont="1" applyFill="1" applyBorder="1" applyAlignment="1">
      <alignment vertical="center"/>
    </xf>
    <xf numFmtId="0" fontId="13" fillId="6" borderId="32" xfId="17" applyFont="1" applyFill="1" applyBorder="1" applyAlignment="1">
      <alignment horizontal="left" vertical="center"/>
    </xf>
    <xf numFmtId="0" fontId="13" fillId="6" borderId="31" xfId="17" applyFont="1" applyFill="1" applyBorder="1" applyAlignment="1">
      <alignment horizontal="left" vertical="center"/>
    </xf>
    <xf numFmtId="44" fontId="14" fillId="6" borderId="31" xfId="18" applyNumberFormat="1" applyFont="1" applyFill="1" applyBorder="1" applyAlignment="1">
      <alignment horizontal="left" vertical="center"/>
    </xf>
    <xf numFmtId="44" fontId="29" fillId="6" borderId="31" xfId="18" applyNumberFormat="1" applyFont="1" applyFill="1" applyBorder="1" applyAlignment="1">
      <alignment horizontal="left" vertical="center"/>
    </xf>
    <xf numFmtId="44" fontId="30" fillId="6" borderId="31" xfId="18" applyNumberFormat="1" applyFont="1" applyFill="1" applyBorder="1" applyAlignment="1">
      <alignment horizontal="left" vertical="center"/>
    </xf>
    <xf numFmtId="44" fontId="15" fillId="6" borderId="31" xfId="18" applyNumberFormat="1" applyFont="1" applyFill="1" applyBorder="1" applyAlignment="1">
      <alignment horizontal="left" vertical="center"/>
    </xf>
    <xf numFmtId="170" fontId="13" fillId="0" borderId="31" xfId="18" applyNumberFormat="1" applyFont="1" applyFill="1" applyBorder="1" applyAlignment="1">
      <alignment horizontal="center" vertical="center"/>
    </xf>
    <xf numFmtId="170" fontId="13" fillId="6" borderId="31" xfId="18" applyNumberFormat="1" applyFont="1" applyFill="1" applyBorder="1" applyAlignment="1">
      <alignment horizontal="left" vertical="center"/>
    </xf>
    <xf numFmtId="170" fontId="13" fillId="6" borderId="33" xfId="18" applyNumberFormat="1" applyFont="1" applyFill="1" applyBorder="1" applyAlignment="1">
      <alignment horizontal="left" vertical="center"/>
    </xf>
    <xf numFmtId="0" fontId="17" fillId="4" borderId="12" xfId="17" applyFont="1" applyFill="1" applyBorder="1" applyAlignment="1">
      <alignment vertical="center"/>
    </xf>
    <xf numFmtId="0" fontId="17" fillId="4" borderId="3" xfId="17" applyFont="1" applyFill="1" applyBorder="1" applyAlignment="1">
      <alignment vertical="center"/>
    </xf>
    <xf numFmtId="0" fontId="16" fillId="4" borderId="11" xfId="17" applyFont="1" applyFill="1" applyBorder="1" applyAlignment="1">
      <alignment horizontal="center" vertical="center"/>
    </xf>
    <xf numFmtId="0" fontId="16" fillId="4" borderId="12" xfId="17" applyFont="1" applyFill="1" applyBorder="1" applyAlignment="1">
      <alignment horizontal="left" vertical="center"/>
    </xf>
    <xf numFmtId="0" fontId="15" fillId="0" borderId="0" xfId="17" applyFont="1"/>
    <xf numFmtId="165" fontId="15" fillId="0" borderId="0" xfId="18" applyFont="1"/>
    <xf numFmtId="165" fontId="15" fillId="0" borderId="0" xfId="18" applyFont="1" applyAlignment="1">
      <alignment horizontal="center"/>
    </xf>
    <xf numFmtId="0" fontId="32" fillId="0" borderId="0" xfId="17" applyFont="1" applyAlignment="1">
      <alignment horizontal="left" vertical="center"/>
    </xf>
    <xf numFmtId="165" fontId="32" fillId="0" borderId="0" xfId="18" applyFont="1"/>
    <xf numFmtId="0" fontId="0" fillId="0" borderId="0" xfId="0" applyAlignment="1">
      <alignment wrapText="1"/>
    </xf>
    <xf numFmtId="0" fontId="44" fillId="0" borderId="0" xfId="5" applyFont="1"/>
    <xf numFmtId="185" fontId="44" fillId="0" borderId="0" xfId="5" applyNumberFormat="1" applyFont="1"/>
    <xf numFmtId="183" fontId="44" fillId="0" borderId="0" xfId="5" applyNumberFormat="1" applyFont="1"/>
    <xf numFmtId="186" fontId="44" fillId="0" borderId="0" xfId="5" applyNumberFormat="1" applyFont="1"/>
    <xf numFmtId="183" fontId="44" fillId="0" borderId="0" xfId="5" applyNumberFormat="1" applyFont="1" applyAlignment="1">
      <alignment wrapText="1"/>
    </xf>
    <xf numFmtId="1" fontId="44" fillId="7" borderId="0" xfId="5" applyNumberFormat="1" applyFont="1" applyFill="1" applyAlignment="1">
      <alignment horizontal="center"/>
    </xf>
    <xf numFmtId="185" fontId="44" fillId="0" borderId="0" xfId="5" applyNumberFormat="1" applyFont="1" applyAlignment="1">
      <alignment wrapText="1"/>
    </xf>
    <xf numFmtId="183" fontId="44" fillId="9" borderId="0" xfId="5" applyNumberFormat="1" applyFont="1" applyFill="1" applyAlignment="1">
      <alignment wrapText="1"/>
    </xf>
    <xf numFmtId="183" fontId="44" fillId="7" borderId="0" xfId="5" applyNumberFormat="1" applyFont="1" applyFill="1" applyAlignment="1">
      <alignment wrapText="1"/>
    </xf>
    <xf numFmtId="183" fontId="44" fillId="10" borderId="0" xfId="5" applyNumberFormat="1" applyFont="1" applyFill="1" applyAlignment="1">
      <alignment wrapText="1"/>
    </xf>
    <xf numFmtId="183" fontId="44" fillId="18" borderId="0" xfId="5" applyNumberFormat="1" applyFont="1" applyFill="1" applyAlignment="1">
      <alignment wrapText="1"/>
    </xf>
    <xf numFmtId="185" fontId="44" fillId="7" borderId="0" xfId="5" applyNumberFormat="1" applyFont="1" applyFill="1" applyAlignment="1">
      <alignment wrapText="1"/>
    </xf>
    <xf numFmtId="183" fontId="44" fillId="3" borderId="0" xfId="5" applyNumberFormat="1" applyFont="1" applyFill="1"/>
    <xf numFmtId="0" fontId="13" fillId="8" borderId="17" xfId="1" applyFont="1" applyFill="1" applyBorder="1" applyAlignment="1">
      <alignment horizontal="left" vertical="center"/>
    </xf>
    <xf numFmtId="0" fontId="13" fillId="8" borderId="13" xfId="1" applyFont="1" applyFill="1" applyBorder="1" applyAlignment="1">
      <alignment horizontal="left" vertical="center"/>
    </xf>
    <xf numFmtId="191" fontId="44" fillId="0" borderId="0" xfId="7" applyNumberFormat="1" applyFont="1" applyFill="1"/>
    <xf numFmtId="0" fontId="13" fillId="0" borderId="0" xfId="26" applyFont="1"/>
    <xf numFmtId="0" fontId="14" fillId="0" borderId="0" xfId="26" applyFont="1"/>
    <xf numFmtId="0" fontId="16" fillId="2" borderId="10" xfId="26" applyFont="1" applyFill="1" applyBorder="1" applyAlignment="1">
      <alignment vertical="center"/>
    </xf>
    <xf numFmtId="0" fontId="16" fillId="2" borderId="11" xfId="26" applyFont="1" applyFill="1" applyBorder="1" applyAlignment="1">
      <alignment vertical="center"/>
    </xf>
    <xf numFmtId="165" fontId="17" fillId="2" borderId="11" xfId="27" applyFont="1" applyFill="1" applyBorder="1" applyAlignment="1">
      <alignment vertical="center"/>
    </xf>
    <xf numFmtId="165" fontId="17" fillId="2" borderId="12" xfId="27" applyFont="1" applyFill="1" applyBorder="1" applyAlignment="1">
      <alignment vertical="center"/>
    </xf>
    <xf numFmtId="165" fontId="16" fillId="2" borderId="11" xfId="27" applyFont="1" applyFill="1" applyBorder="1" applyAlignment="1">
      <alignment vertical="center"/>
    </xf>
    <xf numFmtId="0" fontId="16" fillId="2" borderId="4" xfId="26" applyFont="1" applyFill="1" applyBorder="1"/>
    <xf numFmtId="0" fontId="16" fillId="3" borderId="41" xfId="26" applyFont="1" applyFill="1" applyBorder="1" applyAlignment="1">
      <alignment horizontal="left" vertical="center"/>
    </xf>
    <xf numFmtId="0" fontId="16" fillId="3" borderId="42" xfId="26" applyFont="1" applyFill="1" applyBorder="1" applyAlignment="1">
      <alignment horizontal="center" vertical="center"/>
    </xf>
    <xf numFmtId="0" fontId="17" fillId="3" borderId="42" xfId="27" applyNumberFormat="1" applyFont="1" applyFill="1" applyBorder="1" applyAlignment="1">
      <alignment horizontal="center" vertical="center"/>
    </xf>
    <xf numFmtId="0" fontId="17" fillId="3" borderId="6" xfId="27" applyNumberFormat="1" applyFont="1" applyFill="1" applyBorder="1" applyAlignment="1">
      <alignment horizontal="center" vertical="center"/>
    </xf>
    <xf numFmtId="0" fontId="16" fillId="3" borderId="47" xfId="27" applyNumberFormat="1" applyFont="1" applyFill="1" applyBorder="1" applyAlignment="1">
      <alignment horizontal="center" vertical="center"/>
    </xf>
    <xf numFmtId="0" fontId="16" fillId="3" borderId="44" xfId="26" applyFont="1" applyFill="1" applyBorder="1" applyAlignment="1">
      <alignment horizontal="center" vertical="center" wrapText="1"/>
    </xf>
    <xf numFmtId="0" fontId="16" fillId="4" borderId="1" xfId="26" applyFont="1" applyFill="1" applyBorder="1" applyAlignment="1">
      <alignment vertical="center"/>
    </xf>
    <xf numFmtId="0" fontId="16" fillId="4" borderId="2" xfId="26" applyFont="1" applyFill="1" applyBorder="1" applyAlignment="1">
      <alignment vertical="center"/>
    </xf>
    <xf numFmtId="0" fontId="17" fillId="4" borderId="2" xfId="26" applyFont="1" applyFill="1" applyBorder="1" applyAlignment="1">
      <alignment vertical="center"/>
    </xf>
    <xf numFmtId="0" fontId="16" fillId="4" borderId="3" xfId="26" applyFont="1" applyFill="1" applyBorder="1" applyAlignment="1">
      <alignment vertical="center"/>
    </xf>
    <xf numFmtId="0" fontId="13" fillId="6" borderId="18" xfId="26" applyFont="1" applyFill="1" applyBorder="1" applyAlignment="1">
      <alignment horizontal="left" vertical="center"/>
    </xf>
    <xf numFmtId="0" fontId="13" fillId="6" borderId="17" xfId="26" applyFont="1" applyFill="1" applyBorder="1" applyAlignment="1">
      <alignment horizontal="left" vertical="center"/>
    </xf>
    <xf numFmtId="165" fontId="14" fillId="6" borderId="17" xfId="27" applyFont="1" applyFill="1" applyBorder="1" applyAlignment="1">
      <alignment horizontal="left" vertical="center"/>
    </xf>
    <xf numFmtId="165" fontId="13" fillId="6" borderId="17" xfId="27" applyFont="1" applyFill="1" applyBorder="1" applyAlignment="1">
      <alignment horizontal="left" vertical="center"/>
    </xf>
    <xf numFmtId="165" fontId="43" fillId="0" borderId="17" xfId="27" applyFont="1" applyFill="1" applyBorder="1" applyAlignment="1">
      <alignment horizontal="left" vertical="center"/>
    </xf>
    <xf numFmtId="173" fontId="13" fillId="6" borderId="17" xfId="26" applyNumberFormat="1" applyFont="1" applyFill="1" applyBorder="1" applyAlignment="1">
      <alignment horizontal="left" vertical="center"/>
    </xf>
    <xf numFmtId="173" fontId="13" fillId="6" borderId="19" xfId="26" applyNumberFormat="1" applyFont="1" applyFill="1" applyBorder="1" applyAlignment="1">
      <alignment horizontal="left" vertical="center"/>
    </xf>
    <xf numFmtId="165" fontId="13" fillId="0" borderId="0" xfId="26" applyNumberFormat="1" applyFont="1"/>
    <xf numFmtId="0" fontId="13" fillId="6" borderId="23" xfId="26" applyFont="1" applyFill="1" applyBorder="1" applyAlignment="1">
      <alignment horizontal="left" vertical="center"/>
    </xf>
    <xf numFmtId="0" fontId="13" fillId="6" borderId="13" xfId="26" applyFont="1" applyFill="1" applyBorder="1" applyAlignment="1">
      <alignment horizontal="left" vertical="center"/>
    </xf>
    <xf numFmtId="165" fontId="14" fillId="6" borderId="13" xfId="27" applyFont="1" applyFill="1" applyBorder="1" applyAlignment="1">
      <alignment horizontal="left" vertical="center"/>
    </xf>
    <xf numFmtId="165" fontId="13" fillId="6" borderId="13" xfId="27" applyFont="1" applyFill="1" applyBorder="1" applyAlignment="1">
      <alignment horizontal="left" vertical="center"/>
    </xf>
    <xf numFmtId="165" fontId="25" fillId="0" borderId="13" xfId="27" applyFont="1" applyFill="1" applyBorder="1" applyAlignment="1">
      <alignment horizontal="left" vertical="center"/>
    </xf>
    <xf numFmtId="173" fontId="13" fillId="6" borderId="13" xfId="26" applyNumberFormat="1" applyFont="1" applyFill="1" applyBorder="1" applyAlignment="1">
      <alignment horizontal="left" vertical="center"/>
    </xf>
    <xf numFmtId="173" fontId="13" fillId="6" borderId="24" xfId="26" applyNumberFormat="1" applyFont="1" applyFill="1" applyBorder="1" applyAlignment="1">
      <alignment horizontal="left" vertical="center"/>
    </xf>
    <xf numFmtId="0" fontId="13" fillId="6" borderId="20" xfId="26" applyFont="1" applyFill="1" applyBorder="1" applyAlignment="1">
      <alignment horizontal="left" vertical="center"/>
    </xf>
    <xf numFmtId="0" fontId="13" fillId="6" borderId="21" xfId="26" applyFont="1" applyFill="1" applyBorder="1" applyAlignment="1">
      <alignment horizontal="left" vertical="center"/>
    </xf>
    <xf numFmtId="165" fontId="14" fillId="6" borderId="21" xfId="27" applyFont="1" applyFill="1" applyBorder="1" applyAlignment="1">
      <alignment horizontal="left" vertical="center"/>
    </xf>
    <xf numFmtId="165" fontId="13" fillId="6" borderId="21" xfId="27" applyFont="1" applyFill="1" applyBorder="1" applyAlignment="1">
      <alignment horizontal="left" vertical="center"/>
    </xf>
    <xf numFmtId="165" fontId="25" fillId="0" borderId="21" xfId="27" applyFont="1" applyFill="1" applyBorder="1" applyAlignment="1">
      <alignment horizontal="left" vertical="center"/>
    </xf>
    <xf numFmtId="173" fontId="13" fillId="6" borderId="21" xfId="26" applyNumberFormat="1" applyFont="1" applyFill="1" applyBorder="1" applyAlignment="1">
      <alignment horizontal="left" vertical="center"/>
    </xf>
    <xf numFmtId="173" fontId="13" fillId="6" borderId="22" xfId="26" applyNumberFormat="1" applyFont="1" applyFill="1" applyBorder="1" applyAlignment="1">
      <alignment horizontal="left" vertical="center"/>
    </xf>
    <xf numFmtId="0" fontId="16" fillId="4" borderId="8" xfId="26" applyFont="1" applyFill="1" applyBorder="1" applyAlignment="1">
      <alignment vertical="center"/>
    </xf>
    <xf numFmtId="0" fontId="16" fillId="4" borderId="0" xfId="26" applyFont="1" applyFill="1" applyAlignment="1">
      <alignment vertical="center"/>
    </xf>
    <xf numFmtId="0" fontId="17" fillId="4" borderId="0" xfId="26" applyFont="1" applyFill="1" applyAlignment="1">
      <alignment vertical="center"/>
    </xf>
    <xf numFmtId="0" fontId="16" fillId="4" borderId="9" xfId="26" applyFont="1" applyFill="1" applyBorder="1" applyAlignment="1">
      <alignment vertical="center"/>
    </xf>
    <xf numFmtId="0" fontId="13" fillId="0" borderId="23" xfId="26" applyFont="1" applyBorder="1" applyAlignment="1">
      <alignment horizontal="left" vertical="center"/>
    </xf>
    <xf numFmtId="0" fontId="13" fillId="6" borderId="13" xfId="26" applyFont="1" applyFill="1" applyBorder="1" applyAlignment="1">
      <alignment horizontal="left"/>
    </xf>
    <xf numFmtId="165" fontId="21" fillId="6" borderId="13" xfId="27" applyFont="1" applyFill="1" applyBorder="1" applyAlignment="1">
      <alignment horizontal="left" vertical="center"/>
    </xf>
    <xf numFmtId="165" fontId="14" fillId="6" borderId="13" xfId="27" quotePrefix="1" applyFont="1" applyFill="1" applyBorder="1" applyAlignment="1">
      <alignment horizontal="left" vertical="center"/>
    </xf>
    <xf numFmtId="165" fontId="13" fillId="6" borderId="13" xfId="27" quotePrefix="1" applyFont="1" applyFill="1" applyBorder="1" applyAlignment="1">
      <alignment horizontal="left" vertical="center"/>
    </xf>
    <xf numFmtId="165" fontId="15" fillId="0" borderId="17" xfId="27" applyFont="1" applyBorder="1" applyAlignment="1">
      <alignment horizontal="left" vertical="center"/>
    </xf>
    <xf numFmtId="8" fontId="13" fillId="0" borderId="13" xfId="26" applyNumberFormat="1" applyFont="1" applyBorder="1" applyAlignment="1">
      <alignment horizontal="center" vertical="center"/>
    </xf>
    <xf numFmtId="173" fontId="13" fillId="0" borderId="13" xfId="26" applyNumberFormat="1" applyFont="1" applyBorder="1" applyAlignment="1">
      <alignment horizontal="left" vertical="center"/>
    </xf>
    <xf numFmtId="174" fontId="15" fillId="0" borderId="13" xfId="26" applyNumberFormat="1" applyFont="1" applyBorder="1" applyAlignment="1">
      <alignment horizontal="left" vertical="center"/>
    </xf>
    <xf numFmtId="174" fontId="13" fillId="0" borderId="24" xfId="26" applyNumberFormat="1" applyFont="1" applyBorder="1" applyAlignment="1">
      <alignment horizontal="left" vertical="center"/>
    </xf>
    <xf numFmtId="165" fontId="13" fillId="0" borderId="13" xfId="27" applyFont="1" applyBorder="1" applyAlignment="1">
      <alignment horizontal="left" vertical="center"/>
    </xf>
    <xf numFmtId="170" fontId="13" fillId="0" borderId="24" xfId="26" applyNumberFormat="1" applyFont="1" applyBorder="1" applyAlignment="1">
      <alignment horizontal="left" vertical="center"/>
    </xf>
    <xf numFmtId="0" fontId="13" fillId="0" borderId="24" xfId="26" applyFont="1" applyBorder="1" applyAlignment="1">
      <alignment vertical="center"/>
    </xf>
    <xf numFmtId="8" fontId="25" fillId="0" borderId="13" xfId="26" applyNumberFormat="1" applyFont="1" applyBorder="1" applyAlignment="1">
      <alignment horizontal="center" vertical="center"/>
    </xf>
    <xf numFmtId="0" fontId="13" fillId="0" borderId="20" xfId="26" applyFont="1" applyBorder="1" applyAlignment="1">
      <alignment horizontal="left" vertical="center"/>
    </xf>
    <xf numFmtId="0" fontId="13" fillId="6" borderId="21" xfId="26" applyFont="1" applyFill="1" applyBorder="1" applyAlignment="1">
      <alignment horizontal="left"/>
    </xf>
    <xf numFmtId="165" fontId="21" fillId="6" borderId="21" xfId="27" applyFont="1" applyFill="1" applyBorder="1" applyAlignment="1">
      <alignment horizontal="left" vertical="center"/>
    </xf>
    <xf numFmtId="165" fontId="14" fillId="6" borderId="21" xfId="27" quotePrefix="1" applyFont="1" applyFill="1" applyBorder="1" applyAlignment="1">
      <alignment horizontal="left" vertical="center"/>
    </xf>
    <xf numFmtId="165" fontId="13" fillId="6" borderId="21" xfId="27" quotePrefix="1" applyFont="1" applyFill="1" applyBorder="1" applyAlignment="1">
      <alignment horizontal="left" vertical="center"/>
    </xf>
    <xf numFmtId="165" fontId="13" fillId="0" borderId="21" xfId="27" applyFont="1" applyBorder="1" applyAlignment="1">
      <alignment horizontal="left" vertical="center"/>
    </xf>
    <xf numFmtId="8" fontId="13" fillId="0" borderId="21" xfId="26" applyNumberFormat="1" applyFont="1" applyBorder="1" applyAlignment="1">
      <alignment horizontal="center" vertical="center"/>
    </xf>
    <xf numFmtId="173" fontId="13" fillId="0" borderId="21" xfId="26" applyNumberFormat="1" applyFont="1" applyBorder="1" applyAlignment="1">
      <alignment horizontal="left" vertical="center"/>
    </xf>
    <xf numFmtId="174" fontId="15" fillId="0" borderId="21" xfId="26" applyNumberFormat="1" applyFont="1" applyBorder="1" applyAlignment="1">
      <alignment horizontal="left" vertical="center"/>
    </xf>
    <xf numFmtId="0" fontId="13" fillId="0" borderId="22" xfId="26" applyFont="1" applyBorder="1" applyAlignment="1">
      <alignment vertical="center"/>
    </xf>
    <xf numFmtId="170" fontId="13" fillId="0" borderId="13" xfId="26" applyNumberFormat="1" applyFont="1" applyBorder="1" applyAlignment="1">
      <alignment horizontal="left" vertical="center"/>
    </xf>
    <xf numFmtId="0" fontId="13" fillId="0" borderId="24" xfId="26" applyFont="1" applyBorder="1"/>
    <xf numFmtId="170" fontId="13" fillId="0" borderId="21" xfId="26" applyNumberFormat="1" applyFont="1" applyBorder="1" applyAlignment="1">
      <alignment horizontal="left" vertical="center"/>
    </xf>
    <xf numFmtId="0" fontId="13" fillId="0" borderId="22" xfId="26" applyFont="1" applyBorder="1"/>
    <xf numFmtId="167" fontId="13" fillId="0" borderId="17" xfId="26" applyNumberFormat="1" applyFont="1" applyBorder="1" applyAlignment="1">
      <alignment horizontal="center" vertical="center" wrapText="1"/>
    </xf>
    <xf numFmtId="173" fontId="13" fillId="0" borderId="17" xfId="26" applyNumberFormat="1" applyFont="1" applyBorder="1" applyAlignment="1">
      <alignment horizontal="left" vertical="center"/>
    </xf>
    <xf numFmtId="173" fontId="13" fillId="0" borderId="19" xfId="26" applyNumberFormat="1" applyFont="1" applyBorder="1" applyAlignment="1">
      <alignment horizontal="left" vertical="center"/>
    </xf>
    <xf numFmtId="167" fontId="13" fillId="0" borderId="13" xfId="26" applyNumberFormat="1" applyFont="1" applyBorder="1" applyAlignment="1">
      <alignment horizontal="center" vertical="center" wrapText="1"/>
    </xf>
    <xf numFmtId="173" fontId="13" fillId="0" borderId="24" xfId="26" applyNumberFormat="1" applyFont="1" applyBorder="1" applyAlignment="1">
      <alignment horizontal="left" vertical="center"/>
    </xf>
    <xf numFmtId="167" fontId="13" fillId="0" borderId="13" xfId="26" applyNumberFormat="1" applyFont="1" applyBorder="1" applyAlignment="1">
      <alignment horizontal="center" vertical="center"/>
    </xf>
    <xf numFmtId="167" fontId="13" fillId="0" borderId="21" xfId="26" applyNumberFormat="1" applyFont="1" applyBorder="1" applyAlignment="1">
      <alignment horizontal="center" vertical="center"/>
    </xf>
    <xf numFmtId="173" fontId="13" fillId="0" borderId="22" xfId="26" applyNumberFormat="1" applyFont="1" applyBorder="1" applyAlignment="1">
      <alignment horizontal="left" vertical="center"/>
    </xf>
    <xf numFmtId="0" fontId="15" fillId="6" borderId="17" xfId="26" applyFont="1" applyFill="1" applyBorder="1" applyAlignment="1">
      <alignment horizontal="left" vertical="center"/>
    </xf>
    <xf numFmtId="8" fontId="15" fillId="0" borderId="17" xfId="26" applyNumberFormat="1" applyFont="1" applyBorder="1" applyAlignment="1">
      <alignment horizontal="center" vertical="center"/>
    </xf>
    <xf numFmtId="0" fontId="15" fillId="6" borderId="13" xfId="26" applyFont="1" applyFill="1" applyBorder="1" applyAlignment="1">
      <alignment horizontal="left" vertical="center"/>
    </xf>
    <xf numFmtId="0" fontId="15" fillId="6" borderId="21" xfId="26" applyFont="1" applyFill="1" applyBorder="1" applyAlignment="1">
      <alignment horizontal="left" vertical="center"/>
    </xf>
    <xf numFmtId="0" fontId="32" fillId="0" borderId="0" xfId="26" applyFont="1"/>
    <xf numFmtId="0" fontId="13" fillId="0" borderId="17" xfId="26" applyFont="1" applyBorder="1" applyAlignment="1">
      <alignment horizontal="left" vertical="center"/>
    </xf>
    <xf numFmtId="165" fontId="14" fillId="0" borderId="17" xfId="27" applyFont="1" applyBorder="1" applyAlignment="1">
      <alignment horizontal="left" vertical="center"/>
    </xf>
    <xf numFmtId="165" fontId="13" fillId="0" borderId="17" xfId="27" applyFont="1" applyBorder="1" applyAlignment="1">
      <alignment horizontal="left" vertical="center"/>
    </xf>
    <xf numFmtId="0" fontId="15" fillId="0" borderId="13" xfId="26" applyFont="1" applyBorder="1" applyAlignment="1">
      <alignment horizontal="left" vertical="center" wrapText="1" shrinkToFit="1"/>
    </xf>
    <xf numFmtId="165" fontId="14" fillId="0" borderId="13" xfId="27" applyFont="1" applyBorder="1" applyAlignment="1">
      <alignment horizontal="left" vertical="center"/>
    </xf>
    <xf numFmtId="0" fontId="15" fillId="0" borderId="21" xfId="26" applyFont="1" applyBorder="1" applyAlignment="1">
      <alignment horizontal="left" vertical="center" wrapText="1" shrinkToFit="1"/>
    </xf>
    <xf numFmtId="165" fontId="14" fillId="0" borderId="21" xfId="27" applyFont="1" applyBorder="1" applyAlignment="1">
      <alignment horizontal="left" vertical="center"/>
    </xf>
    <xf numFmtId="0" fontId="13" fillId="0" borderId="18" xfId="26" applyFont="1" applyBorder="1" applyAlignment="1">
      <alignment horizontal="left" vertical="center"/>
    </xf>
    <xf numFmtId="0" fontId="15" fillId="0" borderId="17" xfId="26" applyFont="1" applyBorder="1" applyAlignment="1">
      <alignment horizontal="left" vertical="center"/>
    </xf>
    <xf numFmtId="8" fontId="13" fillId="0" borderId="17" xfId="26" applyNumberFormat="1" applyFont="1" applyBorder="1" applyAlignment="1">
      <alignment horizontal="center" vertical="center" wrapText="1"/>
    </xf>
    <xf numFmtId="170" fontId="13" fillId="0" borderId="17" xfId="26" applyNumberFormat="1" applyFont="1" applyBorder="1" applyAlignment="1">
      <alignment horizontal="left" vertical="center"/>
    </xf>
    <xf numFmtId="170" fontId="13" fillId="0" borderId="19" xfId="26" applyNumberFormat="1" applyFont="1" applyBorder="1" applyAlignment="1">
      <alignment horizontal="left" vertical="center"/>
    </xf>
    <xf numFmtId="0" fontId="15" fillId="0" borderId="13" xfId="26" applyFont="1" applyBorder="1" applyAlignment="1">
      <alignment horizontal="left" vertical="center"/>
    </xf>
    <xf numFmtId="0" fontId="13" fillId="0" borderId="13" xfId="26" applyFont="1" applyBorder="1" applyAlignment="1">
      <alignment horizontal="left" vertical="center"/>
    </xf>
    <xf numFmtId="0" fontId="15" fillId="0" borderId="21" xfId="26" applyFont="1" applyBorder="1" applyAlignment="1">
      <alignment horizontal="left" vertical="center"/>
    </xf>
    <xf numFmtId="170" fontId="13" fillId="0" borderId="22" xfId="26" applyNumberFormat="1" applyFont="1" applyBorder="1" applyAlignment="1">
      <alignment horizontal="left" vertical="center"/>
    </xf>
    <xf numFmtId="165" fontId="14" fillId="0" borderId="17" xfId="27" applyFont="1" applyFill="1" applyBorder="1" applyAlignment="1">
      <alignment horizontal="left" vertical="center"/>
    </xf>
    <xf numFmtId="165" fontId="13" fillId="0" borderId="17" xfId="26" applyNumberFormat="1" applyFont="1" applyBorder="1"/>
    <xf numFmtId="165" fontId="14" fillId="0" borderId="13" xfId="27" applyFont="1" applyFill="1" applyBorder="1" applyAlignment="1">
      <alignment horizontal="left" vertical="center"/>
    </xf>
    <xf numFmtId="165" fontId="13" fillId="0" borderId="13" xfId="26" applyNumberFormat="1" applyFont="1" applyBorder="1"/>
    <xf numFmtId="8" fontId="13" fillId="0" borderId="13" xfId="26" applyNumberFormat="1" applyFont="1" applyBorder="1" applyAlignment="1">
      <alignment horizontal="center" vertical="center" wrapText="1"/>
    </xf>
    <xf numFmtId="165" fontId="14" fillId="0" borderId="21" xfId="27" applyFont="1" applyFill="1" applyBorder="1" applyAlignment="1">
      <alignment horizontal="left" vertical="center"/>
    </xf>
    <xf numFmtId="165" fontId="13" fillId="0" borderId="21" xfId="26" applyNumberFormat="1" applyFont="1" applyBorder="1"/>
    <xf numFmtId="0" fontId="32" fillId="0" borderId="0" xfId="26" applyFont="1" applyAlignment="1">
      <alignment horizontal="center"/>
    </xf>
    <xf numFmtId="0" fontId="32" fillId="0" borderId="0" xfId="26" applyFont="1" applyAlignment="1">
      <alignment horizontal="left" vertical="center" wrapText="1" shrinkToFit="1"/>
    </xf>
    <xf numFmtId="0" fontId="13" fillId="6" borderId="0" xfId="26" applyFont="1" applyFill="1" applyAlignment="1">
      <alignment horizontal="left" vertical="center"/>
    </xf>
    <xf numFmtId="165" fontId="32" fillId="0" borderId="0" xfId="26" applyNumberFormat="1" applyFont="1"/>
    <xf numFmtId="0" fontId="13" fillId="6" borderId="0" xfId="26" applyFont="1" applyFill="1"/>
    <xf numFmtId="165" fontId="13" fillId="0" borderId="0" xfId="27" applyFont="1"/>
    <xf numFmtId="165" fontId="14" fillId="0" borderId="0" xfId="27" applyFont="1"/>
    <xf numFmtId="0" fontId="16" fillId="2" borderId="11" xfId="26" applyFont="1" applyFill="1" applyBorder="1"/>
    <xf numFmtId="0" fontId="16" fillId="2" borderId="12" xfId="26" applyFont="1" applyFill="1" applyBorder="1"/>
    <xf numFmtId="0" fontId="16" fillId="3" borderId="34" xfId="26" applyFont="1" applyFill="1" applyBorder="1" applyAlignment="1">
      <alignment horizontal="left" vertical="center"/>
    </xf>
    <xf numFmtId="0" fontId="16" fillId="3" borderId="35" xfId="26" applyFont="1" applyFill="1" applyBorder="1" applyAlignment="1">
      <alignment horizontal="center" vertical="center"/>
    </xf>
    <xf numFmtId="0" fontId="17" fillId="3" borderId="35" xfId="27" applyNumberFormat="1" applyFont="1" applyFill="1" applyBorder="1" applyAlignment="1">
      <alignment horizontal="center" vertical="center"/>
    </xf>
    <xf numFmtId="0" fontId="17" fillId="3" borderId="7" xfId="27" applyNumberFormat="1" applyFont="1" applyFill="1" applyBorder="1" applyAlignment="1">
      <alignment horizontal="center" vertical="center"/>
    </xf>
    <xf numFmtId="0" fontId="16" fillId="3" borderId="9" xfId="27" applyNumberFormat="1" applyFont="1" applyFill="1" applyBorder="1" applyAlignment="1">
      <alignment horizontal="center" vertical="center"/>
    </xf>
    <xf numFmtId="0" fontId="16" fillId="3" borderId="14" xfId="26" applyFont="1" applyFill="1" applyBorder="1" applyAlignment="1">
      <alignment horizontal="center" vertical="center" wrapText="1"/>
    </xf>
    <xf numFmtId="0" fontId="16" fillId="3" borderId="4" xfId="26" applyFont="1" applyFill="1" applyBorder="1" applyAlignment="1">
      <alignment horizontal="center" vertical="top" wrapText="1"/>
    </xf>
    <xf numFmtId="0" fontId="16" fillId="3" borderId="7" xfId="26" applyFont="1" applyFill="1" applyBorder="1" applyAlignment="1">
      <alignment horizontal="center" vertical="top" wrapText="1"/>
    </xf>
    <xf numFmtId="166" fontId="14" fillId="0" borderId="17" xfId="27" applyNumberFormat="1" applyFont="1" applyBorder="1" applyAlignment="1">
      <alignment horizontal="left" vertical="center" wrapText="1"/>
    </xf>
    <xf numFmtId="166" fontId="14" fillId="0" borderId="17" xfId="27" applyNumberFormat="1" applyFont="1" applyBorder="1" applyAlignment="1">
      <alignment horizontal="left" vertical="center"/>
    </xf>
    <xf numFmtId="166" fontId="13" fillId="0" borderId="17" xfId="27" applyNumberFormat="1" applyFont="1" applyBorder="1" applyAlignment="1">
      <alignment horizontal="left" vertical="center"/>
    </xf>
    <xf numFmtId="0" fontId="13" fillId="0" borderId="1" xfId="26" applyFont="1" applyBorder="1"/>
    <xf numFmtId="0" fontId="13" fillId="0" borderId="2" xfId="26" applyFont="1" applyBorder="1"/>
    <xf numFmtId="0" fontId="13" fillId="0" borderId="3" xfId="26" applyFont="1" applyBorder="1"/>
    <xf numFmtId="166" fontId="14" fillId="0" borderId="13" xfId="27" applyNumberFormat="1" applyFont="1" applyBorder="1" applyAlignment="1">
      <alignment horizontal="left" vertical="center" wrapText="1"/>
    </xf>
    <xf numFmtId="166" fontId="14" fillId="0" borderId="13" xfId="27" applyNumberFormat="1" applyFont="1" applyBorder="1" applyAlignment="1">
      <alignment horizontal="left" vertical="center"/>
    </xf>
    <xf numFmtId="166" fontId="13" fillId="0" borderId="13" xfId="27" applyNumberFormat="1" applyFont="1" applyBorder="1" applyAlignment="1">
      <alignment horizontal="left" vertical="center"/>
    </xf>
    <xf numFmtId="0" fontId="13" fillId="0" borderId="8" xfId="26" applyFont="1" applyBorder="1"/>
    <xf numFmtId="0" fontId="13" fillId="0" borderId="9" xfId="26" applyFont="1" applyBorder="1"/>
    <xf numFmtId="166" fontId="13" fillId="0" borderId="13" xfId="27" applyNumberFormat="1" applyFont="1" applyBorder="1" applyAlignment="1">
      <alignment horizontal="left" vertical="center" wrapText="1"/>
    </xf>
    <xf numFmtId="0" fontId="13" fillId="0" borderId="23" xfId="26" applyFont="1" applyBorder="1" applyAlignment="1">
      <alignment vertical="center"/>
    </xf>
    <xf numFmtId="166" fontId="14" fillId="0" borderId="13" xfId="27" applyNumberFormat="1" applyFont="1" applyBorder="1" applyAlignment="1">
      <alignment vertical="center" wrapText="1"/>
    </xf>
    <xf numFmtId="166" fontId="14" fillId="6" borderId="13" xfId="27" applyNumberFormat="1" applyFont="1" applyFill="1" applyBorder="1" applyAlignment="1">
      <alignment vertical="center" wrapText="1"/>
    </xf>
    <xf numFmtId="166" fontId="13" fillId="6" borderId="13" xfId="27" applyNumberFormat="1" applyFont="1" applyFill="1" applyBorder="1" applyAlignment="1">
      <alignment vertical="center" wrapText="1"/>
    </xf>
    <xf numFmtId="166" fontId="13" fillId="0" borderId="13" xfId="27" applyNumberFormat="1" applyFont="1" applyBorder="1" applyAlignment="1">
      <alignment vertical="center" wrapText="1"/>
    </xf>
    <xf numFmtId="0" fontId="15" fillId="0" borderId="18" xfId="26" applyFont="1" applyBorder="1" applyAlignment="1">
      <alignment horizontal="left" vertical="center"/>
    </xf>
    <xf numFmtId="165" fontId="21" fillId="0" borderId="17" xfId="27" applyFont="1" applyBorder="1" applyAlignment="1">
      <alignment horizontal="left" vertical="center"/>
    </xf>
    <xf numFmtId="8" fontId="13" fillId="0" borderId="17" xfId="26" applyNumberFormat="1" applyFont="1" applyBorder="1" applyAlignment="1">
      <alignment horizontal="center" vertical="center"/>
    </xf>
    <xf numFmtId="174" fontId="13" fillId="0" borderId="17" xfId="26" applyNumberFormat="1" applyFont="1" applyBorder="1" applyAlignment="1">
      <alignment horizontal="left" vertical="center"/>
    </xf>
    <xf numFmtId="174" fontId="15" fillId="0" borderId="17" xfId="26" applyNumberFormat="1" applyFont="1" applyBorder="1" applyAlignment="1">
      <alignment horizontal="left" vertical="center"/>
    </xf>
    <xf numFmtId="174" fontId="13" fillId="0" borderId="19" xfId="26" applyNumberFormat="1" applyFont="1" applyBorder="1" applyAlignment="1">
      <alignment horizontal="left" vertical="center"/>
    </xf>
    <xf numFmtId="165" fontId="21" fillId="0" borderId="13" xfId="27" applyFont="1" applyBorder="1" applyAlignment="1">
      <alignment horizontal="left" vertical="center"/>
    </xf>
    <xf numFmtId="174" fontId="13" fillId="0" borderId="13" xfId="26" applyNumberFormat="1" applyFont="1" applyBorder="1" applyAlignment="1">
      <alignment horizontal="left" vertical="center"/>
    </xf>
    <xf numFmtId="172" fontId="13" fillId="0" borderId="0" xfId="26" applyNumberFormat="1" applyFont="1"/>
    <xf numFmtId="0" fontId="13" fillId="0" borderId="13" xfId="26" applyFont="1" applyBorder="1" applyAlignment="1">
      <alignment vertical="center"/>
    </xf>
    <xf numFmtId="165" fontId="21" fillId="0" borderId="21" xfId="27" applyFont="1" applyBorder="1" applyAlignment="1">
      <alignment horizontal="left" vertical="center"/>
    </xf>
    <xf numFmtId="0" fontId="13" fillId="0" borderId="21" xfId="26" applyFont="1" applyBorder="1" applyAlignment="1">
      <alignment vertical="center"/>
    </xf>
    <xf numFmtId="0" fontId="15" fillId="6" borderId="18" xfId="26" applyFont="1" applyFill="1" applyBorder="1" applyAlignment="1">
      <alignment horizontal="left" vertical="center"/>
    </xf>
    <xf numFmtId="0" fontId="13" fillId="0" borderId="13" xfId="26" applyFont="1" applyBorder="1"/>
    <xf numFmtId="0" fontId="13" fillId="0" borderId="21" xfId="26" applyFont="1" applyBorder="1"/>
    <xf numFmtId="170" fontId="13" fillId="0" borderId="17" xfId="27" applyNumberFormat="1" applyFont="1" applyFill="1" applyBorder="1" applyAlignment="1">
      <alignment horizontal="center" vertical="center"/>
    </xf>
    <xf numFmtId="0" fontId="13" fillId="0" borderId="17" xfId="26" applyFont="1" applyBorder="1"/>
    <xf numFmtId="0" fontId="13" fillId="0" borderId="19" xfId="26" applyFont="1" applyBorder="1"/>
    <xf numFmtId="170" fontId="13" fillId="0" borderId="13" xfId="27" applyNumberFormat="1" applyFont="1" applyFill="1" applyBorder="1" applyAlignment="1">
      <alignment horizontal="center" vertical="center"/>
    </xf>
    <xf numFmtId="165" fontId="15" fillId="0" borderId="13" xfId="27" applyFont="1" applyBorder="1" applyAlignment="1">
      <alignment horizontal="left" vertical="center"/>
    </xf>
    <xf numFmtId="0" fontId="13" fillId="0" borderId="13" xfId="26" applyFont="1" applyBorder="1" applyAlignment="1">
      <alignment horizontal="center" vertical="center"/>
    </xf>
    <xf numFmtId="0" fontId="13" fillId="0" borderId="21" xfId="26" applyFont="1" applyBorder="1" applyAlignment="1">
      <alignment horizontal="left" vertical="center"/>
    </xf>
    <xf numFmtId="0" fontId="13" fillId="0" borderId="17" xfId="26" applyFont="1" applyBorder="1" applyAlignment="1">
      <alignment horizontal="center" vertical="center"/>
    </xf>
    <xf numFmtId="0" fontId="13" fillId="0" borderId="21" xfId="26" applyFont="1" applyBorder="1" applyAlignment="1">
      <alignment horizontal="center" vertical="center"/>
    </xf>
    <xf numFmtId="165" fontId="17" fillId="4" borderId="0" xfId="27" applyFont="1" applyFill="1" applyAlignment="1">
      <alignment vertical="center"/>
    </xf>
    <xf numFmtId="165" fontId="17" fillId="4" borderId="9" xfId="27" applyFont="1" applyFill="1" applyBorder="1" applyAlignment="1">
      <alignment vertical="center"/>
    </xf>
    <xf numFmtId="0" fontId="20" fillId="6" borderId="18" xfId="26" applyFont="1" applyFill="1" applyBorder="1" applyAlignment="1">
      <alignment vertical="center"/>
    </xf>
    <xf numFmtId="0" fontId="20" fillId="6" borderId="17" xfId="26" applyFont="1" applyFill="1" applyBorder="1" applyAlignment="1">
      <alignment horizontal="left" vertical="center"/>
    </xf>
    <xf numFmtId="0" fontId="20" fillId="6" borderId="17" xfId="26" applyFont="1" applyFill="1" applyBorder="1" applyAlignment="1">
      <alignment horizontal="center" vertical="center"/>
    </xf>
    <xf numFmtId="165" fontId="20" fillId="6" borderId="17" xfId="27" applyFont="1" applyFill="1" applyBorder="1" applyAlignment="1">
      <alignment horizontal="left" vertical="center"/>
    </xf>
    <xf numFmtId="8" fontId="20" fillId="0" borderId="17" xfId="26" applyNumberFormat="1" applyFont="1" applyBorder="1" applyAlignment="1">
      <alignment horizontal="center" vertical="center"/>
    </xf>
    <xf numFmtId="170" fontId="13" fillId="6" borderId="17" xfId="26" applyNumberFormat="1" applyFont="1" applyFill="1" applyBorder="1" applyAlignment="1">
      <alignment horizontal="left" vertical="center"/>
    </xf>
    <xf numFmtId="170" fontId="13" fillId="6" borderId="19" xfId="26" applyNumberFormat="1" applyFont="1" applyFill="1" applyBorder="1" applyAlignment="1">
      <alignment horizontal="left" vertical="center"/>
    </xf>
    <xf numFmtId="0" fontId="20" fillId="6" borderId="23" xfId="26" applyFont="1" applyFill="1" applyBorder="1" applyAlignment="1">
      <alignment vertical="center"/>
    </xf>
    <xf numFmtId="0" fontId="20" fillId="6" borderId="13" xfId="26" applyFont="1" applyFill="1" applyBorder="1" applyAlignment="1">
      <alignment horizontal="left" vertical="center"/>
    </xf>
    <xf numFmtId="0" fontId="20" fillId="6" borderId="13" xfId="26" applyFont="1" applyFill="1" applyBorder="1" applyAlignment="1">
      <alignment horizontal="center" vertical="center"/>
    </xf>
    <xf numFmtId="165" fontId="20" fillId="6" borderId="13" xfId="27" applyFont="1" applyFill="1" applyBorder="1" applyAlignment="1">
      <alignment horizontal="left" vertical="center"/>
    </xf>
    <xf numFmtId="8" fontId="20" fillId="0" borderId="13" xfId="26" applyNumberFormat="1" applyFont="1" applyBorder="1" applyAlignment="1">
      <alignment horizontal="center" vertical="center"/>
    </xf>
    <xf numFmtId="170" fontId="13" fillId="6" borderId="13" xfId="26" applyNumberFormat="1" applyFont="1" applyFill="1" applyBorder="1" applyAlignment="1">
      <alignment horizontal="left" vertical="center"/>
    </xf>
    <xf numFmtId="170" fontId="13" fillId="6" borderId="24" xfId="26" applyNumberFormat="1" applyFont="1" applyFill="1" applyBorder="1" applyAlignment="1">
      <alignment horizontal="left" vertical="center"/>
    </xf>
    <xf numFmtId="0" fontId="13" fillId="6" borderId="13" xfId="26" applyFont="1" applyFill="1" applyBorder="1"/>
    <xf numFmtId="0" fontId="13" fillId="6" borderId="24" xfId="26" applyFont="1" applyFill="1" applyBorder="1"/>
    <xf numFmtId="165" fontId="13" fillId="0" borderId="17" xfId="27" applyFont="1" applyFill="1" applyBorder="1" applyAlignment="1">
      <alignment horizontal="left" vertical="center"/>
    </xf>
    <xf numFmtId="165" fontId="13" fillId="0" borderId="21" xfId="27" applyFont="1" applyFill="1" applyBorder="1" applyAlignment="1">
      <alignment horizontal="left" vertical="center"/>
    </xf>
    <xf numFmtId="0" fontId="13" fillId="0" borderId="16" xfId="26" applyFont="1" applyBorder="1"/>
    <xf numFmtId="0" fontId="13" fillId="0" borderId="25" xfId="26" applyFont="1" applyBorder="1"/>
    <xf numFmtId="0" fontId="13" fillId="0" borderId="26" xfId="26" applyFont="1" applyBorder="1"/>
    <xf numFmtId="0" fontId="14" fillId="6" borderId="0" xfId="26" applyFont="1" applyFill="1"/>
    <xf numFmtId="0" fontId="26" fillId="0" borderId="0" xfId="26" applyFont="1"/>
    <xf numFmtId="0" fontId="26" fillId="0" borderId="0" xfId="26" applyFont="1" applyAlignment="1">
      <alignment horizontal="center"/>
    </xf>
    <xf numFmtId="0" fontId="14" fillId="0" borderId="0" xfId="26" applyFont="1" applyAlignment="1">
      <alignment horizontal="center"/>
    </xf>
    <xf numFmtId="0" fontId="14" fillId="0" borderId="0" xfId="26" applyFont="1" applyAlignment="1">
      <alignment horizontal="left" vertical="center" wrapText="1" shrinkToFit="1"/>
    </xf>
    <xf numFmtId="0" fontId="15" fillId="0" borderId="0" xfId="26" applyFont="1"/>
    <xf numFmtId="0" fontId="17" fillId="2" borderId="11" xfId="26" applyFont="1" applyFill="1" applyBorder="1" applyAlignment="1">
      <alignment vertical="center"/>
    </xf>
    <xf numFmtId="0" fontId="18" fillId="2" borderId="11" xfId="26" applyFont="1" applyFill="1" applyBorder="1" applyAlignment="1">
      <alignment vertical="center"/>
    </xf>
    <xf numFmtId="0" fontId="16" fillId="2" borderId="12" xfId="26" applyFont="1" applyFill="1" applyBorder="1" applyAlignment="1">
      <alignment vertical="center"/>
    </xf>
    <xf numFmtId="0" fontId="16" fillId="3" borderId="42" xfId="26" applyFont="1" applyFill="1" applyBorder="1" applyAlignment="1">
      <alignment horizontal="center" vertical="center" wrapText="1"/>
    </xf>
    <xf numFmtId="0" fontId="18" fillId="3" borderId="0" xfId="27" applyNumberFormat="1" applyFont="1" applyFill="1" applyBorder="1" applyAlignment="1">
      <alignment horizontal="center" vertical="center"/>
    </xf>
    <xf numFmtId="0" fontId="18" fillId="4" borderId="2" xfId="26" applyFont="1" applyFill="1" applyBorder="1" applyAlignment="1">
      <alignment vertical="center"/>
    </xf>
    <xf numFmtId="0" fontId="14" fillId="0" borderId="17" xfId="26" applyFont="1" applyBorder="1" applyAlignment="1">
      <alignment horizontal="left" vertical="center"/>
    </xf>
    <xf numFmtId="166" fontId="15" fillId="0" borderId="17" xfId="27" applyNumberFormat="1" applyFont="1" applyBorder="1" applyAlignment="1">
      <alignment horizontal="left" vertical="center"/>
    </xf>
    <xf numFmtId="0" fontId="14" fillId="0" borderId="21" xfId="26" applyFont="1" applyBorder="1" applyAlignment="1">
      <alignment horizontal="left" vertical="center"/>
    </xf>
    <xf numFmtId="166" fontId="14" fillId="0" borderId="21" xfId="27" applyNumberFormat="1" applyFont="1" applyBorder="1" applyAlignment="1">
      <alignment horizontal="left" vertical="center"/>
    </xf>
    <xf numFmtId="166" fontId="15" fillId="0" borderId="21" xfId="27" applyNumberFormat="1" applyFont="1" applyBorder="1" applyAlignment="1">
      <alignment horizontal="left" vertical="center"/>
    </xf>
    <xf numFmtId="0" fontId="16" fillId="4" borderId="0" xfId="26" applyFont="1" applyFill="1" applyAlignment="1">
      <alignment horizontal="center" vertical="center"/>
    </xf>
    <xf numFmtId="0" fontId="18" fillId="4" borderId="0" xfId="26" applyFont="1" applyFill="1" applyAlignment="1">
      <alignment vertical="center"/>
    </xf>
    <xf numFmtId="165" fontId="15" fillId="0" borderId="17" xfId="27" applyFont="1" applyFill="1" applyBorder="1" applyAlignment="1">
      <alignment horizontal="left" vertical="center"/>
    </xf>
    <xf numFmtId="44" fontId="15" fillId="20" borderId="13" xfId="6" applyFont="1" applyFill="1" applyBorder="1"/>
    <xf numFmtId="174" fontId="15" fillId="0" borderId="19" xfId="26" applyNumberFormat="1" applyFont="1" applyBorder="1" applyAlignment="1">
      <alignment horizontal="left" vertical="center"/>
    </xf>
    <xf numFmtId="0" fontId="15" fillId="0" borderId="23" xfId="26" applyFont="1" applyBorder="1" applyAlignment="1">
      <alignment horizontal="left" vertical="center"/>
    </xf>
    <xf numFmtId="165" fontId="15" fillId="0" borderId="13" xfId="27" applyFont="1" applyFill="1" applyBorder="1" applyAlignment="1">
      <alignment horizontal="left" vertical="center"/>
    </xf>
    <xf numFmtId="174" fontId="15" fillId="0" borderId="24" xfId="26" applyNumberFormat="1" applyFont="1" applyBorder="1" applyAlignment="1">
      <alignment horizontal="left" vertical="center"/>
    </xf>
    <xf numFmtId="44" fontId="13" fillId="0" borderId="0" xfId="26" applyNumberFormat="1" applyFont="1"/>
    <xf numFmtId="0" fontId="15" fillId="0" borderId="20" xfId="26" applyFont="1" applyBorder="1" applyAlignment="1">
      <alignment horizontal="left" vertical="center"/>
    </xf>
    <xf numFmtId="0" fontId="13" fillId="0" borderId="21" xfId="26" applyFont="1" applyBorder="1" applyAlignment="1">
      <alignment horizontal="center"/>
    </xf>
    <xf numFmtId="165" fontId="14" fillId="0" borderId="21" xfId="27" applyFont="1" applyBorder="1" applyAlignment="1">
      <alignment horizontal="center" vertical="center"/>
    </xf>
    <xf numFmtId="165" fontId="15" fillId="0" borderId="21" xfId="27" applyFont="1" applyBorder="1" applyAlignment="1">
      <alignment horizontal="center" vertical="center"/>
    </xf>
    <xf numFmtId="174" fontId="15" fillId="0" borderId="22" xfId="26" applyNumberFormat="1" applyFont="1" applyBorder="1" applyAlignment="1">
      <alignment horizontal="left" vertical="center"/>
    </xf>
    <xf numFmtId="0" fontId="15" fillId="6" borderId="23" xfId="26" applyFont="1" applyFill="1" applyBorder="1" applyAlignment="1">
      <alignment horizontal="left" vertical="center"/>
    </xf>
    <xf numFmtId="0" fontId="17" fillId="4" borderId="0" xfId="26" applyFont="1" applyFill="1" applyAlignment="1">
      <alignment horizontal="center" vertical="center"/>
    </xf>
    <xf numFmtId="0" fontId="18" fillId="4" borderId="0" xfId="26" applyFont="1" applyFill="1" applyAlignment="1">
      <alignment horizontal="center" vertical="center"/>
    </xf>
    <xf numFmtId="0" fontId="16" fillId="4" borderId="9" xfId="26" applyFont="1" applyFill="1" applyBorder="1" applyAlignment="1">
      <alignment horizontal="center" vertical="center"/>
    </xf>
    <xf numFmtId="0" fontId="13" fillId="6" borderId="17" xfId="26" applyFont="1" applyFill="1" applyBorder="1" applyAlignment="1">
      <alignment horizontal="center" vertical="center"/>
    </xf>
    <xf numFmtId="8" fontId="14" fillId="0" borderId="17" xfId="26" applyNumberFormat="1" applyFont="1" applyBorder="1" applyAlignment="1">
      <alignment horizontal="right" vertical="center"/>
    </xf>
    <xf numFmtId="165" fontId="14" fillId="0" borderId="17" xfId="27" applyFont="1" applyFill="1" applyBorder="1" applyAlignment="1">
      <alignment horizontal="right" vertical="center"/>
    </xf>
    <xf numFmtId="169" fontId="15" fillId="0" borderId="17" xfId="26" applyNumberFormat="1" applyFont="1" applyBorder="1" applyAlignment="1">
      <alignment horizontal="right" vertical="center"/>
    </xf>
    <xf numFmtId="0" fontId="13" fillId="6" borderId="13" xfId="26" applyFont="1" applyFill="1" applyBorder="1" applyAlignment="1">
      <alignment horizontal="center" vertical="center"/>
    </xf>
    <xf numFmtId="8" fontId="14" fillId="6" borderId="13" xfId="26" applyNumberFormat="1" applyFont="1" applyFill="1" applyBorder="1" applyAlignment="1">
      <alignment horizontal="right" vertical="center"/>
    </xf>
    <xf numFmtId="165" fontId="14" fillId="0" borderId="13" xfId="27" applyFont="1" applyFill="1" applyBorder="1" applyAlignment="1">
      <alignment horizontal="right" vertical="center"/>
    </xf>
    <xf numFmtId="169" fontId="15" fillId="0" borderId="13" xfId="26" applyNumberFormat="1" applyFont="1" applyBorder="1" applyAlignment="1">
      <alignment horizontal="right" vertical="center"/>
    </xf>
    <xf numFmtId="8" fontId="14" fillId="0" borderId="13" xfId="26" applyNumberFormat="1" applyFont="1" applyBorder="1" applyAlignment="1">
      <alignment horizontal="right" vertical="center"/>
    </xf>
    <xf numFmtId="8" fontId="14" fillId="0" borderId="21" xfId="26" applyNumberFormat="1" applyFont="1" applyBorder="1" applyAlignment="1">
      <alignment horizontal="right" vertical="center"/>
    </xf>
    <xf numFmtId="165" fontId="14" fillId="0" borderId="21" xfId="27" applyFont="1" applyFill="1" applyBorder="1" applyAlignment="1">
      <alignment horizontal="right" vertical="center"/>
    </xf>
    <xf numFmtId="169" fontId="15" fillId="0" borderId="21" xfId="26" applyNumberFormat="1" applyFont="1" applyBorder="1" applyAlignment="1">
      <alignment horizontal="right" vertical="center"/>
    </xf>
    <xf numFmtId="165" fontId="15" fillId="0" borderId="17" xfId="27" applyFont="1" applyFill="1" applyBorder="1" applyAlignment="1">
      <alignment horizontal="right" vertical="center"/>
    </xf>
    <xf numFmtId="165" fontId="15" fillId="0" borderId="13" xfId="27" applyFont="1" applyFill="1" applyBorder="1" applyAlignment="1">
      <alignment horizontal="right" vertical="center"/>
    </xf>
    <xf numFmtId="0" fontId="20" fillId="6" borderId="20" xfId="26" applyFont="1" applyFill="1" applyBorder="1" applyAlignment="1">
      <alignment vertical="center"/>
    </xf>
    <xf numFmtId="0" fontId="20" fillId="6" borderId="21" xfId="26" applyFont="1" applyFill="1" applyBorder="1" applyAlignment="1">
      <alignment horizontal="left" vertical="center"/>
    </xf>
    <xf numFmtId="0" fontId="20" fillId="6" borderId="21" xfId="26" applyFont="1" applyFill="1" applyBorder="1" applyAlignment="1">
      <alignment horizontal="center" vertical="center"/>
    </xf>
    <xf numFmtId="165" fontId="15" fillId="0" borderId="21" xfId="27" applyFont="1" applyFill="1" applyBorder="1" applyAlignment="1">
      <alignment horizontal="right" vertical="center"/>
    </xf>
    <xf numFmtId="8" fontId="20" fillId="0" borderId="21" xfId="26" applyNumberFormat="1" applyFont="1" applyBorder="1" applyAlignment="1">
      <alignment horizontal="center" vertical="center"/>
    </xf>
    <xf numFmtId="0" fontId="13" fillId="0" borderId="0" xfId="26" applyFont="1" applyAlignment="1">
      <alignment horizontal="left" vertical="center"/>
    </xf>
    <xf numFmtId="0" fontId="14" fillId="0" borderId="0" xfId="26" applyFont="1" applyAlignment="1">
      <alignment horizontal="left" vertical="center"/>
    </xf>
    <xf numFmtId="0" fontId="15" fillId="0" borderId="0" xfId="26" applyFont="1" applyAlignment="1">
      <alignment horizontal="left" vertical="center"/>
    </xf>
    <xf numFmtId="0" fontId="13" fillId="6" borderId="0" xfId="26" applyFont="1" applyFill="1" applyAlignment="1">
      <alignment wrapText="1"/>
    </xf>
    <xf numFmtId="0" fontId="16" fillId="0" borderId="0" xfId="26" applyFont="1" applyAlignment="1">
      <alignment horizontal="left" vertical="center"/>
    </xf>
    <xf numFmtId="0" fontId="25" fillId="0" borderId="0" xfId="26" applyFont="1" applyAlignment="1">
      <alignment horizontal="left" vertical="center"/>
    </xf>
    <xf numFmtId="0" fontId="14" fillId="0" borderId="0" xfId="26" applyFont="1" applyAlignment="1">
      <alignment vertical="center"/>
    </xf>
    <xf numFmtId="0" fontId="24" fillId="0" borderId="0" xfId="26" applyFont="1" applyAlignment="1">
      <alignment vertical="center"/>
    </xf>
    <xf numFmtId="0" fontId="15" fillId="0" borderId="0" xfId="26" applyFont="1" applyAlignment="1">
      <alignment vertical="center"/>
    </xf>
    <xf numFmtId="183" fontId="13" fillId="0" borderId="0" xfId="26" applyNumberFormat="1" applyFont="1"/>
    <xf numFmtId="0" fontId="16" fillId="2" borderId="1" xfId="26" applyFont="1" applyFill="1" applyBorder="1" applyAlignment="1">
      <alignment vertical="center"/>
    </xf>
    <xf numFmtId="0" fontId="16" fillId="2" borderId="2" xfId="26" applyFont="1" applyFill="1" applyBorder="1" applyAlignment="1">
      <alignment vertical="center"/>
    </xf>
    <xf numFmtId="165" fontId="17" fillId="2" borderId="2" xfId="27" applyFont="1" applyFill="1" applyBorder="1" applyAlignment="1">
      <alignment vertical="center"/>
    </xf>
    <xf numFmtId="165" fontId="16" fillId="2" borderId="2" xfId="27" applyFont="1" applyFill="1" applyBorder="1" applyAlignment="1">
      <alignment vertical="center"/>
    </xf>
    <xf numFmtId="165" fontId="16" fillId="2" borderId="3" xfId="27" applyFont="1" applyFill="1" applyBorder="1" applyAlignment="1">
      <alignment vertical="center"/>
    </xf>
    <xf numFmtId="0" fontId="16" fillId="3" borderId="5" xfId="26" applyFont="1" applyFill="1" applyBorder="1" applyAlignment="1">
      <alignment horizontal="left" vertical="center"/>
    </xf>
    <xf numFmtId="0" fontId="16" fillId="3" borderId="6" xfId="26" applyFont="1" applyFill="1" applyBorder="1" applyAlignment="1">
      <alignment horizontal="left" vertical="center"/>
    </xf>
    <xf numFmtId="1" fontId="17" fillId="3" borderId="6" xfId="27" applyNumberFormat="1" applyFont="1" applyFill="1" applyBorder="1" applyAlignment="1">
      <alignment horizontal="center" vertical="center"/>
    </xf>
    <xf numFmtId="0" fontId="17" fillId="3" borderId="6" xfId="27" applyNumberFormat="1" applyFont="1" applyFill="1" applyBorder="1" applyAlignment="1">
      <alignment horizontal="center" vertical="center" wrapText="1"/>
    </xf>
    <xf numFmtId="0" fontId="16" fillId="3" borderId="6" xfId="26" applyFont="1" applyFill="1" applyBorder="1" applyAlignment="1">
      <alignment horizontal="center" vertical="center" wrapText="1"/>
    </xf>
    <xf numFmtId="0" fontId="16" fillId="3" borderId="6" xfId="26" applyFont="1" applyFill="1" applyBorder="1" applyAlignment="1">
      <alignment horizontal="left" vertical="center" wrapText="1"/>
    </xf>
    <xf numFmtId="0" fontId="16" fillId="3" borderId="7" xfId="26" applyFont="1" applyFill="1" applyBorder="1" applyAlignment="1">
      <alignment horizontal="center" vertical="center" wrapText="1"/>
    </xf>
    <xf numFmtId="165" fontId="17" fillId="4" borderId="2" xfId="27" applyFont="1" applyFill="1" applyBorder="1" applyAlignment="1">
      <alignment vertical="center"/>
    </xf>
    <xf numFmtId="165" fontId="17" fillId="4" borderId="3" xfId="27" applyFont="1" applyFill="1" applyBorder="1" applyAlignment="1">
      <alignment vertical="center"/>
    </xf>
    <xf numFmtId="0" fontId="13" fillId="0" borderId="18" xfId="26" applyFont="1" applyBorder="1" applyAlignment="1">
      <alignment horizontal="left" vertical="center" wrapText="1"/>
    </xf>
    <xf numFmtId="0" fontId="13" fillId="0" borderId="17" xfId="26" applyFont="1" applyBorder="1" applyAlignment="1">
      <alignment horizontal="left" vertical="center" wrapText="1"/>
    </xf>
    <xf numFmtId="167" fontId="14" fillId="6" borderId="17" xfId="26" applyNumberFormat="1" applyFont="1" applyFill="1" applyBorder="1" applyAlignment="1">
      <alignment horizontal="left" vertical="center" wrapText="1"/>
    </xf>
    <xf numFmtId="175" fontId="14" fillId="0" borderId="17" xfId="27" applyNumberFormat="1" applyFont="1" applyBorder="1" applyAlignment="1">
      <alignment horizontal="left" vertical="center" wrapText="1"/>
    </xf>
    <xf numFmtId="175" fontId="13" fillId="0" borderId="17" xfId="27" applyNumberFormat="1" applyFont="1" applyFill="1" applyBorder="1" applyAlignment="1">
      <alignment horizontal="left" vertical="center" wrapText="1"/>
    </xf>
    <xf numFmtId="167" fontId="13" fillId="0" borderId="17" xfId="26" applyNumberFormat="1" applyFont="1" applyBorder="1" applyAlignment="1">
      <alignment horizontal="left" vertical="center" wrapText="1"/>
    </xf>
    <xf numFmtId="167" fontId="13" fillId="0" borderId="19" xfId="26" applyNumberFormat="1" applyFont="1" applyBorder="1" applyAlignment="1">
      <alignment horizontal="left" vertical="center" wrapText="1"/>
    </xf>
    <xf numFmtId="184" fontId="13" fillId="0" borderId="0" xfId="26" applyNumberFormat="1" applyFont="1"/>
    <xf numFmtId="0" fontId="13" fillId="0" borderId="20" xfId="26" applyFont="1" applyBorder="1" applyAlignment="1">
      <alignment horizontal="left" vertical="center" wrapText="1"/>
    </xf>
    <xf numFmtId="0" fontId="13" fillId="0" borderId="21" xfId="26" applyFont="1" applyBorder="1" applyAlignment="1">
      <alignment horizontal="left" vertical="center" wrapText="1"/>
    </xf>
    <xf numFmtId="166" fontId="14" fillId="0" borderId="21" xfId="27" applyNumberFormat="1" applyFont="1" applyBorder="1" applyAlignment="1">
      <alignment horizontal="left" vertical="center" wrapText="1"/>
    </xf>
    <xf numFmtId="167" fontId="14" fillId="6" borderId="21" xfId="26" applyNumberFormat="1" applyFont="1" applyFill="1" applyBorder="1" applyAlignment="1">
      <alignment horizontal="left" vertical="center" wrapText="1"/>
    </xf>
    <xf numFmtId="175" fontId="14" fillId="0" borderId="21" xfId="27" applyNumberFormat="1" applyFont="1" applyBorder="1" applyAlignment="1">
      <alignment horizontal="left" vertical="center" wrapText="1"/>
    </xf>
    <xf numFmtId="175" fontId="13" fillId="0" borderId="21" xfId="27" applyNumberFormat="1" applyFont="1" applyBorder="1" applyAlignment="1">
      <alignment horizontal="left" vertical="center" wrapText="1"/>
    </xf>
    <xf numFmtId="167" fontId="13" fillId="0" borderId="21" xfId="26" applyNumberFormat="1" applyFont="1" applyBorder="1" applyAlignment="1">
      <alignment horizontal="left" vertical="center" wrapText="1"/>
    </xf>
    <xf numFmtId="167" fontId="13" fillId="0" borderId="22" xfId="26" applyNumberFormat="1" applyFont="1" applyBorder="1" applyAlignment="1">
      <alignment horizontal="left" vertical="center" wrapText="1"/>
    </xf>
    <xf numFmtId="0" fontId="13" fillId="6" borderId="17" xfId="26" applyFont="1" applyFill="1" applyBorder="1" applyAlignment="1">
      <alignment horizontal="left" vertical="center" wrapText="1"/>
    </xf>
    <xf numFmtId="165" fontId="14" fillId="0" borderId="17" xfId="27" applyFont="1" applyBorder="1" applyAlignment="1">
      <alignment horizontal="left" vertical="center" wrapText="1"/>
    </xf>
    <xf numFmtId="165" fontId="13" fillId="0" borderId="17" xfId="27" applyFont="1" applyBorder="1" applyAlignment="1">
      <alignment horizontal="left" vertical="center" wrapText="1"/>
    </xf>
    <xf numFmtId="8" fontId="13" fillId="0" borderId="17" xfId="26" applyNumberFormat="1" applyFont="1" applyBorder="1" applyAlignment="1">
      <alignment horizontal="left" vertical="center" wrapText="1"/>
    </xf>
    <xf numFmtId="8" fontId="13" fillId="0" borderId="19" xfId="26" applyNumberFormat="1" applyFont="1" applyBorder="1" applyAlignment="1">
      <alignment horizontal="left" vertical="center" wrapText="1"/>
    </xf>
    <xf numFmtId="0" fontId="13" fillId="0" borderId="23" xfId="26" applyFont="1" applyBorder="1" applyAlignment="1">
      <alignment horizontal="left" vertical="center" wrapText="1"/>
    </xf>
    <xf numFmtId="0" fontId="13" fillId="6" borderId="13" xfId="26" applyFont="1" applyFill="1" applyBorder="1" applyAlignment="1">
      <alignment horizontal="left" vertical="center" wrapText="1"/>
    </xf>
    <xf numFmtId="165" fontId="14" fillId="0" borderId="13" xfId="27" applyFont="1" applyBorder="1" applyAlignment="1">
      <alignment horizontal="left" vertical="center" wrapText="1"/>
    </xf>
    <xf numFmtId="165" fontId="13" fillId="0" borderId="13" xfId="27" applyFont="1" applyBorder="1" applyAlignment="1">
      <alignment horizontal="left" vertical="center" wrapText="1"/>
    </xf>
    <xf numFmtId="8" fontId="13" fillId="0" borderId="13" xfId="26" applyNumberFormat="1" applyFont="1" applyBorder="1" applyAlignment="1">
      <alignment horizontal="left" vertical="center" wrapText="1"/>
    </xf>
    <xf numFmtId="167" fontId="13" fillId="0" borderId="13" xfId="26" applyNumberFormat="1" applyFont="1" applyBorder="1" applyAlignment="1">
      <alignment horizontal="left" vertical="center" wrapText="1"/>
    </xf>
    <xf numFmtId="8" fontId="13" fillId="0" borderId="24" xfId="26" applyNumberFormat="1" applyFont="1" applyBorder="1" applyAlignment="1">
      <alignment horizontal="left" vertical="center" wrapText="1"/>
    </xf>
    <xf numFmtId="165" fontId="13" fillId="13" borderId="13" xfId="27" applyFont="1" applyFill="1" applyBorder="1" applyAlignment="1">
      <alignment horizontal="left" vertical="center" wrapText="1"/>
    </xf>
    <xf numFmtId="0" fontId="13" fillId="6" borderId="20" xfId="26" applyFont="1" applyFill="1" applyBorder="1" applyAlignment="1">
      <alignment horizontal="left" vertical="center" wrapText="1"/>
    </xf>
    <xf numFmtId="0" fontId="13" fillId="6" borderId="21" xfId="26" applyFont="1" applyFill="1" applyBorder="1" applyAlignment="1">
      <alignment horizontal="left" vertical="center" wrapText="1"/>
    </xf>
    <xf numFmtId="165" fontId="14" fillId="0" borderId="21" xfId="27" applyFont="1" applyBorder="1" applyAlignment="1">
      <alignment horizontal="left" vertical="center" wrapText="1"/>
    </xf>
    <xf numFmtId="165" fontId="13" fillId="0" borderId="21" xfId="27" applyFont="1" applyBorder="1" applyAlignment="1">
      <alignment horizontal="left" vertical="center" wrapText="1"/>
    </xf>
    <xf numFmtId="8" fontId="13" fillId="0" borderId="21" xfId="26" applyNumberFormat="1" applyFont="1" applyBorder="1" applyAlignment="1">
      <alignment horizontal="left" vertical="center" wrapText="1"/>
    </xf>
    <xf numFmtId="8" fontId="13" fillId="0" borderId="22" xfId="26" applyNumberFormat="1" applyFont="1" applyBorder="1" applyAlignment="1">
      <alignment horizontal="left" vertical="center" wrapText="1"/>
    </xf>
    <xf numFmtId="165" fontId="17" fillId="4" borderId="0" xfId="27" applyFont="1" applyFill="1" applyBorder="1" applyAlignment="1">
      <alignment vertical="center"/>
    </xf>
    <xf numFmtId="0" fontId="13" fillId="0" borderId="13" xfId="26" applyFont="1" applyBorder="1" applyAlignment="1">
      <alignment horizontal="left" vertical="center" wrapText="1"/>
    </xf>
    <xf numFmtId="167" fontId="13" fillId="0" borderId="24" xfId="26" applyNumberFormat="1" applyFont="1" applyBorder="1" applyAlignment="1">
      <alignment horizontal="left" vertical="center" wrapText="1"/>
    </xf>
    <xf numFmtId="165" fontId="15" fillId="0" borderId="21" xfId="27" applyFont="1" applyBorder="1" applyAlignment="1">
      <alignment horizontal="left" vertical="center" wrapText="1"/>
    </xf>
    <xf numFmtId="8" fontId="13" fillId="6" borderId="17" xfId="26" applyNumberFormat="1" applyFont="1" applyFill="1" applyBorder="1" applyAlignment="1">
      <alignment horizontal="left" vertical="center" wrapText="1"/>
    </xf>
    <xf numFmtId="8" fontId="13" fillId="6" borderId="13" xfId="26" applyNumberFormat="1" applyFont="1" applyFill="1" applyBorder="1" applyAlignment="1">
      <alignment horizontal="left" vertical="center" wrapText="1"/>
    </xf>
    <xf numFmtId="0" fontId="13" fillId="12" borderId="23" xfId="26" applyFont="1" applyFill="1" applyBorder="1" applyAlignment="1">
      <alignment horizontal="left" vertical="center"/>
    </xf>
    <xf numFmtId="0" fontId="13" fillId="12" borderId="13" xfId="26" applyFont="1" applyFill="1" applyBorder="1" applyAlignment="1">
      <alignment horizontal="left" vertical="center"/>
    </xf>
    <xf numFmtId="165" fontId="14" fillId="12" borderId="13" xfId="27" applyFont="1" applyFill="1" applyBorder="1" applyAlignment="1">
      <alignment horizontal="left" vertical="center"/>
    </xf>
    <xf numFmtId="8" fontId="13" fillId="0" borderId="0" xfId="26" applyNumberFormat="1" applyFont="1" applyAlignment="1">
      <alignment horizontal="right" vertical="center" wrapText="1"/>
    </xf>
    <xf numFmtId="0" fontId="13" fillId="0" borderId="0" xfId="26" applyFont="1" applyAlignment="1">
      <alignment vertical="center" wrapText="1"/>
    </xf>
    <xf numFmtId="0" fontId="13" fillId="8" borderId="21" xfId="26" applyFont="1" applyFill="1" applyBorder="1" applyAlignment="1">
      <alignment horizontal="left" vertical="center"/>
    </xf>
    <xf numFmtId="0" fontId="13" fillId="8" borderId="21" xfId="26" applyFont="1" applyFill="1" applyBorder="1" applyAlignment="1">
      <alignment horizontal="center"/>
    </xf>
    <xf numFmtId="0" fontId="13" fillId="8" borderId="21" xfId="26" applyFont="1" applyFill="1" applyBorder="1" applyAlignment="1">
      <alignment horizontal="center" vertical="center"/>
    </xf>
    <xf numFmtId="10" fontId="13" fillId="0" borderId="13" xfId="5" applyNumberFormat="1" applyFont="1" applyBorder="1" applyAlignment="1">
      <alignment horizontal="left" vertical="center"/>
    </xf>
    <xf numFmtId="0" fontId="13" fillId="0" borderId="0" xfId="5" applyFont="1" applyAlignment="1">
      <alignment horizontal="left" vertical="center"/>
    </xf>
    <xf numFmtId="0" fontId="13" fillId="7" borderId="13" xfId="5" applyFont="1" applyFill="1" applyBorder="1" applyAlignment="1">
      <alignment horizontal="left" vertical="center"/>
    </xf>
    <xf numFmtId="0" fontId="13" fillId="0" borderId="4" xfId="5" applyFont="1" applyBorder="1" applyAlignment="1">
      <alignment horizontal="left" vertical="center"/>
    </xf>
    <xf numFmtId="0" fontId="18" fillId="21" borderId="13" xfId="0" applyFont="1" applyFill="1" applyBorder="1" applyAlignment="1">
      <alignment horizontal="right" vertical="center" wrapText="1" shrinkToFit="1"/>
    </xf>
    <xf numFmtId="0" fontId="15" fillId="21" borderId="13" xfId="0" applyFont="1" applyFill="1" applyBorder="1" applyAlignment="1">
      <alignment horizontal="right" vertical="center" wrapText="1" shrinkToFit="1"/>
    </xf>
    <xf numFmtId="0" fontId="18" fillId="7" borderId="13" xfId="0" applyFont="1" applyFill="1" applyBorder="1" applyAlignment="1">
      <alignment horizontal="right" vertical="center" wrapText="1" shrinkToFit="1"/>
    </xf>
    <xf numFmtId="1" fontId="18" fillId="7" borderId="13" xfId="0" applyNumberFormat="1" applyFont="1" applyFill="1" applyBorder="1" applyAlignment="1">
      <alignment horizontal="right" vertical="center"/>
    </xf>
    <xf numFmtId="1" fontId="15" fillId="21" borderId="13" xfId="0" applyNumberFormat="1" applyFont="1" applyFill="1" applyBorder="1" applyAlignment="1">
      <alignment horizontal="right" vertical="center"/>
    </xf>
    <xf numFmtId="166" fontId="38" fillId="7" borderId="4" xfId="6" applyNumberFormat="1" applyFont="1" applyFill="1" applyBorder="1" applyAlignment="1">
      <alignment horizontal="left"/>
    </xf>
    <xf numFmtId="0" fontId="13" fillId="0" borderId="0" xfId="37" applyFont="1"/>
    <xf numFmtId="0" fontId="13" fillId="6" borderId="0" xfId="37" applyFont="1" applyFill="1"/>
    <xf numFmtId="10" fontId="13" fillId="6" borderId="0" xfId="42" applyNumberFormat="1" applyFont="1" applyFill="1" applyAlignment="1">
      <alignment horizontal="left" vertical="center"/>
    </xf>
    <xf numFmtId="0" fontId="13" fillId="0" borderId="23" xfId="0" applyFont="1" applyBorder="1" applyAlignment="1">
      <alignment horizontal="left" vertical="center"/>
    </xf>
    <xf numFmtId="0" fontId="13" fillId="6" borderId="13" xfId="0" applyFont="1" applyFill="1" applyBorder="1" applyAlignment="1">
      <alignment horizontal="left" vertical="center"/>
    </xf>
    <xf numFmtId="164" fontId="14" fillId="6" borderId="13" xfId="11" applyFont="1" applyFill="1" applyBorder="1" applyAlignment="1">
      <alignment horizontal="left" vertical="center"/>
    </xf>
    <xf numFmtId="164" fontId="15" fillId="6" borderId="13" xfId="11" applyFont="1" applyFill="1" applyBorder="1" applyAlignment="1">
      <alignment horizontal="left" vertical="center"/>
    </xf>
    <xf numFmtId="164" fontId="29" fillId="6" borderId="13" xfId="11" applyFont="1" applyFill="1" applyBorder="1" applyAlignment="1">
      <alignment horizontal="left" vertical="center"/>
    </xf>
    <xf numFmtId="164" fontId="55" fillId="6" borderId="13" xfId="11" applyFont="1" applyFill="1" applyBorder="1" applyAlignment="1">
      <alignment horizontal="left" vertical="center"/>
    </xf>
    <xf numFmtId="170" fontId="13" fillId="0" borderId="13" xfId="11" applyNumberFormat="1" applyFont="1" applyFill="1" applyBorder="1" applyAlignment="1">
      <alignment horizontal="center" vertical="center"/>
    </xf>
    <xf numFmtId="170" fontId="13" fillId="6" borderId="13" xfId="11" applyNumberFormat="1" applyFont="1" applyFill="1" applyBorder="1" applyAlignment="1">
      <alignment horizontal="left" vertical="center"/>
    </xf>
    <xf numFmtId="170" fontId="13" fillId="6" borderId="24" xfId="11" applyNumberFormat="1" applyFont="1" applyFill="1" applyBorder="1" applyAlignment="1">
      <alignment horizontal="left" vertical="center"/>
    </xf>
    <xf numFmtId="170" fontId="13" fillId="6" borderId="0" xfId="11" applyNumberFormat="1" applyFont="1" applyFill="1" applyAlignment="1">
      <alignment horizontal="left" vertical="center"/>
    </xf>
    <xf numFmtId="0" fontId="13" fillId="0" borderId="0" xfId="0" applyFont="1"/>
    <xf numFmtId="0" fontId="13" fillId="0" borderId="8" xfId="0" applyFont="1" applyBorder="1"/>
    <xf numFmtId="0" fontId="13" fillId="0" borderId="14" xfId="0" applyFont="1" applyBorder="1"/>
    <xf numFmtId="0" fontId="13" fillId="0" borderId="9" xfId="0" applyFont="1" applyBorder="1"/>
    <xf numFmtId="170" fontId="13" fillId="0" borderId="13" xfId="11" applyNumberFormat="1" applyFont="1" applyFill="1" applyBorder="1" applyAlignment="1">
      <alignment horizontal="left" vertical="center"/>
    </xf>
    <xf numFmtId="170" fontId="13" fillId="0" borderId="24" xfId="11" applyNumberFormat="1" applyFont="1" applyFill="1" applyBorder="1" applyAlignment="1">
      <alignment horizontal="left" vertical="center"/>
    </xf>
    <xf numFmtId="0" fontId="13" fillId="0" borderId="0" xfId="37" applyFont="1" applyAlignment="1">
      <alignment horizontal="left"/>
    </xf>
    <xf numFmtId="165" fontId="13" fillId="0" borderId="0" xfId="38" applyFont="1"/>
    <xf numFmtId="165" fontId="29" fillId="0" borderId="0" xfId="38" applyFont="1"/>
    <xf numFmtId="165" fontId="13" fillId="0" borderId="0" xfId="38" applyFont="1" applyAlignment="1">
      <alignment horizontal="center"/>
    </xf>
    <xf numFmtId="0" fontId="16" fillId="2" borderId="1" xfId="37" applyFont="1" applyFill="1" applyBorder="1" applyAlignment="1">
      <alignment horizontal="left" vertical="center"/>
    </xf>
    <xf numFmtId="0" fontId="16" fillId="2" borderId="2" xfId="37" applyFont="1" applyFill="1" applyBorder="1" applyAlignment="1">
      <alignment horizontal="left" vertical="center"/>
    </xf>
    <xf numFmtId="165" fontId="16" fillId="2" borderId="2" xfId="38" applyFont="1" applyFill="1" applyBorder="1" applyAlignment="1">
      <alignment horizontal="left" vertical="center"/>
    </xf>
    <xf numFmtId="165" fontId="27" fillId="2" borderId="2" xfId="38" applyFont="1" applyFill="1" applyBorder="1" applyAlignment="1">
      <alignment horizontal="left" vertical="center"/>
    </xf>
    <xf numFmtId="0" fontId="16" fillId="2" borderId="1" xfId="37" applyFont="1" applyFill="1" applyBorder="1" applyAlignment="1">
      <alignment horizontal="center" vertical="center"/>
    </xf>
    <xf numFmtId="0" fontId="16" fillId="2" borderId="15" xfId="37" applyFont="1" applyFill="1" applyBorder="1" applyAlignment="1">
      <alignment horizontal="left" vertical="center"/>
    </xf>
    <xf numFmtId="0" fontId="16" fillId="6" borderId="0" xfId="37" applyFont="1" applyFill="1" applyAlignment="1">
      <alignment horizontal="left" vertical="center"/>
    </xf>
    <xf numFmtId="0" fontId="16" fillId="3" borderId="48" xfId="37" applyFont="1" applyFill="1" applyBorder="1" applyAlignment="1">
      <alignment horizontal="left" vertical="center"/>
    </xf>
    <xf numFmtId="0" fontId="16" fillId="3" borderId="49" xfId="37" applyFont="1" applyFill="1" applyBorder="1" applyAlignment="1">
      <alignment horizontal="left" vertical="center"/>
    </xf>
    <xf numFmtId="0" fontId="16" fillId="3" borderId="50" xfId="37" applyFont="1" applyFill="1" applyBorder="1" applyAlignment="1">
      <alignment horizontal="left" vertical="center"/>
    </xf>
    <xf numFmtId="1" fontId="17" fillId="3" borderId="3" xfId="38" applyNumberFormat="1" applyFont="1" applyFill="1" applyBorder="1" applyAlignment="1">
      <alignment horizontal="center" vertical="center"/>
    </xf>
    <xf numFmtId="14" fontId="17" fillId="3" borderId="15" xfId="38" applyNumberFormat="1" applyFont="1" applyFill="1" applyBorder="1" applyAlignment="1">
      <alignment horizontal="center" vertical="center"/>
    </xf>
    <xf numFmtId="14" fontId="16" fillId="3" borderId="15" xfId="38" applyNumberFormat="1" applyFont="1" applyFill="1" applyBorder="1" applyAlignment="1">
      <alignment horizontal="center" vertical="center"/>
    </xf>
    <xf numFmtId="14" fontId="27" fillId="3" borderId="15" xfId="38" applyNumberFormat="1" applyFont="1" applyFill="1" applyBorder="1" applyAlignment="1">
      <alignment horizontal="center" vertical="center"/>
    </xf>
    <xf numFmtId="1" fontId="16" fillId="3" borderId="15" xfId="38" applyNumberFormat="1" applyFont="1" applyFill="1" applyBorder="1" applyAlignment="1">
      <alignment horizontal="center" vertical="center"/>
    </xf>
    <xf numFmtId="0" fontId="16" fillId="3" borderId="15" xfId="37" applyFont="1" applyFill="1" applyBorder="1" applyAlignment="1">
      <alignment horizontal="center" vertical="center" wrapText="1"/>
    </xf>
    <xf numFmtId="0" fontId="16" fillId="6" borderId="0" xfId="37" applyFont="1" applyFill="1" applyAlignment="1">
      <alignment horizontal="center" vertical="center" wrapText="1"/>
    </xf>
    <xf numFmtId="0" fontId="16" fillId="3" borderId="4" xfId="37" applyFont="1" applyFill="1" applyBorder="1" applyAlignment="1">
      <alignment horizontal="center" vertical="top" wrapText="1"/>
    </xf>
    <xf numFmtId="0" fontId="16" fillId="3" borderId="7" xfId="37" applyFont="1" applyFill="1" applyBorder="1" applyAlignment="1">
      <alignment horizontal="center" vertical="top" wrapText="1"/>
    </xf>
    <xf numFmtId="0" fontId="16" fillId="4" borderId="2" xfId="37" applyFont="1" applyFill="1" applyBorder="1" applyAlignment="1">
      <alignment horizontal="left" vertical="center"/>
    </xf>
    <xf numFmtId="0" fontId="17" fillId="4" borderId="2" xfId="37" applyFont="1" applyFill="1" applyBorder="1" applyAlignment="1">
      <alignment horizontal="left" vertical="center"/>
    </xf>
    <xf numFmtId="0" fontId="27" fillId="4" borderId="2" xfId="37" applyFont="1" applyFill="1" applyBorder="1" applyAlignment="1">
      <alignment horizontal="left" vertical="center"/>
    </xf>
    <xf numFmtId="0" fontId="16" fillId="4" borderId="2" xfId="37" applyFont="1" applyFill="1" applyBorder="1" applyAlignment="1">
      <alignment horizontal="center" vertical="center"/>
    </xf>
    <xf numFmtId="0" fontId="16" fillId="4" borderId="3" xfId="37" applyFont="1" applyFill="1" applyBorder="1" applyAlignment="1">
      <alignment horizontal="left" vertical="center"/>
    </xf>
    <xf numFmtId="0" fontId="13" fillId="0" borderId="18" xfId="37" applyFont="1" applyBorder="1" applyAlignment="1">
      <alignment horizontal="left" vertical="center"/>
    </xf>
    <xf numFmtId="0" fontId="13" fillId="0" borderId="17" xfId="37" applyFont="1" applyBorder="1" applyAlignment="1">
      <alignment horizontal="left" vertical="center"/>
    </xf>
    <xf numFmtId="166" fontId="14" fillId="0" borderId="17" xfId="38" applyNumberFormat="1" applyFont="1" applyFill="1" applyBorder="1" applyAlignment="1">
      <alignment horizontal="left" vertical="center"/>
    </xf>
    <xf numFmtId="166" fontId="15" fillId="0" borderId="17" xfId="38" applyNumberFormat="1" applyFont="1" applyFill="1" applyBorder="1" applyAlignment="1">
      <alignment horizontal="left" vertical="center"/>
    </xf>
    <xf numFmtId="166" fontId="29" fillId="0" borderId="17" xfId="38" applyNumberFormat="1" applyFont="1" applyFill="1" applyBorder="1" applyAlignment="1">
      <alignment horizontal="left" vertical="center"/>
    </xf>
    <xf numFmtId="166" fontId="55" fillId="0" borderId="17" xfId="38" applyNumberFormat="1" applyFont="1" applyFill="1" applyBorder="1" applyAlignment="1">
      <alignment horizontal="left" vertical="center"/>
    </xf>
    <xf numFmtId="166" fontId="15" fillId="5" borderId="17" xfId="38" applyNumberFormat="1" applyFont="1" applyFill="1" applyBorder="1" applyAlignment="1">
      <alignment horizontal="left" vertical="center"/>
    </xf>
    <xf numFmtId="177" fontId="13" fillId="0" borderId="17" xfId="38" applyNumberFormat="1" applyFont="1" applyFill="1" applyBorder="1" applyAlignment="1">
      <alignment horizontal="center" vertical="center"/>
    </xf>
    <xf numFmtId="177" fontId="13" fillId="0" borderId="17" xfId="38" applyNumberFormat="1" applyFont="1" applyFill="1" applyBorder="1" applyAlignment="1">
      <alignment horizontal="left" vertical="center"/>
    </xf>
    <xf numFmtId="170" fontId="13" fillId="0" borderId="17" xfId="38" applyNumberFormat="1" applyFont="1" applyFill="1" applyBorder="1" applyAlignment="1">
      <alignment horizontal="left" vertical="center"/>
    </xf>
    <xf numFmtId="170" fontId="13" fillId="0" borderId="19" xfId="38" applyNumberFormat="1" applyFont="1" applyFill="1" applyBorder="1" applyAlignment="1">
      <alignment horizontal="left" vertical="center"/>
    </xf>
    <xf numFmtId="0" fontId="13" fillId="0" borderId="1" xfId="37" applyFont="1" applyBorder="1"/>
    <xf numFmtId="0" fontId="13" fillId="0" borderId="15" xfId="37" applyFont="1" applyBorder="1"/>
    <xf numFmtId="0" fontId="13" fillId="0" borderId="2" xfId="37" applyFont="1" applyBorder="1"/>
    <xf numFmtId="0" fontId="13" fillId="0" borderId="3" xfId="37" applyFont="1" applyBorder="1"/>
    <xf numFmtId="0" fontId="13" fillId="0" borderId="23" xfId="37" applyFont="1" applyBorder="1" applyAlignment="1">
      <alignment horizontal="left" vertical="center"/>
    </xf>
    <xf numFmtId="0" fontId="13" fillId="0" borderId="13" xfId="37" applyFont="1" applyBorder="1" applyAlignment="1">
      <alignment horizontal="left" vertical="center"/>
    </xf>
    <xf numFmtId="166" fontId="14" fillId="0" borderId="13" xfId="38" applyNumberFormat="1" applyFont="1" applyFill="1" applyBorder="1" applyAlignment="1">
      <alignment horizontal="left" vertical="center"/>
    </xf>
    <xf numFmtId="166" fontId="15" fillId="0" borderId="13" xfId="38" applyNumberFormat="1" applyFont="1" applyFill="1" applyBorder="1" applyAlignment="1">
      <alignment horizontal="left" vertical="center"/>
    </xf>
    <xf numFmtId="166" fontId="29" fillId="0" borderId="13" xfId="38" applyNumberFormat="1" applyFont="1" applyFill="1" applyBorder="1" applyAlignment="1">
      <alignment horizontal="left" vertical="center"/>
    </xf>
    <xf numFmtId="166" fontId="55" fillId="0" borderId="13" xfId="38" applyNumberFormat="1" applyFont="1" applyFill="1" applyBorder="1" applyAlignment="1">
      <alignment horizontal="left" vertical="center"/>
    </xf>
    <xf numFmtId="166" fontId="15" fillId="5" borderId="13" xfId="38" applyNumberFormat="1" applyFont="1" applyFill="1" applyBorder="1" applyAlignment="1">
      <alignment horizontal="left" vertical="center"/>
    </xf>
    <xf numFmtId="177" fontId="13" fillId="0" borderId="13" xfId="38" applyNumberFormat="1" applyFont="1" applyFill="1" applyBorder="1" applyAlignment="1">
      <alignment horizontal="center" vertical="center"/>
    </xf>
    <xf numFmtId="177" fontId="13" fillId="0" borderId="13" xfId="38" applyNumberFormat="1" applyFont="1" applyFill="1" applyBorder="1" applyAlignment="1">
      <alignment horizontal="left" vertical="center"/>
    </xf>
    <xf numFmtId="170" fontId="13" fillId="0" borderId="13" xfId="38" applyNumberFormat="1" applyFont="1" applyFill="1" applyBorder="1" applyAlignment="1">
      <alignment horizontal="left" vertical="center"/>
    </xf>
    <xf numFmtId="170" fontId="13" fillId="0" borderId="24" xfId="38" applyNumberFormat="1" applyFont="1" applyFill="1" applyBorder="1" applyAlignment="1">
      <alignment horizontal="left" vertical="center"/>
    </xf>
    <xf numFmtId="170" fontId="13" fillId="6" borderId="0" xfId="38" applyNumberFormat="1" applyFont="1" applyFill="1" applyAlignment="1">
      <alignment horizontal="left" vertical="center"/>
    </xf>
    <xf numFmtId="0" fontId="13" fillId="0" borderId="8" xfId="37" applyFont="1" applyBorder="1"/>
    <xf numFmtId="0" fontId="13" fillId="0" borderId="14" xfId="37" applyFont="1" applyBorder="1"/>
    <xf numFmtId="0" fontId="13" fillId="0" borderId="9" xfId="37" applyFont="1" applyBorder="1"/>
    <xf numFmtId="178" fontId="13" fillId="6" borderId="0" xfId="38" applyNumberFormat="1" applyFont="1" applyFill="1" applyAlignment="1">
      <alignment horizontal="left" vertical="center"/>
    </xf>
    <xf numFmtId="0" fontId="13" fillId="0" borderId="41" xfId="37" applyFont="1" applyBorder="1" applyAlignment="1">
      <alignment horizontal="left" vertical="center"/>
    </xf>
    <xf numFmtId="166" fontId="14" fillId="0" borderId="42" xfId="38" applyNumberFormat="1" applyFont="1" applyFill="1" applyBorder="1" applyAlignment="1">
      <alignment horizontal="left" vertical="center"/>
    </xf>
    <xf numFmtId="166" fontId="15" fillId="0" borderId="42" xfId="38" applyNumberFormat="1" applyFont="1" applyFill="1" applyBorder="1" applyAlignment="1">
      <alignment horizontal="left" vertical="center"/>
    </xf>
    <xf numFmtId="166" fontId="29" fillId="0" borderId="42" xfId="38" applyNumberFormat="1" applyFont="1" applyFill="1" applyBorder="1" applyAlignment="1">
      <alignment horizontal="left" vertical="center"/>
    </xf>
    <xf numFmtId="166" fontId="55" fillId="0" borderId="42" xfId="38" applyNumberFormat="1" applyFont="1" applyFill="1" applyBorder="1" applyAlignment="1">
      <alignment horizontal="left" vertical="center"/>
    </xf>
    <xf numFmtId="177" fontId="13" fillId="0" borderId="42" xfId="38" applyNumberFormat="1" applyFont="1" applyFill="1" applyBorder="1" applyAlignment="1">
      <alignment horizontal="center" vertical="center"/>
    </xf>
    <xf numFmtId="166" fontId="15" fillId="5" borderId="42" xfId="38" applyNumberFormat="1" applyFont="1" applyFill="1" applyBorder="1" applyAlignment="1">
      <alignment horizontal="left" vertical="center"/>
    </xf>
    <xf numFmtId="0" fontId="13" fillId="0" borderId="20" xfId="37" applyFont="1" applyBorder="1" applyAlignment="1">
      <alignment horizontal="left" vertical="center"/>
    </xf>
    <xf numFmtId="0" fontId="13" fillId="0" borderId="21" xfId="37" applyFont="1" applyBorder="1" applyAlignment="1">
      <alignment horizontal="left" vertical="center"/>
    </xf>
    <xf numFmtId="166" fontId="14" fillId="0" borderId="21" xfId="38" applyNumberFormat="1" applyFont="1" applyFill="1" applyBorder="1" applyAlignment="1">
      <alignment horizontal="left" vertical="center"/>
    </xf>
    <xf numFmtId="166" fontId="15" fillId="0" borderId="21" xfId="38" applyNumberFormat="1" applyFont="1" applyFill="1" applyBorder="1" applyAlignment="1">
      <alignment horizontal="left" vertical="center"/>
    </xf>
    <xf numFmtId="166" fontId="29" fillId="0" borderId="21" xfId="38" applyNumberFormat="1" applyFont="1" applyFill="1" applyBorder="1" applyAlignment="1">
      <alignment horizontal="left" vertical="center"/>
    </xf>
    <xf numFmtId="166" fontId="55" fillId="0" borderId="21" xfId="38" applyNumberFormat="1" applyFont="1" applyFill="1" applyBorder="1" applyAlignment="1">
      <alignment horizontal="left" vertical="center"/>
    </xf>
    <xf numFmtId="166" fontId="15" fillId="5" borderId="21" xfId="38" applyNumberFormat="1" applyFont="1" applyFill="1" applyBorder="1" applyAlignment="1">
      <alignment horizontal="left" vertical="center"/>
    </xf>
    <xf numFmtId="177" fontId="13" fillId="0" borderId="21" xfId="38" applyNumberFormat="1" applyFont="1" applyFill="1" applyBorder="1" applyAlignment="1">
      <alignment horizontal="center" vertical="center"/>
    </xf>
    <xf numFmtId="177" fontId="13" fillId="0" borderId="21" xfId="38" applyNumberFormat="1" applyFont="1" applyFill="1" applyBorder="1" applyAlignment="1">
      <alignment horizontal="left" vertical="center"/>
    </xf>
    <xf numFmtId="170" fontId="13" fillId="0" borderId="21" xfId="38" applyNumberFormat="1" applyFont="1" applyFill="1" applyBorder="1" applyAlignment="1">
      <alignment horizontal="left" vertical="center"/>
    </xf>
    <xf numFmtId="170" fontId="13" fillId="0" borderId="22" xfId="38" applyNumberFormat="1" applyFont="1" applyFill="1" applyBorder="1" applyAlignment="1">
      <alignment horizontal="left" vertical="center"/>
    </xf>
    <xf numFmtId="0" fontId="16" fillId="4" borderId="8" xfId="37" applyFont="1" applyFill="1" applyBorder="1" applyAlignment="1">
      <alignment vertical="center"/>
    </xf>
    <xf numFmtId="0" fontId="16" fillId="4" borderId="0" xfId="37" applyFont="1" applyFill="1" applyAlignment="1">
      <alignment horizontal="left" vertical="center"/>
    </xf>
    <xf numFmtId="0" fontId="17" fillId="4" borderId="0" xfId="37" applyFont="1" applyFill="1" applyAlignment="1">
      <alignment horizontal="left" vertical="center"/>
    </xf>
    <xf numFmtId="0" fontId="27" fillId="4" borderId="0" xfId="37" applyFont="1" applyFill="1" applyAlignment="1">
      <alignment horizontal="left" vertical="center"/>
    </xf>
    <xf numFmtId="0" fontId="56" fillId="4" borderId="0" xfId="37" applyFont="1" applyFill="1" applyAlignment="1">
      <alignment horizontal="left" vertical="center"/>
    </xf>
    <xf numFmtId="0" fontId="16" fillId="4" borderId="25" xfId="37" applyFont="1" applyFill="1" applyBorder="1" applyAlignment="1">
      <alignment horizontal="left" vertical="center"/>
    </xf>
    <xf numFmtId="0" fontId="16" fillId="4" borderId="0" xfId="37" applyFont="1" applyFill="1" applyAlignment="1">
      <alignment horizontal="center" vertical="center"/>
    </xf>
    <xf numFmtId="0" fontId="16" fillId="4" borderId="9" xfId="37" applyFont="1" applyFill="1" applyBorder="1" applyAlignment="1">
      <alignment horizontal="left" vertical="center"/>
    </xf>
    <xf numFmtId="0" fontId="15" fillId="0" borderId="18" xfId="37" applyFont="1" applyBorder="1" applyAlignment="1">
      <alignment horizontal="left" vertical="center"/>
    </xf>
    <xf numFmtId="0" fontId="15" fillId="0" borderId="17" xfId="37" applyFont="1" applyBorder="1" applyAlignment="1">
      <alignment horizontal="left" vertical="center"/>
    </xf>
    <xf numFmtId="165" fontId="14" fillId="0" borderId="17" xfId="38" applyFont="1" applyBorder="1" applyAlignment="1">
      <alignment horizontal="left" vertical="center"/>
    </xf>
    <xf numFmtId="166" fontId="14" fillId="6" borderId="17" xfId="38" applyNumberFormat="1" applyFont="1" applyFill="1" applyBorder="1" applyAlignment="1">
      <alignment horizontal="left" vertical="center"/>
    </xf>
    <xf numFmtId="166" fontId="15" fillId="6" borderId="17" xfId="38" applyNumberFormat="1" applyFont="1" applyFill="1" applyBorder="1" applyAlignment="1">
      <alignment horizontal="left" vertical="center"/>
    </xf>
    <xf numFmtId="165" fontId="29" fillId="6" borderId="17" xfId="38" applyFont="1" applyFill="1" applyBorder="1" applyAlignment="1">
      <alignment horizontal="left" vertical="center"/>
    </xf>
    <xf numFmtId="165" fontId="55" fillId="6" borderId="17" xfId="38" applyFont="1" applyFill="1" applyBorder="1" applyAlignment="1">
      <alignment horizontal="left" vertical="center"/>
    </xf>
    <xf numFmtId="165" fontId="15" fillId="6" borderId="17" xfId="38" applyFont="1" applyFill="1" applyBorder="1" applyAlignment="1">
      <alignment horizontal="left" vertical="center"/>
    </xf>
    <xf numFmtId="166" fontId="15" fillId="5" borderId="31" xfId="38" applyNumberFormat="1" applyFont="1" applyFill="1" applyBorder="1" applyAlignment="1">
      <alignment horizontal="left" vertical="center"/>
    </xf>
    <xf numFmtId="170" fontId="13" fillId="0" borderId="17" xfId="38" applyNumberFormat="1" applyFont="1" applyFill="1" applyBorder="1" applyAlignment="1">
      <alignment horizontal="center" vertical="center"/>
    </xf>
    <xf numFmtId="170" fontId="13" fillId="6" borderId="17" xfId="38" applyNumberFormat="1" applyFont="1" applyFill="1" applyBorder="1" applyAlignment="1">
      <alignment horizontal="left" vertical="center"/>
    </xf>
    <xf numFmtId="170" fontId="13" fillId="6" borderId="19" xfId="38" applyNumberFormat="1" applyFont="1" applyFill="1" applyBorder="1" applyAlignment="1">
      <alignment horizontal="left" vertical="center"/>
    </xf>
    <xf numFmtId="0" fontId="15" fillId="0" borderId="23" xfId="37" applyFont="1" applyBorder="1" applyAlignment="1">
      <alignment horizontal="left" vertical="center"/>
    </xf>
    <xf numFmtId="0" fontId="15" fillId="0" borderId="13" xfId="37" applyFont="1" applyBorder="1" applyAlignment="1">
      <alignment horizontal="left" vertical="center"/>
    </xf>
    <xf numFmtId="165" fontId="14" fillId="0" borderId="13" xfId="38" applyFont="1" applyFill="1" applyBorder="1" applyAlignment="1">
      <alignment horizontal="left" vertical="center"/>
    </xf>
    <xf numFmtId="165" fontId="14" fillId="0" borderId="13" xfId="38" applyFont="1" applyFill="1" applyBorder="1" applyAlignment="1">
      <alignment horizontal="center" vertical="center"/>
    </xf>
    <xf numFmtId="165" fontId="15" fillId="0" borderId="13" xfId="38" applyFont="1" applyFill="1" applyBorder="1" applyAlignment="1">
      <alignment horizontal="center" vertical="center"/>
    </xf>
    <xf numFmtId="165" fontId="29" fillId="0" borderId="13" xfId="38" applyFont="1" applyFill="1" applyBorder="1" applyAlignment="1">
      <alignment horizontal="left" vertical="center"/>
    </xf>
    <xf numFmtId="165" fontId="55" fillId="0" borderId="13" xfId="38" applyFont="1" applyFill="1" applyBorder="1" applyAlignment="1">
      <alignment horizontal="left" vertical="center"/>
    </xf>
    <xf numFmtId="165" fontId="15" fillId="0" borderId="13" xfId="38" applyFont="1" applyFill="1" applyBorder="1" applyAlignment="1">
      <alignment horizontal="left" vertical="center"/>
    </xf>
    <xf numFmtId="170" fontId="13" fillId="0" borderId="13" xfId="38" applyNumberFormat="1" applyFont="1" applyFill="1" applyBorder="1" applyAlignment="1">
      <alignment horizontal="center" vertical="center"/>
    </xf>
    <xf numFmtId="170" fontId="13" fillId="6" borderId="13" xfId="38" applyNumberFormat="1" applyFont="1" applyFill="1" applyBorder="1" applyAlignment="1">
      <alignment horizontal="left" vertical="center"/>
    </xf>
    <xf numFmtId="170" fontId="13" fillId="6" borderId="24" xfId="38" applyNumberFormat="1" applyFont="1" applyFill="1" applyBorder="1" applyAlignment="1">
      <alignment horizontal="left" vertical="center"/>
    </xf>
    <xf numFmtId="0" fontId="13" fillId="6" borderId="23" xfId="37" applyFont="1" applyFill="1" applyBorder="1" applyAlignment="1">
      <alignment horizontal="left" vertical="center"/>
    </xf>
    <xf numFmtId="0" fontId="13" fillId="6" borderId="13" xfId="37" applyFont="1" applyFill="1" applyBorder="1" applyAlignment="1">
      <alignment horizontal="left" vertical="center"/>
    </xf>
    <xf numFmtId="165" fontId="14" fillId="6" borderId="13" xfId="38" applyFont="1" applyFill="1" applyBorder="1" applyAlignment="1">
      <alignment horizontal="left" vertical="center"/>
    </xf>
    <xf numFmtId="165" fontId="15" fillId="6" borderId="13" xfId="38" applyFont="1" applyFill="1" applyBorder="1" applyAlignment="1">
      <alignment horizontal="left" vertical="center"/>
    </xf>
    <xf numFmtId="165" fontId="29" fillId="6" borderId="13" xfId="38" applyFont="1" applyFill="1" applyBorder="1" applyAlignment="1">
      <alignment horizontal="left" vertical="center"/>
    </xf>
    <xf numFmtId="165" fontId="55" fillId="6" borderId="13" xfId="38" applyFont="1" applyFill="1" applyBorder="1" applyAlignment="1">
      <alignment horizontal="left" vertical="center"/>
    </xf>
    <xf numFmtId="0" fontId="15" fillId="6" borderId="23" xfId="37" applyFont="1" applyFill="1" applyBorder="1" applyAlignment="1">
      <alignment horizontal="left" vertical="center"/>
    </xf>
    <xf numFmtId="0" fontId="15" fillId="6" borderId="13" xfId="37" applyFont="1" applyFill="1" applyBorder="1" applyAlignment="1">
      <alignment horizontal="left" vertical="center"/>
    </xf>
    <xf numFmtId="165" fontId="14" fillId="0" borderId="13" xfId="38" applyFont="1" applyBorder="1" applyAlignment="1">
      <alignment horizontal="left" vertical="center"/>
    </xf>
    <xf numFmtId="0" fontId="13" fillId="6" borderId="21" xfId="37" applyFont="1" applyFill="1" applyBorder="1" applyAlignment="1">
      <alignment horizontal="left" vertical="center"/>
    </xf>
    <xf numFmtId="165" fontId="14" fillId="0" borderId="21" xfId="38" applyFont="1" applyBorder="1" applyAlignment="1">
      <alignment horizontal="left" vertical="center"/>
    </xf>
    <xf numFmtId="165" fontId="14" fillId="6" borderId="21" xfId="38" applyFont="1" applyFill="1" applyBorder="1" applyAlignment="1">
      <alignment horizontal="left" vertical="center"/>
    </xf>
    <xf numFmtId="165" fontId="15" fillId="6" borderId="21" xfId="38" applyFont="1" applyFill="1" applyBorder="1" applyAlignment="1">
      <alignment horizontal="left" vertical="center"/>
    </xf>
    <xf numFmtId="165" fontId="29" fillId="6" borderId="21" xfId="38" applyFont="1" applyFill="1" applyBorder="1" applyAlignment="1">
      <alignment horizontal="left" vertical="center"/>
    </xf>
    <xf numFmtId="165" fontId="55" fillId="6" borderId="21" xfId="38" applyFont="1" applyFill="1" applyBorder="1" applyAlignment="1">
      <alignment horizontal="left" vertical="center"/>
    </xf>
    <xf numFmtId="170" fontId="13" fillId="0" borderId="21" xfId="38" applyNumberFormat="1" applyFont="1" applyFill="1" applyBorder="1" applyAlignment="1">
      <alignment horizontal="center" vertical="center"/>
    </xf>
    <xf numFmtId="170" fontId="13" fillId="6" borderId="21" xfId="38" applyNumberFormat="1" applyFont="1" applyFill="1" applyBorder="1" applyAlignment="1">
      <alignment horizontal="left" vertical="center"/>
    </xf>
    <xf numFmtId="170" fontId="13" fillId="6" borderId="22" xfId="38" applyNumberFormat="1" applyFont="1" applyFill="1" applyBorder="1" applyAlignment="1">
      <alignment horizontal="left" vertical="center"/>
    </xf>
    <xf numFmtId="0" fontId="16" fillId="4" borderId="11" xfId="37" applyFont="1" applyFill="1" applyBorder="1" applyAlignment="1">
      <alignment horizontal="left" vertical="center"/>
    </xf>
    <xf numFmtId="0" fontId="13" fillId="6" borderId="17" xfId="37" applyFont="1" applyFill="1" applyBorder="1" applyAlignment="1">
      <alignment horizontal="left" vertical="center"/>
    </xf>
    <xf numFmtId="165" fontId="14" fillId="0" borderId="17" xfId="38" applyFont="1" applyFill="1" applyBorder="1" applyAlignment="1">
      <alignment horizontal="left" vertical="center"/>
    </xf>
    <xf numFmtId="165" fontId="15" fillId="0" borderId="17" xfId="38" applyFont="1" applyFill="1" applyBorder="1" applyAlignment="1">
      <alignment horizontal="left" vertical="center"/>
    </xf>
    <xf numFmtId="165" fontId="29" fillId="0" borderId="17" xfId="38" applyFont="1" applyFill="1" applyBorder="1" applyAlignment="1">
      <alignment horizontal="left" vertical="center"/>
    </xf>
    <xf numFmtId="165" fontId="55" fillId="0" borderId="17" xfId="38" applyFont="1" applyFill="1" applyBorder="1" applyAlignment="1">
      <alignment horizontal="left" vertical="center"/>
    </xf>
    <xf numFmtId="165" fontId="15" fillId="0" borderId="49" xfId="38" applyFont="1" applyFill="1" applyBorder="1" applyAlignment="1">
      <alignment horizontal="left" vertical="center"/>
    </xf>
    <xf numFmtId="165" fontId="15" fillId="0" borderId="31" xfId="38" applyFont="1" applyFill="1" applyBorder="1" applyAlignment="1">
      <alignment horizontal="left" vertical="center"/>
    </xf>
    <xf numFmtId="165" fontId="14" fillId="0" borderId="21" xfId="38" applyFont="1" applyFill="1" applyBorder="1" applyAlignment="1">
      <alignment horizontal="left" vertical="center"/>
    </xf>
    <xf numFmtId="165" fontId="15" fillId="0" borderId="21" xfId="38" applyFont="1" applyFill="1" applyBorder="1" applyAlignment="1">
      <alignment horizontal="left" vertical="center"/>
    </xf>
    <xf numFmtId="165" fontId="29" fillId="0" borderId="21" xfId="38" applyFont="1" applyFill="1" applyBorder="1" applyAlignment="1">
      <alignment horizontal="left" vertical="center"/>
    </xf>
    <xf numFmtId="165" fontId="55" fillId="0" borderId="21" xfId="38" applyFont="1" applyFill="1" applyBorder="1" applyAlignment="1">
      <alignment horizontal="left" vertical="center"/>
    </xf>
    <xf numFmtId="0" fontId="15" fillId="0" borderId="32" xfId="37" applyFont="1" applyBorder="1" applyAlignment="1">
      <alignment horizontal="left" vertical="center"/>
    </xf>
    <xf numFmtId="170" fontId="15" fillId="0" borderId="13" xfId="38" applyNumberFormat="1" applyFont="1" applyFill="1" applyBorder="1" applyAlignment="1">
      <alignment horizontal="center" vertical="center"/>
    </xf>
    <xf numFmtId="0" fontId="32" fillId="0" borderId="0" xfId="37" applyFont="1"/>
    <xf numFmtId="165" fontId="13" fillId="0" borderId="13" xfId="38" applyFont="1" applyFill="1" applyBorder="1" applyAlignment="1">
      <alignment horizontal="left" vertical="center"/>
    </xf>
    <xf numFmtId="0" fontId="13" fillId="0" borderId="13" xfId="37" applyFont="1" applyBorder="1" applyAlignment="1">
      <alignment horizontal="center" vertical="center"/>
    </xf>
    <xf numFmtId="0" fontId="13" fillId="0" borderId="24" xfId="37" applyFont="1" applyBorder="1" applyAlignment="1">
      <alignment horizontal="left" vertical="center"/>
    </xf>
    <xf numFmtId="0" fontId="13" fillId="6" borderId="0" xfId="37" applyFont="1" applyFill="1" applyAlignment="1">
      <alignment horizontal="left" vertical="center"/>
    </xf>
    <xf numFmtId="165" fontId="13" fillId="0" borderId="21" xfId="38" applyFont="1" applyFill="1" applyBorder="1" applyAlignment="1">
      <alignment horizontal="left" vertical="center"/>
    </xf>
    <xf numFmtId="0" fontId="13" fillId="0" borderId="21" xfId="37" applyFont="1" applyBorder="1" applyAlignment="1">
      <alignment horizontal="center" vertical="center"/>
    </xf>
    <xf numFmtId="0" fontId="13" fillId="0" borderId="22" xfId="37" applyFont="1" applyBorder="1" applyAlignment="1">
      <alignment horizontal="left" vertical="center"/>
    </xf>
    <xf numFmtId="170" fontId="13" fillId="0" borderId="18" xfId="37" applyNumberFormat="1" applyFont="1" applyBorder="1"/>
    <xf numFmtId="0" fontId="13" fillId="0" borderId="17" xfId="37" applyFont="1" applyBorder="1" applyAlignment="1">
      <alignment horizontal="left"/>
    </xf>
    <xf numFmtId="165" fontId="15" fillId="0" borderId="17" xfId="38" applyFont="1" applyFill="1" applyBorder="1"/>
    <xf numFmtId="165" fontId="13" fillId="0" borderId="17" xfId="38" applyFont="1" applyFill="1" applyBorder="1"/>
    <xf numFmtId="171" fontId="13" fillId="0" borderId="17" xfId="37" applyNumberFormat="1" applyFont="1" applyBorder="1"/>
    <xf numFmtId="165" fontId="29" fillId="0" borderId="17" xfId="38" applyFont="1" applyFill="1" applyBorder="1"/>
    <xf numFmtId="165" fontId="55" fillId="0" borderId="17" xfId="38" applyFont="1" applyFill="1" applyBorder="1"/>
    <xf numFmtId="165" fontId="13" fillId="0" borderId="49" xfId="38" applyFont="1" applyFill="1" applyBorder="1"/>
    <xf numFmtId="165" fontId="15" fillId="0" borderId="17" xfId="38" applyFont="1" applyFill="1" applyBorder="1" applyAlignment="1">
      <alignment horizontal="center"/>
    </xf>
    <xf numFmtId="0" fontId="15" fillId="0" borderId="17" xfId="37" applyFont="1" applyBorder="1"/>
    <xf numFmtId="0" fontId="13" fillId="0" borderId="19" xfId="37" applyFont="1" applyBorder="1"/>
    <xf numFmtId="171" fontId="13" fillId="6" borderId="0" xfId="37" applyNumberFormat="1" applyFont="1" applyFill="1"/>
    <xf numFmtId="171" fontId="13" fillId="0" borderId="0" xfId="37" applyNumberFormat="1" applyFont="1"/>
    <xf numFmtId="170" fontId="13" fillId="0" borderId="23" xfId="37" applyNumberFormat="1" applyFont="1" applyBorder="1"/>
    <xf numFmtId="0" fontId="13" fillId="0" borderId="13" xfId="37" applyFont="1" applyBorder="1" applyAlignment="1">
      <alignment horizontal="left"/>
    </xf>
    <xf numFmtId="165" fontId="15" fillId="0" borderId="13" xfId="38" applyFont="1" applyFill="1" applyBorder="1"/>
    <xf numFmtId="165" fontId="13" fillId="0" borderId="13" xfId="38" applyFont="1" applyFill="1" applyBorder="1"/>
    <xf numFmtId="171" fontId="13" fillId="0" borderId="13" xfId="37" applyNumberFormat="1" applyFont="1" applyBorder="1"/>
    <xf numFmtId="165" fontId="29" fillId="0" borderId="13" xfId="38" applyFont="1" applyFill="1" applyBorder="1"/>
    <xf numFmtId="165" fontId="55" fillId="0" borderId="13" xfId="38" applyFont="1" applyFill="1" applyBorder="1"/>
    <xf numFmtId="165" fontId="15" fillId="0" borderId="13" xfId="38" applyFont="1" applyFill="1" applyBorder="1" applyAlignment="1">
      <alignment horizontal="center"/>
    </xf>
    <xf numFmtId="0" fontId="15" fillId="0" borderId="13" xfId="37" applyFont="1" applyBorder="1"/>
    <xf numFmtId="0" fontId="13" fillId="0" borderId="24" xfId="37" applyFont="1" applyBorder="1"/>
    <xf numFmtId="165" fontId="13" fillId="0" borderId="31" xfId="38" applyFont="1" applyFill="1" applyBorder="1"/>
    <xf numFmtId="0" fontId="13" fillId="0" borderId="23" xfId="37" applyFont="1" applyBorder="1"/>
    <xf numFmtId="165" fontId="13" fillId="0" borderId="13" xfId="38" applyFont="1" applyFill="1" applyBorder="1" applyAlignment="1">
      <alignment horizontal="center"/>
    </xf>
    <xf numFmtId="0" fontId="13" fillId="0" borderId="13" xfId="37" applyFont="1" applyBorder="1"/>
    <xf numFmtId="0" fontId="15" fillId="0" borderId="20" xfId="37" applyFont="1" applyBorder="1" applyAlignment="1">
      <alignment horizontal="left" vertical="center"/>
    </xf>
    <xf numFmtId="0" fontId="15" fillId="6" borderId="21" xfId="37" applyFont="1" applyFill="1" applyBorder="1" applyAlignment="1">
      <alignment horizontal="left" vertical="center"/>
    </xf>
    <xf numFmtId="165" fontId="29" fillId="0" borderId="21" xfId="38" applyFont="1" applyFill="1" applyBorder="1"/>
    <xf numFmtId="165" fontId="55" fillId="0" borderId="21" xfId="38" applyFont="1" applyFill="1" applyBorder="1"/>
    <xf numFmtId="165" fontId="13" fillId="0" borderId="21" xfId="38" applyFont="1" applyFill="1" applyBorder="1"/>
    <xf numFmtId="0" fontId="13" fillId="0" borderId="0" xfId="46" applyFont="1"/>
    <xf numFmtId="165" fontId="14" fillId="0" borderId="0" xfId="47" applyFont="1"/>
    <xf numFmtId="165" fontId="13" fillId="0" borderId="0" xfId="47" applyFont="1"/>
    <xf numFmtId="165" fontId="15" fillId="0" borderId="0" xfId="47" applyFont="1"/>
    <xf numFmtId="0" fontId="13" fillId="0" borderId="0" xfId="46" applyFont="1" applyAlignment="1">
      <alignment horizontal="center"/>
    </xf>
    <xf numFmtId="0" fontId="16" fillId="2" borderId="1" xfId="46" applyFont="1" applyFill="1" applyBorder="1" applyAlignment="1">
      <alignment vertical="center"/>
    </xf>
    <xf numFmtId="0" fontId="16" fillId="2" borderId="2" xfId="46" applyFont="1" applyFill="1" applyBorder="1" applyAlignment="1">
      <alignment vertical="center"/>
    </xf>
    <xf numFmtId="0" fontId="17" fillId="2" borderId="2" xfId="46" applyFont="1" applyFill="1" applyBorder="1" applyAlignment="1">
      <alignment vertical="center"/>
    </xf>
    <xf numFmtId="0" fontId="18" fillId="2" borderId="2" xfId="46" applyFont="1" applyFill="1" applyBorder="1" applyAlignment="1">
      <alignment vertical="center"/>
    </xf>
    <xf numFmtId="0" fontId="16" fillId="2" borderId="2" xfId="46" applyFont="1" applyFill="1" applyBorder="1" applyAlignment="1">
      <alignment horizontal="center" vertical="center"/>
    </xf>
    <xf numFmtId="0" fontId="16" fillId="2" borderId="2" xfId="46" applyFont="1" applyFill="1" applyBorder="1" applyAlignment="1">
      <alignment horizontal="left" vertical="center"/>
    </xf>
    <xf numFmtId="0" fontId="16" fillId="2" borderId="3" xfId="46" applyFont="1" applyFill="1" applyBorder="1" applyAlignment="1">
      <alignment horizontal="left" vertical="center"/>
    </xf>
    <xf numFmtId="0" fontId="16" fillId="3" borderId="5" xfId="46" applyFont="1" applyFill="1" applyBorder="1" applyAlignment="1">
      <alignment horizontal="left" vertical="center"/>
    </xf>
    <xf numFmtId="0" fontId="16" fillId="3" borderId="6" xfId="46" applyFont="1" applyFill="1" applyBorder="1" applyAlignment="1">
      <alignment horizontal="left" vertical="center"/>
    </xf>
    <xf numFmtId="1" fontId="17" fillId="3" borderId="6" xfId="47" applyNumberFormat="1" applyFont="1" applyFill="1" applyBorder="1" applyAlignment="1">
      <alignment horizontal="center" vertical="center"/>
    </xf>
    <xf numFmtId="0" fontId="17" fillId="3" borderId="6" xfId="47" applyNumberFormat="1" applyFont="1" applyFill="1" applyBorder="1" applyAlignment="1">
      <alignment horizontal="center" vertical="center" wrapText="1"/>
    </xf>
    <xf numFmtId="0" fontId="16" fillId="3" borderId="6" xfId="46" applyFont="1" applyFill="1" applyBorder="1" applyAlignment="1">
      <alignment horizontal="center" vertical="center" wrapText="1"/>
    </xf>
    <xf numFmtId="0" fontId="16" fillId="3" borderId="7" xfId="46" applyFont="1" applyFill="1" applyBorder="1" applyAlignment="1">
      <alignment horizontal="center" vertical="center" wrapText="1"/>
    </xf>
    <xf numFmtId="0" fontId="16" fillId="3" borderId="4" xfId="46" applyFont="1" applyFill="1" applyBorder="1" applyAlignment="1">
      <alignment horizontal="center" vertical="top" wrapText="1"/>
    </xf>
    <xf numFmtId="0" fontId="16" fillId="3" borderId="7" xfId="46" applyFont="1" applyFill="1" applyBorder="1" applyAlignment="1">
      <alignment horizontal="center" vertical="top" wrapText="1"/>
    </xf>
    <xf numFmtId="43" fontId="16" fillId="4" borderId="8" xfId="48" applyFont="1" applyFill="1" applyBorder="1" applyAlignment="1">
      <alignment vertical="center"/>
    </xf>
    <xf numFmtId="43" fontId="16" fillId="4" borderId="0" xfId="48" applyFont="1" applyFill="1" applyBorder="1" applyAlignment="1">
      <alignment vertical="center"/>
    </xf>
    <xf numFmtId="43" fontId="17" fillId="4" borderId="0" xfId="48" applyFont="1" applyFill="1" applyBorder="1" applyAlignment="1">
      <alignment vertical="center"/>
    </xf>
    <xf numFmtId="43" fontId="18" fillId="4" borderId="0" xfId="48" applyFont="1" applyFill="1" applyBorder="1" applyAlignment="1">
      <alignment vertical="center"/>
    </xf>
    <xf numFmtId="43" fontId="16" fillId="4" borderId="9" xfId="48" applyFont="1" applyFill="1" applyBorder="1" applyAlignment="1">
      <alignment vertical="center"/>
    </xf>
    <xf numFmtId="43" fontId="16" fillId="0" borderId="0" xfId="48" applyFont="1" applyAlignment="1">
      <alignment vertical="center"/>
    </xf>
    <xf numFmtId="43" fontId="13" fillId="0" borderId="13" xfId="48" applyFont="1" applyFill="1" applyBorder="1" applyAlignment="1">
      <alignment horizontal="left" vertical="center" wrapText="1"/>
    </xf>
    <xf numFmtId="43" fontId="13" fillId="0" borderId="13" xfId="48" applyFont="1" applyFill="1" applyBorder="1" applyAlignment="1">
      <alignment horizontal="left" vertical="center"/>
    </xf>
    <xf numFmtId="166" fontId="14" fillId="0" borderId="13" xfId="47" applyNumberFormat="1" applyFont="1" applyFill="1" applyBorder="1" applyAlignment="1">
      <alignment horizontal="left" vertical="center"/>
    </xf>
    <xf numFmtId="166" fontId="15" fillId="5" borderId="13" xfId="47" applyNumberFormat="1" applyFont="1" applyFill="1" applyBorder="1" applyAlignment="1">
      <alignment horizontal="left" vertical="center"/>
    </xf>
    <xf numFmtId="10" fontId="13" fillId="0" borderId="13" xfId="48" applyNumberFormat="1" applyFont="1" applyFill="1" applyBorder="1" applyAlignment="1">
      <alignment horizontal="center" vertical="center"/>
    </xf>
    <xf numFmtId="167" fontId="13" fillId="0" borderId="13" xfId="48" applyNumberFormat="1" applyFont="1" applyFill="1" applyBorder="1" applyAlignment="1">
      <alignment horizontal="center" vertical="center"/>
    </xf>
    <xf numFmtId="167" fontId="13" fillId="0" borderId="13" xfId="48" applyNumberFormat="1" applyFont="1" applyFill="1" applyBorder="1" applyAlignment="1">
      <alignment horizontal="left" vertical="center"/>
    </xf>
    <xf numFmtId="0" fontId="13" fillId="0" borderId="13" xfId="46" applyFont="1" applyBorder="1"/>
    <xf numFmtId="44" fontId="15" fillId="5" borderId="13" xfId="47" applyNumberFormat="1" applyFont="1" applyFill="1" applyBorder="1" applyAlignment="1">
      <alignment horizontal="left" vertical="center"/>
    </xf>
    <xf numFmtId="43" fontId="16" fillId="4" borderId="0" xfId="48" applyFont="1" applyFill="1" applyAlignment="1">
      <alignment vertical="center"/>
    </xf>
    <xf numFmtId="43" fontId="17" fillId="4" borderId="0" xfId="48" applyFont="1" applyFill="1" applyAlignment="1">
      <alignment vertical="center"/>
    </xf>
    <xf numFmtId="168" fontId="13" fillId="6" borderId="13" xfId="46" applyNumberFormat="1" applyFont="1" applyFill="1" applyBorder="1" applyAlignment="1">
      <alignment horizontal="left" vertical="center"/>
    </xf>
    <xf numFmtId="165" fontId="14" fillId="0" borderId="13" xfId="47" applyFont="1" applyFill="1" applyBorder="1" applyAlignment="1">
      <alignment horizontal="left" vertical="center"/>
    </xf>
    <xf numFmtId="165" fontId="15" fillId="5" borderId="13" xfId="47" applyFont="1" applyFill="1" applyBorder="1" applyAlignment="1">
      <alignment horizontal="left" vertical="center"/>
    </xf>
    <xf numFmtId="169" fontId="13" fillId="0" borderId="13" xfId="48" applyNumberFormat="1" applyFont="1" applyFill="1" applyBorder="1" applyAlignment="1">
      <alignment horizontal="center" vertical="center"/>
    </xf>
    <xf numFmtId="170" fontId="13" fillId="0" borderId="13" xfId="48" applyNumberFormat="1" applyFont="1" applyFill="1" applyBorder="1" applyAlignment="1">
      <alignment horizontal="left" vertical="center"/>
    </xf>
    <xf numFmtId="171" fontId="16" fillId="4" borderId="8" xfId="46" applyNumberFormat="1" applyFont="1" applyFill="1" applyBorder="1" applyAlignment="1">
      <alignment horizontal="left" vertical="center"/>
    </xf>
    <xf numFmtId="171" fontId="16" fillId="4" borderId="0" xfId="46" applyNumberFormat="1" applyFont="1" applyFill="1" applyAlignment="1">
      <alignment horizontal="left" vertical="center"/>
    </xf>
    <xf numFmtId="171" fontId="17" fillId="4" borderId="0" xfId="46" applyNumberFormat="1" applyFont="1" applyFill="1" applyAlignment="1">
      <alignment horizontal="left" vertical="center"/>
    </xf>
    <xf numFmtId="171" fontId="18" fillId="4" borderId="0" xfId="46" applyNumberFormat="1" applyFont="1" applyFill="1" applyAlignment="1">
      <alignment horizontal="left" vertical="center"/>
    </xf>
    <xf numFmtId="171" fontId="16" fillId="4" borderId="9" xfId="46" applyNumberFormat="1" applyFont="1" applyFill="1" applyBorder="1" applyAlignment="1">
      <alignment horizontal="left" vertical="center"/>
    </xf>
    <xf numFmtId="171" fontId="13" fillId="0" borderId="18" xfId="46" applyNumberFormat="1" applyFont="1" applyBorder="1" applyAlignment="1">
      <alignment horizontal="left" vertical="center"/>
    </xf>
    <xf numFmtId="171" fontId="13" fillId="0" borderId="17" xfId="46" applyNumberFormat="1" applyFont="1" applyBorder="1" applyAlignment="1">
      <alignment horizontal="left" vertical="center"/>
    </xf>
    <xf numFmtId="171" fontId="13" fillId="6" borderId="17" xfId="46" applyNumberFormat="1" applyFont="1" applyFill="1" applyBorder="1" applyAlignment="1">
      <alignment horizontal="left" vertical="center"/>
    </xf>
    <xf numFmtId="165" fontId="14" fillId="6" borderId="17" xfId="47" applyFont="1" applyFill="1" applyBorder="1" applyAlignment="1">
      <alignment horizontal="left" vertical="center"/>
    </xf>
    <xf numFmtId="165" fontId="13" fillId="6" borderId="17" xfId="47" applyFont="1" applyFill="1" applyBorder="1" applyAlignment="1">
      <alignment horizontal="left" vertical="center"/>
    </xf>
    <xf numFmtId="171" fontId="13" fillId="6" borderId="17" xfId="46" applyNumberFormat="1" applyFont="1" applyFill="1" applyBorder="1" applyAlignment="1">
      <alignment horizontal="center" vertical="center"/>
    </xf>
    <xf numFmtId="171" fontId="13" fillId="6" borderId="19" xfId="46" applyNumberFormat="1" applyFont="1" applyFill="1" applyBorder="1" applyAlignment="1">
      <alignment horizontal="left" vertical="center"/>
    </xf>
    <xf numFmtId="171" fontId="16" fillId="4" borderId="8" xfId="46" applyNumberFormat="1" applyFont="1" applyFill="1" applyBorder="1" applyAlignment="1">
      <alignment vertical="center"/>
    </xf>
    <xf numFmtId="171" fontId="16" fillId="4" borderId="0" xfId="46" applyNumberFormat="1" applyFont="1" applyFill="1" applyAlignment="1">
      <alignment vertical="center"/>
    </xf>
    <xf numFmtId="171" fontId="17" fillId="4" borderId="0" xfId="46" applyNumberFormat="1" applyFont="1" applyFill="1" applyAlignment="1">
      <alignment vertical="center"/>
    </xf>
    <xf numFmtId="171" fontId="18" fillId="4" borderId="0" xfId="46" applyNumberFormat="1" applyFont="1" applyFill="1" applyAlignment="1">
      <alignment vertical="center"/>
    </xf>
    <xf numFmtId="171" fontId="16" fillId="4" borderId="9" xfId="46" applyNumberFormat="1" applyFont="1" applyFill="1" applyBorder="1" applyAlignment="1">
      <alignment vertical="center"/>
    </xf>
    <xf numFmtId="171" fontId="13" fillId="0" borderId="23" xfId="46" applyNumberFormat="1" applyFont="1" applyBorder="1" applyAlignment="1">
      <alignment horizontal="left" vertical="center"/>
    </xf>
    <xf numFmtId="171" fontId="13" fillId="0" borderId="23" xfId="46" applyNumberFormat="1" applyFont="1" applyBorder="1" applyAlignment="1">
      <alignment horizontal="left" vertical="center" wrapText="1"/>
    </xf>
    <xf numFmtId="171" fontId="16" fillId="0" borderId="0" xfId="46" applyNumberFormat="1" applyFont="1" applyAlignment="1">
      <alignment vertical="center"/>
    </xf>
    <xf numFmtId="165" fontId="14" fillId="0" borderId="17" xfId="47" applyFont="1" applyFill="1" applyBorder="1" applyAlignment="1">
      <alignment horizontal="left" vertical="center"/>
    </xf>
    <xf numFmtId="165" fontId="14" fillId="0" borderId="17" xfId="47" applyFont="1" applyFill="1" applyBorder="1" applyAlignment="1">
      <alignment horizontal="right" vertical="center"/>
    </xf>
    <xf numFmtId="165" fontId="15" fillId="5" borderId="17" xfId="47" applyFont="1" applyFill="1" applyBorder="1" applyAlignment="1">
      <alignment horizontal="left" vertical="center"/>
    </xf>
    <xf numFmtId="169" fontId="13" fillId="0" borderId="17" xfId="48" applyNumberFormat="1" applyFont="1" applyFill="1" applyBorder="1" applyAlignment="1">
      <alignment horizontal="center" vertical="center"/>
    </xf>
    <xf numFmtId="170" fontId="13" fillId="0" borderId="17" xfId="48" applyNumberFormat="1" applyFont="1" applyFill="1" applyBorder="1" applyAlignment="1">
      <alignment horizontal="left" vertical="center"/>
    </xf>
    <xf numFmtId="170" fontId="13" fillId="0" borderId="19" xfId="48" applyNumberFormat="1" applyFont="1" applyFill="1" applyBorder="1" applyAlignment="1">
      <alignment horizontal="left" vertical="center"/>
    </xf>
    <xf numFmtId="171" fontId="13" fillId="0" borderId="13" xfId="46" applyNumberFormat="1" applyFont="1" applyBorder="1" applyAlignment="1">
      <alignment horizontal="left" vertical="center"/>
    </xf>
    <xf numFmtId="165" fontId="14" fillId="0" borderId="13" xfId="47" applyFont="1" applyFill="1" applyBorder="1" applyAlignment="1">
      <alignment horizontal="right" vertical="center"/>
    </xf>
    <xf numFmtId="170" fontId="13" fillId="0" borderId="24" xfId="48" applyNumberFormat="1" applyFont="1" applyFill="1" applyBorder="1" applyAlignment="1">
      <alignment horizontal="left" vertical="center"/>
    </xf>
    <xf numFmtId="0" fontId="13" fillId="0" borderId="13" xfId="46" applyFont="1" applyBorder="1" applyAlignment="1">
      <alignment horizontal="left" vertical="center"/>
    </xf>
    <xf numFmtId="170" fontId="13" fillId="0" borderId="13" xfId="48" applyNumberFormat="1" applyFont="1" applyFill="1" applyBorder="1" applyAlignment="1">
      <alignment horizontal="center" vertical="center"/>
    </xf>
    <xf numFmtId="0" fontId="13" fillId="0" borderId="24" xfId="46" applyFont="1" applyBorder="1"/>
    <xf numFmtId="171" fontId="15" fillId="0" borderId="23" xfId="46" applyNumberFormat="1" applyFont="1" applyBorder="1" applyAlignment="1">
      <alignment horizontal="left" vertical="center"/>
    </xf>
    <xf numFmtId="165" fontId="14" fillId="0" borderId="13" xfId="47" applyFont="1" applyFill="1" applyBorder="1" applyAlignment="1">
      <alignment horizontal="center" vertical="center"/>
    </xf>
    <xf numFmtId="165" fontId="15" fillId="5" borderId="13" xfId="47" applyFont="1" applyFill="1" applyBorder="1"/>
    <xf numFmtId="170" fontId="13" fillId="6" borderId="0" xfId="48" applyNumberFormat="1" applyFont="1" applyFill="1" applyBorder="1" applyAlignment="1">
      <alignment horizontal="left" vertical="center"/>
    </xf>
    <xf numFmtId="0" fontId="13" fillId="0" borderId="13" xfId="46" applyFont="1" applyBorder="1" applyAlignment="1">
      <alignment vertical="center"/>
    </xf>
    <xf numFmtId="171" fontId="15" fillId="0" borderId="13" xfId="46" applyNumberFormat="1" applyFont="1" applyBorder="1" applyAlignment="1">
      <alignment horizontal="left" vertical="center"/>
    </xf>
    <xf numFmtId="165" fontId="14" fillId="0" borderId="13" xfId="47" applyFont="1" applyFill="1" applyBorder="1"/>
    <xf numFmtId="165" fontId="15" fillId="5" borderId="13" xfId="47" applyFont="1" applyFill="1" applyBorder="1" applyAlignment="1">
      <alignment horizontal="right" vertical="center"/>
    </xf>
    <xf numFmtId="167" fontId="13" fillId="0" borderId="17" xfId="48" applyNumberFormat="1" applyFont="1" applyFill="1" applyBorder="1" applyAlignment="1">
      <alignment horizontal="center" vertical="center"/>
    </xf>
    <xf numFmtId="171" fontId="13" fillId="0" borderId="19" xfId="46" applyNumberFormat="1" applyFont="1" applyBorder="1" applyAlignment="1">
      <alignment horizontal="left" vertical="center"/>
    </xf>
    <xf numFmtId="171" fontId="13" fillId="0" borderId="0" xfId="46" applyNumberFormat="1" applyFont="1" applyAlignment="1">
      <alignment horizontal="left" vertical="center"/>
    </xf>
    <xf numFmtId="0" fontId="13" fillId="0" borderId="9" xfId="46" applyFont="1" applyBorder="1"/>
    <xf numFmtId="165" fontId="15" fillId="10" borderId="13" xfId="47" applyFont="1" applyFill="1" applyBorder="1" applyAlignment="1">
      <alignment horizontal="left" vertical="center"/>
    </xf>
    <xf numFmtId="0" fontId="13" fillId="0" borderId="0" xfId="46" applyFont="1" applyAlignment="1">
      <alignment horizontal="left"/>
    </xf>
    <xf numFmtId="0" fontId="16" fillId="2" borderId="1" xfId="46" applyFont="1" applyFill="1" applyBorder="1" applyAlignment="1">
      <alignment horizontal="left" vertical="center"/>
    </xf>
    <xf numFmtId="0" fontId="16" fillId="3" borderId="13" xfId="46" applyFont="1" applyFill="1" applyBorder="1" applyAlignment="1">
      <alignment horizontal="left" vertical="center"/>
    </xf>
    <xf numFmtId="0" fontId="16" fillId="3" borderId="13" xfId="46" applyFont="1" applyFill="1" applyBorder="1" applyAlignment="1">
      <alignment horizontal="center" vertical="center"/>
    </xf>
    <xf numFmtId="0" fontId="17" fillId="3" borderId="13" xfId="47" applyNumberFormat="1" applyFont="1" applyFill="1" applyBorder="1" applyAlignment="1">
      <alignment horizontal="center" vertical="center" wrapText="1"/>
    </xf>
    <xf numFmtId="1" fontId="17" fillId="3" borderId="13" xfId="47" applyNumberFormat="1" applyFont="1" applyFill="1" applyBorder="1" applyAlignment="1">
      <alignment horizontal="center" vertical="center" wrapText="1"/>
    </xf>
    <xf numFmtId="14" fontId="18" fillId="3" borderId="13" xfId="47" applyNumberFormat="1" applyFont="1" applyFill="1" applyBorder="1" applyAlignment="1">
      <alignment horizontal="center" vertical="center" wrapText="1"/>
    </xf>
    <xf numFmtId="14" fontId="18" fillId="3" borderId="28" xfId="47" applyNumberFormat="1" applyFont="1" applyFill="1" applyBorder="1" applyAlignment="1">
      <alignment horizontal="center" vertical="center" wrapText="1"/>
    </xf>
    <xf numFmtId="0" fontId="18" fillId="3" borderId="6" xfId="47" applyNumberFormat="1" applyFont="1" applyFill="1" applyBorder="1" applyAlignment="1">
      <alignment horizontal="center" vertical="center" wrapText="1"/>
    </xf>
    <xf numFmtId="0" fontId="16" fillId="3" borderId="13" xfId="46" applyFont="1" applyFill="1" applyBorder="1" applyAlignment="1">
      <alignment horizontal="center" vertical="center" wrapText="1"/>
    </xf>
    <xf numFmtId="0" fontId="16" fillId="3" borderId="29" xfId="46" applyFont="1" applyFill="1" applyBorder="1" applyAlignment="1">
      <alignment horizontal="center" vertical="center" wrapText="1"/>
    </xf>
    <xf numFmtId="0" fontId="16" fillId="3" borderId="24" xfId="46" applyFont="1" applyFill="1" applyBorder="1" applyAlignment="1">
      <alignment horizontal="center" vertical="center" wrapText="1"/>
    </xf>
    <xf numFmtId="43" fontId="16" fillId="4" borderId="8" xfId="48" applyFont="1" applyFill="1" applyBorder="1" applyAlignment="1">
      <alignment horizontal="left" vertical="center"/>
    </xf>
    <xf numFmtId="43" fontId="16" fillId="4" borderId="0" xfId="48" applyFont="1" applyFill="1" applyAlignment="1">
      <alignment horizontal="center" vertical="center"/>
    </xf>
    <xf numFmtId="43" fontId="18" fillId="4" borderId="0" xfId="48" applyFont="1" applyFill="1" applyAlignment="1">
      <alignment vertical="center"/>
    </xf>
    <xf numFmtId="43" fontId="18" fillId="4" borderId="47" xfId="48" applyFont="1" applyFill="1" applyBorder="1" applyAlignment="1">
      <alignment vertical="center"/>
    </xf>
    <xf numFmtId="43" fontId="16" fillId="4" borderId="30" xfId="48" applyFont="1" applyFill="1" applyBorder="1" applyAlignment="1">
      <alignment vertical="center"/>
    </xf>
    <xf numFmtId="43" fontId="13" fillId="0" borderId="13" xfId="48" applyFont="1" applyBorder="1" applyAlignment="1">
      <alignment horizontal="left" vertical="center" wrapText="1"/>
    </xf>
    <xf numFmtId="43" fontId="13" fillId="0" borderId="13" xfId="48" applyFont="1" applyBorder="1" applyAlignment="1">
      <alignment horizontal="center" vertical="center" wrapText="1"/>
    </xf>
    <xf numFmtId="43" fontId="13" fillId="0" borderId="13" xfId="48" applyFont="1" applyBorder="1" applyAlignment="1">
      <alignment horizontal="center" vertical="center"/>
    </xf>
    <xf numFmtId="166" fontId="14" fillId="0" borderId="13" xfId="47" applyNumberFormat="1" applyFont="1" applyBorder="1" applyAlignment="1">
      <alignment horizontal="left" vertical="center"/>
    </xf>
    <xf numFmtId="166" fontId="15" fillId="6" borderId="13" xfId="47" applyNumberFormat="1" applyFont="1" applyFill="1" applyBorder="1" applyAlignment="1">
      <alignment horizontal="left" vertical="center"/>
    </xf>
    <xf numFmtId="43" fontId="13" fillId="6" borderId="13" xfId="48" applyFont="1" applyFill="1" applyBorder="1" applyAlignment="1">
      <alignment horizontal="center" vertical="center"/>
    </xf>
    <xf numFmtId="166" fontId="14" fillId="6" borderId="13" xfId="47" applyNumberFormat="1" applyFont="1" applyFill="1" applyBorder="1" applyAlignment="1">
      <alignment horizontal="left" vertical="center"/>
    </xf>
    <xf numFmtId="167" fontId="13" fillId="6" borderId="0" xfId="48" applyNumberFormat="1" applyFont="1" applyFill="1" applyBorder="1" applyAlignment="1">
      <alignment horizontal="left" vertical="center"/>
    </xf>
    <xf numFmtId="43" fontId="13" fillId="6" borderId="13" xfId="48" applyFont="1" applyFill="1" applyBorder="1" applyAlignment="1">
      <alignment horizontal="left" vertical="center"/>
    </xf>
    <xf numFmtId="168" fontId="13" fillId="6" borderId="13" xfId="46" applyNumberFormat="1" applyFont="1" applyFill="1" applyBorder="1" applyAlignment="1">
      <alignment horizontal="center" vertical="center"/>
    </xf>
    <xf numFmtId="165" fontId="14" fillId="6" borderId="13" xfId="47" applyFont="1" applyFill="1" applyBorder="1" applyAlignment="1">
      <alignment horizontal="left" vertical="center"/>
    </xf>
    <xf numFmtId="165" fontId="14" fillId="0" borderId="13" xfId="47" applyFont="1" applyBorder="1" applyAlignment="1">
      <alignment horizontal="left" vertical="center"/>
    </xf>
    <xf numFmtId="165" fontId="15" fillId="6" borderId="13" xfId="47" applyFont="1" applyFill="1" applyBorder="1" applyAlignment="1">
      <alignment horizontal="left" vertical="center"/>
    </xf>
    <xf numFmtId="165" fontId="15" fillId="0" borderId="13" xfId="47" applyFont="1" applyBorder="1" applyAlignment="1">
      <alignment horizontal="left" vertical="center"/>
    </xf>
    <xf numFmtId="171" fontId="16" fillId="4" borderId="0" xfId="46" applyNumberFormat="1" applyFont="1" applyFill="1" applyAlignment="1">
      <alignment horizontal="center" vertical="center"/>
    </xf>
    <xf numFmtId="171" fontId="17" fillId="4" borderId="0" xfId="46" applyNumberFormat="1" applyFont="1" applyFill="1" applyAlignment="1">
      <alignment horizontal="center" vertical="center"/>
    </xf>
    <xf numFmtId="171" fontId="18" fillId="4" borderId="0" xfId="46" applyNumberFormat="1" applyFont="1" applyFill="1" applyAlignment="1">
      <alignment horizontal="center" vertical="center"/>
    </xf>
    <xf numFmtId="171" fontId="16" fillId="4" borderId="9" xfId="46" applyNumberFormat="1" applyFont="1" applyFill="1" applyBorder="1" applyAlignment="1">
      <alignment horizontal="center" vertical="center"/>
    </xf>
    <xf numFmtId="171" fontId="13" fillId="6" borderId="13" xfId="46" applyNumberFormat="1" applyFont="1" applyFill="1" applyBorder="1" applyAlignment="1">
      <alignment horizontal="left" vertical="center"/>
    </xf>
    <xf numFmtId="171" fontId="13" fillId="0" borderId="13" xfId="46" applyNumberFormat="1" applyFont="1" applyBorder="1" applyAlignment="1">
      <alignment horizontal="center" vertical="center"/>
    </xf>
    <xf numFmtId="165" fontId="15" fillId="0" borderId="13" xfId="47" applyFont="1" applyFill="1" applyBorder="1" applyAlignment="1">
      <alignment horizontal="left" vertical="center"/>
    </xf>
    <xf numFmtId="170" fontId="13" fillId="0" borderId="13" xfId="48" applyNumberFormat="1" applyFont="1" applyBorder="1" applyAlignment="1">
      <alignment horizontal="left" vertical="center"/>
    </xf>
    <xf numFmtId="0" fontId="13" fillId="0" borderId="13" xfId="46" applyFont="1" applyBorder="1" applyAlignment="1">
      <alignment horizontal="center" vertical="center"/>
    </xf>
    <xf numFmtId="169" fontId="13" fillId="0" borderId="13" xfId="48" applyNumberFormat="1" applyFont="1" applyFill="1" applyBorder="1" applyAlignment="1">
      <alignment horizontal="left" vertical="center"/>
    </xf>
    <xf numFmtId="165" fontId="15" fillId="0" borderId="13" xfId="47" applyFont="1" applyFill="1" applyBorder="1" applyAlignment="1">
      <alignment horizontal="right" vertical="center"/>
    </xf>
    <xf numFmtId="171" fontId="15" fillId="0" borderId="13" xfId="46" applyNumberFormat="1" applyFont="1" applyBorder="1" applyAlignment="1">
      <alignment horizontal="center" vertical="center"/>
    </xf>
    <xf numFmtId="165" fontId="15" fillId="0" borderId="13" xfId="47" applyFont="1" applyFill="1" applyBorder="1"/>
    <xf numFmtId="171" fontId="13" fillId="0" borderId="36" xfId="46" applyNumberFormat="1" applyFont="1" applyBorder="1" applyAlignment="1">
      <alignment horizontal="left" vertical="center"/>
    </xf>
    <xf numFmtId="171" fontId="13" fillId="0" borderId="37" xfId="46" applyNumberFormat="1" applyFont="1" applyBorder="1" applyAlignment="1">
      <alignment horizontal="center" vertical="center"/>
    </xf>
    <xf numFmtId="165" fontId="14" fillId="0" borderId="37" xfId="47" applyFont="1" applyFill="1" applyBorder="1" applyAlignment="1">
      <alignment horizontal="right" vertical="center"/>
    </xf>
    <xf numFmtId="165" fontId="15" fillId="0" borderId="37" xfId="47" applyFont="1" applyFill="1" applyBorder="1" applyAlignment="1">
      <alignment horizontal="right" vertical="center"/>
    </xf>
    <xf numFmtId="165" fontId="15" fillId="5" borderId="31" xfId="47" applyFont="1" applyFill="1" applyBorder="1" applyAlignment="1">
      <alignment horizontal="left" vertical="center"/>
    </xf>
    <xf numFmtId="10" fontId="13" fillId="0" borderId="31" xfId="48" applyNumberFormat="1" applyFont="1" applyFill="1" applyBorder="1" applyAlignment="1">
      <alignment horizontal="center" vertical="center"/>
    </xf>
    <xf numFmtId="169" fontId="13" fillId="0" borderId="37" xfId="48" applyNumberFormat="1" applyFont="1" applyFill="1" applyBorder="1" applyAlignment="1">
      <alignment horizontal="center" vertical="center"/>
    </xf>
    <xf numFmtId="169" fontId="13" fillId="0" borderId="37" xfId="48" applyNumberFormat="1" applyFont="1" applyFill="1" applyBorder="1" applyAlignment="1">
      <alignment horizontal="left" vertical="center"/>
    </xf>
    <xf numFmtId="170" fontId="13" fillId="0" borderId="37" xfId="48" applyNumberFormat="1" applyFont="1" applyBorder="1" applyAlignment="1">
      <alignment horizontal="left" vertical="center"/>
    </xf>
    <xf numFmtId="170" fontId="13" fillId="0" borderId="27" xfId="48" applyNumberFormat="1" applyFont="1" applyBorder="1" applyAlignment="1">
      <alignment horizontal="left" vertical="center"/>
    </xf>
    <xf numFmtId="171" fontId="13" fillId="6" borderId="18" xfId="46" applyNumberFormat="1" applyFont="1" applyFill="1" applyBorder="1" applyAlignment="1">
      <alignment horizontal="left" vertical="center"/>
    </xf>
    <xf numFmtId="165" fontId="15" fillId="0" borderId="17" xfId="47" applyFont="1" applyBorder="1" applyAlignment="1">
      <alignment horizontal="left" vertical="center"/>
    </xf>
    <xf numFmtId="166" fontId="15" fillId="0" borderId="13" xfId="47" applyNumberFormat="1" applyFont="1" applyBorder="1" applyAlignment="1">
      <alignment horizontal="left" vertical="center"/>
    </xf>
    <xf numFmtId="167" fontId="13" fillId="6" borderId="13" xfId="48" applyNumberFormat="1" applyFont="1" applyFill="1" applyBorder="1" applyAlignment="1">
      <alignment horizontal="left" vertical="center"/>
    </xf>
    <xf numFmtId="171" fontId="13" fillId="0" borderId="13" xfId="46" applyNumberFormat="1" applyFont="1" applyBorder="1" applyAlignment="1">
      <alignment vertical="center"/>
    </xf>
    <xf numFmtId="171" fontId="16" fillId="0" borderId="13" xfId="46" applyNumberFormat="1" applyFont="1" applyBorder="1" applyAlignment="1">
      <alignment horizontal="center" vertical="center"/>
    </xf>
    <xf numFmtId="171" fontId="17" fillId="0" borderId="13" xfId="46" applyNumberFormat="1" applyFont="1" applyBorder="1" applyAlignment="1">
      <alignment horizontal="center" vertical="center"/>
    </xf>
    <xf numFmtId="171" fontId="18" fillId="0" borderId="13" xfId="46" applyNumberFormat="1" applyFont="1" applyBorder="1" applyAlignment="1">
      <alignment horizontal="center" vertical="center"/>
    </xf>
    <xf numFmtId="0" fontId="16" fillId="0" borderId="13" xfId="46" applyFont="1" applyBorder="1" applyAlignment="1">
      <alignment horizontal="center"/>
    </xf>
    <xf numFmtId="0" fontId="13" fillId="6" borderId="13" xfId="46" applyFont="1" applyFill="1" applyBorder="1" applyAlignment="1">
      <alignment wrapText="1"/>
    </xf>
    <xf numFmtId="0" fontId="13" fillId="6" borderId="13" xfId="46" applyFont="1" applyFill="1" applyBorder="1" applyAlignment="1">
      <alignment horizontal="center" vertical="center"/>
    </xf>
    <xf numFmtId="165" fontId="14" fillId="6" borderId="13" xfId="47" applyFont="1" applyFill="1" applyBorder="1" applyAlignment="1">
      <alignment horizontal="right" vertical="center" wrapText="1"/>
    </xf>
    <xf numFmtId="0" fontId="13" fillId="0" borderId="13" xfId="46" applyFont="1" applyBorder="1" applyAlignment="1">
      <alignment horizontal="center"/>
    </xf>
    <xf numFmtId="166" fontId="25" fillId="6" borderId="13" xfId="47" applyNumberFormat="1" applyFont="1" applyFill="1" applyBorder="1" applyAlignment="1">
      <alignment vertical="center" wrapText="1"/>
    </xf>
    <xf numFmtId="0" fontId="58" fillId="0" borderId="0" xfId="9" quotePrefix="1" applyFont="1" applyAlignment="1">
      <alignment horizontal="left"/>
    </xf>
    <xf numFmtId="9" fontId="58" fillId="0" borderId="0" xfId="9" applyNumberFormat="1" applyFont="1" applyAlignment="1">
      <alignment horizontal="left"/>
    </xf>
    <xf numFmtId="0" fontId="47" fillId="0" borderId="0" xfId="9" applyFont="1"/>
    <xf numFmtId="192" fontId="47" fillId="0" borderId="0" xfId="9" applyNumberFormat="1" applyFont="1"/>
    <xf numFmtId="0" fontId="59" fillId="0" borderId="0" xfId="9" applyFont="1"/>
    <xf numFmtId="0" fontId="44" fillId="22" borderId="0" xfId="9" applyFill="1"/>
    <xf numFmtId="0" fontId="60" fillId="5" borderId="0" xfId="9" applyFont="1" applyFill="1"/>
    <xf numFmtId="0" fontId="44" fillId="5" borderId="0" xfId="9" applyFill="1"/>
    <xf numFmtId="0" fontId="60" fillId="0" borderId="0" xfId="9" applyFont="1"/>
    <xf numFmtId="0" fontId="61" fillId="0" borderId="0" xfId="9" applyFont="1"/>
    <xf numFmtId="10" fontId="62" fillId="0" borderId="0" xfId="10" applyNumberFormat="1" applyFont="1" applyFill="1" applyBorder="1"/>
    <xf numFmtId="0" fontId="4" fillId="0" borderId="0" xfId="9" applyFont="1"/>
    <xf numFmtId="9" fontId="4" fillId="0" borderId="0" xfId="10" applyFont="1" applyFill="1" applyBorder="1"/>
    <xf numFmtId="0" fontId="4" fillId="0" borderId="0" xfId="9" applyFont="1" applyAlignment="1">
      <alignment horizontal="center"/>
    </xf>
    <xf numFmtId="0" fontId="63" fillId="0" borderId="0" xfId="9" applyFont="1"/>
    <xf numFmtId="0" fontId="64" fillId="0" borderId="0" xfId="9" applyFont="1"/>
    <xf numFmtId="0" fontId="66" fillId="0" borderId="0" xfId="9" applyFont="1"/>
    <xf numFmtId="0" fontId="67" fillId="23" borderId="58" xfId="9" applyFont="1" applyFill="1" applyBorder="1" applyAlignment="1">
      <alignment horizontal="left"/>
    </xf>
    <xf numFmtId="0" fontId="67" fillId="23" borderId="0" xfId="9" applyFont="1" applyFill="1" applyAlignment="1">
      <alignment horizontal="left"/>
    </xf>
    <xf numFmtId="0" fontId="67" fillId="23" borderId="0" xfId="9" applyFont="1" applyFill="1"/>
    <xf numFmtId="0" fontId="67" fillId="23" borderId="15" xfId="9" applyFont="1" applyFill="1" applyBorder="1" applyAlignment="1">
      <alignment horizontal="center"/>
    </xf>
    <xf numFmtId="10" fontId="67" fillId="23" borderId="42" xfId="10" applyNumberFormat="1" applyFont="1" applyFill="1" applyBorder="1"/>
    <xf numFmtId="0" fontId="68" fillId="23" borderId="0" xfId="9" applyFont="1" applyFill="1"/>
    <xf numFmtId="0" fontId="69" fillId="0" borderId="0" xfId="9" applyFont="1"/>
    <xf numFmtId="0" fontId="4" fillId="0" borderId="58" xfId="9" applyFont="1" applyBorder="1" applyAlignment="1">
      <alignment horizontal="left"/>
    </xf>
    <xf numFmtId="0" fontId="4" fillId="0" borderId="0" xfId="9" applyFont="1" applyAlignment="1">
      <alignment horizontal="left"/>
    </xf>
    <xf numFmtId="0" fontId="63" fillId="0" borderId="58" xfId="9" applyFont="1" applyBorder="1"/>
    <xf numFmtId="0" fontId="57" fillId="24" borderId="42" xfId="9" applyFont="1" applyFill="1" applyBorder="1"/>
    <xf numFmtId="2" fontId="4" fillId="0" borderId="14" xfId="9" applyNumberFormat="1" applyFont="1" applyBorder="1" applyAlignment="1">
      <alignment horizontal="center"/>
    </xf>
    <xf numFmtId="189" fontId="62" fillId="0" borderId="35" xfId="10" applyNumberFormat="1" applyFont="1" applyFill="1" applyBorder="1"/>
    <xf numFmtId="0" fontId="57" fillId="0" borderId="35" xfId="9" applyFont="1" applyBorder="1"/>
    <xf numFmtId="0" fontId="57" fillId="24" borderId="35" xfId="9" applyFont="1" applyFill="1" applyBorder="1"/>
    <xf numFmtId="0" fontId="70" fillId="0" borderId="0" xfId="9" applyFont="1" applyAlignment="1">
      <alignment horizontal="right"/>
    </xf>
    <xf numFmtId="0" fontId="4" fillId="0" borderId="59" xfId="9" applyFont="1" applyBorder="1" applyAlignment="1">
      <alignment horizontal="left"/>
    </xf>
    <xf numFmtId="0" fontId="4" fillId="0" borderId="38" xfId="9" applyFont="1" applyBorder="1" applyAlignment="1">
      <alignment horizontal="left"/>
    </xf>
    <xf numFmtId="0" fontId="70" fillId="0" borderId="38" xfId="9" applyFont="1" applyBorder="1" applyAlignment="1">
      <alignment horizontal="right"/>
    </xf>
    <xf numFmtId="0" fontId="63" fillId="0" borderId="59" xfId="9" applyFont="1" applyBorder="1"/>
    <xf numFmtId="0" fontId="4" fillId="0" borderId="38" xfId="9" applyFont="1" applyBorder="1"/>
    <xf numFmtId="0" fontId="57" fillId="24" borderId="31" xfId="9" applyFont="1" applyFill="1" applyBorder="1"/>
    <xf numFmtId="2" fontId="4" fillId="0" borderId="45" xfId="9" applyNumberFormat="1" applyFont="1" applyBorder="1" applyAlignment="1">
      <alignment horizontal="center"/>
    </xf>
    <xf numFmtId="189" fontId="62" fillId="0" borderId="31" xfId="10" applyNumberFormat="1" applyFont="1" applyFill="1" applyBorder="1"/>
    <xf numFmtId="0" fontId="4" fillId="0" borderId="0" xfId="9" applyFont="1" applyAlignment="1">
      <alignment horizontal="right"/>
    </xf>
    <xf numFmtId="10" fontId="62" fillId="0" borderId="35" xfId="10" applyNumberFormat="1" applyFont="1" applyFill="1" applyBorder="1"/>
    <xf numFmtId="10" fontId="62" fillId="0" borderId="31" xfId="10" applyNumberFormat="1" applyFont="1" applyFill="1" applyBorder="1"/>
    <xf numFmtId="0" fontId="4" fillId="0" borderId="43" xfId="9" applyFont="1" applyBorder="1" applyAlignment="1">
      <alignment horizontal="left"/>
    </xf>
    <xf numFmtId="0" fontId="4" fillId="0" borderId="47" xfId="9" applyFont="1" applyBorder="1" applyAlignment="1">
      <alignment horizontal="left"/>
    </xf>
    <xf numFmtId="0" fontId="4" fillId="0" borderId="47" xfId="9" applyFont="1" applyBorder="1" applyAlignment="1">
      <alignment horizontal="right"/>
    </xf>
    <xf numFmtId="0" fontId="63" fillId="0" borderId="43" xfId="9" applyFont="1" applyBorder="1"/>
    <xf numFmtId="0" fontId="4" fillId="0" borderId="47" xfId="9" applyFont="1" applyBorder="1"/>
    <xf numFmtId="2" fontId="4" fillId="0" borderId="44" xfId="9" applyNumberFormat="1" applyFont="1" applyBorder="1" applyAlignment="1">
      <alignment horizontal="center"/>
    </xf>
    <xf numFmtId="10" fontId="62" fillId="0" borderId="42" xfId="10" applyNumberFormat="1" applyFont="1" applyFill="1" applyBorder="1"/>
    <xf numFmtId="0" fontId="4" fillId="0" borderId="28" xfId="9" applyFont="1" applyBorder="1" applyAlignment="1">
      <alignment horizontal="left"/>
    </xf>
    <xf numFmtId="0" fontId="4" fillId="0" borderId="60" xfId="9" applyFont="1" applyBorder="1" applyAlignment="1">
      <alignment horizontal="left"/>
    </xf>
    <xf numFmtId="0" fontId="63" fillId="0" borderId="28" xfId="9" applyFont="1" applyBorder="1"/>
    <xf numFmtId="0" fontId="4" fillId="0" borderId="60" xfId="9" applyFont="1" applyBorder="1"/>
    <xf numFmtId="0" fontId="57" fillId="24" borderId="13" xfId="9" applyFont="1" applyFill="1" applyBorder="1"/>
    <xf numFmtId="2" fontId="4" fillId="0" borderId="46" xfId="9" applyNumberFormat="1" applyFont="1" applyBorder="1" applyAlignment="1">
      <alignment horizontal="center"/>
    </xf>
    <xf numFmtId="10" fontId="62" fillId="0" borderId="13" xfId="10" applyNumberFormat="1" applyFont="1" applyFill="1" applyBorder="1"/>
    <xf numFmtId="0" fontId="63" fillId="0" borderId="58" xfId="9" applyFont="1" applyBorder="1" applyAlignment="1">
      <alignment horizontal="left"/>
    </xf>
    <xf numFmtId="2" fontId="4" fillId="0" borderId="0" xfId="9" applyNumberFormat="1" applyFont="1"/>
    <xf numFmtId="2" fontId="57" fillId="0" borderId="35" xfId="9" applyNumberFormat="1" applyFont="1" applyBorder="1" applyAlignment="1">
      <alignment horizontal="left"/>
    </xf>
    <xf numFmtId="189" fontId="4" fillId="0" borderId="0" xfId="10" applyNumberFormat="1" applyFont="1"/>
    <xf numFmtId="2" fontId="4" fillId="0" borderId="0" xfId="10" applyNumberFormat="1" applyFont="1"/>
    <xf numFmtId="10" fontId="62" fillId="0" borderId="34" xfId="10" applyNumberFormat="1" applyFont="1" applyFill="1" applyBorder="1"/>
    <xf numFmtId="10" fontId="62" fillId="0" borderId="32" xfId="10" applyNumberFormat="1" applyFont="1" applyFill="1" applyBorder="1"/>
    <xf numFmtId="0" fontId="4" fillId="0" borderId="31" xfId="9" applyFont="1" applyBorder="1"/>
    <xf numFmtId="189" fontId="4" fillId="0" borderId="14" xfId="10" applyNumberFormat="1" applyFont="1" applyFill="1" applyBorder="1" applyAlignment="1">
      <alignment horizontal="center"/>
    </xf>
    <xf numFmtId="0" fontId="57" fillId="0" borderId="42" xfId="9" applyFont="1" applyBorder="1"/>
    <xf numFmtId="189" fontId="4" fillId="0" borderId="45" xfId="10" applyNumberFormat="1" applyFont="1" applyFill="1" applyBorder="1" applyAlignment="1">
      <alignment horizontal="center"/>
    </xf>
    <xf numFmtId="0" fontId="46" fillId="0" borderId="31" xfId="9" applyFont="1" applyBorder="1"/>
    <xf numFmtId="2" fontId="4" fillId="0" borderId="14" xfId="49" applyNumberFormat="1" applyFont="1" applyFill="1" applyBorder="1" applyAlignment="1">
      <alignment horizontal="center"/>
    </xf>
    <xf numFmtId="0" fontId="57" fillId="0" borderId="35" xfId="9" applyFont="1" applyBorder="1" applyAlignment="1">
      <alignment vertical="center"/>
    </xf>
    <xf numFmtId="2" fontId="4" fillId="0" borderId="14" xfId="10" applyNumberFormat="1" applyFont="1" applyFill="1" applyBorder="1" applyAlignment="1">
      <alignment horizontal="center"/>
    </xf>
    <xf numFmtId="0" fontId="4" fillId="0" borderId="61" xfId="9" applyFont="1" applyBorder="1"/>
    <xf numFmtId="2" fontId="4" fillId="0" borderId="45" xfId="10" applyNumberFormat="1" applyFont="1" applyFill="1" applyBorder="1" applyAlignment="1">
      <alignment horizontal="center"/>
    </xf>
    <xf numFmtId="0" fontId="63" fillId="0" borderId="59" xfId="9" applyFont="1" applyBorder="1" applyAlignment="1">
      <alignment horizontal="left"/>
    </xf>
    <xf numFmtId="2" fontId="46" fillId="0" borderId="62" xfId="9" applyNumberFormat="1" applyFont="1" applyBorder="1" applyAlignment="1">
      <alignment horizontal="center"/>
    </xf>
    <xf numFmtId="0" fontId="71" fillId="0" borderId="31" xfId="9" applyFont="1" applyBorder="1" applyAlignment="1">
      <alignment horizontal="center"/>
    </xf>
    <xf numFmtId="0" fontId="70" fillId="0" borderId="0" xfId="9" applyFont="1" applyAlignment="1">
      <alignment horizontal="left"/>
    </xf>
    <xf numFmtId="0" fontId="63" fillId="0" borderId="0" xfId="9" applyFont="1" applyAlignment="1">
      <alignment horizontal="left"/>
    </xf>
    <xf numFmtId="2" fontId="4" fillId="0" borderId="0" xfId="9" applyNumberFormat="1" applyFont="1" applyAlignment="1">
      <alignment horizontal="center"/>
    </xf>
    <xf numFmtId="0" fontId="65" fillId="0" borderId="0" xfId="9" applyFont="1"/>
    <xf numFmtId="0" fontId="4" fillId="25" borderId="60" xfId="9" applyFont="1" applyFill="1" applyBorder="1"/>
    <xf numFmtId="0" fontId="72" fillId="25" borderId="47" xfId="9" applyFont="1" applyFill="1" applyBorder="1" applyAlignment="1">
      <alignment horizontal="center"/>
    </xf>
    <xf numFmtId="10" fontId="72" fillId="25" borderId="13" xfId="10" applyNumberFormat="1" applyFont="1" applyFill="1" applyBorder="1"/>
    <xf numFmtId="0" fontId="67" fillId="23" borderId="63" xfId="9" applyFont="1" applyFill="1" applyBorder="1" applyAlignment="1">
      <alignment horizontal="left"/>
    </xf>
    <xf numFmtId="10" fontId="67" fillId="23" borderId="52" xfId="10" applyNumberFormat="1" applyFont="1" applyFill="1" applyBorder="1"/>
    <xf numFmtId="0" fontId="4" fillId="0" borderId="63" xfId="9" applyFont="1" applyBorder="1" applyAlignment="1">
      <alignment horizontal="left"/>
    </xf>
    <xf numFmtId="0" fontId="46" fillId="0" borderId="58" xfId="9" applyFont="1" applyBorder="1" applyAlignment="1">
      <alignment horizontal="left"/>
    </xf>
    <xf numFmtId="0" fontId="46" fillId="0" borderId="63" xfId="9" applyFont="1" applyBorder="1" applyAlignment="1">
      <alignment horizontal="left"/>
    </xf>
    <xf numFmtId="0" fontId="4" fillId="24" borderId="42" xfId="9" applyFont="1" applyFill="1" applyBorder="1"/>
    <xf numFmtId="10" fontId="62" fillId="0" borderId="63" xfId="10" applyNumberFormat="1" applyFont="1" applyFill="1" applyBorder="1"/>
    <xf numFmtId="0" fontId="46" fillId="0" borderId="35" xfId="9" applyFont="1" applyBorder="1"/>
    <xf numFmtId="0" fontId="4" fillId="24" borderId="35" xfId="9" applyFont="1" applyFill="1" applyBorder="1"/>
    <xf numFmtId="0" fontId="4" fillId="0" borderId="61" xfId="9" applyFont="1" applyBorder="1" applyAlignment="1">
      <alignment horizontal="left"/>
    </xf>
    <xf numFmtId="0" fontId="63" fillId="0" borderId="38" xfId="9" applyFont="1" applyBorder="1" applyAlignment="1">
      <alignment horizontal="left"/>
    </xf>
    <xf numFmtId="0" fontId="4" fillId="24" borderId="31" xfId="9" applyFont="1" applyFill="1" applyBorder="1"/>
    <xf numFmtId="10" fontId="62" fillId="0" borderId="61" xfId="10" applyNumberFormat="1" applyFont="1" applyFill="1" applyBorder="1"/>
    <xf numFmtId="0" fontId="4" fillId="0" borderId="43" xfId="9" applyFont="1" applyBorder="1"/>
    <xf numFmtId="0" fontId="4" fillId="0" borderId="52" xfId="9" applyFont="1" applyBorder="1"/>
    <xf numFmtId="0" fontId="4" fillId="0" borderId="52" xfId="9" applyFont="1" applyBorder="1" applyAlignment="1">
      <alignment horizontal="left"/>
    </xf>
    <xf numFmtId="0" fontId="63" fillId="0" borderId="47" xfId="9" applyFont="1" applyBorder="1" applyAlignment="1">
      <alignment horizontal="left"/>
    </xf>
    <xf numFmtId="10" fontId="62" fillId="0" borderId="52" xfId="10" applyNumberFormat="1" applyFont="1" applyFill="1" applyBorder="1"/>
    <xf numFmtId="0" fontId="4" fillId="0" borderId="58" xfId="9" applyFont="1" applyBorder="1"/>
    <xf numFmtId="0" fontId="4" fillId="0" borderId="63" xfId="9" applyFont="1" applyBorder="1"/>
    <xf numFmtId="0" fontId="4" fillId="0" borderId="59" xfId="9" applyFont="1" applyBorder="1"/>
    <xf numFmtId="0" fontId="57" fillId="0" borderId="59" xfId="9" applyFont="1" applyBorder="1" applyAlignment="1">
      <alignment horizontal="left"/>
    </xf>
    <xf numFmtId="0" fontId="57" fillId="0" borderId="61" xfId="9" applyFont="1" applyBorder="1" applyAlignment="1">
      <alignment horizontal="left"/>
    </xf>
    <xf numFmtId="0" fontId="73" fillId="0" borderId="38" xfId="9" applyFont="1" applyBorder="1" applyAlignment="1">
      <alignment horizontal="left"/>
    </xf>
    <xf numFmtId="0" fontId="46" fillId="0" borderId="38" xfId="9" applyFont="1" applyBorder="1"/>
    <xf numFmtId="0" fontId="46" fillId="24" borderId="31" xfId="9" applyFont="1" applyFill="1" applyBorder="1"/>
    <xf numFmtId="0" fontId="57" fillId="0" borderId="0" xfId="9" applyFont="1"/>
    <xf numFmtId="0" fontId="46" fillId="0" borderId="35" xfId="9" applyFont="1" applyBorder="1" applyAlignment="1">
      <alignment vertical="center"/>
    </xf>
    <xf numFmtId="2" fontId="46" fillId="0" borderId="45" xfId="9" applyNumberFormat="1" applyFont="1" applyBorder="1" applyAlignment="1">
      <alignment horizontal="center"/>
    </xf>
    <xf numFmtId="0" fontId="73" fillId="0" borderId="43" xfId="9" applyFont="1" applyBorder="1" applyAlignment="1">
      <alignment horizontal="left"/>
    </xf>
    <xf numFmtId="0" fontId="46" fillId="0" borderId="47" xfId="9" applyFont="1" applyBorder="1"/>
    <xf numFmtId="0" fontId="46" fillId="0" borderId="52" xfId="9" applyFont="1" applyBorder="1"/>
    <xf numFmtId="0" fontId="46" fillId="24" borderId="42" xfId="9" applyFont="1" applyFill="1" applyBorder="1"/>
    <xf numFmtId="2" fontId="46" fillId="0" borderId="44" xfId="9" applyNumberFormat="1" applyFont="1" applyBorder="1" applyAlignment="1">
      <alignment horizontal="center"/>
    </xf>
    <xf numFmtId="10" fontId="46" fillId="0" borderId="52" xfId="10" applyNumberFormat="1" applyFont="1" applyFill="1" applyBorder="1"/>
    <xf numFmtId="0" fontId="73" fillId="0" borderId="58" xfId="9" applyFont="1" applyBorder="1" applyAlignment="1">
      <alignment horizontal="left"/>
    </xf>
    <xf numFmtId="0" fontId="46" fillId="0" borderId="0" xfId="9" applyFont="1"/>
    <xf numFmtId="0" fontId="46" fillId="0" borderId="63" xfId="9" applyFont="1" applyBorder="1"/>
    <xf numFmtId="0" fontId="46" fillId="24" borderId="35" xfId="9" applyFont="1" applyFill="1" applyBorder="1"/>
    <xf numFmtId="2" fontId="46" fillId="0" borderId="14" xfId="9" applyNumberFormat="1" applyFont="1" applyBorder="1" applyAlignment="1">
      <alignment horizontal="center"/>
    </xf>
    <xf numFmtId="10" fontId="46" fillId="0" borderId="63" xfId="10" applyNumberFormat="1" applyFont="1" applyFill="1" applyBorder="1"/>
    <xf numFmtId="0" fontId="63" fillId="0" borderId="43" xfId="9" applyFont="1" applyBorder="1" applyAlignment="1">
      <alignment horizontal="left"/>
    </xf>
    <xf numFmtId="0" fontId="4" fillId="26" borderId="35" xfId="9" applyFont="1" applyFill="1" applyBorder="1"/>
    <xf numFmtId="0" fontId="46" fillId="0" borderId="35" xfId="9" applyFont="1" applyBorder="1" applyAlignment="1">
      <alignment vertical="center" wrapText="1"/>
    </xf>
    <xf numFmtId="0" fontId="4" fillId="26" borderId="0" xfId="9" applyFont="1" applyFill="1"/>
    <xf numFmtId="2" fontId="4" fillId="0" borderId="62" xfId="9" applyNumberFormat="1" applyFont="1" applyBorder="1" applyAlignment="1">
      <alignment horizontal="center"/>
    </xf>
    <xf numFmtId="0" fontId="4" fillId="27" borderId="60" xfId="9" applyFont="1" applyFill="1" applyBorder="1"/>
    <xf numFmtId="0" fontId="72" fillId="27" borderId="60" xfId="9" applyFont="1" applyFill="1" applyBorder="1" applyAlignment="1">
      <alignment horizontal="center"/>
    </xf>
    <xf numFmtId="10" fontId="72" fillId="27" borderId="13" xfId="10" applyNumberFormat="1" applyFont="1" applyFill="1" applyBorder="1"/>
    <xf numFmtId="0" fontId="46" fillId="28" borderId="58" xfId="9" applyFont="1" applyFill="1" applyBorder="1" applyAlignment="1">
      <alignment horizontal="left"/>
    </xf>
    <xf numFmtId="0" fontId="46" fillId="28" borderId="63" xfId="9" applyFont="1" applyFill="1" applyBorder="1" applyAlignment="1">
      <alignment horizontal="left"/>
    </xf>
    <xf numFmtId="0" fontId="4" fillId="28" borderId="28" xfId="9" applyFont="1" applyFill="1" applyBorder="1" applyAlignment="1">
      <alignment horizontal="left"/>
    </xf>
    <xf numFmtId="0" fontId="4" fillId="28" borderId="29" xfId="9" applyFont="1" applyFill="1" applyBorder="1" applyAlignment="1">
      <alignment horizontal="left"/>
    </xf>
    <xf numFmtId="0" fontId="63" fillId="0" borderId="60" xfId="9" applyFont="1" applyBorder="1"/>
    <xf numFmtId="0" fontId="46" fillId="0" borderId="60" xfId="9" applyFont="1" applyBorder="1"/>
    <xf numFmtId="2" fontId="4" fillId="0" borderId="64" xfId="9" applyNumberFormat="1" applyFont="1" applyBorder="1" applyAlignment="1">
      <alignment horizontal="center"/>
    </xf>
    <xf numFmtId="1" fontId="4" fillId="0" borderId="58" xfId="9" applyNumberFormat="1" applyFont="1" applyBorder="1" applyAlignment="1">
      <alignment horizontal="left"/>
    </xf>
    <xf numFmtId="1" fontId="4" fillId="0" borderId="59" xfId="9" applyNumberFormat="1" applyFont="1" applyBorder="1" applyAlignment="1">
      <alignment horizontal="left"/>
    </xf>
    <xf numFmtId="0" fontId="63" fillId="0" borderId="38" xfId="9" applyFont="1" applyBorder="1"/>
    <xf numFmtId="193" fontId="4" fillId="0" borderId="0" xfId="9" applyNumberFormat="1" applyFont="1" applyAlignment="1">
      <alignment horizontal="center"/>
    </xf>
    <xf numFmtId="0" fontId="74" fillId="0" borderId="0" xfId="9" applyFont="1"/>
    <xf numFmtId="0" fontId="75" fillId="0" borderId="47" xfId="9" applyFont="1" applyBorder="1" applyAlignment="1">
      <alignment horizontal="right"/>
    </xf>
    <xf numFmtId="0" fontId="63" fillId="0" borderId="47" xfId="9" applyFont="1" applyBorder="1" applyAlignment="1">
      <alignment vertical="top" wrapText="1"/>
    </xf>
    <xf numFmtId="10" fontId="62" fillId="0" borderId="47" xfId="10" applyNumberFormat="1" applyFont="1" applyFill="1" applyBorder="1"/>
    <xf numFmtId="0" fontId="4" fillId="24" borderId="47" xfId="9" applyFont="1" applyFill="1" applyBorder="1"/>
    <xf numFmtId="0" fontId="4" fillId="0" borderId="47" xfId="9" applyFont="1" applyBorder="1" applyAlignment="1">
      <alignment horizontal="center"/>
    </xf>
    <xf numFmtId="0" fontId="57" fillId="0" borderId="52" xfId="9" applyFont="1" applyBorder="1"/>
    <xf numFmtId="0" fontId="4" fillId="0" borderId="0" xfId="9" applyFont="1" applyAlignment="1">
      <alignment horizontal="left" vertical="top" wrapText="1"/>
    </xf>
    <xf numFmtId="0" fontId="63" fillId="0" borderId="0" xfId="9" applyFont="1" applyAlignment="1">
      <alignment vertical="top" wrapText="1"/>
    </xf>
    <xf numFmtId="0" fontId="4" fillId="24" borderId="0" xfId="9" applyFont="1" applyFill="1"/>
    <xf numFmtId="0" fontId="57" fillId="0" borderId="63" xfId="9" applyFont="1" applyBorder="1"/>
    <xf numFmtId="0" fontId="4" fillId="0" borderId="38" xfId="9" applyFont="1" applyBorder="1" applyAlignment="1">
      <alignment horizontal="left" vertical="top" wrapText="1"/>
    </xf>
    <xf numFmtId="0" fontId="63" fillId="0" borderId="38" xfId="9" applyFont="1" applyBorder="1" applyAlignment="1">
      <alignment vertical="top" wrapText="1"/>
    </xf>
    <xf numFmtId="10" fontId="62" fillId="0" borderId="38" xfId="10" applyNumberFormat="1" applyFont="1" applyFill="1" applyBorder="1"/>
    <xf numFmtId="0" fontId="4" fillId="24" borderId="38" xfId="9" applyFont="1" applyFill="1" applyBorder="1"/>
    <xf numFmtId="2" fontId="4" fillId="0" borderId="38" xfId="9" applyNumberFormat="1" applyFont="1" applyBorder="1" applyAlignment="1">
      <alignment horizontal="center"/>
    </xf>
    <xf numFmtId="0" fontId="57" fillId="0" borderId="61" xfId="9" applyFont="1" applyBorder="1"/>
    <xf numFmtId="0" fontId="76" fillId="0" borderId="43" xfId="50" applyFont="1" applyBorder="1"/>
    <xf numFmtId="0" fontId="76" fillId="0" borderId="47" xfId="50" applyFont="1" applyBorder="1"/>
    <xf numFmtId="0" fontId="77" fillId="0" borderId="52" xfId="50" applyFont="1" applyBorder="1"/>
    <xf numFmtId="2" fontId="69" fillId="0" borderId="0" xfId="9" applyNumberFormat="1" applyFont="1" applyAlignment="1">
      <alignment horizontal="center"/>
    </xf>
    <xf numFmtId="10" fontId="69" fillId="0" borderId="0" xfId="10" applyNumberFormat="1" applyFont="1" applyFill="1" applyBorder="1"/>
    <xf numFmtId="0" fontId="68" fillId="0" borderId="0" xfId="9" applyFont="1"/>
    <xf numFmtId="0" fontId="46" fillId="0" borderId="43" xfId="50" applyFont="1" applyBorder="1"/>
    <xf numFmtId="44" fontId="78" fillId="0" borderId="52" xfId="50" applyNumberFormat="1" applyFont="1" applyBorder="1" applyAlignment="1">
      <alignment horizontal="left"/>
    </xf>
    <xf numFmtId="0" fontId="46" fillId="0" borderId="58" xfId="50" applyFont="1" applyBorder="1"/>
    <xf numFmtId="44" fontId="78" fillId="0" borderId="63" xfId="50" applyNumberFormat="1" applyFont="1" applyBorder="1" applyAlignment="1">
      <alignment horizontal="right"/>
    </xf>
    <xf numFmtId="0" fontId="46" fillId="0" borderId="59" xfId="50" applyFont="1" applyBorder="1"/>
    <xf numFmtId="8" fontId="46" fillId="0" borderId="38" xfId="50" applyNumberFormat="1" applyFont="1" applyBorder="1" applyAlignment="1">
      <alignment horizontal="left"/>
    </xf>
    <xf numFmtId="44" fontId="78" fillId="0" borderId="61" xfId="50" applyNumberFormat="1" applyFont="1" applyBorder="1" applyAlignment="1">
      <alignment horizontal="right"/>
    </xf>
    <xf numFmtId="0" fontId="79" fillId="0" borderId="59" xfId="50" applyFont="1" applyBorder="1"/>
    <xf numFmtId="8" fontId="46" fillId="0" borderId="38" xfId="50" applyNumberFormat="1" applyFont="1" applyBorder="1" applyAlignment="1">
      <alignment horizontal="right"/>
    </xf>
    <xf numFmtId="8" fontId="80" fillId="0" borderId="61" xfId="50" applyNumberFormat="1" applyFont="1" applyBorder="1" applyAlignment="1">
      <alignment horizontal="right"/>
    </xf>
    <xf numFmtId="44" fontId="4" fillId="0" borderId="0" xfId="51" applyFont="1" applyFill="1" applyBorder="1"/>
    <xf numFmtId="0" fontId="79" fillId="0" borderId="0" xfId="50" applyFont="1"/>
    <xf numFmtId="8" fontId="46" fillId="0" borderId="0" xfId="50" applyNumberFormat="1" applyFont="1" applyAlignment="1">
      <alignment horizontal="right"/>
    </xf>
    <xf numFmtId="8" fontId="80" fillId="0" borderId="0" xfId="50" applyNumberFormat="1" applyFont="1" applyAlignment="1">
      <alignment horizontal="right"/>
    </xf>
    <xf numFmtId="0" fontId="73" fillId="0" borderId="0" xfId="9" applyFont="1"/>
    <xf numFmtId="10" fontId="46" fillId="0" borderId="0" xfId="9" applyNumberFormat="1" applyFont="1"/>
    <xf numFmtId="0" fontId="81" fillId="29" borderId="0" xfId="9" applyFont="1" applyFill="1"/>
    <xf numFmtId="0" fontId="82" fillId="0" borderId="0" xfId="9" applyFont="1" applyAlignment="1">
      <alignment horizontal="left"/>
    </xf>
    <xf numFmtId="0" fontId="69" fillId="23" borderId="0" xfId="9" applyFont="1" applyFill="1"/>
    <xf numFmtId="0" fontId="67" fillId="23" borderId="15" xfId="9" applyFont="1" applyFill="1" applyBorder="1" applyAlignment="1">
      <alignment horizontal="center" wrapText="1"/>
    </xf>
    <xf numFmtId="10" fontId="67" fillId="23" borderId="0" xfId="10" applyNumberFormat="1" applyFont="1" applyFill="1" applyBorder="1"/>
    <xf numFmtId="0" fontId="4" fillId="0" borderId="58" xfId="9" applyFont="1" applyBorder="1" applyAlignment="1">
      <alignment horizontal="center"/>
    </xf>
    <xf numFmtId="4" fontId="4" fillId="0" borderId="14" xfId="9" applyNumberFormat="1" applyFont="1" applyBorder="1" applyAlignment="1">
      <alignment horizontal="center"/>
    </xf>
    <xf numFmtId="43" fontId="4" fillId="0" borderId="0" xfId="49" applyFont="1"/>
    <xf numFmtId="0" fontId="4" fillId="0" borderId="59" xfId="9" applyFont="1" applyBorder="1" applyAlignment="1">
      <alignment horizontal="center"/>
    </xf>
    <xf numFmtId="4" fontId="46" fillId="0" borderId="62" xfId="9" applyNumberFormat="1" applyFont="1" applyBorder="1" applyAlignment="1">
      <alignment horizontal="center"/>
    </xf>
    <xf numFmtId="4" fontId="46" fillId="0" borderId="0" xfId="9" applyNumberFormat="1" applyFont="1" applyAlignment="1">
      <alignment horizontal="center"/>
    </xf>
    <xf numFmtId="2" fontId="57" fillId="0" borderId="0" xfId="9" applyNumberFormat="1" applyFont="1" applyAlignment="1">
      <alignment horizontal="center"/>
    </xf>
    <xf numFmtId="4" fontId="57" fillId="28" borderId="0" xfId="9" applyNumberFormat="1" applyFont="1" applyFill="1" applyAlignment="1">
      <alignment horizontal="center"/>
    </xf>
    <xf numFmtId="4" fontId="4" fillId="0" borderId="0" xfId="9" applyNumberFormat="1" applyFont="1" applyAlignment="1">
      <alignment horizontal="center"/>
    </xf>
    <xf numFmtId="10" fontId="67" fillId="23" borderId="34" xfId="10" applyNumberFormat="1" applyFont="1" applyFill="1" applyBorder="1"/>
    <xf numFmtId="0" fontId="4" fillId="24" borderId="58" xfId="9" applyFont="1" applyFill="1" applyBorder="1"/>
    <xf numFmtId="0" fontId="57" fillId="0" borderId="31" xfId="9" applyFont="1" applyBorder="1"/>
    <xf numFmtId="0" fontId="84" fillId="0" borderId="0" xfId="9" applyFont="1"/>
    <xf numFmtId="0" fontId="67" fillId="23" borderId="43" xfId="9" applyFont="1" applyFill="1" applyBorder="1"/>
    <xf numFmtId="0" fontId="67" fillId="23" borderId="47" xfId="9" applyFont="1" applyFill="1" applyBorder="1" applyAlignment="1">
      <alignment horizontal="left"/>
    </xf>
    <xf numFmtId="0" fontId="67" fillId="23" borderId="47" xfId="9" applyFont="1" applyFill="1" applyBorder="1"/>
    <xf numFmtId="10" fontId="67" fillId="23" borderId="0" xfId="10" applyNumberFormat="1" applyFont="1" applyFill="1" applyBorder="1" applyAlignment="1">
      <alignment horizontal="right"/>
    </xf>
    <xf numFmtId="0" fontId="67" fillId="0" borderId="58" xfId="9" applyFont="1" applyBorder="1"/>
    <xf numFmtId="0" fontId="46" fillId="0" borderId="0" xfId="9" applyFont="1" applyAlignment="1">
      <alignment horizontal="left"/>
    </xf>
    <xf numFmtId="0" fontId="67" fillId="0" borderId="0" xfId="9" applyFont="1"/>
    <xf numFmtId="4" fontId="67" fillId="0" borderId="14" xfId="9" applyNumberFormat="1" applyFont="1" applyBorder="1" applyAlignment="1">
      <alignment horizontal="center"/>
    </xf>
    <xf numFmtId="10" fontId="67" fillId="0" borderId="63" xfId="10" applyNumberFormat="1" applyFont="1" applyFill="1" applyBorder="1" applyAlignment="1">
      <alignment horizontal="right"/>
    </xf>
    <xf numFmtId="0" fontId="85" fillId="0" borderId="42" xfId="9" applyFont="1" applyBorder="1"/>
    <xf numFmtId="0" fontId="4" fillId="0" borderId="0" xfId="9" applyFont="1" applyAlignment="1">
      <alignment horizontal="left" wrapText="1"/>
    </xf>
    <xf numFmtId="10" fontId="62" fillId="0" borderId="63" xfId="10" applyNumberFormat="1" applyFont="1" applyFill="1" applyBorder="1" applyAlignment="1">
      <alignment horizontal="right"/>
    </xf>
    <xf numFmtId="0" fontId="4" fillId="0" borderId="43" xfId="9" applyFont="1" applyBorder="1" applyAlignment="1">
      <alignment horizontal="center"/>
    </xf>
    <xf numFmtId="0" fontId="73" fillId="0" borderId="47" xfId="9" applyFont="1" applyBorder="1" applyAlignment="1">
      <alignment horizontal="right"/>
    </xf>
    <xf numFmtId="10" fontId="62" fillId="0" borderId="52" xfId="10" applyNumberFormat="1" applyFont="1" applyFill="1" applyBorder="1" applyAlignment="1">
      <alignment horizontal="right"/>
    </xf>
    <xf numFmtId="0" fontId="4" fillId="0" borderId="38" xfId="9" applyFont="1" applyBorder="1" applyAlignment="1">
      <alignment horizontal="center"/>
    </xf>
    <xf numFmtId="0" fontId="73" fillId="0" borderId="38" xfId="9" applyFont="1" applyBorder="1" applyAlignment="1">
      <alignment horizontal="right"/>
    </xf>
    <xf numFmtId="10" fontId="62" fillId="0" borderId="61" xfId="10" applyNumberFormat="1" applyFont="1" applyFill="1" applyBorder="1" applyAlignment="1">
      <alignment horizontal="right"/>
    </xf>
    <xf numFmtId="9" fontId="15" fillId="5" borderId="13" xfId="2" applyNumberFormat="1" applyFont="1" applyFill="1" applyBorder="1" applyAlignment="1">
      <alignment horizontal="left" vertical="center"/>
    </xf>
    <xf numFmtId="165" fontId="15" fillId="10" borderId="13" xfId="27" applyFont="1" applyFill="1" applyBorder="1" applyAlignment="1">
      <alignment horizontal="left" vertical="center"/>
    </xf>
    <xf numFmtId="165" fontId="15" fillId="10" borderId="42" xfId="27" applyFont="1" applyFill="1" applyBorder="1" applyAlignment="1">
      <alignment horizontal="left" vertical="center"/>
    </xf>
    <xf numFmtId="171" fontId="13" fillId="0" borderId="18" xfId="26" applyNumberFormat="1" applyFont="1" applyBorder="1" applyAlignment="1">
      <alignment horizontal="left" vertical="center"/>
    </xf>
    <xf numFmtId="168" fontId="13" fillId="0" borderId="17" xfId="26" applyNumberFormat="1" applyFont="1" applyBorder="1" applyAlignment="1">
      <alignment horizontal="left" vertical="center"/>
    </xf>
    <xf numFmtId="172" fontId="14" fillId="0" borderId="13" xfId="26" applyNumberFormat="1" applyFont="1" applyBorder="1" applyAlignment="1">
      <alignment horizontal="right" vertical="center"/>
    </xf>
    <xf numFmtId="0" fontId="13" fillId="0" borderId="41" xfId="26" applyFont="1" applyBorder="1" applyAlignment="1">
      <alignment horizontal="left" vertical="center"/>
    </xf>
    <xf numFmtId="0" fontId="13" fillId="0" borderId="42" xfId="26" applyFont="1" applyBorder="1" applyAlignment="1">
      <alignment horizontal="left" vertical="center"/>
    </xf>
    <xf numFmtId="165" fontId="14" fillId="0" borderId="42" xfId="27" applyFont="1" applyFill="1" applyBorder="1" applyAlignment="1">
      <alignment horizontal="left" vertical="center"/>
    </xf>
    <xf numFmtId="165" fontId="14" fillId="0" borderId="42" xfId="27" applyFont="1" applyFill="1" applyBorder="1" applyAlignment="1">
      <alignment horizontal="right" vertical="center"/>
    </xf>
    <xf numFmtId="172" fontId="14" fillId="0" borderId="42" xfId="26" applyNumberFormat="1" applyFont="1" applyBorder="1" applyAlignment="1">
      <alignment horizontal="right" vertical="center"/>
    </xf>
    <xf numFmtId="171" fontId="13" fillId="0" borderId="13" xfId="26" applyNumberFormat="1" applyFont="1" applyBorder="1" applyAlignment="1">
      <alignment horizontal="left" vertical="center" wrapText="1"/>
    </xf>
    <xf numFmtId="168" fontId="13" fillId="0" borderId="13" xfId="26" applyNumberFormat="1" applyFont="1" applyBorder="1" applyAlignment="1">
      <alignment horizontal="left" vertical="center"/>
    </xf>
    <xf numFmtId="171" fontId="13" fillId="6" borderId="13" xfId="26" applyNumberFormat="1" applyFont="1" applyFill="1" applyBorder="1" applyAlignment="1">
      <alignment horizontal="left" vertical="center"/>
    </xf>
    <xf numFmtId="168" fontId="13" fillId="6" borderId="13" xfId="26" applyNumberFormat="1" applyFont="1" applyFill="1" applyBorder="1" applyAlignment="1">
      <alignment horizontal="center" vertical="center"/>
    </xf>
    <xf numFmtId="165" fontId="14" fillId="6" borderId="13" xfId="27" applyFont="1" applyFill="1" applyBorder="1" applyAlignment="1">
      <alignment horizontal="right" vertical="center"/>
    </xf>
    <xf numFmtId="165" fontId="14" fillId="0" borderId="13" xfId="27" applyFont="1" applyBorder="1" applyAlignment="1">
      <alignment horizontal="right" vertical="center"/>
    </xf>
    <xf numFmtId="165" fontId="15" fillId="6" borderId="13" xfId="27" applyFont="1" applyFill="1" applyBorder="1" applyAlignment="1">
      <alignment horizontal="right" vertical="center"/>
    </xf>
    <xf numFmtId="168" fontId="13" fillId="0" borderId="13" xfId="26" applyNumberFormat="1" applyFont="1" applyBorder="1" applyAlignment="1">
      <alignment horizontal="center" vertical="center"/>
    </xf>
    <xf numFmtId="0" fontId="13" fillId="0" borderId="13" xfId="26" applyFont="1" applyBorder="1" applyAlignment="1">
      <alignment horizontal="center"/>
    </xf>
    <xf numFmtId="165" fontId="13" fillId="0" borderId="13" xfId="27" applyFont="1" applyBorder="1"/>
    <xf numFmtId="165" fontId="15" fillId="0" borderId="13" xfId="27" applyFont="1" applyBorder="1"/>
    <xf numFmtId="0" fontId="13" fillId="6" borderId="0" xfId="52" applyFont="1" applyFill="1"/>
    <xf numFmtId="0" fontId="13" fillId="0" borderId="0" xfId="52" applyFont="1"/>
    <xf numFmtId="0" fontId="14" fillId="0" borderId="0" xfId="52" applyFont="1"/>
    <xf numFmtId="0" fontId="15" fillId="0" borderId="0" xfId="52" applyFont="1"/>
    <xf numFmtId="0" fontId="13" fillId="0" borderId="0" xfId="52" applyFont="1" applyAlignment="1">
      <alignment horizontal="center"/>
    </xf>
    <xf numFmtId="4" fontId="13" fillId="0" borderId="0" xfId="52" applyNumberFormat="1" applyFont="1"/>
    <xf numFmtId="0" fontId="16" fillId="2" borderId="1" xfId="52" applyFont="1" applyFill="1" applyBorder="1" applyAlignment="1">
      <alignment vertical="center"/>
    </xf>
    <xf numFmtId="0" fontId="16" fillId="2" borderId="2" xfId="52" applyFont="1" applyFill="1" applyBorder="1" applyAlignment="1">
      <alignment vertical="center"/>
    </xf>
    <xf numFmtId="0" fontId="17" fillId="2" borderId="2" xfId="52" applyFont="1" applyFill="1" applyBorder="1" applyAlignment="1">
      <alignment vertical="center"/>
    </xf>
    <xf numFmtId="0" fontId="18" fillId="2" borderId="2" xfId="52" applyFont="1" applyFill="1" applyBorder="1" applyAlignment="1">
      <alignment vertical="center"/>
    </xf>
    <xf numFmtId="0" fontId="16" fillId="3" borderId="5" xfId="52" applyFont="1" applyFill="1" applyBorder="1" applyAlignment="1">
      <alignment horizontal="left" vertical="center"/>
    </xf>
    <xf numFmtId="0" fontId="16" fillId="3" borderId="6" xfId="52" applyFont="1" applyFill="1" applyBorder="1" applyAlignment="1">
      <alignment horizontal="left" vertical="center"/>
    </xf>
    <xf numFmtId="0" fontId="16" fillId="3" borderId="6" xfId="52" applyFont="1" applyFill="1" applyBorder="1" applyAlignment="1">
      <alignment horizontal="center" vertical="center" wrapText="1"/>
    </xf>
    <xf numFmtId="49" fontId="17" fillId="3" borderId="6" xfId="52" applyNumberFormat="1" applyFont="1" applyFill="1" applyBorder="1" applyAlignment="1">
      <alignment horizontal="right" vertical="center"/>
    </xf>
    <xf numFmtId="49" fontId="17" fillId="3" borderId="6" xfId="52" applyNumberFormat="1" applyFont="1" applyFill="1" applyBorder="1" applyAlignment="1">
      <alignment horizontal="center" vertical="center"/>
    </xf>
    <xf numFmtId="14" fontId="18" fillId="3" borderId="6" xfId="52" applyNumberFormat="1" applyFont="1" applyFill="1" applyBorder="1" applyAlignment="1">
      <alignment horizontal="center" vertical="center"/>
    </xf>
    <xf numFmtId="1" fontId="18" fillId="3" borderId="6" xfId="52" applyNumberFormat="1" applyFont="1" applyFill="1" applyBorder="1" applyAlignment="1">
      <alignment horizontal="center" vertical="center"/>
    </xf>
    <xf numFmtId="49" fontId="18" fillId="3" borderId="6" xfId="52" applyNumberFormat="1" applyFont="1" applyFill="1" applyBorder="1" applyAlignment="1">
      <alignment horizontal="center" vertical="center"/>
    </xf>
    <xf numFmtId="0" fontId="16" fillId="3" borderId="7" xfId="52" applyFont="1" applyFill="1" applyBorder="1" applyAlignment="1">
      <alignment horizontal="center" vertical="center" wrapText="1"/>
    </xf>
    <xf numFmtId="0" fontId="16" fillId="4" borderId="1" xfId="52" applyFont="1" applyFill="1" applyBorder="1" applyAlignment="1">
      <alignment vertical="center"/>
    </xf>
    <xf numFmtId="0" fontId="16" fillId="4" borderId="2" xfId="52" applyFont="1" applyFill="1" applyBorder="1" applyAlignment="1">
      <alignment vertical="center"/>
    </xf>
    <xf numFmtId="0" fontId="17" fillId="4" borderId="2" xfId="52" applyFont="1" applyFill="1" applyBorder="1" applyAlignment="1">
      <alignment vertical="center"/>
    </xf>
    <xf numFmtId="0" fontId="16" fillId="4" borderId="11" xfId="52" applyFont="1" applyFill="1" applyBorder="1" applyAlignment="1">
      <alignment vertical="center"/>
    </xf>
    <xf numFmtId="0" fontId="16" fillId="4" borderId="2" xfId="52" applyFont="1" applyFill="1" applyBorder="1" applyAlignment="1">
      <alignment horizontal="center"/>
    </xf>
    <xf numFmtId="0" fontId="16" fillId="4" borderId="3" xfId="52" applyFont="1" applyFill="1" applyBorder="1" applyAlignment="1">
      <alignment horizontal="center"/>
    </xf>
    <xf numFmtId="0" fontId="23" fillId="0" borderId="0" xfId="52" applyFont="1" applyAlignment="1">
      <alignment horizontal="center" vertical="center" wrapText="1"/>
    </xf>
    <xf numFmtId="4" fontId="23" fillId="0" borderId="0" xfId="52" applyNumberFormat="1" applyFont="1" applyAlignment="1">
      <alignment horizontal="center" vertical="center" wrapText="1"/>
    </xf>
    <xf numFmtId="0" fontId="13" fillId="0" borderId="18" xfId="52" applyFont="1" applyBorder="1" applyAlignment="1">
      <alignment horizontal="left" vertical="center"/>
    </xf>
    <xf numFmtId="0" fontId="13" fillId="0" borderId="17" xfId="52" applyFont="1" applyBorder="1" applyAlignment="1">
      <alignment horizontal="center" vertical="center"/>
    </xf>
    <xf numFmtId="166" fontId="14" fillId="0" borderId="17" xfId="52" applyNumberFormat="1" applyFont="1" applyBorder="1" applyAlignment="1">
      <alignment horizontal="right" vertical="center" wrapText="1"/>
    </xf>
    <xf numFmtId="166" fontId="15" fillId="0" borderId="17" xfId="52" applyNumberFormat="1" applyFont="1" applyBorder="1" applyAlignment="1">
      <alignment horizontal="right" vertical="center" wrapText="1"/>
    </xf>
    <xf numFmtId="166" fontId="15" fillId="0" borderId="45" xfId="53" applyNumberFormat="1" applyFont="1" applyBorder="1" applyAlignment="1">
      <alignment horizontal="left" vertical="center"/>
    </xf>
    <xf numFmtId="166" fontId="15" fillId="0" borderId="13" xfId="53" applyNumberFormat="1" applyFont="1" applyFill="1" applyBorder="1" applyAlignment="1">
      <alignment horizontal="left" vertical="center"/>
    </xf>
    <xf numFmtId="173" fontId="13" fillId="0" borderId="17" xfId="52" applyNumberFormat="1" applyFont="1" applyBorder="1" applyAlignment="1">
      <alignment horizontal="center" vertical="center"/>
    </xf>
    <xf numFmtId="173" fontId="13" fillId="0" borderId="19" xfId="52" applyNumberFormat="1" applyFont="1" applyBorder="1" applyAlignment="1">
      <alignment horizontal="center" vertical="center"/>
    </xf>
    <xf numFmtId="175" fontId="13" fillId="0" borderId="0" xfId="52" applyNumberFormat="1" applyFont="1"/>
    <xf numFmtId="0" fontId="13" fillId="0" borderId="0" xfId="52" applyFont="1" applyAlignment="1">
      <alignment horizontal="center" vertical="center" wrapText="1"/>
    </xf>
    <xf numFmtId="10" fontId="13" fillId="0" borderId="0" xfId="52" applyNumberFormat="1" applyFont="1" applyAlignment="1">
      <alignment horizontal="center" vertical="center" wrapText="1"/>
    </xf>
    <xf numFmtId="4" fontId="16" fillId="0" borderId="0" xfId="52" applyNumberFormat="1" applyFont="1" applyAlignment="1">
      <alignment horizontal="center" vertical="center" wrapText="1"/>
    </xf>
    <xf numFmtId="8" fontId="16" fillId="0" borderId="0" xfId="52" applyNumberFormat="1" applyFont="1" applyAlignment="1">
      <alignment horizontal="center" vertical="center" wrapText="1"/>
    </xf>
    <xf numFmtId="8" fontId="13" fillId="0" borderId="0" xfId="52" applyNumberFormat="1" applyFont="1" applyAlignment="1">
      <alignment horizontal="center" vertical="center" wrapText="1"/>
    </xf>
    <xf numFmtId="0" fontId="13" fillId="0" borderId="23" xfId="52" applyFont="1" applyBorder="1" applyAlignment="1">
      <alignment horizontal="left" vertical="center"/>
    </xf>
    <xf numFmtId="0" fontId="13" fillId="0" borderId="13" xfId="52" applyFont="1" applyBorder="1" applyAlignment="1">
      <alignment horizontal="center" vertical="center"/>
    </xf>
    <xf numFmtId="166" fontId="14" fillId="0" borderId="13" xfId="52" applyNumberFormat="1" applyFont="1" applyBorder="1" applyAlignment="1">
      <alignment horizontal="right" vertical="center" wrapText="1"/>
    </xf>
    <xf numFmtId="166" fontId="15" fillId="0" borderId="13" xfId="52" applyNumberFormat="1" applyFont="1" applyBorder="1" applyAlignment="1">
      <alignment horizontal="right" vertical="center" wrapText="1"/>
    </xf>
    <xf numFmtId="173" fontId="13" fillId="0" borderId="13" xfId="52" applyNumberFormat="1" applyFont="1" applyBorder="1" applyAlignment="1">
      <alignment horizontal="center" vertical="center"/>
    </xf>
    <xf numFmtId="173" fontId="13" fillId="0" borderId="24" xfId="52" applyNumberFormat="1" applyFont="1" applyBorder="1" applyAlignment="1">
      <alignment horizontal="center" vertical="center"/>
    </xf>
    <xf numFmtId="0" fontId="13" fillId="0" borderId="23" xfId="52" applyFont="1" applyBorder="1" applyAlignment="1">
      <alignment vertical="center"/>
    </xf>
    <xf numFmtId="0" fontId="13" fillId="0" borderId="0" xfId="52" applyFont="1" applyAlignment="1">
      <alignment horizontal="justify" vertical="center"/>
    </xf>
    <xf numFmtId="8" fontId="13" fillId="0" borderId="0" xfId="52" applyNumberFormat="1" applyFont="1" applyAlignment="1">
      <alignment horizontal="justify" vertical="center"/>
    </xf>
    <xf numFmtId="7" fontId="14" fillId="0" borderId="13" xfId="52" applyNumberFormat="1" applyFont="1" applyBorder="1" applyAlignment="1">
      <alignment horizontal="right" vertical="center" wrapText="1"/>
    </xf>
    <xf numFmtId="4" fontId="13" fillId="0" borderId="0" xfId="52" applyNumberFormat="1" applyFont="1" applyAlignment="1">
      <alignment horizontal="justify" vertical="center"/>
    </xf>
    <xf numFmtId="43" fontId="13" fillId="0" borderId="20" xfId="54" applyFont="1" applyFill="1" applyBorder="1" applyAlignment="1">
      <alignment horizontal="left" vertical="center" wrapText="1"/>
    </xf>
    <xf numFmtId="43" fontId="13" fillId="0" borderId="21" xfId="54" applyFont="1" applyFill="1" applyBorder="1" applyAlignment="1">
      <alignment horizontal="center" vertical="center" wrapText="1"/>
    </xf>
    <xf numFmtId="43" fontId="13" fillId="0" borderId="21" xfId="54" applyFont="1" applyFill="1" applyBorder="1" applyAlignment="1">
      <alignment horizontal="left" vertical="center"/>
    </xf>
    <xf numFmtId="166" fontId="14" fillId="0" borderId="21" xfId="53" applyNumberFormat="1" applyFont="1" applyFill="1" applyBorder="1" applyAlignment="1">
      <alignment horizontal="left" vertical="center"/>
    </xf>
    <xf numFmtId="166" fontId="13" fillId="0" borderId="21" xfId="53" applyNumberFormat="1" applyFont="1" applyFill="1" applyBorder="1" applyAlignment="1">
      <alignment horizontal="left" vertical="center"/>
    </xf>
    <xf numFmtId="167" fontId="13" fillId="0" borderId="21" xfId="54" applyNumberFormat="1" applyFont="1" applyFill="1" applyBorder="1" applyAlignment="1">
      <alignment horizontal="center" vertical="center"/>
    </xf>
    <xf numFmtId="167" fontId="13" fillId="0" borderId="22" xfId="54" applyNumberFormat="1" applyFont="1" applyFill="1" applyBorder="1" applyAlignment="1">
      <alignment horizontal="center" vertical="center"/>
    </xf>
    <xf numFmtId="0" fontId="13" fillId="0" borderId="9" xfId="52" applyFont="1" applyBorder="1"/>
    <xf numFmtId="0" fontId="16" fillId="4" borderId="8" xfId="52" applyFont="1" applyFill="1" applyBorder="1" applyAlignment="1">
      <alignment vertical="center"/>
    </xf>
    <xf numFmtId="0" fontId="16" fillId="4" borderId="0" xfId="52" applyFont="1" applyFill="1" applyAlignment="1">
      <alignment horizontal="center" vertical="center"/>
    </xf>
    <xf numFmtId="0" fontId="17" fillId="4" borderId="0" xfId="52" applyFont="1" applyFill="1" applyAlignment="1">
      <alignment horizontal="center" vertical="center"/>
    </xf>
    <xf numFmtId="0" fontId="16" fillId="4" borderId="9" xfId="52" applyFont="1" applyFill="1" applyBorder="1" applyAlignment="1">
      <alignment horizontal="center"/>
    </xf>
    <xf numFmtId="0" fontId="15" fillId="0" borderId="18" xfId="52" applyFont="1" applyBorder="1" applyAlignment="1">
      <alignment horizontal="left" vertical="center"/>
    </xf>
    <xf numFmtId="165" fontId="14" fillId="0" borderId="17" xfId="53" applyFont="1" applyFill="1" applyBorder="1" applyAlignment="1">
      <alignment horizontal="center" vertical="center"/>
    </xf>
    <xf numFmtId="44" fontId="14" fillId="0" borderId="17" xfId="52" applyNumberFormat="1" applyFont="1" applyBorder="1" applyAlignment="1">
      <alignment horizontal="right" vertical="center"/>
    </xf>
    <xf numFmtId="44" fontId="15" fillId="0" borderId="17" xfId="52" applyNumberFormat="1" applyFont="1" applyBorder="1" applyAlignment="1">
      <alignment horizontal="right" vertical="center"/>
    </xf>
    <xf numFmtId="174" fontId="15" fillId="0" borderId="17" xfId="52" applyNumberFormat="1" applyFont="1" applyBorder="1" applyAlignment="1">
      <alignment horizontal="center" vertical="center"/>
    </xf>
    <xf numFmtId="170" fontId="13" fillId="0" borderId="17" xfId="53" applyNumberFormat="1" applyFont="1" applyFill="1" applyBorder="1" applyAlignment="1">
      <alignment horizontal="center"/>
    </xf>
    <xf numFmtId="174" fontId="15" fillId="0" borderId="19" xfId="52" applyNumberFormat="1" applyFont="1" applyBorder="1" applyAlignment="1">
      <alignment horizontal="center" vertical="center"/>
    </xf>
    <xf numFmtId="0" fontId="15" fillId="0" borderId="23" xfId="52" applyFont="1" applyBorder="1" applyAlignment="1">
      <alignment horizontal="left" vertical="center"/>
    </xf>
    <xf numFmtId="165" fontId="14" fillId="0" borderId="13" xfId="53" applyFont="1" applyFill="1" applyBorder="1" applyAlignment="1">
      <alignment horizontal="center" vertical="center"/>
    </xf>
    <xf numFmtId="44" fontId="14" fillId="0" borderId="13" xfId="52" applyNumberFormat="1" applyFont="1" applyBorder="1" applyAlignment="1">
      <alignment horizontal="right" vertical="center"/>
    </xf>
    <xf numFmtId="44" fontId="15" fillId="0" borderId="13" xfId="52" applyNumberFormat="1" applyFont="1" applyBorder="1" applyAlignment="1">
      <alignment horizontal="right" vertical="center"/>
    </xf>
    <xf numFmtId="174" fontId="15" fillId="0" borderId="13" xfId="52" applyNumberFormat="1" applyFont="1" applyBorder="1" applyAlignment="1">
      <alignment horizontal="center" vertical="center"/>
    </xf>
    <xf numFmtId="170" fontId="13" fillId="0" borderId="13" xfId="53" applyNumberFormat="1" applyFont="1" applyFill="1" applyBorder="1" applyAlignment="1">
      <alignment horizontal="center"/>
    </xf>
    <xf numFmtId="174" fontId="15" fillId="0" borderId="24" xfId="52" applyNumberFormat="1" applyFont="1" applyBorder="1" applyAlignment="1">
      <alignment horizontal="center" vertical="center"/>
    </xf>
    <xf numFmtId="0" fontId="13" fillId="0" borderId="0" xfId="52" applyFont="1" applyAlignment="1">
      <alignment horizontal="justify" vertical="center" wrapText="1"/>
    </xf>
    <xf numFmtId="0" fontId="13" fillId="0" borderId="13" xfId="52" applyFont="1" applyBorder="1" applyAlignment="1">
      <alignment horizontal="center"/>
    </xf>
    <xf numFmtId="170" fontId="13" fillId="0" borderId="24" xfId="53" applyNumberFormat="1" applyFont="1" applyFill="1" applyBorder="1" applyAlignment="1">
      <alignment horizontal="center"/>
    </xf>
    <xf numFmtId="44" fontId="14" fillId="0" borderId="13" xfId="52" applyNumberFormat="1" applyFont="1" applyBorder="1" applyAlignment="1">
      <alignment horizontal="right" vertical="center" wrapText="1"/>
    </xf>
    <xf numFmtId="0" fontId="13" fillId="0" borderId="20" xfId="52" applyFont="1" applyBorder="1" applyAlignment="1">
      <alignment horizontal="left" vertical="center"/>
    </xf>
    <xf numFmtId="0" fontId="13" fillId="0" borderId="21" xfId="52" applyFont="1" applyBorder="1" applyAlignment="1">
      <alignment horizontal="center" vertical="center"/>
    </xf>
    <xf numFmtId="44" fontId="14" fillId="0" borderId="21" xfId="52" applyNumberFormat="1" applyFont="1" applyBorder="1" applyAlignment="1">
      <alignment horizontal="right" vertical="center"/>
    </xf>
    <xf numFmtId="44" fontId="15" fillId="0" borderId="21" xfId="52" applyNumberFormat="1" applyFont="1" applyBorder="1" applyAlignment="1">
      <alignment horizontal="right" vertical="center"/>
    </xf>
    <xf numFmtId="170" fontId="13" fillId="0" borderId="21" xfId="53" applyNumberFormat="1" applyFont="1" applyFill="1" applyBorder="1" applyAlignment="1">
      <alignment horizontal="center"/>
    </xf>
    <xf numFmtId="174" fontId="15" fillId="0" borderId="22" xfId="52" applyNumberFormat="1" applyFont="1" applyBorder="1" applyAlignment="1">
      <alignment horizontal="center" vertical="center"/>
    </xf>
    <xf numFmtId="0" fontId="15" fillId="0" borderId="17" xfId="52" applyFont="1" applyBorder="1" applyAlignment="1">
      <alignment horizontal="center" vertical="center"/>
    </xf>
    <xf numFmtId="44" fontId="14" fillId="6" borderId="17" xfId="52" applyNumberFormat="1" applyFont="1" applyFill="1" applyBorder="1" applyAlignment="1">
      <alignment horizontal="right" vertical="center"/>
    </xf>
    <xf numFmtId="44" fontId="15" fillId="6" borderId="17" xfId="52" applyNumberFormat="1" applyFont="1" applyFill="1" applyBorder="1" applyAlignment="1">
      <alignment horizontal="right" vertical="center"/>
    </xf>
    <xf numFmtId="170" fontId="13" fillId="0" borderId="17" xfId="52" applyNumberFormat="1" applyFont="1" applyBorder="1" applyAlignment="1">
      <alignment horizontal="center" vertical="center"/>
    </xf>
    <xf numFmtId="170" fontId="13" fillId="6" borderId="17" xfId="52" applyNumberFormat="1" applyFont="1" applyFill="1" applyBorder="1" applyAlignment="1">
      <alignment horizontal="center" vertical="center"/>
    </xf>
    <xf numFmtId="170" fontId="13" fillId="0" borderId="19" xfId="52" applyNumberFormat="1" applyFont="1" applyBorder="1" applyAlignment="1">
      <alignment horizontal="center" vertical="center"/>
    </xf>
    <xf numFmtId="0" fontId="15" fillId="0" borderId="13" xfId="52" applyFont="1" applyBorder="1" applyAlignment="1">
      <alignment horizontal="center" vertical="center"/>
    </xf>
    <xf numFmtId="44" fontId="14" fillId="6" borderId="13" xfId="52" applyNumberFormat="1" applyFont="1" applyFill="1" applyBorder="1" applyAlignment="1">
      <alignment horizontal="right" vertical="center"/>
    </xf>
    <xf numFmtId="44" fontId="15" fillId="6" borderId="13" xfId="52" applyNumberFormat="1" applyFont="1" applyFill="1" applyBorder="1" applyAlignment="1">
      <alignment horizontal="right" vertical="center"/>
    </xf>
    <xf numFmtId="170" fontId="13" fillId="0" borderId="13" xfId="52" applyNumberFormat="1" applyFont="1" applyBorder="1" applyAlignment="1">
      <alignment horizontal="center" vertical="center"/>
    </xf>
    <xf numFmtId="170" fontId="13" fillId="6" borderId="13" xfId="52" applyNumberFormat="1" applyFont="1" applyFill="1" applyBorder="1" applyAlignment="1">
      <alignment horizontal="center" vertical="center"/>
    </xf>
    <xf numFmtId="170" fontId="13" fillId="0" borderId="24" xfId="52" applyNumberFormat="1" applyFont="1" applyBorder="1" applyAlignment="1">
      <alignment horizontal="center" vertical="center"/>
    </xf>
    <xf numFmtId="165" fontId="14" fillId="0" borderId="13" xfId="52" applyNumberFormat="1" applyFont="1" applyBorder="1"/>
    <xf numFmtId="165" fontId="15" fillId="0" borderId="13" xfId="52" applyNumberFormat="1" applyFont="1" applyBorder="1"/>
    <xf numFmtId="170" fontId="13" fillId="6" borderId="13" xfId="53" applyNumberFormat="1" applyFont="1" applyFill="1" applyBorder="1" applyAlignment="1">
      <alignment horizontal="center"/>
    </xf>
    <xf numFmtId="176" fontId="13" fillId="0" borderId="0" xfId="52" applyNumberFormat="1" applyFont="1"/>
    <xf numFmtId="165" fontId="13" fillId="0" borderId="13" xfId="52" applyNumberFormat="1" applyFont="1" applyBorder="1"/>
    <xf numFmtId="165" fontId="14" fillId="0" borderId="13" xfId="53" applyFont="1" applyBorder="1" applyAlignment="1">
      <alignment horizontal="center" vertical="center"/>
    </xf>
    <xf numFmtId="0" fontId="24" fillId="0" borderId="0" xfId="52" applyFont="1" applyAlignment="1">
      <alignment vertical="center"/>
    </xf>
    <xf numFmtId="0" fontId="24" fillId="0" borderId="0" xfId="52" applyFont="1"/>
    <xf numFmtId="166" fontId="14" fillId="6" borderId="13" xfId="52" applyNumberFormat="1" applyFont="1" applyFill="1" applyBorder="1" applyAlignment="1">
      <alignment horizontal="right" vertical="center"/>
    </xf>
    <xf numFmtId="175" fontId="14" fillId="6" borderId="13" xfId="52" applyNumberFormat="1" applyFont="1" applyFill="1" applyBorder="1"/>
    <xf numFmtId="175" fontId="13" fillId="6" borderId="13" xfId="52" applyNumberFormat="1" applyFont="1" applyFill="1" applyBorder="1"/>
    <xf numFmtId="175" fontId="13" fillId="0" borderId="13" xfId="52" applyNumberFormat="1" applyFont="1" applyBorder="1"/>
    <xf numFmtId="44" fontId="14" fillId="0" borderId="21" xfId="52" applyNumberFormat="1" applyFont="1" applyBorder="1" applyAlignment="1">
      <alignment horizontal="right" vertical="center" wrapText="1"/>
    </xf>
    <xf numFmtId="166" fontId="14" fillId="6" borderId="21" xfId="52" applyNumberFormat="1" applyFont="1" applyFill="1" applyBorder="1" applyAlignment="1">
      <alignment horizontal="right" vertical="center"/>
    </xf>
    <xf numFmtId="175" fontId="14" fillId="6" borderId="21" xfId="52" applyNumberFormat="1" applyFont="1" applyFill="1" applyBorder="1"/>
    <xf numFmtId="175" fontId="13" fillId="6" borderId="21" xfId="52" applyNumberFormat="1" applyFont="1" applyFill="1" applyBorder="1"/>
    <xf numFmtId="175" fontId="13" fillId="0" borderId="21" xfId="52" applyNumberFormat="1" applyFont="1" applyBorder="1"/>
    <xf numFmtId="170" fontId="13" fillId="6" borderId="21" xfId="53" applyNumberFormat="1" applyFont="1" applyFill="1" applyBorder="1" applyAlignment="1">
      <alignment horizontal="center"/>
    </xf>
    <xf numFmtId="0" fontId="13" fillId="0" borderId="17" xfId="52" applyFont="1" applyBorder="1" applyAlignment="1">
      <alignment horizontal="center"/>
    </xf>
    <xf numFmtId="0" fontId="13" fillId="0" borderId="19" xfId="52" applyFont="1" applyBorder="1" applyAlignment="1">
      <alignment horizontal="center"/>
    </xf>
    <xf numFmtId="0" fontId="13" fillId="0" borderId="24" xfId="52" applyFont="1" applyBorder="1" applyAlignment="1">
      <alignment horizontal="center"/>
    </xf>
    <xf numFmtId="8" fontId="13" fillId="0" borderId="0" xfId="52" applyNumberFormat="1" applyFont="1" applyAlignment="1">
      <alignment horizontal="justify" vertical="center" wrapText="1"/>
    </xf>
    <xf numFmtId="44" fontId="15" fillId="5" borderId="13" xfId="53" applyNumberFormat="1" applyFont="1" applyFill="1" applyBorder="1" applyAlignment="1">
      <alignment horizontal="left" vertical="center"/>
    </xf>
    <xf numFmtId="0" fontId="13" fillId="0" borderId="23" xfId="52" applyFont="1" applyBorder="1"/>
    <xf numFmtId="44" fontId="14" fillId="0" borderId="13" xfId="52" applyNumberFormat="1" applyFont="1" applyBorder="1" applyAlignment="1">
      <alignment horizontal="right"/>
    </xf>
    <xf numFmtId="44" fontId="15" fillId="0" borderId="13" xfId="52" applyNumberFormat="1" applyFont="1" applyBorder="1" applyAlignment="1">
      <alignment horizontal="right"/>
    </xf>
    <xf numFmtId="0" fontId="15" fillId="0" borderId="23" xfId="52" applyFont="1" applyBorder="1"/>
    <xf numFmtId="0" fontId="13" fillId="0" borderId="20" xfId="52" applyFont="1" applyBorder="1"/>
    <xf numFmtId="0" fontId="13" fillId="7" borderId="23" xfId="52" applyFont="1" applyFill="1" applyBorder="1"/>
    <xf numFmtId="0" fontId="18" fillId="4" borderId="0" xfId="52" applyFont="1" applyFill="1" applyAlignment="1">
      <alignment horizontal="center" vertical="center"/>
    </xf>
    <xf numFmtId="0" fontId="16" fillId="4" borderId="0" xfId="52" applyFont="1" applyFill="1" applyAlignment="1">
      <alignment horizontal="center"/>
    </xf>
    <xf numFmtId="0" fontId="13" fillId="0" borderId="18" xfId="52" applyFont="1" applyBorder="1" applyAlignment="1">
      <alignment vertical="center"/>
    </xf>
    <xf numFmtId="0" fontId="13" fillId="0" borderId="19" xfId="52" applyFont="1" applyBorder="1" applyAlignment="1">
      <alignment horizontal="center" vertical="center"/>
    </xf>
    <xf numFmtId="0" fontId="13" fillId="0" borderId="24" xfId="52" applyFont="1" applyBorder="1" applyAlignment="1">
      <alignment horizontal="center" vertical="center"/>
    </xf>
    <xf numFmtId="0" fontId="13" fillId="6" borderId="23" xfId="52" applyFont="1" applyFill="1" applyBorder="1" applyAlignment="1">
      <alignment vertical="center"/>
    </xf>
    <xf numFmtId="0" fontId="13" fillId="6" borderId="13" xfId="52" applyFont="1" applyFill="1" applyBorder="1" applyAlignment="1">
      <alignment horizontal="center" vertical="center"/>
    </xf>
    <xf numFmtId="44" fontId="15" fillId="0" borderId="45" xfId="52" applyNumberFormat="1" applyFont="1" applyBorder="1" applyAlignment="1">
      <alignment horizontal="right" vertical="center"/>
    </xf>
    <xf numFmtId="44" fontId="15" fillId="0" borderId="46" xfId="52" applyNumberFormat="1" applyFont="1" applyBorder="1" applyAlignment="1">
      <alignment horizontal="right" vertical="center"/>
    </xf>
    <xf numFmtId="44" fontId="15" fillId="7" borderId="13" xfId="52" applyNumberFormat="1" applyFont="1" applyFill="1" applyBorder="1" applyAlignment="1">
      <alignment horizontal="right" vertical="center"/>
    </xf>
    <xf numFmtId="166" fontId="15" fillId="5" borderId="13" xfId="53" applyNumberFormat="1" applyFont="1" applyFill="1" applyBorder="1" applyAlignment="1">
      <alignment horizontal="left" vertical="center"/>
    </xf>
    <xf numFmtId="44" fontId="25" fillId="0" borderId="13" xfId="52" applyNumberFormat="1" applyFont="1" applyBorder="1" applyAlignment="1">
      <alignment horizontal="right" vertical="center"/>
    </xf>
    <xf numFmtId="44" fontId="14" fillId="6" borderId="21" xfId="52" applyNumberFormat="1" applyFont="1" applyFill="1" applyBorder="1" applyAlignment="1">
      <alignment horizontal="right" vertical="center"/>
    </xf>
    <xf numFmtId="44" fontId="15" fillId="6" borderId="21" xfId="52" applyNumberFormat="1" applyFont="1" applyFill="1" applyBorder="1" applyAlignment="1">
      <alignment horizontal="right" vertical="center"/>
    </xf>
    <xf numFmtId="0" fontId="13" fillId="0" borderId="21" xfId="52" applyFont="1" applyBorder="1" applyAlignment="1">
      <alignment horizontal="center"/>
    </xf>
    <xf numFmtId="0" fontId="13" fillId="0" borderId="22" xfId="52" applyFont="1" applyBorder="1" applyAlignment="1">
      <alignment horizontal="center"/>
    </xf>
    <xf numFmtId="44" fontId="14" fillId="0" borderId="0" xfId="52" applyNumberFormat="1" applyFont="1" applyAlignment="1">
      <alignment horizontal="right" vertical="center"/>
    </xf>
    <xf numFmtId="7" fontId="14" fillId="0" borderId="0" xfId="52" applyNumberFormat="1" applyFont="1" applyAlignment="1">
      <alignment horizontal="right" vertical="center"/>
    </xf>
    <xf numFmtId="7" fontId="15" fillId="0" borderId="0" xfId="52" applyNumberFormat="1" applyFont="1" applyAlignment="1">
      <alignment horizontal="right" vertical="center"/>
    </xf>
    <xf numFmtId="0" fontId="14" fillId="0" borderId="0" xfId="52" applyFont="1" applyAlignment="1">
      <alignment horizontal="right"/>
    </xf>
    <xf numFmtId="0" fontId="15" fillId="0" borderId="0" xfId="52" applyFont="1" applyAlignment="1">
      <alignment horizontal="right"/>
    </xf>
    <xf numFmtId="0" fontId="26" fillId="0" borderId="0" xfId="52" applyFont="1"/>
    <xf numFmtId="0" fontId="26" fillId="0" borderId="0" xfId="52" applyFont="1" applyAlignment="1">
      <alignment horizontal="right"/>
    </xf>
    <xf numFmtId="0" fontId="14" fillId="0" borderId="0" xfId="52" applyFont="1" applyAlignment="1">
      <alignment horizontal="left" vertical="center"/>
    </xf>
    <xf numFmtId="1" fontId="14" fillId="0" borderId="0" xfId="52" applyNumberFormat="1" applyFont="1" applyAlignment="1">
      <alignment horizontal="right" vertical="center"/>
    </xf>
    <xf numFmtId="1" fontId="17" fillId="0" borderId="0" xfId="52" applyNumberFormat="1" applyFont="1" applyAlignment="1">
      <alignment horizontal="center" vertical="center"/>
    </xf>
    <xf numFmtId="0" fontId="14" fillId="0" borderId="0" xfId="52" applyFont="1" applyAlignment="1">
      <alignment horizontal="right" vertical="center" wrapText="1" shrinkToFit="1"/>
    </xf>
    <xf numFmtId="185" fontId="2" fillId="0" borderId="0" xfId="55" applyNumberFormat="1"/>
    <xf numFmtId="183" fontId="2" fillId="0" borderId="0" xfId="55" applyNumberFormat="1" applyAlignment="1">
      <alignment wrapText="1"/>
    </xf>
    <xf numFmtId="183" fontId="2" fillId="0" borderId="0" xfId="55" applyNumberFormat="1"/>
    <xf numFmtId="186" fontId="2" fillId="0" borderId="0" xfId="55" applyNumberFormat="1"/>
    <xf numFmtId="0" fontId="2" fillId="0" borderId="0" xfId="55"/>
    <xf numFmtId="0" fontId="2" fillId="0" borderId="0" xfId="55" applyAlignment="1">
      <alignment horizontal="center" wrapText="1"/>
    </xf>
    <xf numFmtId="0" fontId="62" fillId="0" borderId="0" xfId="55" applyFont="1" applyAlignment="1">
      <alignment horizontal="center" vertical="center"/>
    </xf>
    <xf numFmtId="0" fontId="62" fillId="0" borderId="0" xfId="55" applyFont="1" applyAlignment="1">
      <alignment horizontal="right" vertical="center"/>
    </xf>
    <xf numFmtId="1" fontId="2" fillId="7" borderId="0" xfId="55" applyNumberFormat="1" applyFill="1" applyAlignment="1">
      <alignment horizontal="center"/>
    </xf>
    <xf numFmtId="0" fontId="62" fillId="7" borderId="0" xfId="55" applyFont="1" applyFill="1" applyAlignment="1">
      <alignment horizontal="center" vertical="center"/>
    </xf>
    <xf numFmtId="0" fontId="62" fillId="7" borderId="0" xfId="55" applyFont="1" applyFill="1" applyAlignment="1">
      <alignment horizontal="right" vertical="center"/>
    </xf>
    <xf numFmtId="185" fontId="2" fillId="0" borderId="0" xfId="55" applyNumberFormat="1" applyAlignment="1">
      <alignment wrapText="1"/>
    </xf>
    <xf numFmtId="183" fontId="2" fillId="9" borderId="0" xfId="55" applyNumberFormat="1" applyFill="1" applyAlignment="1">
      <alignment wrapText="1"/>
    </xf>
    <xf numFmtId="183" fontId="2" fillId="19" borderId="0" xfId="55" applyNumberFormat="1" applyFill="1" applyAlignment="1">
      <alignment wrapText="1"/>
    </xf>
    <xf numFmtId="183" fontId="2" fillId="7" borderId="0" xfId="55" applyNumberFormat="1" applyFill="1" applyAlignment="1">
      <alignment wrapText="1"/>
    </xf>
    <xf numFmtId="183" fontId="2" fillId="10" borderId="0" xfId="55" applyNumberFormat="1" applyFill="1" applyAlignment="1">
      <alignment wrapText="1"/>
    </xf>
    <xf numFmtId="183" fontId="2" fillId="18" borderId="0" xfId="55" applyNumberFormat="1" applyFill="1" applyAlignment="1">
      <alignment wrapText="1"/>
    </xf>
    <xf numFmtId="0" fontId="2" fillId="0" borderId="0" xfId="55" applyAlignment="1">
      <alignment wrapText="1"/>
    </xf>
    <xf numFmtId="185" fontId="2" fillId="7" borderId="0" xfId="55" applyNumberFormat="1" applyFill="1" applyAlignment="1">
      <alignment wrapText="1"/>
    </xf>
    <xf numFmtId="44" fontId="15" fillId="30" borderId="13" xfId="53" applyNumberFormat="1" applyFont="1" applyFill="1" applyBorder="1" applyAlignment="1">
      <alignment horizontal="left" vertical="center"/>
    </xf>
    <xf numFmtId="43" fontId="13" fillId="0" borderId="13" xfId="3" applyFont="1" applyBorder="1" applyAlignment="1">
      <alignment horizontal="left" vertical="center" wrapText="1"/>
    </xf>
    <xf numFmtId="43" fontId="13" fillId="0" borderId="13" xfId="3" applyFont="1" applyBorder="1" applyAlignment="1">
      <alignment horizontal="center" vertical="center" wrapText="1"/>
    </xf>
    <xf numFmtId="43" fontId="13" fillId="0" borderId="13" xfId="3" applyFont="1" applyBorder="1" applyAlignment="1">
      <alignment horizontal="center" vertical="center"/>
    </xf>
    <xf numFmtId="166" fontId="14" fillId="0" borderId="13" xfId="2" applyNumberFormat="1" applyFont="1" applyBorder="1" applyAlignment="1">
      <alignment horizontal="left" vertical="center"/>
    </xf>
    <xf numFmtId="166" fontId="15" fillId="0" borderId="13" xfId="2" applyNumberFormat="1" applyFont="1" applyBorder="1" applyAlignment="1">
      <alignment horizontal="left" vertical="center"/>
    </xf>
    <xf numFmtId="194" fontId="15" fillId="10" borderId="13" xfId="2" applyNumberFormat="1" applyFont="1" applyFill="1" applyBorder="1" applyAlignment="1">
      <alignment horizontal="left" vertical="center"/>
    </xf>
    <xf numFmtId="167" fontId="13" fillId="0" borderId="13" xfId="3" applyNumberFormat="1" applyFont="1" applyFill="1" applyBorder="1" applyAlignment="1">
      <alignment horizontal="center" vertical="center"/>
    </xf>
    <xf numFmtId="167" fontId="13" fillId="6" borderId="13" xfId="3" applyNumberFormat="1" applyFont="1" applyFill="1" applyBorder="1" applyAlignment="1">
      <alignment horizontal="left" vertical="center"/>
    </xf>
    <xf numFmtId="0" fontId="1" fillId="0" borderId="0" xfId="56"/>
    <xf numFmtId="0" fontId="1" fillId="0" borderId="0" xfId="56" applyAlignment="1">
      <alignment vertical="top"/>
    </xf>
    <xf numFmtId="2" fontId="1" fillId="0" borderId="0" xfId="56" applyNumberFormat="1"/>
    <xf numFmtId="0" fontId="16" fillId="3" borderId="65" xfId="46" applyFont="1" applyFill="1" applyBorder="1" applyAlignment="1">
      <alignment horizontal="left" vertical="center"/>
    </xf>
    <xf numFmtId="171" fontId="16" fillId="4" borderId="0" xfId="46" applyNumberFormat="1" applyFont="1" applyFill="1" applyBorder="1" applyAlignment="1">
      <alignment vertical="center"/>
    </xf>
    <xf numFmtId="171" fontId="13" fillId="0" borderId="66" xfId="26" applyNumberFormat="1" applyFont="1" applyBorder="1" applyAlignment="1">
      <alignment horizontal="left" vertical="center"/>
    </xf>
    <xf numFmtId="0" fontId="57" fillId="0" borderId="58" xfId="9" applyFont="1" applyBorder="1" applyAlignment="1">
      <alignment horizontal="left"/>
    </xf>
    <xf numFmtId="0" fontId="57" fillId="0" borderId="63" xfId="9" applyFont="1" applyBorder="1" applyAlignment="1">
      <alignment horizontal="left"/>
    </xf>
    <xf numFmtId="0" fontId="65" fillId="0" borderId="0" xfId="9" applyFont="1" applyAlignment="1">
      <alignment horizontal="left"/>
    </xf>
    <xf numFmtId="0" fontId="68" fillId="25" borderId="28" xfId="9" applyFont="1" applyFill="1" applyBorder="1" applyAlignment="1">
      <alignment horizontal="center"/>
    </xf>
    <xf numFmtId="0" fontId="68" fillId="25" borderId="29" xfId="9" applyFont="1" applyFill="1" applyBorder="1" applyAlignment="1">
      <alignment horizontal="center"/>
    </xf>
    <xf numFmtId="0" fontId="4" fillId="0" borderId="58" xfId="9" applyFont="1" applyBorder="1" applyAlignment="1">
      <alignment horizontal="left"/>
    </xf>
    <xf numFmtId="0" fontId="4" fillId="0" borderId="63" xfId="9" applyFont="1" applyBorder="1" applyAlignment="1">
      <alignment horizontal="left"/>
    </xf>
    <xf numFmtId="0" fontId="63" fillId="27" borderId="28" xfId="9" applyFont="1" applyFill="1" applyBorder="1" applyAlignment="1">
      <alignment horizontal="center"/>
    </xf>
    <xf numFmtId="0" fontId="63" fillId="27" borderId="29" xfId="9" applyFont="1" applyFill="1" applyBorder="1" applyAlignment="1">
      <alignment horizontal="center"/>
    </xf>
    <xf numFmtId="0" fontId="57" fillId="0" borderId="59" xfId="9" applyFont="1" applyBorder="1" applyAlignment="1">
      <alignment horizontal="left"/>
    </xf>
    <xf numFmtId="0" fontId="57" fillId="0" borderId="61" xfId="9" applyFont="1" applyBorder="1" applyAlignment="1">
      <alignment horizontal="left"/>
    </xf>
    <xf numFmtId="0" fontId="70" fillId="0" borderId="28" xfId="9" applyFont="1" applyBorder="1" applyAlignment="1">
      <alignment horizontal="right"/>
    </xf>
    <xf numFmtId="0" fontId="70" fillId="0" borderId="29" xfId="9" applyFont="1" applyBorder="1" applyAlignment="1">
      <alignment horizontal="right"/>
    </xf>
    <xf numFmtId="0" fontId="83" fillId="0" borderId="0" xfId="9" applyFont="1" applyAlignment="1">
      <alignment horizontal="left"/>
    </xf>
    <xf numFmtId="0" fontId="4" fillId="0" borderId="47" xfId="9" applyFont="1" applyBorder="1" applyAlignment="1">
      <alignment horizontal="left" vertical="top" wrapText="1"/>
    </xf>
    <xf numFmtId="8" fontId="46" fillId="0" borderId="47" xfId="50" applyNumberFormat="1" applyFont="1" applyBorder="1" applyAlignment="1">
      <alignment horizontal="left"/>
    </xf>
    <xf numFmtId="8" fontId="46" fillId="0" borderId="0" xfId="50" applyNumberFormat="1" applyFont="1" applyAlignment="1">
      <alignment horizontal="left"/>
    </xf>
    <xf numFmtId="0" fontId="13" fillId="0" borderId="0" xfId="1" applyFont="1" applyAlignment="1">
      <alignment horizontal="left" vertical="center"/>
    </xf>
    <xf numFmtId="0" fontId="16" fillId="4" borderId="8" xfId="46" applyFont="1" applyFill="1" applyBorder="1" applyAlignment="1">
      <alignment horizontal="center"/>
    </xf>
    <xf numFmtId="0" fontId="16" fillId="4" borderId="0" xfId="46" applyFont="1" applyFill="1" applyAlignment="1">
      <alignment horizontal="center"/>
    </xf>
    <xf numFmtId="0" fontId="16" fillId="4" borderId="9" xfId="46" applyFont="1" applyFill="1" applyBorder="1" applyAlignment="1">
      <alignment horizontal="center"/>
    </xf>
    <xf numFmtId="0" fontId="16" fillId="2" borderId="4" xfId="46" applyFont="1" applyFill="1" applyBorder="1" applyAlignment="1">
      <alignment horizontal="center"/>
    </xf>
    <xf numFmtId="0" fontId="16" fillId="4" borderId="1" xfId="46" applyFont="1" applyFill="1" applyBorder="1" applyAlignment="1">
      <alignment horizontal="center"/>
    </xf>
    <xf numFmtId="0" fontId="16" fillId="4" borderId="2" xfId="46" applyFont="1" applyFill="1" applyBorder="1" applyAlignment="1">
      <alignment horizontal="center"/>
    </xf>
    <xf numFmtId="0" fontId="16" fillId="4" borderId="3" xfId="46" applyFont="1" applyFill="1" applyBorder="1" applyAlignment="1">
      <alignment horizontal="center"/>
    </xf>
    <xf numFmtId="0" fontId="16" fillId="4" borderId="13" xfId="46" applyFont="1" applyFill="1" applyBorder="1" applyAlignment="1">
      <alignment horizontal="center"/>
    </xf>
    <xf numFmtId="0" fontId="16" fillId="4" borderId="10" xfId="17" applyFont="1" applyFill="1" applyBorder="1" applyAlignment="1">
      <alignment horizontal="left" vertical="center"/>
    </xf>
    <xf numFmtId="0" fontId="16" fillId="4" borderId="11" xfId="17" applyFont="1" applyFill="1" applyBorder="1" applyAlignment="1">
      <alignment horizontal="left" vertical="center"/>
    </xf>
    <xf numFmtId="0" fontId="16" fillId="4" borderId="8" xfId="37" applyFont="1" applyFill="1" applyBorder="1" applyAlignment="1">
      <alignment horizontal="left" vertical="center"/>
    </xf>
    <xf numFmtId="0" fontId="16" fillId="4" borderId="0" xfId="37" applyFont="1" applyFill="1" applyAlignment="1">
      <alignment horizontal="left" vertical="center"/>
    </xf>
    <xf numFmtId="0" fontId="16" fillId="2" borderId="4" xfId="37" applyFont="1" applyFill="1" applyBorder="1" applyAlignment="1">
      <alignment horizontal="center"/>
    </xf>
    <xf numFmtId="0" fontId="16" fillId="4" borderId="1" xfId="37" applyFont="1" applyFill="1" applyBorder="1" applyAlignment="1">
      <alignment horizontal="left" vertical="center"/>
    </xf>
    <xf numFmtId="0" fontId="16" fillId="4" borderId="2" xfId="37" applyFont="1" applyFill="1" applyBorder="1" applyAlignment="1">
      <alignment horizontal="left" vertical="center"/>
    </xf>
    <xf numFmtId="0" fontId="16" fillId="4" borderId="10" xfId="37" applyFont="1" applyFill="1" applyBorder="1" applyAlignment="1">
      <alignment horizontal="center"/>
    </xf>
    <xf numFmtId="0" fontId="16" fillId="4" borderId="11" xfId="37" applyFont="1" applyFill="1" applyBorder="1" applyAlignment="1">
      <alignment horizontal="center"/>
    </xf>
    <xf numFmtId="0" fontId="16" fillId="4" borderId="12" xfId="37" applyFont="1" applyFill="1" applyBorder="1" applyAlignment="1">
      <alignment horizontal="center"/>
    </xf>
    <xf numFmtId="44" fontId="0" fillId="0" borderId="0" xfId="6" applyFont="1" applyFill="1" applyBorder="1" applyAlignment="1">
      <alignment horizontal="left" vertical="center"/>
    </xf>
    <xf numFmtId="0" fontId="13" fillId="0" borderId="0" xfId="5" applyAlignment="1">
      <alignment horizontal="left" vertical="center"/>
    </xf>
    <xf numFmtId="0" fontId="16" fillId="2" borderId="10" xfId="26" applyFont="1" applyFill="1" applyBorder="1" applyAlignment="1">
      <alignment horizontal="center"/>
    </xf>
    <xf numFmtId="0" fontId="16" fillId="2" borderId="11" xfId="26" applyFont="1" applyFill="1" applyBorder="1" applyAlignment="1">
      <alignment horizontal="center"/>
    </xf>
    <xf numFmtId="0" fontId="16" fillId="2" borderId="12" xfId="26" applyFont="1" applyFill="1" applyBorder="1" applyAlignment="1">
      <alignment horizontal="center"/>
    </xf>
    <xf numFmtId="0" fontId="16" fillId="4" borderId="10" xfId="26" applyFont="1" applyFill="1" applyBorder="1" applyAlignment="1">
      <alignment horizontal="center"/>
    </xf>
    <xf numFmtId="0" fontId="16" fillId="4" borderId="11" xfId="26" applyFont="1" applyFill="1" applyBorder="1" applyAlignment="1">
      <alignment horizontal="center"/>
    </xf>
    <xf numFmtId="0" fontId="16" fillId="4" borderId="12" xfId="26" applyFont="1" applyFill="1" applyBorder="1" applyAlignment="1">
      <alignment horizontal="center"/>
    </xf>
  </cellXfs>
  <cellStyles count="57">
    <cellStyle name="Euro" xfId="8" xr:uid="{E661D877-E98E-0541-AA61-48446B567B04}"/>
    <cellStyle name="Komma 2" xfId="3" xr:uid="{5721F42C-7EBC-4D4C-AB9C-D3D602658CE3}"/>
    <cellStyle name="Komma 2 2" xfId="16" xr:uid="{8E0131B9-95FF-498E-8146-A5EF7CB2DA5C}"/>
    <cellStyle name="Komma 2 2 2" xfId="39" xr:uid="{19D13D94-C28B-447D-80C8-2B069FB11106}"/>
    <cellStyle name="Komma 2 3" xfId="22" xr:uid="{B620F69D-DB8E-4A7C-89BA-4C669C347B0E}"/>
    <cellStyle name="Komma 2 3 2" xfId="45" xr:uid="{7654C6CB-C08C-437F-9EE1-08B31871A5C4}"/>
    <cellStyle name="Komma 2 4" xfId="25" xr:uid="{AB287A1C-AE59-4960-8E6D-B980CF32A1C5}"/>
    <cellStyle name="Komma 2 5" xfId="28" xr:uid="{B4E461C9-6FC4-4BD7-9E2C-892CEDD87F1B}"/>
    <cellStyle name="Komma 2 6" xfId="31" xr:uid="{2977E1A9-D856-48ED-BE82-6A5E89CDF45F}"/>
    <cellStyle name="Komma 2 7" xfId="48" xr:uid="{DC9A066A-DD9D-4BAD-8C8B-3F6A547B73D6}"/>
    <cellStyle name="Komma 2 8" xfId="54" xr:uid="{FD47A267-AF2F-45AF-8E91-49C1358D5D93}"/>
    <cellStyle name="Komma 3" xfId="7" xr:uid="{55D1162F-D911-1C4A-956E-22FCBB44BAF4}"/>
    <cellStyle name="Komma 3 2" xfId="34" xr:uid="{32986829-D379-4CD2-96AB-47E53855F64C}"/>
    <cellStyle name="Komma 4" xfId="49" xr:uid="{CCC4D547-B348-4B18-A9BE-A77965381CC0}"/>
    <cellStyle name="Procent 2" xfId="4" xr:uid="{689409AF-2D87-1D4A-9FFA-58B785BDE6F5}"/>
    <cellStyle name="Procent 2 2" xfId="10" xr:uid="{54631E56-97F9-FF40-B362-4E4F368251B3}"/>
    <cellStyle name="Procent 2 3" xfId="19" xr:uid="{DE0F51B9-B102-442F-A92C-15595437F921}"/>
    <cellStyle name="Procent 2 3 2" xfId="42" xr:uid="{6D87A063-093A-42B0-89DE-5490A4C53A3A}"/>
    <cellStyle name="Procent 2 4" xfId="32" xr:uid="{7BE6E0D4-DB75-4F83-90AF-E9ED4BB73BF2}"/>
    <cellStyle name="Standaard" xfId="0" builtinId="0"/>
    <cellStyle name="Standaard 2" xfId="1" xr:uid="{7A45E8BB-B0DD-2345-854A-9652251CE7F1}"/>
    <cellStyle name="Standaard 2 10" xfId="50" xr:uid="{FB5F145C-9FD7-4912-9C31-4E10D67A9940}"/>
    <cellStyle name="Standaard 2 11" xfId="52" xr:uid="{05C5126C-A381-4E9E-B795-174506C0358D}"/>
    <cellStyle name="Standaard 2 2" xfId="9" xr:uid="{E1F3502A-4ED8-A84E-887F-273018AB9BC4}"/>
    <cellStyle name="Standaard 2 3" xfId="14" xr:uid="{FD2B971B-2B33-422A-8FFF-C44FDFA0024C}"/>
    <cellStyle name="Standaard 2 3 2" xfId="37" xr:uid="{2D425CEC-E091-412F-B8A4-736FF89B7131}"/>
    <cellStyle name="Standaard 2 4" xfId="17" xr:uid="{B3175D80-2A37-4521-AF8C-792C2FBDB0D4}"/>
    <cellStyle name="Standaard 2 4 2" xfId="40" xr:uid="{091C7922-95D6-49B5-AA16-6E02FC4C47ED}"/>
    <cellStyle name="Standaard 2 5" xfId="20" xr:uid="{4C409D63-420B-4B17-BC96-F5992BFF37F2}"/>
    <cellStyle name="Standaard 2 5 2" xfId="43" xr:uid="{9816AABA-2BCE-4530-90FF-FEDF7E71BC77}"/>
    <cellStyle name="Standaard 2 6" xfId="23" xr:uid="{9D119799-1BDC-45CD-BB7F-A0ABED00C9D5}"/>
    <cellStyle name="Standaard 2 7" xfId="26" xr:uid="{04A5EDCE-8CEC-49D3-80BB-69E7EAED62FC}"/>
    <cellStyle name="Standaard 2 8" xfId="29" xr:uid="{B7D1395F-D1C1-4C8F-BBAD-5C248776057F}"/>
    <cellStyle name="Standaard 2 9" xfId="46" xr:uid="{C7F7E00F-BF1A-438F-ADF9-29B7CA996282}"/>
    <cellStyle name="Standaard 3" xfId="5" xr:uid="{F8AA40FC-D449-7746-8643-C59044F4AA70}"/>
    <cellStyle name="Standaard 4" xfId="12" xr:uid="{DC9DDB0B-EE26-460C-8EEE-68AE641A02E1}"/>
    <cellStyle name="Standaard 4 2" xfId="35" xr:uid="{DACC7438-B2C2-47C9-BFAA-E8FD5D3B7435}"/>
    <cellStyle name="Standaard 5" xfId="13" xr:uid="{C72B0D22-BC20-471E-B7A4-376A574FA5DD}"/>
    <cellStyle name="Standaard 5 2" xfId="36" xr:uid="{B819C232-E2DA-4D46-B632-F540522F1E0F}"/>
    <cellStyle name="Standaard 6" xfId="55" xr:uid="{B2904C7D-C4A2-4475-B27A-33446C6D986D}"/>
    <cellStyle name="Standaard 7" xfId="56" xr:uid="{55B27759-9BA0-4C74-8F84-220606E825CD}"/>
    <cellStyle name="Valuta" xfId="11" builtinId="4"/>
    <cellStyle name="Valuta 2" xfId="2" xr:uid="{05D4FD4D-7479-064A-BABD-8EB7FC5E8F7E}"/>
    <cellStyle name="Valuta 2 2" xfId="15" xr:uid="{3DDB6236-5D26-4740-A2BF-91C3D0A1C2AF}"/>
    <cellStyle name="Valuta 2 2 2" xfId="38" xr:uid="{B4D9A676-6567-46C7-B114-4D3F8FADD07D}"/>
    <cellStyle name="Valuta 2 3" xfId="18" xr:uid="{605988B9-9848-4403-A422-3586719FACDB}"/>
    <cellStyle name="Valuta 2 3 2" xfId="41" xr:uid="{280D62C6-112A-4942-A56D-CDCAD1383E78}"/>
    <cellStyle name="Valuta 2 4" xfId="21" xr:uid="{809A50E3-66D1-4A16-910E-576BB8A377E2}"/>
    <cellStyle name="Valuta 2 4 2" xfId="44" xr:uid="{E78A4C4F-CD43-4CF9-90E9-DB03C6F27C32}"/>
    <cellStyle name="Valuta 2 5" xfId="24" xr:uid="{7EF1AC5D-4605-4358-902E-255822604E6F}"/>
    <cellStyle name="Valuta 2 6" xfId="27" xr:uid="{66EC51C3-9DBB-4D2C-80E6-4425D267E18B}"/>
    <cellStyle name="Valuta 2 7" xfId="30" xr:uid="{9F3323F9-9EBA-4FF7-A6B5-D08F9841F737}"/>
    <cellStyle name="Valuta 2 8" xfId="47" xr:uid="{7092F8E0-9620-4872-A035-155457C6F3A7}"/>
    <cellStyle name="Valuta 2 9" xfId="53" xr:uid="{D280939A-F4F1-4E6A-92B2-03316BF684E1}"/>
    <cellStyle name="Valuta 3" xfId="6" xr:uid="{03ED2FCC-7311-1B49-84A4-6365DE05A9AC}"/>
    <cellStyle name="Valuta 3 2" xfId="33" xr:uid="{965225CE-C697-4152-8FAD-77DEC0E955F5}"/>
    <cellStyle name="Valuta 4" xfId="51" xr:uid="{EB399FC5-767D-4312-8175-1E9A84912BB2}"/>
  </cellStyles>
  <dxfs count="1">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10.emf"/><Relationship Id="rId2" Type="http://schemas.openxmlformats.org/officeDocument/2006/relationships/image" Target="../media/image9.png"/><Relationship Id="rId1" Type="http://schemas.openxmlformats.org/officeDocument/2006/relationships/image" Target="../media/image8.png"/><Relationship Id="rId4" Type="http://schemas.openxmlformats.org/officeDocument/2006/relationships/image" Target="../media/image11.emf"/></Relationships>
</file>

<file path=xl/drawings/_rels/drawing5.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14.png"/><Relationship Id="rId1" Type="http://schemas.openxmlformats.org/officeDocument/2006/relationships/image" Target="../media/image13.png"/></Relationships>
</file>

<file path=xl/drawings/_rels/drawing6.xml.rels><?xml version="1.0" encoding="UTF-8" standalone="yes"?>
<Relationships xmlns="http://schemas.openxmlformats.org/package/2006/relationships"><Relationship Id="rId3" Type="http://schemas.openxmlformats.org/officeDocument/2006/relationships/image" Target="../media/image18.png"/><Relationship Id="rId2" Type="http://schemas.openxmlformats.org/officeDocument/2006/relationships/image" Target="../media/image17.png"/><Relationship Id="rId1" Type="http://schemas.openxmlformats.org/officeDocument/2006/relationships/image" Target="../media/image16.png"/></Relationships>
</file>

<file path=xl/drawings/_rels/drawing7.xml.rels><?xml version="1.0" encoding="UTF-8" standalone="yes"?>
<Relationships xmlns="http://schemas.openxmlformats.org/package/2006/relationships"><Relationship Id="rId3" Type="http://schemas.openxmlformats.org/officeDocument/2006/relationships/image" Target="../media/image18.png"/><Relationship Id="rId2" Type="http://schemas.openxmlformats.org/officeDocument/2006/relationships/image" Target="../media/image17.png"/><Relationship Id="rId1" Type="http://schemas.openxmlformats.org/officeDocument/2006/relationships/image" Target="../media/image16.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2.emf"/></Relationships>
</file>

<file path=xl/drawings/drawing1.xml><?xml version="1.0" encoding="utf-8"?>
<xdr:wsDr xmlns:xdr="http://schemas.openxmlformats.org/drawingml/2006/spreadsheetDrawing" xmlns:a="http://schemas.openxmlformats.org/drawingml/2006/main">
  <xdr:twoCellAnchor editAs="oneCell">
    <xdr:from>
      <xdr:col>15</xdr:col>
      <xdr:colOff>495300</xdr:colOff>
      <xdr:row>2</xdr:row>
      <xdr:rowOff>292100</xdr:rowOff>
    </xdr:from>
    <xdr:to>
      <xdr:col>31</xdr:col>
      <xdr:colOff>571500</xdr:colOff>
      <xdr:row>45</xdr:row>
      <xdr:rowOff>123825</xdr:rowOff>
    </xdr:to>
    <xdr:pic>
      <xdr:nvPicPr>
        <xdr:cNvPr id="2" name="Afbeelding 1">
          <a:extLst>
            <a:ext uri="{FF2B5EF4-FFF2-40B4-BE49-F238E27FC236}">
              <a16:creationId xmlns:a16="http://schemas.microsoft.com/office/drawing/2014/main" id="{69873345-323D-4247-A62A-99A865CAB8F8}"/>
            </a:ext>
          </a:extLst>
        </xdr:cNvPr>
        <xdr:cNvPicPr>
          <a:picLocks noChangeAspect="1"/>
        </xdr:cNvPicPr>
      </xdr:nvPicPr>
      <xdr:blipFill>
        <a:blip xmlns:r="http://schemas.openxmlformats.org/officeDocument/2006/relationships" r:embed="rId1"/>
        <a:stretch>
          <a:fillRect/>
        </a:stretch>
      </xdr:blipFill>
      <xdr:spPr>
        <a:xfrm>
          <a:off x="12382500" y="635000"/>
          <a:ext cx="11252200" cy="7454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244930</xdr:colOff>
      <xdr:row>53</xdr:row>
      <xdr:rowOff>43544</xdr:rowOff>
    </xdr:from>
    <xdr:to>
      <xdr:col>33</xdr:col>
      <xdr:colOff>593217</xdr:colOff>
      <xdr:row>69</xdr:row>
      <xdr:rowOff>129844</xdr:rowOff>
    </xdr:to>
    <xdr:pic>
      <xdr:nvPicPr>
        <xdr:cNvPr id="2" name="Afbeelding 1">
          <a:extLst>
            <a:ext uri="{FF2B5EF4-FFF2-40B4-BE49-F238E27FC236}">
              <a16:creationId xmlns:a16="http://schemas.microsoft.com/office/drawing/2014/main" id="{A01A8A5E-DD04-43CD-B4A8-21903EC7DB59}"/>
            </a:ext>
          </a:extLst>
        </xdr:cNvPr>
        <xdr:cNvPicPr>
          <a:picLocks noChangeAspect="1"/>
        </xdr:cNvPicPr>
      </xdr:nvPicPr>
      <xdr:blipFill rotWithShape="1">
        <a:blip xmlns:r="http://schemas.openxmlformats.org/officeDocument/2006/relationships" r:embed="rId1"/>
        <a:srcRect l="13037"/>
        <a:stretch/>
      </xdr:blipFill>
      <xdr:spPr>
        <a:xfrm>
          <a:off x="13732330" y="8920844"/>
          <a:ext cx="12959387" cy="2715200"/>
        </a:xfrm>
        <a:prstGeom prst="rect">
          <a:avLst/>
        </a:prstGeom>
      </xdr:spPr>
    </xdr:pic>
    <xdr:clientData/>
  </xdr:twoCellAnchor>
  <xdr:twoCellAnchor editAs="oneCell">
    <xdr:from>
      <xdr:col>15</xdr:col>
      <xdr:colOff>190501</xdr:colOff>
      <xdr:row>36</xdr:row>
      <xdr:rowOff>81644</xdr:rowOff>
    </xdr:from>
    <xdr:to>
      <xdr:col>33</xdr:col>
      <xdr:colOff>460119</xdr:colOff>
      <xdr:row>53</xdr:row>
      <xdr:rowOff>59073</xdr:rowOff>
    </xdr:to>
    <xdr:pic>
      <xdr:nvPicPr>
        <xdr:cNvPr id="3" name="Afbeelding 2">
          <a:extLst>
            <a:ext uri="{FF2B5EF4-FFF2-40B4-BE49-F238E27FC236}">
              <a16:creationId xmlns:a16="http://schemas.microsoft.com/office/drawing/2014/main" id="{A75B6145-375E-4C6D-82AB-7085314912B0}"/>
            </a:ext>
          </a:extLst>
        </xdr:cNvPr>
        <xdr:cNvPicPr>
          <a:picLocks noChangeAspect="1"/>
        </xdr:cNvPicPr>
      </xdr:nvPicPr>
      <xdr:blipFill>
        <a:blip xmlns:r="http://schemas.openxmlformats.org/officeDocument/2006/relationships" r:embed="rId2"/>
        <a:stretch>
          <a:fillRect/>
        </a:stretch>
      </xdr:blipFill>
      <xdr:spPr>
        <a:xfrm>
          <a:off x="13677901" y="6168119"/>
          <a:ext cx="12880718" cy="2768254"/>
        </a:xfrm>
        <a:prstGeom prst="rect">
          <a:avLst/>
        </a:prstGeom>
      </xdr:spPr>
    </xdr:pic>
    <xdr:clientData/>
  </xdr:twoCellAnchor>
  <xdr:twoCellAnchor editAs="oneCell">
    <xdr:from>
      <xdr:col>15</xdr:col>
      <xdr:colOff>344715</xdr:colOff>
      <xdr:row>1</xdr:row>
      <xdr:rowOff>127000</xdr:rowOff>
    </xdr:from>
    <xdr:to>
      <xdr:col>33</xdr:col>
      <xdr:colOff>614333</xdr:colOff>
      <xdr:row>8</xdr:row>
      <xdr:rowOff>136357</xdr:rowOff>
    </xdr:to>
    <xdr:pic>
      <xdr:nvPicPr>
        <xdr:cNvPr id="4" name="Afbeelding 3">
          <a:extLst>
            <a:ext uri="{FF2B5EF4-FFF2-40B4-BE49-F238E27FC236}">
              <a16:creationId xmlns:a16="http://schemas.microsoft.com/office/drawing/2014/main" id="{C5345CFA-4C7A-4FAB-B201-F51FF3C3CADC}"/>
            </a:ext>
          </a:extLst>
        </xdr:cNvPr>
        <xdr:cNvPicPr>
          <a:picLocks noChangeAspect="1"/>
        </xdr:cNvPicPr>
      </xdr:nvPicPr>
      <xdr:blipFill>
        <a:blip xmlns:r="http://schemas.openxmlformats.org/officeDocument/2006/relationships" r:embed="rId3"/>
        <a:stretch>
          <a:fillRect/>
        </a:stretch>
      </xdr:blipFill>
      <xdr:spPr>
        <a:xfrm>
          <a:off x="13832115" y="298450"/>
          <a:ext cx="12880718" cy="133333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141941</xdr:colOff>
      <xdr:row>2</xdr:row>
      <xdr:rowOff>530412</xdr:rowOff>
    </xdr:from>
    <xdr:to>
      <xdr:col>31</xdr:col>
      <xdr:colOff>303190</xdr:colOff>
      <xdr:row>15</xdr:row>
      <xdr:rowOff>57821</xdr:rowOff>
    </xdr:to>
    <xdr:pic>
      <xdr:nvPicPr>
        <xdr:cNvPr id="2" name="Afbeelding 1">
          <a:extLst>
            <a:ext uri="{FF2B5EF4-FFF2-40B4-BE49-F238E27FC236}">
              <a16:creationId xmlns:a16="http://schemas.microsoft.com/office/drawing/2014/main" id="{E5D37EC8-A2EC-44B4-B1CA-529D65040D6E}"/>
            </a:ext>
          </a:extLst>
        </xdr:cNvPr>
        <xdr:cNvPicPr>
          <a:picLocks noChangeAspect="1"/>
        </xdr:cNvPicPr>
      </xdr:nvPicPr>
      <xdr:blipFill>
        <a:blip xmlns:r="http://schemas.openxmlformats.org/officeDocument/2006/relationships" r:embed="rId1"/>
        <a:stretch>
          <a:fillRect/>
        </a:stretch>
      </xdr:blipFill>
      <xdr:spPr>
        <a:xfrm>
          <a:off x="13029266" y="825687"/>
          <a:ext cx="12791399" cy="2146784"/>
        </a:xfrm>
        <a:prstGeom prst="rect">
          <a:avLst/>
        </a:prstGeom>
      </xdr:spPr>
    </xdr:pic>
    <xdr:clientData/>
  </xdr:twoCellAnchor>
  <xdr:twoCellAnchor editAs="oneCell">
    <xdr:from>
      <xdr:col>15</xdr:col>
      <xdr:colOff>104588</xdr:colOff>
      <xdr:row>21</xdr:row>
      <xdr:rowOff>119528</xdr:rowOff>
    </xdr:from>
    <xdr:to>
      <xdr:col>31</xdr:col>
      <xdr:colOff>322980</xdr:colOff>
      <xdr:row>36</xdr:row>
      <xdr:rowOff>31648</xdr:rowOff>
    </xdr:to>
    <xdr:pic>
      <xdr:nvPicPr>
        <xdr:cNvPr id="3" name="Afbeelding 2">
          <a:extLst>
            <a:ext uri="{FF2B5EF4-FFF2-40B4-BE49-F238E27FC236}">
              <a16:creationId xmlns:a16="http://schemas.microsoft.com/office/drawing/2014/main" id="{3466AFB2-A9EB-4F1C-92D8-C058B7587A61}"/>
            </a:ext>
          </a:extLst>
        </xdr:cNvPr>
        <xdr:cNvPicPr>
          <a:picLocks noChangeAspect="1"/>
        </xdr:cNvPicPr>
      </xdr:nvPicPr>
      <xdr:blipFill>
        <a:blip xmlns:r="http://schemas.openxmlformats.org/officeDocument/2006/relationships" r:embed="rId2"/>
        <a:stretch>
          <a:fillRect/>
        </a:stretch>
      </xdr:blipFill>
      <xdr:spPr>
        <a:xfrm>
          <a:off x="12991913" y="4005728"/>
          <a:ext cx="12848542" cy="2369570"/>
        </a:xfrm>
        <a:prstGeom prst="rect">
          <a:avLst/>
        </a:prstGeom>
      </xdr:spPr>
    </xdr:pic>
    <xdr:clientData/>
  </xdr:twoCellAnchor>
  <xdr:twoCellAnchor editAs="oneCell">
    <xdr:from>
      <xdr:col>15</xdr:col>
      <xdr:colOff>268942</xdr:colOff>
      <xdr:row>33</xdr:row>
      <xdr:rowOff>156881</xdr:rowOff>
    </xdr:from>
    <xdr:to>
      <xdr:col>30</xdr:col>
      <xdr:colOff>189569</xdr:colOff>
      <xdr:row>67</xdr:row>
      <xdr:rowOff>111390</xdr:rowOff>
    </xdr:to>
    <xdr:pic>
      <xdr:nvPicPr>
        <xdr:cNvPr id="4" name="Afbeelding 3">
          <a:extLst>
            <a:ext uri="{FF2B5EF4-FFF2-40B4-BE49-F238E27FC236}">
              <a16:creationId xmlns:a16="http://schemas.microsoft.com/office/drawing/2014/main" id="{6481D4D6-B8F2-4714-B1F5-9B47EB60AB25}"/>
            </a:ext>
          </a:extLst>
        </xdr:cNvPr>
        <xdr:cNvPicPr>
          <a:picLocks noChangeAspect="1"/>
        </xdr:cNvPicPr>
      </xdr:nvPicPr>
      <xdr:blipFill>
        <a:blip xmlns:r="http://schemas.openxmlformats.org/officeDocument/2006/relationships" r:embed="rId3"/>
        <a:stretch>
          <a:fillRect/>
        </a:stretch>
      </xdr:blipFill>
      <xdr:spPr>
        <a:xfrm>
          <a:off x="13156267" y="6005231"/>
          <a:ext cx="11855452" cy="549805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76200</xdr:colOff>
      <xdr:row>36</xdr:row>
      <xdr:rowOff>105204</xdr:rowOff>
    </xdr:from>
    <xdr:to>
      <xdr:col>27</xdr:col>
      <xdr:colOff>558800</xdr:colOff>
      <xdr:row>61</xdr:row>
      <xdr:rowOff>101599</xdr:rowOff>
    </xdr:to>
    <xdr:pic>
      <xdr:nvPicPr>
        <xdr:cNvPr id="2" name="Afbeelding 1">
          <a:extLst>
            <a:ext uri="{FF2B5EF4-FFF2-40B4-BE49-F238E27FC236}">
              <a16:creationId xmlns:a16="http://schemas.microsoft.com/office/drawing/2014/main" id="{577E3E29-34FB-4C7A-A90D-499D8BDDF4BF}"/>
            </a:ext>
          </a:extLst>
        </xdr:cNvPr>
        <xdr:cNvPicPr>
          <a:picLocks noChangeAspect="1"/>
        </xdr:cNvPicPr>
      </xdr:nvPicPr>
      <xdr:blipFill>
        <a:blip xmlns:r="http://schemas.openxmlformats.org/officeDocument/2006/relationships" r:embed="rId1"/>
        <a:stretch>
          <a:fillRect/>
        </a:stretch>
      </xdr:blipFill>
      <xdr:spPr>
        <a:xfrm>
          <a:off x="13906500" y="6163104"/>
          <a:ext cx="8245475" cy="4254070"/>
        </a:xfrm>
        <a:prstGeom prst="rect">
          <a:avLst/>
        </a:prstGeom>
      </xdr:spPr>
    </xdr:pic>
    <xdr:clientData/>
  </xdr:twoCellAnchor>
  <xdr:twoCellAnchor editAs="oneCell">
    <xdr:from>
      <xdr:col>16</xdr:col>
      <xdr:colOff>203200</xdr:colOff>
      <xdr:row>1</xdr:row>
      <xdr:rowOff>114300</xdr:rowOff>
    </xdr:from>
    <xdr:to>
      <xdr:col>34</xdr:col>
      <xdr:colOff>520699</xdr:colOff>
      <xdr:row>39</xdr:row>
      <xdr:rowOff>17929</xdr:rowOff>
    </xdr:to>
    <xdr:pic>
      <xdr:nvPicPr>
        <xdr:cNvPr id="3" name="Afbeelding 2">
          <a:extLst>
            <a:ext uri="{FF2B5EF4-FFF2-40B4-BE49-F238E27FC236}">
              <a16:creationId xmlns:a16="http://schemas.microsoft.com/office/drawing/2014/main" id="{5C48BCD7-0E70-4BC1-8EC3-E1B2F2EDE7F7}"/>
            </a:ext>
          </a:extLst>
        </xdr:cNvPr>
        <xdr:cNvPicPr>
          <a:picLocks noChangeAspect="1"/>
        </xdr:cNvPicPr>
      </xdr:nvPicPr>
      <xdr:blipFill>
        <a:blip xmlns:r="http://schemas.openxmlformats.org/officeDocument/2006/relationships" r:embed="rId2"/>
        <a:stretch>
          <a:fillRect/>
        </a:stretch>
      </xdr:blipFill>
      <xdr:spPr>
        <a:xfrm>
          <a:off x="14033500" y="285750"/>
          <a:ext cx="12947649" cy="6622116"/>
        </a:xfrm>
        <a:prstGeom prst="rect">
          <a:avLst/>
        </a:prstGeom>
      </xdr:spPr>
    </xdr:pic>
    <xdr:clientData/>
  </xdr:twoCellAnchor>
  <xdr:twoCellAnchor editAs="oneCell">
    <xdr:from>
      <xdr:col>15</xdr:col>
      <xdr:colOff>82177</xdr:colOff>
      <xdr:row>25</xdr:row>
      <xdr:rowOff>1</xdr:rowOff>
    </xdr:from>
    <xdr:to>
      <xdr:col>29</xdr:col>
      <xdr:colOff>264086</xdr:colOff>
      <xdr:row>31</xdr:row>
      <xdr:rowOff>89647</xdr:rowOff>
    </xdr:to>
    <xdr:pic>
      <xdr:nvPicPr>
        <xdr:cNvPr id="4" name="Afbeelding 3">
          <a:extLst>
            <a:ext uri="{FF2B5EF4-FFF2-40B4-BE49-F238E27FC236}">
              <a16:creationId xmlns:a16="http://schemas.microsoft.com/office/drawing/2014/main" id="{06F63B82-2C92-433F-AC42-D80B2A391A42}"/>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3102852" y="4267201"/>
          <a:ext cx="10145059" cy="11284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15</xdr:col>
          <xdr:colOff>306294</xdr:colOff>
          <xdr:row>48</xdr:row>
          <xdr:rowOff>74706</xdr:rowOff>
        </xdr:from>
        <xdr:to>
          <xdr:col>29</xdr:col>
          <xdr:colOff>481479</xdr:colOff>
          <xdr:row>67</xdr:row>
          <xdr:rowOff>11955</xdr:rowOff>
        </xdr:to>
        <xdr:pic>
          <xdr:nvPicPr>
            <xdr:cNvPr id="5" name="Afbeelding 4">
              <a:extLst>
                <a:ext uri="{FF2B5EF4-FFF2-40B4-BE49-F238E27FC236}">
                  <a16:creationId xmlns:a16="http://schemas.microsoft.com/office/drawing/2014/main" id="{8BD78040-624F-4F32-ADA8-BBC7B7A64001}"/>
                </a:ext>
              </a:extLst>
            </xdr:cNvPr>
            <xdr:cNvPicPr>
              <a:picLocks noChangeAspect="1" noChangeArrowheads="1"/>
              <a:extLst>
                <a:ext uri="{84589F7E-364E-4C9E-8A38-B11213B215E9}">
                  <a14:cameraTool cellRange="'[2]Groningen nieuw'!$D$35:$J$51" spid="_x0000_s108666"/>
                </a:ext>
              </a:extLst>
            </xdr:cNvPicPr>
          </xdr:nvPicPr>
          <xdr:blipFill>
            <a:blip xmlns:r="http://schemas.openxmlformats.org/officeDocument/2006/relationships" r:embed="rId4"/>
            <a:srcRect/>
            <a:stretch>
              <a:fillRect/>
            </a:stretch>
          </xdr:blipFill>
          <xdr:spPr bwMode="auto">
            <a:xfrm>
              <a:off x="13326969" y="8075706"/>
              <a:ext cx="10138335" cy="3104591"/>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15</xdr:col>
      <xdr:colOff>44450</xdr:colOff>
      <xdr:row>2</xdr:row>
      <xdr:rowOff>28979</xdr:rowOff>
    </xdr:from>
    <xdr:to>
      <xdr:col>24</xdr:col>
      <xdr:colOff>19050</xdr:colOff>
      <xdr:row>8</xdr:row>
      <xdr:rowOff>12457</xdr:rowOff>
    </xdr:to>
    <xdr:pic>
      <xdr:nvPicPr>
        <xdr:cNvPr id="2" name="Afbeelding 1">
          <a:extLst>
            <a:ext uri="{FF2B5EF4-FFF2-40B4-BE49-F238E27FC236}">
              <a16:creationId xmlns:a16="http://schemas.microsoft.com/office/drawing/2014/main" id="{00735F84-DADB-45F8-A133-A81D79E578EC}"/>
            </a:ext>
          </a:extLst>
        </xdr:cNvPr>
        <xdr:cNvPicPr>
          <a:picLocks noChangeAspect="1"/>
        </xdr:cNvPicPr>
      </xdr:nvPicPr>
      <xdr:blipFill>
        <a:blip xmlns:r="http://schemas.openxmlformats.org/officeDocument/2006/relationships" r:embed="rId1"/>
        <a:stretch>
          <a:fillRect/>
        </a:stretch>
      </xdr:blipFill>
      <xdr:spPr>
        <a:xfrm>
          <a:off x="14617700" y="324254"/>
          <a:ext cx="6232525" cy="1155053"/>
        </a:xfrm>
        <a:prstGeom prst="rect">
          <a:avLst/>
        </a:prstGeom>
      </xdr:spPr>
    </xdr:pic>
    <xdr:clientData/>
  </xdr:twoCellAnchor>
  <xdr:twoCellAnchor editAs="oneCell">
    <xdr:from>
      <xdr:col>15</xdr:col>
      <xdr:colOff>38100</xdr:colOff>
      <xdr:row>19</xdr:row>
      <xdr:rowOff>53662</xdr:rowOff>
    </xdr:from>
    <xdr:to>
      <xdr:col>26</xdr:col>
      <xdr:colOff>458574</xdr:colOff>
      <xdr:row>26</xdr:row>
      <xdr:rowOff>50545</xdr:rowOff>
    </xdr:to>
    <xdr:pic>
      <xdr:nvPicPr>
        <xdr:cNvPr id="3" name="Afbeelding 2">
          <a:extLst>
            <a:ext uri="{FF2B5EF4-FFF2-40B4-BE49-F238E27FC236}">
              <a16:creationId xmlns:a16="http://schemas.microsoft.com/office/drawing/2014/main" id="{9A592A3B-25CA-42C6-98CA-450DF94B0F96}"/>
            </a:ext>
          </a:extLst>
        </xdr:cNvPr>
        <xdr:cNvPicPr>
          <a:picLocks noChangeAspect="1"/>
        </xdr:cNvPicPr>
      </xdr:nvPicPr>
      <xdr:blipFill>
        <a:blip xmlns:r="http://schemas.openxmlformats.org/officeDocument/2006/relationships" r:embed="rId2"/>
        <a:stretch>
          <a:fillRect/>
        </a:stretch>
      </xdr:blipFill>
      <xdr:spPr>
        <a:xfrm>
          <a:off x="14611350" y="3320737"/>
          <a:ext cx="8069049" cy="1168458"/>
        </a:xfrm>
        <a:prstGeom prst="rect">
          <a:avLst/>
        </a:prstGeom>
      </xdr:spPr>
    </xdr:pic>
    <xdr:clientData/>
  </xdr:twoCellAnchor>
  <xdr:twoCellAnchor editAs="oneCell">
    <xdr:from>
      <xdr:col>16</xdr:col>
      <xdr:colOff>165100</xdr:colOff>
      <xdr:row>3</xdr:row>
      <xdr:rowOff>148662</xdr:rowOff>
    </xdr:from>
    <xdr:to>
      <xdr:col>24</xdr:col>
      <xdr:colOff>674469</xdr:colOff>
      <xdr:row>24</xdr:row>
      <xdr:rowOff>52995</xdr:rowOff>
    </xdr:to>
    <xdr:pic>
      <xdr:nvPicPr>
        <xdr:cNvPr id="4" name="Afbeelding 3">
          <a:extLst>
            <a:ext uri="{FF2B5EF4-FFF2-40B4-BE49-F238E27FC236}">
              <a16:creationId xmlns:a16="http://schemas.microsoft.com/office/drawing/2014/main" id="{A22E446D-4D0D-4C71-B738-FC143B17687F}"/>
            </a:ext>
          </a:extLst>
        </xdr:cNvPr>
        <xdr:cNvPicPr>
          <a:picLocks noChangeAspect="1"/>
        </xdr:cNvPicPr>
      </xdr:nvPicPr>
      <xdr:blipFill>
        <a:blip xmlns:r="http://schemas.openxmlformats.org/officeDocument/2006/relationships" r:embed="rId3"/>
        <a:stretch>
          <a:fillRect/>
        </a:stretch>
      </xdr:blipFill>
      <xdr:spPr>
        <a:xfrm>
          <a:off x="15433675" y="777312"/>
          <a:ext cx="6071969" cy="337143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oneCellAnchor>
    <xdr:from>
      <xdr:col>35</xdr:col>
      <xdr:colOff>400050</xdr:colOff>
      <xdr:row>85</xdr:row>
      <xdr:rowOff>95250</xdr:rowOff>
    </xdr:from>
    <xdr:ext cx="4219575" cy="1400175"/>
    <xdr:grpSp>
      <xdr:nvGrpSpPr>
        <xdr:cNvPr id="2" name="Shape 2">
          <a:extLst>
            <a:ext uri="{FF2B5EF4-FFF2-40B4-BE49-F238E27FC236}">
              <a16:creationId xmlns:a16="http://schemas.microsoft.com/office/drawing/2014/main" id="{F6F50044-7949-4CBC-B6D3-AF39449067F7}"/>
            </a:ext>
          </a:extLst>
        </xdr:cNvPr>
        <xdr:cNvGrpSpPr/>
      </xdr:nvGrpSpPr>
      <xdr:grpSpPr>
        <a:xfrm>
          <a:off x="25203150" y="17287875"/>
          <a:ext cx="4219575" cy="1400175"/>
          <a:chOff x="3264788" y="3108488"/>
          <a:chExt cx="4162425" cy="1343025"/>
        </a:xfrm>
      </xdr:grpSpPr>
      <xdr:cxnSp macro="">
        <xdr:nvCxnSpPr>
          <xdr:cNvPr id="3" name="Shape 3">
            <a:extLst>
              <a:ext uri="{FF2B5EF4-FFF2-40B4-BE49-F238E27FC236}">
                <a16:creationId xmlns:a16="http://schemas.microsoft.com/office/drawing/2014/main" id="{9F61D9B4-FBCE-598B-D07A-63B548CE8E5C}"/>
              </a:ext>
            </a:extLst>
          </xdr:cNvPr>
          <xdr:cNvCxnSpPr/>
        </xdr:nvCxnSpPr>
        <xdr:spPr>
          <a:xfrm>
            <a:off x="3264788" y="3108488"/>
            <a:ext cx="4162425" cy="1343025"/>
          </a:xfrm>
          <a:prstGeom prst="bentConnector3">
            <a:avLst>
              <a:gd name="adj1" fmla="val 50000"/>
            </a:avLst>
          </a:prstGeom>
          <a:noFill/>
          <a:ln w="57150" cap="flat" cmpd="sng">
            <a:solidFill>
              <a:srgbClr val="4A7EBB"/>
            </a:solidFill>
            <a:prstDash val="solid"/>
            <a:miter lim="800000"/>
            <a:headEnd type="none" w="med" len="med"/>
            <a:tailEnd type="triangle" w="med" len="med"/>
          </a:ln>
        </xdr:spPr>
      </xdr:cxnSp>
    </xdr:grpSp>
    <xdr:clientData fLocksWithSheet="0"/>
  </xdr:oneCellAnchor>
  <xdr:oneCellAnchor>
    <xdr:from>
      <xdr:col>30</xdr:col>
      <xdr:colOff>304800</xdr:colOff>
      <xdr:row>72</xdr:row>
      <xdr:rowOff>28575</xdr:rowOff>
    </xdr:from>
    <xdr:ext cx="1695450" cy="1019175"/>
    <xdr:sp macro="" textlink="">
      <xdr:nvSpPr>
        <xdr:cNvPr id="4" name="Shape 4">
          <a:extLst>
            <a:ext uri="{FF2B5EF4-FFF2-40B4-BE49-F238E27FC236}">
              <a16:creationId xmlns:a16="http://schemas.microsoft.com/office/drawing/2014/main" id="{FB1C3190-726C-4397-84C1-0C696860E7FB}"/>
            </a:ext>
          </a:extLst>
        </xdr:cNvPr>
        <xdr:cNvSpPr/>
      </xdr:nvSpPr>
      <xdr:spPr>
        <a:xfrm>
          <a:off x="29165550" y="13744575"/>
          <a:ext cx="1695450" cy="1019175"/>
        </a:xfrm>
        <a:prstGeom prst="rightArrowCallout">
          <a:avLst>
            <a:gd name="adj1" fmla="val 25000"/>
            <a:gd name="adj2" fmla="val 25000"/>
            <a:gd name="adj3" fmla="val 25000"/>
            <a:gd name="adj4" fmla="val 64977"/>
          </a:avLst>
        </a:prstGeom>
        <a:solidFill>
          <a:srgbClr val="4F81BD"/>
        </a:solidFill>
        <a:ln w="25400" cap="flat" cmpd="sng">
          <a:solidFill>
            <a:srgbClr val="385D8A"/>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i="0" u="none" strike="noStrike">
              <a:solidFill>
                <a:srgbClr val="FFFFFF"/>
              </a:solidFill>
              <a:latin typeface="Calibri"/>
              <a:ea typeface="Calibri"/>
              <a:cs typeface="Calibri"/>
              <a:sym typeface="Calibri"/>
            </a:rPr>
            <a:t>Let op! Dit is de prijs exclusief BTW! </a:t>
          </a:r>
          <a:endParaRPr sz="1400"/>
        </a:p>
      </xdr:txBody>
    </xdr:sp>
    <xdr:clientData fLocksWithSheet="0"/>
  </xdr:oneCellAnchor>
  <xdr:oneCellAnchor>
    <xdr:from>
      <xdr:col>27</xdr:col>
      <xdr:colOff>9525</xdr:colOff>
      <xdr:row>90</xdr:row>
      <xdr:rowOff>152400</xdr:rowOff>
    </xdr:from>
    <xdr:ext cx="10487025" cy="1466850"/>
    <xdr:pic>
      <xdr:nvPicPr>
        <xdr:cNvPr id="5" name="image2.png">
          <a:extLst>
            <a:ext uri="{FF2B5EF4-FFF2-40B4-BE49-F238E27FC236}">
              <a16:creationId xmlns:a16="http://schemas.microsoft.com/office/drawing/2014/main" id="{3C85879D-875A-4F0B-814D-AB1BCA290F37}"/>
            </a:ext>
          </a:extLst>
        </xdr:cNvPr>
        <xdr:cNvPicPr preferRelativeResize="0"/>
      </xdr:nvPicPr>
      <xdr:blipFill>
        <a:blip xmlns:r="http://schemas.openxmlformats.org/officeDocument/2006/relationships" r:embed="rId1" cstate="print"/>
        <a:stretch>
          <a:fillRect/>
        </a:stretch>
      </xdr:blipFill>
      <xdr:spPr>
        <a:xfrm>
          <a:off x="25984200" y="17297400"/>
          <a:ext cx="10487025" cy="1466850"/>
        </a:xfrm>
        <a:prstGeom prst="rect">
          <a:avLst/>
        </a:prstGeom>
        <a:noFill/>
      </xdr:spPr>
    </xdr:pic>
    <xdr:clientData fLocksWithSheet="0"/>
  </xdr:oneCellAnchor>
  <xdr:oneCellAnchor>
    <xdr:from>
      <xdr:col>33</xdr:col>
      <xdr:colOff>409575</xdr:colOff>
      <xdr:row>69</xdr:row>
      <xdr:rowOff>66675</xdr:rowOff>
    </xdr:from>
    <xdr:ext cx="3238500" cy="3438525"/>
    <xdr:pic>
      <xdr:nvPicPr>
        <xdr:cNvPr id="6" name="image3.png">
          <a:extLst>
            <a:ext uri="{FF2B5EF4-FFF2-40B4-BE49-F238E27FC236}">
              <a16:creationId xmlns:a16="http://schemas.microsoft.com/office/drawing/2014/main" id="{9EF4E4AA-B7C9-4751-A2B6-1CCD9D3F7D9C}"/>
            </a:ext>
          </a:extLst>
        </xdr:cNvPr>
        <xdr:cNvPicPr preferRelativeResize="0"/>
      </xdr:nvPicPr>
      <xdr:blipFill>
        <a:blip xmlns:r="http://schemas.openxmlformats.org/officeDocument/2006/relationships" r:embed="rId2" cstate="print"/>
        <a:stretch>
          <a:fillRect/>
        </a:stretch>
      </xdr:blipFill>
      <xdr:spPr>
        <a:xfrm>
          <a:off x="32156400" y="13211175"/>
          <a:ext cx="3238500" cy="3438525"/>
        </a:xfrm>
        <a:prstGeom prst="rect">
          <a:avLst/>
        </a:prstGeom>
        <a:noFill/>
      </xdr:spPr>
    </xdr:pic>
    <xdr:clientData fLocksWithSheet="0"/>
  </xdr:oneCellAnchor>
  <xdr:oneCellAnchor>
    <xdr:from>
      <xdr:col>40</xdr:col>
      <xdr:colOff>371475</xdr:colOff>
      <xdr:row>76</xdr:row>
      <xdr:rowOff>114300</xdr:rowOff>
    </xdr:from>
    <xdr:ext cx="3419475" cy="3952875"/>
    <xdr:pic>
      <xdr:nvPicPr>
        <xdr:cNvPr id="7" name="image4.png">
          <a:extLst>
            <a:ext uri="{FF2B5EF4-FFF2-40B4-BE49-F238E27FC236}">
              <a16:creationId xmlns:a16="http://schemas.microsoft.com/office/drawing/2014/main" id="{666DB63F-E6F9-40D2-9AFB-33957A80B6B3}"/>
            </a:ext>
          </a:extLst>
        </xdr:cNvPr>
        <xdr:cNvPicPr preferRelativeResize="0"/>
      </xdr:nvPicPr>
      <xdr:blipFill>
        <a:blip xmlns:r="http://schemas.openxmlformats.org/officeDocument/2006/relationships" r:embed="rId3" cstate="print"/>
        <a:stretch>
          <a:fillRect/>
        </a:stretch>
      </xdr:blipFill>
      <xdr:spPr>
        <a:xfrm>
          <a:off x="38852475" y="14592300"/>
          <a:ext cx="3419475" cy="3952875"/>
        </a:xfrm>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35</xdr:col>
      <xdr:colOff>400050</xdr:colOff>
      <xdr:row>0</xdr:row>
      <xdr:rowOff>0</xdr:rowOff>
    </xdr:from>
    <xdr:ext cx="4219575" cy="1400175"/>
    <xdr:grpSp>
      <xdr:nvGrpSpPr>
        <xdr:cNvPr id="2" name="Shape 2">
          <a:extLst>
            <a:ext uri="{FF2B5EF4-FFF2-40B4-BE49-F238E27FC236}">
              <a16:creationId xmlns:a16="http://schemas.microsoft.com/office/drawing/2014/main" id="{DF72A5F8-4516-48DD-839C-D6CADDCD97F0}"/>
            </a:ext>
          </a:extLst>
        </xdr:cNvPr>
        <xdr:cNvGrpSpPr/>
      </xdr:nvGrpSpPr>
      <xdr:grpSpPr>
        <a:xfrm>
          <a:off x="25203150" y="0"/>
          <a:ext cx="4219575" cy="1400175"/>
          <a:chOff x="3264788" y="3108488"/>
          <a:chExt cx="4162425" cy="1343025"/>
        </a:xfrm>
      </xdr:grpSpPr>
      <xdr:cxnSp macro="">
        <xdr:nvCxnSpPr>
          <xdr:cNvPr id="3" name="Shape 3">
            <a:extLst>
              <a:ext uri="{FF2B5EF4-FFF2-40B4-BE49-F238E27FC236}">
                <a16:creationId xmlns:a16="http://schemas.microsoft.com/office/drawing/2014/main" id="{EE951B28-A49A-1E67-1FD3-B5270391FED5}"/>
              </a:ext>
            </a:extLst>
          </xdr:cNvPr>
          <xdr:cNvCxnSpPr/>
        </xdr:nvCxnSpPr>
        <xdr:spPr>
          <a:xfrm>
            <a:off x="3264788" y="3108488"/>
            <a:ext cx="4162425" cy="1343025"/>
          </a:xfrm>
          <a:prstGeom prst="bentConnector3">
            <a:avLst>
              <a:gd name="adj1" fmla="val 50000"/>
            </a:avLst>
          </a:prstGeom>
          <a:noFill/>
          <a:ln w="57150" cap="flat" cmpd="sng">
            <a:solidFill>
              <a:srgbClr val="4A7EBB"/>
            </a:solidFill>
            <a:prstDash val="solid"/>
            <a:miter lim="800000"/>
            <a:headEnd type="none" w="med" len="med"/>
            <a:tailEnd type="triangle" w="med" len="med"/>
          </a:ln>
        </xdr:spPr>
      </xdr:cxnSp>
    </xdr:grpSp>
    <xdr:clientData fLocksWithSheet="0"/>
  </xdr:oneCellAnchor>
  <xdr:oneCellAnchor>
    <xdr:from>
      <xdr:col>30</xdr:col>
      <xdr:colOff>304800</xdr:colOff>
      <xdr:row>0</xdr:row>
      <xdr:rowOff>0</xdr:rowOff>
    </xdr:from>
    <xdr:ext cx="1695450" cy="1019175"/>
    <xdr:sp macro="" textlink="">
      <xdr:nvSpPr>
        <xdr:cNvPr id="4" name="Shape 4">
          <a:extLst>
            <a:ext uri="{FF2B5EF4-FFF2-40B4-BE49-F238E27FC236}">
              <a16:creationId xmlns:a16="http://schemas.microsoft.com/office/drawing/2014/main" id="{ED34FF33-7377-43DB-99BF-A690D9D4913D}"/>
            </a:ext>
          </a:extLst>
        </xdr:cNvPr>
        <xdr:cNvSpPr/>
      </xdr:nvSpPr>
      <xdr:spPr>
        <a:xfrm>
          <a:off x="29165550" y="0"/>
          <a:ext cx="1695450" cy="1019175"/>
        </a:xfrm>
        <a:prstGeom prst="rightArrowCallout">
          <a:avLst>
            <a:gd name="adj1" fmla="val 25000"/>
            <a:gd name="adj2" fmla="val 25000"/>
            <a:gd name="adj3" fmla="val 25000"/>
            <a:gd name="adj4" fmla="val 64977"/>
          </a:avLst>
        </a:prstGeom>
        <a:solidFill>
          <a:srgbClr val="4F81BD"/>
        </a:solidFill>
        <a:ln w="25400" cap="flat" cmpd="sng">
          <a:solidFill>
            <a:srgbClr val="385D8A"/>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i="0" u="none" strike="noStrike">
              <a:solidFill>
                <a:srgbClr val="FFFFFF"/>
              </a:solidFill>
              <a:latin typeface="Calibri"/>
              <a:ea typeface="Calibri"/>
              <a:cs typeface="Calibri"/>
              <a:sym typeface="Calibri"/>
            </a:rPr>
            <a:t>Let op! Dit is de prijs exclusief BTW! </a:t>
          </a:r>
          <a:endParaRPr sz="1400"/>
        </a:p>
      </xdr:txBody>
    </xdr:sp>
    <xdr:clientData fLocksWithSheet="0"/>
  </xdr:oneCellAnchor>
  <xdr:oneCellAnchor>
    <xdr:from>
      <xdr:col>27</xdr:col>
      <xdr:colOff>9525</xdr:colOff>
      <xdr:row>0</xdr:row>
      <xdr:rowOff>0</xdr:rowOff>
    </xdr:from>
    <xdr:ext cx="10487025" cy="1466850"/>
    <xdr:pic>
      <xdr:nvPicPr>
        <xdr:cNvPr id="5" name="image2.png">
          <a:extLst>
            <a:ext uri="{FF2B5EF4-FFF2-40B4-BE49-F238E27FC236}">
              <a16:creationId xmlns:a16="http://schemas.microsoft.com/office/drawing/2014/main" id="{40C6CB1C-59AD-4D39-A0D9-CF6A7C1368C2}"/>
            </a:ext>
          </a:extLst>
        </xdr:cNvPr>
        <xdr:cNvPicPr preferRelativeResize="0"/>
      </xdr:nvPicPr>
      <xdr:blipFill>
        <a:blip xmlns:r="http://schemas.openxmlformats.org/officeDocument/2006/relationships" r:embed="rId1" cstate="print"/>
        <a:stretch>
          <a:fillRect/>
        </a:stretch>
      </xdr:blipFill>
      <xdr:spPr>
        <a:xfrm>
          <a:off x="25984200" y="0"/>
          <a:ext cx="10487025" cy="1466850"/>
        </a:xfrm>
        <a:prstGeom prst="rect">
          <a:avLst/>
        </a:prstGeom>
        <a:noFill/>
      </xdr:spPr>
    </xdr:pic>
    <xdr:clientData fLocksWithSheet="0"/>
  </xdr:oneCellAnchor>
  <xdr:oneCellAnchor>
    <xdr:from>
      <xdr:col>33</xdr:col>
      <xdr:colOff>409575</xdr:colOff>
      <xdr:row>0</xdr:row>
      <xdr:rowOff>0</xdr:rowOff>
    </xdr:from>
    <xdr:ext cx="3238500" cy="3438525"/>
    <xdr:pic>
      <xdr:nvPicPr>
        <xdr:cNvPr id="6" name="image3.png">
          <a:extLst>
            <a:ext uri="{FF2B5EF4-FFF2-40B4-BE49-F238E27FC236}">
              <a16:creationId xmlns:a16="http://schemas.microsoft.com/office/drawing/2014/main" id="{02D232E1-30C7-4318-A436-8C6791C0E830}"/>
            </a:ext>
          </a:extLst>
        </xdr:cNvPr>
        <xdr:cNvPicPr preferRelativeResize="0"/>
      </xdr:nvPicPr>
      <xdr:blipFill>
        <a:blip xmlns:r="http://schemas.openxmlformats.org/officeDocument/2006/relationships" r:embed="rId2" cstate="print"/>
        <a:stretch>
          <a:fillRect/>
        </a:stretch>
      </xdr:blipFill>
      <xdr:spPr>
        <a:xfrm>
          <a:off x="32156400" y="0"/>
          <a:ext cx="3238500" cy="3438525"/>
        </a:xfrm>
        <a:prstGeom prst="rect">
          <a:avLst/>
        </a:prstGeom>
        <a:noFill/>
      </xdr:spPr>
    </xdr:pic>
    <xdr:clientData fLocksWithSheet="0"/>
  </xdr:oneCellAnchor>
  <xdr:oneCellAnchor>
    <xdr:from>
      <xdr:col>40</xdr:col>
      <xdr:colOff>371475</xdr:colOff>
      <xdr:row>0</xdr:row>
      <xdr:rowOff>0</xdr:rowOff>
    </xdr:from>
    <xdr:ext cx="3419475" cy="3952875"/>
    <xdr:pic>
      <xdr:nvPicPr>
        <xdr:cNvPr id="7" name="image4.png">
          <a:extLst>
            <a:ext uri="{FF2B5EF4-FFF2-40B4-BE49-F238E27FC236}">
              <a16:creationId xmlns:a16="http://schemas.microsoft.com/office/drawing/2014/main" id="{6064FBF0-B2BC-4D7D-82DE-27685BD8CB73}"/>
            </a:ext>
          </a:extLst>
        </xdr:cNvPr>
        <xdr:cNvPicPr preferRelativeResize="0"/>
      </xdr:nvPicPr>
      <xdr:blipFill>
        <a:blip xmlns:r="http://schemas.openxmlformats.org/officeDocument/2006/relationships" r:embed="rId3" cstate="print"/>
        <a:stretch>
          <a:fillRect/>
        </a:stretch>
      </xdr:blipFill>
      <xdr:spPr>
        <a:xfrm>
          <a:off x="38852475" y="0"/>
          <a:ext cx="3419475" cy="3952875"/>
        </a:xfrm>
        <a:prstGeom prst="rect">
          <a:avLst/>
        </a:prstGeom>
        <a:noFill/>
      </xdr:spPr>
    </xdr:pic>
    <xdr:clientData fLocksWithSheet="0"/>
  </xdr:oneCellAnchor>
  <xdr:oneCellAnchor>
    <xdr:from>
      <xdr:col>35</xdr:col>
      <xdr:colOff>400050</xdr:colOff>
      <xdr:row>85</xdr:row>
      <xdr:rowOff>95250</xdr:rowOff>
    </xdr:from>
    <xdr:ext cx="4219575" cy="1400175"/>
    <xdr:grpSp>
      <xdr:nvGrpSpPr>
        <xdr:cNvPr id="8" name="Shape 2">
          <a:extLst>
            <a:ext uri="{FF2B5EF4-FFF2-40B4-BE49-F238E27FC236}">
              <a16:creationId xmlns:a16="http://schemas.microsoft.com/office/drawing/2014/main" id="{8621DDBD-86B9-4CE2-A554-244D2FBBE2BB}"/>
            </a:ext>
          </a:extLst>
        </xdr:cNvPr>
        <xdr:cNvGrpSpPr/>
      </xdr:nvGrpSpPr>
      <xdr:grpSpPr>
        <a:xfrm>
          <a:off x="25203150" y="17287875"/>
          <a:ext cx="4219575" cy="1400175"/>
          <a:chOff x="3264788" y="3108488"/>
          <a:chExt cx="4162425" cy="1343025"/>
        </a:xfrm>
      </xdr:grpSpPr>
      <xdr:cxnSp macro="">
        <xdr:nvCxnSpPr>
          <xdr:cNvPr id="9" name="Shape 3">
            <a:extLst>
              <a:ext uri="{FF2B5EF4-FFF2-40B4-BE49-F238E27FC236}">
                <a16:creationId xmlns:a16="http://schemas.microsoft.com/office/drawing/2014/main" id="{D2BE89A1-5BA3-D2A6-A247-AB913E849568}"/>
              </a:ext>
            </a:extLst>
          </xdr:cNvPr>
          <xdr:cNvCxnSpPr/>
        </xdr:nvCxnSpPr>
        <xdr:spPr>
          <a:xfrm>
            <a:off x="3264788" y="3108488"/>
            <a:ext cx="4162425" cy="1343025"/>
          </a:xfrm>
          <a:prstGeom prst="bentConnector3">
            <a:avLst>
              <a:gd name="adj1" fmla="val 50000"/>
            </a:avLst>
          </a:prstGeom>
          <a:noFill/>
          <a:ln w="57150" cap="flat" cmpd="sng">
            <a:solidFill>
              <a:srgbClr val="4A7EBB"/>
            </a:solidFill>
            <a:prstDash val="solid"/>
            <a:miter lim="800000"/>
            <a:headEnd type="none" w="med" len="med"/>
            <a:tailEnd type="triangle" w="med" len="med"/>
          </a:ln>
        </xdr:spPr>
      </xdr:cxnSp>
    </xdr:grpSp>
    <xdr:clientData fLocksWithSheet="0"/>
  </xdr:oneCellAnchor>
  <xdr:oneCellAnchor>
    <xdr:from>
      <xdr:col>30</xdr:col>
      <xdr:colOff>304800</xdr:colOff>
      <xdr:row>72</xdr:row>
      <xdr:rowOff>28575</xdr:rowOff>
    </xdr:from>
    <xdr:ext cx="1695450" cy="1019175"/>
    <xdr:sp macro="" textlink="">
      <xdr:nvSpPr>
        <xdr:cNvPr id="10" name="Shape 4">
          <a:extLst>
            <a:ext uri="{FF2B5EF4-FFF2-40B4-BE49-F238E27FC236}">
              <a16:creationId xmlns:a16="http://schemas.microsoft.com/office/drawing/2014/main" id="{09D9BBB4-3573-4244-B0BA-77736373FF47}"/>
            </a:ext>
          </a:extLst>
        </xdr:cNvPr>
        <xdr:cNvSpPr/>
      </xdr:nvSpPr>
      <xdr:spPr>
        <a:xfrm>
          <a:off x="29165550" y="13744575"/>
          <a:ext cx="1695450" cy="1019175"/>
        </a:xfrm>
        <a:prstGeom prst="rightArrowCallout">
          <a:avLst>
            <a:gd name="adj1" fmla="val 25000"/>
            <a:gd name="adj2" fmla="val 25000"/>
            <a:gd name="adj3" fmla="val 25000"/>
            <a:gd name="adj4" fmla="val 64977"/>
          </a:avLst>
        </a:prstGeom>
        <a:solidFill>
          <a:srgbClr val="4F81BD"/>
        </a:solidFill>
        <a:ln w="25400" cap="flat" cmpd="sng">
          <a:solidFill>
            <a:srgbClr val="385D8A"/>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i="0" u="none" strike="noStrike">
              <a:solidFill>
                <a:srgbClr val="FFFFFF"/>
              </a:solidFill>
              <a:latin typeface="Calibri"/>
              <a:ea typeface="Calibri"/>
              <a:cs typeface="Calibri"/>
              <a:sym typeface="Calibri"/>
            </a:rPr>
            <a:t>Let op! Dit is de prijs exclusief BTW! </a:t>
          </a:r>
          <a:endParaRPr sz="1400"/>
        </a:p>
      </xdr:txBody>
    </xdr:sp>
    <xdr:clientData fLocksWithSheet="0"/>
  </xdr:oneCellAnchor>
  <xdr:oneCellAnchor>
    <xdr:from>
      <xdr:col>27</xdr:col>
      <xdr:colOff>9525</xdr:colOff>
      <xdr:row>90</xdr:row>
      <xdr:rowOff>152400</xdr:rowOff>
    </xdr:from>
    <xdr:ext cx="10487025" cy="1466850"/>
    <xdr:pic>
      <xdr:nvPicPr>
        <xdr:cNvPr id="11" name="image2.png">
          <a:extLst>
            <a:ext uri="{FF2B5EF4-FFF2-40B4-BE49-F238E27FC236}">
              <a16:creationId xmlns:a16="http://schemas.microsoft.com/office/drawing/2014/main" id="{24B03827-8089-4684-ABD3-042841935D63}"/>
            </a:ext>
          </a:extLst>
        </xdr:cNvPr>
        <xdr:cNvPicPr preferRelativeResize="0"/>
      </xdr:nvPicPr>
      <xdr:blipFill>
        <a:blip xmlns:r="http://schemas.openxmlformats.org/officeDocument/2006/relationships" r:embed="rId1" cstate="print"/>
        <a:stretch>
          <a:fillRect/>
        </a:stretch>
      </xdr:blipFill>
      <xdr:spPr>
        <a:xfrm>
          <a:off x="25984200" y="17297400"/>
          <a:ext cx="10487025" cy="1466850"/>
        </a:xfrm>
        <a:prstGeom prst="rect">
          <a:avLst/>
        </a:prstGeom>
        <a:noFill/>
      </xdr:spPr>
    </xdr:pic>
    <xdr:clientData fLocksWithSheet="0"/>
  </xdr:oneCellAnchor>
  <xdr:oneCellAnchor>
    <xdr:from>
      <xdr:col>33</xdr:col>
      <xdr:colOff>409575</xdr:colOff>
      <xdr:row>69</xdr:row>
      <xdr:rowOff>66675</xdr:rowOff>
    </xdr:from>
    <xdr:ext cx="3238500" cy="3438525"/>
    <xdr:pic>
      <xdr:nvPicPr>
        <xdr:cNvPr id="12" name="image3.png">
          <a:extLst>
            <a:ext uri="{FF2B5EF4-FFF2-40B4-BE49-F238E27FC236}">
              <a16:creationId xmlns:a16="http://schemas.microsoft.com/office/drawing/2014/main" id="{B295B393-3AEF-4A13-BAC4-4E259C5E1ED6}"/>
            </a:ext>
          </a:extLst>
        </xdr:cNvPr>
        <xdr:cNvPicPr preferRelativeResize="0"/>
      </xdr:nvPicPr>
      <xdr:blipFill>
        <a:blip xmlns:r="http://schemas.openxmlformats.org/officeDocument/2006/relationships" r:embed="rId2" cstate="print"/>
        <a:stretch>
          <a:fillRect/>
        </a:stretch>
      </xdr:blipFill>
      <xdr:spPr>
        <a:xfrm>
          <a:off x="32156400" y="13211175"/>
          <a:ext cx="3238500" cy="3438525"/>
        </a:xfrm>
        <a:prstGeom prst="rect">
          <a:avLst/>
        </a:prstGeom>
        <a:noFill/>
      </xdr:spPr>
    </xdr:pic>
    <xdr:clientData fLocksWithSheet="0"/>
  </xdr:oneCellAnchor>
  <xdr:oneCellAnchor>
    <xdr:from>
      <xdr:col>40</xdr:col>
      <xdr:colOff>371475</xdr:colOff>
      <xdr:row>76</xdr:row>
      <xdr:rowOff>114300</xdr:rowOff>
    </xdr:from>
    <xdr:ext cx="3419475" cy="3952875"/>
    <xdr:pic>
      <xdr:nvPicPr>
        <xdr:cNvPr id="13" name="image4.png">
          <a:extLst>
            <a:ext uri="{FF2B5EF4-FFF2-40B4-BE49-F238E27FC236}">
              <a16:creationId xmlns:a16="http://schemas.microsoft.com/office/drawing/2014/main" id="{8A37C125-5784-483F-99B7-C90262EE2BCE}"/>
            </a:ext>
          </a:extLst>
        </xdr:cNvPr>
        <xdr:cNvPicPr preferRelativeResize="0"/>
      </xdr:nvPicPr>
      <xdr:blipFill>
        <a:blip xmlns:r="http://schemas.openxmlformats.org/officeDocument/2006/relationships" r:embed="rId3" cstate="print"/>
        <a:stretch>
          <a:fillRect/>
        </a:stretch>
      </xdr:blipFill>
      <xdr:spPr>
        <a:xfrm>
          <a:off x="38852475" y="14592300"/>
          <a:ext cx="3419475" cy="3952875"/>
        </a:xfrm>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R\user11\Paul.Haarman\Documenten\Tarieven%202012\Model%20Tarieven\20120418%20Tarieven%20Model%20201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egioNoord/(Ontwikkelteam_Noord)/2022/producten%20en%20tarieven/04112022%20Productenoverzicht%202023%20Groningen%20def.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04 verkopen N-1 (2)"/>
      <sheetName val="Werking"/>
      <sheetName val="mutatie model"/>
      <sheetName val="Dashboard"/>
      <sheetName val="Reken en aanpassen --&gt;"/>
      <sheetName val="ABK"/>
      <sheetName val="ERET berekend"/>
      <sheetName val="ERET"/>
      <sheetName val="Output --&gt;"/>
      <sheetName val="Opbr N+1 excl elast"/>
      <sheetName val="Opbr N+1 2011 incl elast"/>
      <sheetName val="Tarief N+1"/>
      <sheetName val="FEZtabelprijs N+1"/>
      <sheetName val="output tbv communicatie 1"/>
      <sheetName val="output tbv communicatie 2"/>
      <sheetName val="output tbv communicatie 3"/>
      <sheetName val="Input --&gt;"/>
      <sheetName val="I01 tariefeenheden N-1"/>
      <sheetName val="I02 tarief N-1"/>
      <sheetName val="I03 Midt Rkm N-1"/>
      <sheetName val="I04 verkopen N-1"/>
      <sheetName val="I05 Midt Spits_dal"/>
      <sheetName val="I06 Prijs N"/>
      <sheetName val="I07 input Elasticiteiten N-1"/>
      <sheetName val="I08 SAP BI Coll N-1"/>
      <sheetName val="Verzamel -&gt;"/>
      <sheetName val="Rkm N-1"/>
      <sheetName val="Opbr N-1"/>
      <sheetName val="Elasticiteiten"/>
      <sheetName val="Differentiatieruimte"/>
      <sheetName val="Mandje"/>
      <sheetName val="Grafiek"/>
      <sheetName val="Uitslagen"/>
      <sheetName val="Omvang 2011"/>
      <sheetName val="Blad1"/>
      <sheetName val="Blad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oningen nieuw"/>
      <sheetName val="FRYSLAN"/>
      <sheetName val="Blad1"/>
      <sheetName val="lti historie"/>
    </sheetNames>
    <sheetDataSet>
      <sheetData sheetId="0"/>
      <sheetData sheetId="1"/>
      <sheetData sheetId="2"/>
      <sheetData sheetId="3"/>
    </sheetDataSet>
  </externalBook>
</externalLink>
</file>

<file path=xl/persons/person.xml><?xml version="1.0" encoding="utf-8"?>
<personList xmlns="http://schemas.microsoft.com/office/spreadsheetml/2018/threadedcomments" xmlns:x="http://schemas.openxmlformats.org/spreadsheetml/2006/main">
  <person displayName="Mark Garmann" id="{AC8F664B-98E7-6C41-9E4B-871C637C9041}" userId="edfd7df5731df956" providerId="Windows Live"/>
  <person displayName="Garmann, Mark" id="{88BE95E4-AC2F-4C32-A91C-E6FAC12059E3}" userId="S::mark.garmann@arriva.nl::4eef035d-51f2-4338-9817-33d705c986ae" providerId="AD"/>
  <person displayName="Bezooijen, Natascha van" id="{26D96559-B648-CC48-BCCD-F50B460A6D70}" userId="S::n.vanbezooijen@arriva.nl::3816b803-7049-434b-98fe-2ef7809b3f65" providerId="AD"/>
  <person displayName="Eeckhout, Gerbrand van den" id="{FA753A3B-4C04-8C4F-BEDB-7CA694EAECEA}" userId="S::g.vandeneeckhout@arriva.nl::e0e65dc0-3093-403d-93c4-cf4438f846ea" providerId="AD"/>
  <person displayName="Verstegen - Cuijpers, Marijke" id="{FA060C5A-77B8-7344-ADF7-E46526A7FAC9}" userId="S::marijke.verstegen@arriva.nl::a135cfb4-f438-4624-babf-0873319b93f7" providerId="AD"/>
</personList>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17" dT="2019-12-10T14:44:48.94" personId="{26D96559-B648-CC48-BCCD-F50B460A6D70}" id="{EDC740A8-F122-4541-9BDE-F6790BCC2587}">
    <text>tarief voor de Store op €0,- wordt uitgeleverd in de store maar vooraf verekend. 
Mailwisseling Pierre, Chris Henk 08-11-2018</text>
  </threadedComment>
</ThreadedComments>
</file>

<file path=xl/threadedComments/threadedComment2.xml><?xml version="1.0" encoding="utf-8"?>
<ThreadedComments xmlns="http://schemas.microsoft.com/office/spreadsheetml/2018/threadedcomments" xmlns:x="http://schemas.openxmlformats.org/spreadsheetml/2006/main">
  <threadedComment ref="H37" dT="2019-12-10T14:46:13.77" personId="{26D96559-B648-CC48-BCCD-F50B460A6D70}" id="{8766DF42-018A-4EE1-9056-2EAEB71A9E39}">
    <text>Let op per 1-1-2020 geen voorverkoop CT Stadskaartjes meer</text>
  </threadedComment>
</ThreadedComments>
</file>

<file path=xl/threadedComments/threadedComment3.xml><?xml version="1.0" encoding="utf-8"?>
<ThreadedComments xmlns="http://schemas.microsoft.com/office/spreadsheetml/2018/threadedcomments" xmlns:x="http://schemas.openxmlformats.org/spreadsheetml/2006/main">
  <threadedComment ref="G30" dT="2019-12-10T14:46:13.77" personId="{26D96559-B648-CC48-BCCD-F50B460A6D70}" id="{65FC8F3D-C69D-4C78-8DEB-0E1897380540}">
    <text>Let op per 1-1-2020 geen voorverkoop CT Stadskaartjes meer</text>
  </threadedComment>
</ThreadedComments>
</file>

<file path=xl/threadedComments/threadedComment4.xml><?xml version="1.0" encoding="utf-8"?>
<ThreadedComments xmlns="http://schemas.microsoft.com/office/spreadsheetml/2018/threadedcomments" xmlns:x="http://schemas.openxmlformats.org/spreadsheetml/2006/main">
  <threadedComment ref="B10" dT="2021-08-11T13:52:52.73" personId="{26D96559-B648-CC48-BCCD-F50B460A6D70}" id="{959B48B6-2D89-477C-8F39-4CC592CAA611}">
    <text>Opvragen bij CXX Herman de Gooijer en Martijn Cats</text>
  </threadedComment>
  <threadedComment ref="B76" dT="2021-08-11T14:08:15.26" personId="{26D96559-B648-CC48-BCCD-F50B460A6D70}" id="{BAB06DA1-A25A-4D8E-B338-39ED3A7F79FC}">
    <text>CXX Herman de Gooijer en Martijn Cats</text>
  </threadedComment>
  <threadedComment ref="B81" dT="2021-09-24T12:15:38.88" personId="{FA060C5A-77B8-7344-ADF7-E46526A7FAC9}" id="{32B28D40-8CFF-4AB4-85C6-4BD3C641BFFF}">
    <text>In deze lijst ontbreekt het P+R Maastricht Altijd Vrij abonnement a € 27,85</text>
  </threadedComment>
  <threadedComment ref="J87" dT="2021-12-09T13:39:39.80" personId="{FA753A3B-4C04-8C4F-BEDB-7CA694EAECEA}" id="{13B422E8-DB42-44DA-9F05-A0120E86EFA4}">
    <text>Foutieve prijs doorgevoerd, dit had moeten zijn 42,30</text>
  </threadedComment>
  <threadedComment ref="J88" dT="2021-12-09T13:39:45.94" personId="{FA753A3B-4C04-8C4F-BEDB-7CA694EAECEA}" id="{CC6CE8DD-44C1-4292-B488-F24B0A2B0C46}">
    <text>Foutieve prijs doorgevoerd, dit had moeten zijn 49,00</text>
  </threadedComment>
  <threadedComment ref="J90" dT="2021-12-09T13:40:19.17" personId="{FA753A3B-4C04-8C4F-BEDB-7CA694EAECEA}" id="{8953BE07-0B60-45B8-B8D7-6A367F32ADEB}">
    <text>Foutieve prijs doorgevoerd, dit had moeten zijn 123,00</text>
  </threadedComment>
  <threadedComment ref="J91" dT="2021-12-09T13:49:24.52" personId="{FA753A3B-4C04-8C4F-BEDB-7CA694EAECEA}" id="{9762EE5E-468A-4D3D-AF2E-FC7C6045E309}">
    <text>Foutieve prijs doorgevoerd, had moeten zijn 139,90</text>
  </threadedComment>
  <threadedComment ref="B112" dT="2021-12-09T13:37:13.54" personId="{FA753A3B-4C04-8C4F-BEDB-7CA694EAECEA}" id="{4C1E1E21-F3F1-45DA-A071-D18DC18D2581}">
    <text>nieuw product</text>
  </threadedComment>
  <threadedComment ref="K146" dT="2021-12-09T13:45:10.39" personId="{FA753A3B-4C04-8C4F-BEDB-7CA694EAECEA}" id="{4D12263E-148F-4929-914B-DAD29BB5427B}">
    <text>nog niet bekend</text>
  </threadedComment>
  <threadedComment ref="K146" dT="2021-12-09T16:01:45.71" personId="{AC8F664B-98E7-6C41-9E4B-871C637C9041}" id="{7B4E8B83-C36D-4DCE-9F46-A2CD5FD914A2}" parentId="{4D12263E-148F-4929-914B-DAD29BB5427B}">
    <text xml:space="preserve">voorlopig prijzen 2021 ingevuld
</text>
  </threadedComment>
  <threadedComment ref="K147" dT="2021-12-09T13:45:20.08" personId="{FA753A3B-4C04-8C4F-BEDB-7CA694EAECEA}" id="{CA05EF3C-4319-45BD-905D-56A1B9561CD5}">
    <text>nog niet bekend</text>
  </threadedComment>
  <threadedComment ref="K147" dT="2021-12-09T16:01:58.36" personId="{AC8F664B-98E7-6C41-9E4B-871C637C9041}" id="{7F26FCB7-F714-4D6E-95F4-C988C3F0084D}" parentId="{CA05EF3C-4319-45BD-905D-56A1B9561CD5}">
    <text>voorlopig prijzen 2021 ingevuld</text>
  </threadedComment>
</ThreadedComments>
</file>

<file path=xl/threadedComments/threadedComment5.xml><?xml version="1.0" encoding="utf-8"?>
<ThreadedComments xmlns="http://schemas.microsoft.com/office/spreadsheetml/2018/threadedcomments" xmlns:x="http://schemas.openxmlformats.org/spreadsheetml/2006/main">
  <threadedComment ref="J9" dT="2022-11-29T11:56:42.39" personId="{88BE95E4-AC2F-4C32-A91C-E6FAC12059E3}" id="{6A7ED76D-EC16-4067-BF08-DAEE3D208098}">
    <text>29/11 wijziging van tarief NH</text>
  </threadedComment>
</ThreadedComments>
</file>

<file path=xl/threadedComments/threadedComment6.xml><?xml version="1.0" encoding="utf-8"?>
<ThreadedComments xmlns="http://schemas.microsoft.com/office/spreadsheetml/2018/threadedcomments" xmlns:x="http://schemas.openxmlformats.org/spreadsheetml/2006/main">
  <threadedComment ref="H10" dT="2021-11-02T12:15:01.58" personId="{AC8F664B-98E7-6C41-9E4B-871C637C9041}" id="{A84989D6-A063-4D08-A153-40C7221BA5A8}">
    <text>tarief is niet juist, moet 34,50 zijn</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 Id="rId4" Type="http://schemas.microsoft.com/office/2017/10/relationships/threadedComment" Target="../threadedComments/threadedComment2.xml"/></Relationships>
</file>

<file path=xl/worksheets/_rels/sheet9.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 Id="rId4" Type="http://schemas.microsoft.com/office/2017/10/relationships/threadedComment" Target="../threadedComments/threadedComment3.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 Id="rId4" Type="http://schemas.microsoft.com/office/2017/10/relationships/threadedComment" Target="../threadedComments/threadedComment4.xml"/></Relationships>
</file>

<file path=xl/worksheets/_rels/sheet12.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3.xml"/><Relationship Id="rId1" Type="http://schemas.openxmlformats.org/officeDocument/2006/relationships/printerSettings" Target="../printerSettings/printerSettings10.bin"/><Relationship Id="rId5" Type="http://schemas.microsoft.com/office/2017/10/relationships/threadedComment" Target="../threadedComments/threadedComment5.xml"/><Relationship Id="rId4" Type="http://schemas.openxmlformats.org/officeDocument/2006/relationships/comments" Target="../comments8.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5.xml"/><Relationship Id="rId1" Type="http://schemas.openxmlformats.org/officeDocument/2006/relationships/printerSettings" Target="../printerSettings/printerSettings12.bin"/><Relationship Id="rId5" Type="http://schemas.microsoft.com/office/2017/10/relationships/threadedComment" Target="../threadedComments/threadedComment6.xml"/><Relationship Id="rId4" Type="http://schemas.openxmlformats.org/officeDocument/2006/relationships/comments" Target="../comments9.x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A39E8-0BCA-4544-B7A8-7AD07ACD5337}">
  <sheetPr>
    <tabColor theme="6" tint="-0.499984740745262"/>
  </sheetPr>
  <dimension ref="A1:BA259"/>
  <sheetViews>
    <sheetView topLeftCell="B34" zoomScale="90" zoomScaleNormal="90" workbookViewId="0">
      <selection activeCell="J58" sqref="J58"/>
    </sheetView>
  </sheetViews>
  <sheetFormatPr defaultColWidth="8" defaultRowHeight="15"/>
  <cols>
    <col min="1" max="1" width="19.875" style="1159" customWidth="1"/>
    <col min="2" max="2" width="38.5" style="1159" customWidth="1"/>
    <col min="3" max="3" width="20.75" style="1159" customWidth="1"/>
    <col min="4" max="4" width="23.5" style="1159" customWidth="1"/>
    <col min="5" max="5" width="45.75" style="1159" customWidth="1"/>
    <col min="6" max="6" width="8" style="1159" customWidth="1"/>
    <col min="7" max="7" width="12.75" style="1158" customWidth="1"/>
    <col min="8" max="8" width="2" style="1159" customWidth="1"/>
    <col min="9" max="9" width="9.75" style="1160" bestFit="1" customWidth="1"/>
    <col min="10" max="10" width="10.125" style="1161" customWidth="1"/>
    <col min="11" max="11" width="9.75" style="1159" customWidth="1"/>
    <col min="12" max="12" width="85" style="1159" customWidth="1"/>
    <col min="13" max="13" width="8" style="1159"/>
    <col min="14" max="15" width="8" style="1159" customWidth="1"/>
    <col min="16" max="16384" width="8" style="1159"/>
  </cols>
  <sheetData>
    <row r="1" spans="1:53" s="285" customFormat="1" ht="36">
      <c r="A1" s="1148" t="s">
        <v>1073</v>
      </c>
      <c r="B1" s="1149" t="s">
        <v>1074</v>
      </c>
      <c r="C1" s="1150"/>
      <c r="D1" s="1151"/>
      <c r="L1" s="205"/>
      <c r="M1" s="205"/>
      <c r="X1" s="1152"/>
      <c r="Y1" s="1152"/>
      <c r="Z1" s="1152"/>
      <c r="AA1" s="1152"/>
      <c r="AB1" s="1152"/>
      <c r="AC1" s="1152"/>
      <c r="AD1" s="1152"/>
      <c r="AE1" s="1152"/>
      <c r="AF1" s="1152"/>
      <c r="AG1" s="1152"/>
      <c r="AS1" s="1153"/>
      <c r="AT1" s="1154" t="s">
        <v>1075</v>
      </c>
      <c r="AU1" s="1155"/>
      <c r="AV1" s="1155"/>
      <c r="AW1" s="1153"/>
      <c r="AX1" s="1156" t="s">
        <v>1076</v>
      </c>
      <c r="BA1" s="1153"/>
    </row>
    <row r="3" spans="1:53" ht="21" customHeight="1">
      <c r="A3" s="1157" t="s">
        <v>1077</v>
      </c>
      <c r="B3" s="1158">
        <v>5.5099999999999996E-2</v>
      </c>
    </row>
    <row r="4" spans="1:53" ht="19.5" customHeight="1">
      <c r="A4" s="1157" t="s">
        <v>1078</v>
      </c>
      <c r="B4" s="1158">
        <v>-2.3800000000000002E-2</v>
      </c>
    </row>
    <row r="5" spans="1:53" ht="21.75" customHeight="1">
      <c r="A5" s="1157" t="s">
        <v>1079</v>
      </c>
      <c r="B5" s="1158">
        <v>2.5999999999999999E-2</v>
      </c>
    </row>
    <row r="6" spans="1:53" ht="21.75" customHeight="1">
      <c r="A6" s="1157" t="s">
        <v>1080</v>
      </c>
      <c r="B6" s="1158">
        <v>3.5099999999999999E-2</v>
      </c>
    </row>
    <row r="7" spans="1:53" ht="36.75" customHeight="1">
      <c r="A7" s="1162"/>
      <c r="B7" s="1158"/>
    </row>
    <row r="8" spans="1:53" ht="36.75" customHeight="1">
      <c r="A8" s="1163" t="s">
        <v>1081</v>
      </c>
      <c r="B8" s="1163"/>
      <c r="C8" s="1163"/>
      <c r="D8" s="1163"/>
    </row>
    <row r="9" spans="1:53" s="1164" customFormat="1" ht="24" thickBot="1">
      <c r="A9" s="1582" t="s">
        <v>1082</v>
      </c>
      <c r="B9" s="1582"/>
      <c r="C9" s="1582"/>
      <c r="D9" s="1582"/>
      <c r="E9" s="1582"/>
      <c r="F9" s="1582"/>
      <c r="G9" s="1582"/>
      <c r="H9" s="1582"/>
      <c r="I9" s="1582"/>
      <c r="J9" s="1582"/>
      <c r="K9" s="1582"/>
    </row>
    <row r="10" spans="1:53" s="1171" customFormat="1" ht="18.75">
      <c r="A10" s="1165" t="s">
        <v>1083</v>
      </c>
      <c r="B10" s="1166" t="s">
        <v>1084</v>
      </c>
      <c r="C10" s="1166"/>
      <c r="D10" s="1166"/>
      <c r="E10" s="1167" t="s">
        <v>3</v>
      </c>
      <c r="F10" s="1167" t="s">
        <v>1085</v>
      </c>
      <c r="G10" s="1167" t="s">
        <v>1086</v>
      </c>
      <c r="H10" s="1167"/>
      <c r="I10" s="1168" t="s">
        <v>1087</v>
      </c>
      <c r="J10" s="1168" t="s">
        <v>1088</v>
      </c>
      <c r="K10" s="1169" t="s">
        <v>1089</v>
      </c>
      <c r="L10" s="1170" t="s">
        <v>1090</v>
      </c>
    </row>
    <row r="11" spans="1:53">
      <c r="A11" s="1172">
        <v>212</v>
      </c>
      <c r="B11" s="1173" t="s">
        <v>742</v>
      </c>
      <c r="C11" s="1173"/>
      <c r="D11" s="1173"/>
      <c r="E11" s="1174" t="s">
        <v>710</v>
      </c>
      <c r="F11" s="1159" t="s">
        <v>711</v>
      </c>
      <c r="G11" s="1159" t="s">
        <v>467</v>
      </c>
      <c r="H11" s="1175"/>
      <c r="I11" s="1176">
        <v>34.700000000000003</v>
      </c>
      <c r="J11" s="1176">
        <v>38.35</v>
      </c>
      <c r="K11" s="1177">
        <v>0.10518731988472617</v>
      </c>
      <c r="L11" s="1178"/>
    </row>
    <row r="12" spans="1:53">
      <c r="A12" s="1172">
        <v>211</v>
      </c>
      <c r="B12" s="1173" t="s">
        <v>743</v>
      </c>
      <c r="C12" s="1173"/>
      <c r="D12" s="1173"/>
      <c r="E12" s="1174" t="s">
        <v>710</v>
      </c>
      <c r="F12" s="1159" t="s">
        <v>711</v>
      </c>
      <c r="G12" s="1159" t="s">
        <v>477</v>
      </c>
      <c r="H12" s="1179"/>
      <c r="I12" s="1176">
        <v>40.799999999999997</v>
      </c>
      <c r="J12" s="1176">
        <v>47.35</v>
      </c>
      <c r="K12" s="1177">
        <v>0.16053921568627463</v>
      </c>
      <c r="L12" s="1178"/>
    </row>
    <row r="13" spans="1:53">
      <c r="A13" s="1172">
        <v>212</v>
      </c>
      <c r="B13" s="1173" t="s">
        <v>744</v>
      </c>
      <c r="C13" s="1173"/>
      <c r="D13" s="1180"/>
      <c r="E13" s="1174" t="s">
        <v>710</v>
      </c>
      <c r="F13" s="1159" t="s">
        <v>712</v>
      </c>
      <c r="G13" s="1159" t="s">
        <v>467</v>
      </c>
      <c r="H13" s="1179"/>
      <c r="I13" s="1176">
        <v>24.4</v>
      </c>
      <c r="J13" s="1176">
        <v>28.349999999999998</v>
      </c>
      <c r="K13" s="1177">
        <v>0.16188524590163933</v>
      </c>
      <c r="L13" s="1178"/>
    </row>
    <row r="14" spans="1:53">
      <c r="A14" s="1181">
        <v>211</v>
      </c>
      <c r="B14" s="1182" t="s">
        <v>746</v>
      </c>
      <c r="C14" s="1182"/>
      <c r="D14" s="1183"/>
      <c r="E14" s="1184" t="s">
        <v>710</v>
      </c>
      <c r="F14" s="1185" t="s">
        <v>712</v>
      </c>
      <c r="G14" s="1185" t="s">
        <v>477</v>
      </c>
      <c r="H14" s="1186"/>
      <c r="I14" s="1187">
        <v>30.5</v>
      </c>
      <c r="J14" s="1187">
        <v>36.35</v>
      </c>
      <c r="K14" s="1188">
        <v>0.19180327868852465</v>
      </c>
      <c r="L14" s="1178"/>
    </row>
    <row r="15" spans="1:53">
      <c r="A15" s="1172">
        <v>214</v>
      </c>
      <c r="B15" s="1173" t="s">
        <v>747</v>
      </c>
      <c r="C15" s="1173"/>
      <c r="D15" s="1189"/>
      <c r="E15" s="1174" t="s">
        <v>713</v>
      </c>
      <c r="F15" s="1159" t="s">
        <v>711</v>
      </c>
      <c r="G15" s="1159" t="s">
        <v>467</v>
      </c>
      <c r="H15" s="1179"/>
      <c r="I15" s="1176">
        <v>107.9</v>
      </c>
      <c r="J15" s="1176">
        <v>119.95</v>
      </c>
      <c r="K15" s="1177">
        <v>0.11167747914735864</v>
      </c>
      <c r="L15" s="1178"/>
    </row>
    <row r="16" spans="1:53">
      <c r="A16" s="1172">
        <v>213</v>
      </c>
      <c r="B16" s="1173" t="s">
        <v>748</v>
      </c>
      <c r="C16" s="1173"/>
      <c r="D16" s="1189"/>
      <c r="E16" s="1174" t="s">
        <v>713</v>
      </c>
      <c r="F16" s="1159" t="s">
        <v>711</v>
      </c>
      <c r="G16" s="1159" t="s">
        <v>477</v>
      </c>
      <c r="H16" s="1179"/>
      <c r="I16" s="1176">
        <v>136.4</v>
      </c>
      <c r="J16" s="1176">
        <v>159.94999999999999</v>
      </c>
      <c r="K16" s="1177">
        <v>0.1726539589442814</v>
      </c>
      <c r="L16" s="1178"/>
    </row>
    <row r="17" spans="1:13">
      <c r="A17" s="1172">
        <v>214</v>
      </c>
      <c r="B17" s="1173" t="s">
        <v>749</v>
      </c>
      <c r="C17" s="1173"/>
      <c r="D17" s="1180"/>
      <c r="E17" s="1174" t="s">
        <v>713</v>
      </c>
      <c r="F17" s="1159" t="s">
        <v>712</v>
      </c>
      <c r="G17" s="1159" t="s">
        <v>467</v>
      </c>
      <c r="H17" s="1179"/>
      <c r="I17" s="1176">
        <v>46.8</v>
      </c>
      <c r="J17" s="1176">
        <v>54.95</v>
      </c>
      <c r="K17" s="1190">
        <v>0.17414529914529928</v>
      </c>
      <c r="L17" s="1178"/>
    </row>
    <row r="18" spans="1:13">
      <c r="A18" s="1181">
        <v>213</v>
      </c>
      <c r="B18" s="1182" t="s">
        <v>751</v>
      </c>
      <c r="C18" s="1182"/>
      <c r="D18" s="1183"/>
      <c r="E18" s="1184" t="s">
        <v>713</v>
      </c>
      <c r="F18" s="1185" t="s">
        <v>712</v>
      </c>
      <c r="G18" s="1185" t="s">
        <v>477</v>
      </c>
      <c r="H18" s="1186"/>
      <c r="I18" s="1187">
        <v>73.3</v>
      </c>
      <c r="J18" s="1187">
        <v>87.95</v>
      </c>
      <c r="K18" s="1191">
        <v>0.19986357435197827</v>
      </c>
      <c r="L18" s="1178"/>
    </row>
    <row r="19" spans="1:13">
      <c r="A19" s="1192" t="s">
        <v>754</v>
      </c>
      <c r="B19" s="1193" t="s">
        <v>755</v>
      </c>
      <c r="C19" s="1193"/>
      <c r="D19" s="1194"/>
      <c r="E19" s="1195" t="s">
        <v>716</v>
      </c>
      <c r="F19" s="1196" t="s">
        <v>18</v>
      </c>
      <c r="G19" s="1196"/>
      <c r="H19" s="1175"/>
      <c r="I19" s="1197">
        <v>24.200000000000003</v>
      </c>
      <c r="J19" s="1176">
        <v>26.700000000000003</v>
      </c>
      <c r="K19" s="1198">
        <v>0.10330578512396693</v>
      </c>
      <c r="L19" s="1178"/>
    </row>
    <row r="20" spans="1:13">
      <c r="A20" s="1172">
        <v>30</v>
      </c>
      <c r="B20" s="1173" t="s">
        <v>758</v>
      </c>
      <c r="C20" s="1173"/>
      <c r="D20" s="1189"/>
      <c r="E20" s="1174" t="s">
        <v>465</v>
      </c>
      <c r="F20" s="1159" t="s">
        <v>711</v>
      </c>
      <c r="G20" s="1159"/>
      <c r="H20" s="1179"/>
      <c r="I20" s="1176">
        <v>0</v>
      </c>
      <c r="J20" s="1176">
        <v>0</v>
      </c>
      <c r="K20" s="1190">
        <v>0</v>
      </c>
      <c r="L20" s="1178"/>
    </row>
    <row r="21" spans="1:13">
      <c r="A21" s="1172">
        <v>220</v>
      </c>
      <c r="B21" s="1173" t="s">
        <v>761</v>
      </c>
      <c r="C21" s="1173"/>
      <c r="D21" s="1173"/>
      <c r="E21" s="1174" t="s">
        <v>718</v>
      </c>
      <c r="F21" s="1159" t="s">
        <v>711</v>
      </c>
      <c r="G21" s="1159" t="s">
        <v>467</v>
      </c>
      <c r="H21" s="1179"/>
      <c r="I21" s="1176">
        <v>362.4</v>
      </c>
      <c r="J21" s="1176">
        <v>353.8</v>
      </c>
      <c r="K21" s="1190">
        <v>-2.3730684326710723E-2</v>
      </c>
      <c r="L21" s="1178"/>
    </row>
    <row r="22" spans="1:13">
      <c r="A22" s="1172">
        <v>219</v>
      </c>
      <c r="B22" s="1173" t="s">
        <v>762</v>
      </c>
      <c r="C22" s="1173"/>
      <c r="D22" s="1173"/>
      <c r="E22" s="1174" t="s">
        <v>718</v>
      </c>
      <c r="F22" s="1159" t="s">
        <v>711</v>
      </c>
      <c r="G22" s="1159" t="s">
        <v>477</v>
      </c>
      <c r="H22" s="1179"/>
      <c r="I22" s="1176">
        <v>612.5</v>
      </c>
      <c r="J22" s="1176">
        <v>601.5</v>
      </c>
      <c r="K22" s="1190">
        <v>-1.7959183673469388E-2</v>
      </c>
      <c r="L22" s="1178"/>
    </row>
    <row r="23" spans="1:13">
      <c r="A23" s="1172">
        <v>55</v>
      </c>
      <c r="B23" s="1173" t="s">
        <v>763</v>
      </c>
      <c r="C23" s="1173"/>
      <c r="D23" s="1173"/>
      <c r="E23" s="1174" t="s">
        <v>719</v>
      </c>
      <c r="F23" s="1159" t="s">
        <v>711</v>
      </c>
      <c r="G23" s="1159" t="s">
        <v>720</v>
      </c>
      <c r="H23" s="1179"/>
      <c r="I23" s="1176">
        <v>434.9</v>
      </c>
      <c r="J23" s="1176">
        <v>424.6</v>
      </c>
      <c r="K23" s="1190">
        <v>-2.3683605426534731E-2</v>
      </c>
      <c r="L23" s="1178" t="s">
        <v>764</v>
      </c>
    </row>
    <row r="24" spans="1:13">
      <c r="A24" s="1172">
        <v>56</v>
      </c>
      <c r="B24" s="1173" t="s">
        <v>765</v>
      </c>
      <c r="C24" s="1173"/>
      <c r="D24" s="1173"/>
      <c r="E24" s="1174" t="s">
        <v>721</v>
      </c>
      <c r="F24" s="1159" t="s">
        <v>711</v>
      </c>
      <c r="G24" s="1159" t="s">
        <v>467</v>
      </c>
      <c r="H24" s="1179"/>
      <c r="I24" s="1176">
        <v>1087.1999999999998</v>
      </c>
      <c r="J24" s="1176">
        <v>1061.4000000000001</v>
      </c>
      <c r="K24" s="1190">
        <v>-2.373068432671057E-2</v>
      </c>
      <c r="L24" s="1178" t="s">
        <v>764</v>
      </c>
    </row>
    <row r="25" spans="1:13">
      <c r="A25" s="1172">
        <v>55</v>
      </c>
      <c r="B25" s="1173" t="s">
        <v>766</v>
      </c>
      <c r="C25" s="1173"/>
      <c r="D25" s="1173"/>
      <c r="E25" s="1174" t="s">
        <v>719</v>
      </c>
      <c r="F25" s="1159" t="s">
        <v>711</v>
      </c>
      <c r="G25" s="1159" t="s">
        <v>722</v>
      </c>
      <c r="H25" s="1179"/>
      <c r="I25" s="1176">
        <v>735</v>
      </c>
      <c r="J25" s="1176">
        <v>721.8</v>
      </c>
      <c r="K25" s="1190">
        <v>-1.795918367346945E-2</v>
      </c>
      <c r="L25" s="1178" t="s">
        <v>764</v>
      </c>
    </row>
    <row r="26" spans="1:13">
      <c r="A26" s="1172">
        <v>56</v>
      </c>
      <c r="B26" s="1173" t="s">
        <v>767</v>
      </c>
      <c r="C26" s="1173"/>
      <c r="D26" s="1173"/>
      <c r="E26" s="1174" t="s">
        <v>721</v>
      </c>
      <c r="F26" s="1159" t="s">
        <v>714</v>
      </c>
      <c r="G26" s="1159" t="s">
        <v>722</v>
      </c>
      <c r="H26" s="1179"/>
      <c r="I26" s="1176">
        <v>1837.5</v>
      </c>
      <c r="J26" s="1187">
        <v>1804.5</v>
      </c>
      <c r="K26" s="1190">
        <v>-1.7959183673469388E-2</v>
      </c>
      <c r="L26" s="1178" t="s">
        <v>764</v>
      </c>
    </row>
    <row r="27" spans="1:13">
      <c r="A27" s="1199" t="s">
        <v>774</v>
      </c>
      <c r="B27" s="1200" t="s">
        <v>775</v>
      </c>
      <c r="C27" s="1200"/>
      <c r="D27" s="1200"/>
      <c r="E27" s="1201" t="s">
        <v>723</v>
      </c>
      <c r="F27" s="1202" t="s">
        <v>18</v>
      </c>
      <c r="G27" s="1200" t="s">
        <v>18</v>
      </c>
      <c r="H27" s="1203"/>
      <c r="I27" s="1204">
        <v>61.199999999999996</v>
      </c>
      <c r="J27" s="1204">
        <v>67.199999999999989</v>
      </c>
      <c r="K27" s="1205">
        <v>9.8039215686274397E-2</v>
      </c>
      <c r="L27" s="1178"/>
    </row>
    <row r="28" spans="1:13">
      <c r="A28" s="1172" t="s">
        <v>18</v>
      </c>
      <c r="B28" s="1173">
        <v>1042</v>
      </c>
      <c r="C28" s="1173"/>
      <c r="D28" s="1173"/>
      <c r="E28" s="1206" t="s">
        <v>724</v>
      </c>
      <c r="F28" s="1159" t="s">
        <v>18</v>
      </c>
      <c r="G28" s="1159"/>
      <c r="H28" s="1179"/>
      <c r="I28" s="1176">
        <v>61.199999999999996</v>
      </c>
      <c r="J28" s="1176">
        <v>67.199999999999989</v>
      </c>
      <c r="K28" s="1190">
        <v>9.8039215686274397E-2</v>
      </c>
      <c r="L28" s="1178"/>
    </row>
    <row r="29" spans="1:13">
      <c r="A29" s="1172" t="s">
        <v>780</v>
      </c>
      <c r="B29" s="1173" t="s">
        <v>781</v>
      </c>
      <c r="C29" s="1173"/>
      <c r="D29" s="1173"/>
      <c r="E29" s="1174" t="s">
        <v>725</v>
      </c>
      <c r="G29" s="1159" t="s">
        <v>467</v>
      </c>
      <c r="H29" s="1179"/>
      <c r="I29" s="1176">
        <v>26.5</v>
      </c>
      <c r="J29" s="1176">
        <v>27.5</v>
      </c>
      <c r="K29" s="1190">
        <v>3.7735849056603772E-2</v>
      </c>
      <c r="L29" s="1178"/>
    </row>
    <row r="30" spans="1:13">
      <c r="A30" s="1172" t="s">
        <v>780</v>
      </c>
      <c r="B30" s="1173" t="s">
        <v>782</v>
      </c>
      <c r="C30" s="1173"/>
      <c r="D30" s="1173"/>
      <c r="E30" s="1174" t="s">
        <v>725</v>
      </c>
      <c r="G30" s="1159" t="s">
        <v>477</v>
      </c>
      <c r="H30" s="1179"/>
      <c r="I30" s="1176">
        <v>51.9</v>
      </c>
      <c r="J30" s="1176">
        <v>53.7</v>
      </c>
      <c r="K30" s="1190">
        <v>3.4682080924855571E-2</v>
      </c>
      <c r="L30" s="1178"/>
    </row>
    <row r="31" spans="1:13">
      <c r="A31" s="1172"/>
      <c r="B31" s="1173"/>
      <c r="C31" s="1173"/>
      <c r="D31" s="1173"/>
      <c r="E31" s="1174" t="s">
        <v>726</v>
      </c>
      <c r="G31" s="1159"/>
      <c r="H31" s="1179"/>
      <c r="I31" s="1176">
        <v>11.2</v>
      </c>
      <c r="J31" s="1176">
        <v>11.6</v>
      </c>
      <c r="K31" s="1190">
        <v>3.5714285714285747E-2</v>
      </c>
      <c r="L31" s="1178"/>
    </row>
    <row r="32" spans="1:13">
      <c r="A32" s="1172"/>
      <c r="B32" s="1173"/>
      <c r="C32" s="1173"/>
      <c r="D32" s="1173"/>
      <c r="E32" s="1174" t="s">
        <v>727</v>
      </c>
      <c r="G32" s="1159" t="s">
        <v>467</v>
      </c>
      <c r="H32" s="1179"/>
      <c r="I32" s="1176">
        <v>98.9</v>
      </c>
      <c r="J32" s="1176">
        <v>106.29999999999998</v>
      </c>
      <c r="K32" s="1190">
        <v>7.4823053589484087E-2</v>
      </c>
      <c r="L32" s="1178"/>
      <c r="M32" s="1207"/>
    </row>
    <row r="33" spans="1:16">
      <c r="A33" s="1181"/>
      <c r="B33" s="1182"/>
      <c r="C33" s="1182"/>
      <c r="D33" s="1182"/>
      <c r="E33" s="1184" t="s">
        <v>727</v>
      </c>
      <c r="F33" s="1185"/>
      <c r="G33" s="1185" t="s">
        <v>477</v>
      </c>
      <c r="H33" s="1186"/>
      <c r="I33" s="1187">
        <v>124.3</v>
      </c>
      <c r="J33" s="1187">
        <v>132.5</v>
      </c>
      <c r="K33" s="1191">
        <v>6.5969428801287228E-2</v>
      </c>
      <c r="L33" s="1178"/>
    </row>
    <row r="34" spans="1:16">
      <c r="A34" s="1172"/>
      <c r="B34" s="1173"/>
      <c r="C34" s="1173"/>
      <c r="D34" s="1173"/>
      <c r="E34" s="1174" t="s">
        <v>728</v>
      </c>
      <c r="G34" s="1159"/>
      <c r="H34" s="1179"/>
      <c r="I34" s="1176">
        <v>10</v>
      </c>
      <c r="J34" s="1176">
        <v>10</v>
      </c>
      <c r="K34" s="1190">
        <v>0</v>
      </c>
      <c r="L34" s="1178"/>
    </row>
    <row r="35" spans="1:16">
      <c r="A35" s="1172"/>
      <c r="B35" s="1173"/>
      <c r="C35" s="1173"/>
      <c r="D35" s="1173"/>
      <c r="E35" s="1174" t="s">
        <v>729</v>
      </c>
      <c r="G35" s="1159" t="s">
        <v>18</v>
      </c>
      <c r="H35" s="1175"/>
      <c r="I35" s="1176">
        <v>0</v>
      </c>
      <c r="J35" s="1176">
        <v>0</v>
      </c>
      <c r="K35" s="1190">
        <v>0</v>
      </c>
      <c r="L35" s="1178"/>
    </row>
    <row r="36" spans="1:16">
      <c r="A36" s="1172"/>
      <c r="B36" s="1173"/>
      <c r="C36" s="1173"/>
      <c r="D36" s="1173"/>
      <c r="E36" s="1174" t="s">
        <v>730</v>
      </c>
      <c r="G36" s="1159" t="s">
        <v>18</v>
      </c>
      <c r="H36" s="1179"/>
      <c r="I36" s="1176">
        <v>2</v>
      </c>
      <c r="J36" s="1176">
        <v>2.2000000000000002</v>
      </c>
      <c r="K36" s="1190">
        <v>0.10000000000000009</v>
      </c>
      <c r="L36" s="1178"/>
    </row>
    <row r="37" spans="1:16">
      <c r="A37" s="1172"/>
      <c r="B37" s="1173"/>
      <c r="C37" s="1173"/>
      <c r="D37" s="1173"/>
      <c r="E37" s="1174" t="s">
        <v>731</v>
      </c>
      <c r="G37" s="1159" t="s">
        <v>467</v>
      </c>
      <c r="H37" s="1179"/>
      <c r="I37" s="1176">
        <v>31.6</v>
      </c>
      <c r="J37" s="1176">
        <v>34.950000000000003</v>
      </c>
      <c r="K37" s="1190">
        <v>0.10601265822784814</v>
      </c>
      <c r="L37" s="1208" t="s">
        <v>1091</v>
      </c>
      <c r="N37" s="1207"/>
      <c r="O37" s="1207"/>
      <c r="P37" s="1209"/>
    </row>
    <row r="38" spans="1:16">
      <c r="A38" s="1172"/>
      <c r="B38" s="1173"/>
      <c r="C38" s="1173"/>
      <c r="D38" s="1173"/>
      <c r="E38" s="1174" t="s">
        <v>731</v>
      </c>
      <c r="G38" s="1159" t="s">
        <v>477</v>
      </c>
      <c r="H38" s="1179"/>
      <c r="I38" s="1176">
        <v>37.700000000000003</v>
      </c>
      <c r="J38" s="1176">
        <v>43.95</v>
      </c>
      <c r="K38" s="1190">
        <v>0.16578249336870024</v>
      </c>
      <c r="L38" s="1208" t="s">
        <v>1092</v>
      </c>
      <c r="N38" s="1207"/>
      <c r="O38" s="1207"/>
      <c r="P38" s="1209"/>
    </row>
    <row r="39" spans="1:16">
      <c r="A39" s="1172"/>
      <c r="B39" s="1173"/>
      <c r="C39" s="1173"/>
      <c r="D39" s="1173"/>
      <c r="E39" s="1174" t="s">
        <v>732</v>
      </c>
      <c r="G39" s="1159" t="s">
        <v>467</v>
      </c>
      <c r="H39" s="1179"/>
      <c r="I39" s="1176">
        <v>34.700000000000003</v>
      </c>
      <c r="J39" s="1176">
        <v>38.35</v>
      </c>
      <c r="K39" s="1190">
        <v>0.10518731988472617</v>
      </c>
      <c r="L39" s="1208" t="s">
        <v>1091</v>
      </c>
      <c r="N39" s="1210"/>
      <c r="O39" s="1207"/>
      <c r="P39" s="1209"/>
    </row>
    <row r="40" spans="1:16">
      <c r="A40" s="1172"/>
      <c r="B40" s="1173"/>
      <c r="C40" s="1173"/>
      <c r="D40" s="1173"/>
      <c r="E40" s="1174" t="s">
        <v>732</v>
      </c>
      <c r="G40" s="1159" t="s">
        <v>477</v>
      </c>
      <c r="H40" s="1179"/>
      <c r="I40" s="1176">
        <v>40.799999999999997</v>
      </c>
      <c r="J40" s="1176">
        <v>47.35</v>
      </c>
      <c r="K40" s="1190">
        <v>0.16053921568627463</v>
      </c>
      <c r="L40" s="1208" t="s">
        <v>1092</v>
      </c>
      <c r="N40" s="1210"/>
      <c r="O40" s="1207"/>
      <c r="P40" s="1209"/>
    </row>
    <row r="41" spans="1:16">
      <c r="A41" s="1172"/>
      <c r="B41" s="1173"/>
      <c r="C41" s="1173"/>
      <c r="D41" s="1173"/>
      <c r="E41" s="1174" t="s">
        <v>733</v>
      </c>
      <c r="G41" s="1159" t="s">
        <v>18</v>
      </c>
      <c r="H41" s="1179"/>
      <c r="I41" s="1176">
        <v>5.0999999999999996</v>
      </c>
      <c r="J41" s="1176">
        <v>5.6</v>
      </c>
      <c r="K41" s="1190">
        <v>9.8039215686274522E-2</v>
      </c>
      <c r="L41" s="1208"/>
    </row>
    <row r="42" spans="1:16">
      <c r="A42" s="1172"/>
      <c r="B42" s="1173"/>
      <c r="C42" s="1173"/>
      <c r="D42" s="1173"/>
      <c r="E42" s="1174" t="s">
        <v>734</v>
      </c>
      <c r="G42" s="1159" t="s">
        <v>467</v>
      </c>
      <c r="H42" s="1179"/>
      <c r="I42" s="1176">
        <v>107.9</v>
      </c>
      <c r="J42" s="1176">
        <v>119.95</v>
      </c>
      <c r="K42" s="1190">
        <v>0.11167747914735864</v>
      </c>
      <c r="L42" s="1208" t="s">
        <v>1093</v>
      </c>
      <c r="P42" s="1209"/>
    </row>
    <row r="43" spans="1:16">
      <c r="A43" s="1172"/>
      <c r="B43" s="1173"/>
      <c r="C43" s="1173"/>
      <c r="D43" s="1173"/>
      <c r="E43" s="1174" t="s">
        <v>734</v>
      </c>
      <c r="G43" s="1159" t="s">
        <v>477</v>
      </c>
      <c r="H43" s="1179"/>
      <c r="I43" s="1176">
        <v>136.4</v>
      </c>
      <c r="J43" s="1176">
        <v>159.94999999999999</v>
      </c>
      <c r="K43" s="1190">
        <v>0.1726539589442814</v>
      </c>
      <c r="L43" s="1208" t="s">
        <v>1094</v>
      </c>
      <c r="P43" s="1209"/>
    </row>
    <row r="44" spans="1:16">
      <c r="A44" s="1172"/>
      <c r="B44" s="1173"/>
      <c r="C44" s="1173"/>
      <c r="D44" s="1173"/>
      <c r="E44" s="1174" t="s">
        <v>735</v>
      </c>
      <c r="G44" s="1159" t="s">
        <v>18</v>
      </c>
      <c r="H44" s="1179"/>
      <c r="I44" s="1176">
        <v>24.200000000000003</v>
      </c>
      <c r="J44" s="1176">
        <v>26.700000000000003</v>
      </c>
      <c r="K44" s="1190">
        <v>0.10330578512396693</v>
      </c>
      <c r="L44" s="1208"/>
    </row>
    <row r="45" spans="1:16">
      <c r="A45" s="1172"/>
      <c r="B45" s="1173"/>
      <c r="C45" s="1173"/>
      <c r="D45" s="1173"/>
      <c r="E45" s="1174" t="s">
        <v>736</v>
      </c>
      <c r="G45" s="1159" t="s">
        <v>467</v>
      </c>
      <c r="H45" s="1179"/>
      <c r="I45" s="1176">
        <v>362.4</v>
      </c>
      <c r="J45" s="1176">
        <v>353.8</v>
      </c>
      <c r="K45" s="1190">
        <v>-2.3730684326710723E-2</v>
      </c>
      <c r="L45" s="1208"/>
      <c r="N45" s="1207"/>
    </row>
    <row r="46" spans="1:16">
      <c r="A46" s="1172"/>
      <c r="B46" s="1173"/>
      <c r="C46" s="1173"/>
      <c r="D46" s="1173"/>
      <c r="E46" s="1174" t="s">
        <v>736</v>
      </c>
      <c r="G46" s="1159" t="s">
        <v>477</v>
      </c>
      <c r="H46" s="1179"/>
      <c r="I46" s="1176">
        <v>612.5</v>
      </c>
      <c r="J46" s="1176">
        <v>601.5</v>
      </c>
      <c r="K46" s="1211">
        <v>-1.7959183673469388E-2</v>
      </c>
      <c r="L46" s="1208"/>
      <c r="N46" s="1207"/>
    </row>
    <row r="47" spans="1:16">
      <c r="A47" s="1185"/>
      <c r="B47" s="1185"/>
      <c r="C47" s="1185"/>
      <c r="D47" s="1185"/>
      <c r="E47" s="1184" t="s">
        <v>737</v>
      </c>
      <c r="F47" s="1185"/>
      <c r="G47" s="1185" t="s">
        <v>18</v>
      </c>
      <c r="H47" s="1186"/>
      <c r="I47" s="1187">
        <v>63.1</v>
      </c>
      <c r="J47" s="1187">
        <v>67.8</v>
      </c>
      <c r="K47" s="1212">
        <v>7.4484944532488051E-2</v>
      </c>
      <c r="L47" s="1213"/>
    </row>
    <row r="48" spans="1:16">
      <c r="A48" s="1172"/>
      <c r="B48" s="1173"/>
      <c r="C48" s="1173"/>
      <c r="D48" s="1173"/>
      <c r="E48" s="1174" t="s">
        <v>738</v>
      </c>
      <c r="F48" s="1159" t="s">
        <v>18</v>
      </c>
      <c r="G48" s="1159" t="s">
        <v>18</v>
      </c>
      <c r="H48" s="1179"/>
      <c r="I48" s="1214">
        <v>0.66999999999999993</v>
      </c>
      <c r="J48" s="1214">
        <v>0.7</v>
      </c>
      <c r="K48" s="1190">
        <v>4.4776119402985121E-2</v>
      </c>
      <c r="L48" s="1215"/>
    </row>
    <row r="49" spans="1:12">
      <c r="A49" s="1181"/>
      <c r="B49" s="1182"/>
      <c r="C49" s="1182"/>
      <c r="D49" s="1182"/>
      <c r="E49" s="1184" t="s">
        <v>739</v>
      </c>
      <c r="F49" s="1185" t="s">
        <v>18</v>
      </c>
      <c r="G49" s="1185" t="s">
        <v>18</v>
      </c>
      <c r="H49" s="1186"/>
      <c r="I49" s="1216">
        <v>0.67</v>
      </c>
      <c r="J49" s="1216">
        <v>0.7</v>
      </c>
      <c r="K49" s="1191">
        <v>4.4776119402984947E-2</v>
      </c>
      <c r="L49" s="1217"/>
    </row>
    <row r="50" spans="1:12">
      <c r="A50" s="1172"/>
      <c r="B50" s="1173"/>
      <c r="C50" s="1173"/>
      <c r="D50" s="1173"/>
      <c r="E50" s="1174" t="s">
        <v>466</v>
      </c>
      <c r="F50" s="1159" t="s">
        <v>711</v>
      </c>
      <c r="G50" s="1159" t="s">
        <v>467</v>
      </c>
      <c r="H50" s="1179"/>
      <c r="I50" s="1218">
        <v>0</v>
      </c>
      <c r="J50" s="1176">
        <v>0</v>
      </c>
      <c r="K50" s="1190">
        <v>0</v>
      </c>
      <c r="L50" s="1219"/>
    </row>
    <row r="51" spans="1:12">
      <c r="A51" s="1172"/>
      <c r="B51" s="1173"/>
      <c r="C51" s="1173"/>
      <c r="D51" s="1173"/>
      <c r="E51" s="1174" t="s">
        <v>468</v>
      </c>
      <c r="F51" s="1159" t="s">
        <v>711</v>
      </c>
      <c r="G51" s="1159" t="s">
        <v>467</v>
      </c>
      <c r="H51" s="1179"/>
      <c r="I51" s="1218">
        <v>0</v>
      </c>
      <c r="J51" s="1176">
        <v>0</v>
      </c>
      <c r="K51" s="1190">
        <v>0</v>
      </c>
      <c r="L51" s="1219"/>
    </row>
    <row r="52" spans="1:12">
      <c r="A52" s="1172"/>
      <c r="B52" s="1173"/>
      <c r="C52" s="1173"/>
      <c r="D52" s="1173"/>
      <c r="E52" s="1174" t="s">
        <v>469</v>
      </c>
      <c r="F52" s="1159" t="s">
        <v>711</v>
      </c>
      <c r="G52" s="1159" t="s">
        <v>467</v>
      </c>
      <c r="H52" s="1179"/>
      <c r="I52" s="1218">
        <v>0</v>
      </c>
      <c r="J52" s="1176">
        <v>0</v>
      </c>
      <c r="K52" s="1190">
        <v>0</v>
      </c>
      <c r="L52" s="1219"/>
    </row>
    <row r="53" spans="1:12">
      <c r="A53" s="1172"/>
      <c r="B53" s="1173"/>
      <c r="C53" s="1173"/>
      <c r="D53" s="1173"/>
      <c r="E53" s="1174" t="s">
        <v>470</v>
      </c>
      <c r="F53" s="1159" t="s">
        <v>712</v>
      </c>
      <c r="G53" s="1159" t="s">
        <v>467</v>
      </c>
      <c r="H53" s="1179"/>
      <c r="I53" s="1220">
        <v>2</v>
      </c>
      <c r="J53" s="1176">
        <v>2.2000000000000002</v>
      </c>
      <c r="K53" s="1190">
        <v>0.10000000000000009</v>
      </c>
      <c r="L53" s="1219"/>
    </row>
    <row r="54" spans="1:12">
      <c r="A54" s="1172"/>
      <c r="B54" s="1173"/>
      <c r="C54" s="1173"/>
      <c r="D54" s="1173"/>
      <c r="E54" s="1174" t="s">
        <v>471</v>
      </c>
      <c r="F54" s="1159" t="s">
        <v>712</v>
      </c>
      <c r="G54" s="1159" t="s">
        <v>467</v>
      </c>
      <c r="H54" s="1179"/>
      <c r="I54" s="1220">
        <v>3.1</v>
      </c>
      <c r="J54" s="1176">
        <v>3.4</v>
      </c>
      <c r="K54" s="1190">
        <v>9.6774193548387039E-2</v>
      </c>
      <c r="L54" s="1219"/>
    </row>
    <row r="55" spans="1:12">
      <c r="A55" s="1172"/>
      <c r="B55" s="1173"/>
      <c r="C55" s="1173"/>
      <c r="D55" s="1173"/>
      <c r="E55" s="1174" t="s">
        <v>472</v>
      </c>
      <c r="F55" s="1159" t="s">
        <v>712</v>
      </c>
      <c r="G55" s="1159" t="s">
        <v>467</v>
      </c>
      <c r="H55" s="1179"/>
      <c r="I55" s="1220">
        <v>19.100000000000001</v>
      </c>
      <c r="J55" s="1176">
        <v>21.1</v>
      </c>
      <c r="K55" s="1190">
        <v>0.10471204188481674</v>
      </c>
      <c r="L55" s="1219"/>
    </row>
    <row r="56" spans="1:12">
      <c r="A56" s="1172"/>
      <c r="B56" s="1173"/>
      <c r="C56" s="1173"/>
      <c r="D56" s="1173"/>
      <c r="E56" s="1174" t="s">
        <v>473</v>
      </c>
      <c r="F56" s="1159" t="s">
        <v>712</v>
      </c>
      <c r="G56" s="1159" t="s">
        <v>467</v>
      </c>
      <c r="H56" s="1179"/>
      <c r="I56" s="1220">
        <v>31.6</v>
      </c>
      <c r="J56" s="1176">
        <v>34.950000000000003</v>
      </c>
      <c r="K56" s="1190">
        <v>0.10601265822784814</v>
      </c>
      <c r="L56" s="1219"/>
    </row>
    <row r="57" spans="1:12">
      <c r="A57" s="1172"/>
      <c r="B57" s="1173"/>
      <c r="C57" s="1173"/>
      <c r="D57" s="1173"/>
      <c r="E57" s="1174" t="s">
        <v>474</v>
      </c>
      <c r="F57" s="1159" t="s">
        <v>712</v>
      </c>
      <c r="G57" s="1159" t="s">
        <v>467</v>
      </c>
      <c r="H57" s="1179"/>
      <c r="I57" s="1220">
        <v>76.3</v>
      </c>
      <c r="J57" s="1176">
        <v>85</v>
      </c>
      <c r="K57" s="1190">
        <v>0.11402359108781131</v>
      </c>
      <c r="L57" s="1219"/>
    </row>
    <row r="58" spans="1:12">
      <c r="A58" s="1172"/>
      <c r="B58" s="1173"/>
      <c r="C58" s="1173"/>
      <c r="D58" s="1173"/>
      <c r="E58" s="1174" t="s">
        <v>475</v>
      </c>
      <c r="F58" s="1159" t="s">
        <v>712</v>
      </c>
      <c r="G58" s="1159" t="s">
        <v>467</v>
      </c>
      <c r="H58" s="1179"/>
      <c r="I58" s="1220">
        <v>254.5</v>
      </c>
      <c r="J58" s="1176">
        <v>233.85</v>
      </c>
      <c r="K58" s="1190">
        <v>-8.1139489194499037E-2</v>
      </c>
      <c r="L58" s="1219"/>
    </row>
    <row r="59" spans="1:12">
      <c r="A59" s="1172"/>
      <c r="B59" s="1173"/>
      <c r="C59" s="1173"/>
      <c r="D59" s="1173"/>
      <c r="E59" s="1174" t="s">
        <v>476</v>
      </c>
      <c r="F59" s="1159" t="s">
        <v>712</v>
      </c>
      <c r="G59" s="1159" t="s">
        <v>477</v>
      </c>
      <c r="H59" s="1179"/>
      <c r="I59" s="1220">
        <v>6.1</v>
      </c>
      <c r="J59" s="1176">
        <v>9</v>
      </c>
      <c r="K59" s="1190">
        <v>0.47540983606557385</v>
      </c>
      <c r="L59" s="1178" t="s">
        <v>787</v>
      </c>
    </row>
    <row r="60" spans="1:12">
      <c r="A60" s="1172"/>
      <c r="B60" s="1173"/>
      <c r="C60" s="1173"/>
      <c r="D60" s="1173"/>
      <c r="E60" s="1174" t="s">
        <v>478</v>
      </c>
      <c r="F60" s="1159" t="s">
        <v>712</v>
      </c>
      <c r="G60" s="1159" t="s">
        <v>477</v>
      </c>
      <c r="H60" s="1179"/>
      <c r="I60" s="1220">
        <v>22.4</v>
      </c>
      <c r="J60" s="1176">
        <v>31</v>
      </c>
      <c r="K60" s="1190">
        <v>0.38392857142857151</v>
      </c>
      <c r="L60" s="1178" t="s">
        <v>787</v>
      </c>
    </row>
    <row r="61" spans="1:12">
      <c r="A61" s="1181"/>
      <c r="B61" s="1182"/>
      <c r="C61" s="1182"/>
      <c r="D61" s="1182"/>
      <c r="E61" s="1184" t="s">
        <v>479</v>
      </c>
      <c r="F61" s="1185" t="s">
        <v>712</v>
      </c>
      <c r="G61" s="1221" t="s">
        <v>477</v>
      </c>
      <c r="H61" s="1186"/>
      <c r="I61" s="1222">
        <v>221.6</v>
      </c>
      <c r="J61" s="1187">
        <v>207.7</v>
      </c>
      <c r="K61" s="1212">
        <v>-6.27256317689531E-2</v>
      </c>
      <c r="L61" s="1178" t="s">
        <v>787</v>
      </c>
    </row>
    <row r="62" spans="1:12" ht="15.75" customHeight="1" thickBot="1">
      <c r="A62" s="1181"/>
      <c r="B62" s="1182"/>
      <c r="C62" s="1182"/>
      <c r="D62" s="1182"/>
      <c r="E62" s="1223" t="s">
        <v>740</v>
      </c>
      <c r="F62" s="1185"/>
      <c r="G62" s="1185" t="s">
        <v>741</v>
      </c>
      <c r="H62" s="1186"/>
      <c r="I62" s="1224">
        <v>1.01</v>
      </c>
      <c r="J62" s="1224">
        <v>1.08</v>
      </c>
      <c r="K62" s="1191">
        <v>6.9306930693069368E-2</v>
      </c>
      <c r="L62" s="1225"/>
    </row>
    <row r="63" spans="1:12" ht="15" customHeight="1">
      <c r="A63" s="1226" t="s">
        <v>788</v>
      </c>
      <c r="B63" s="1227"/>
      <c r="C63" s="1173"/>
      <c r="D63" s="1173"/>
      <c r="G63" s="1159"/>
      <c r="I63" s="1161"/>
      <c r="K63" s="1158"/>
    </row>
    <row r="64" spans="1:12">
      <c r="A64" s="1173"/>
      <c r="B64" s="1173"/>
      <c r="C64" s="1173"/>
      <c r="D64" s="1173"/>
      <c r="G64" s="1159"/>
      <c r="I64" s="1161"/>
      <c r="K64" s="1158"/>
    </row>
    <row r="65" spans="1:12">
      <c r="A65" s="1173"/>
      <c r="B65" s="1173"/>
      <c r="C65" s="1173"/>
      <c r="D65" s="1173"/>
      <c r="G65" s="1159"/>
      <c r="I65" s="1161"/>
      <c r="J65" s="1228"/>
      <c r="K65" s="1158"/>
    </row>
    <row r="66" spans="1:12" ht="23.25">
      <c r="A66" s="1229" t="s">
        <v>1095</v>
      </c>
      <c r="B66" s="1173"/>
      <c r="G66" s="1159"/>
      <c r="I66" s="1161"/>
      <c r="K66" s="1158"/>
    </row>
    <row r="67" spans="1:12" ht="19.5" thickBot="1">
      <c r="A67" s="1583" t="s">
        <v>1096</v>
      </c>
      <c r="B67" s="1584"/>
      <c r="C67" s="1583" t="s">
        <v>1097</v>
      </c>
      <c r="D67" s="1584"/>
      <c r="E67" s="1230"/>
      <c r="F67" s="1230"/>
      <c r="G67" s="1230"/>
      <c r="H67" s="1230"/>
      <c r="I67" s="1231"/>
      <c r="J67" s="1231"/>
      <c r="K67" s="1232"/>
    </row>
    <row r="68" spans="1:12" s="1171" customFormat="1" ht="18" customHeight="1">
      <c r="A68" s="1165" t="s">
        <v>1083</v>
      </c>
      <c r="B68" s="1233" t="s">
        <v>1084</v>
      </c>
      <c r="C68" s="1165" t="s">
        <v>1083</v>
      </c>
      <c r="D68" s="1233" t="s">
        <v>1084</v>
      </c>
      <c r="E68" s="1167" t="s">
        <v>3</v>
      </c>
      <c r="F68" s="1167" t="s">
        <v>1085</v>
      </c>
      <c r="G68" s="1167" t="s">
        <v>1086</v>
      </c>
      <c r="H68" s="1167"/>
      <c r="I68" s="1168" t="s">
        <v>1087</v>
      </c>
      <c r="J68" s="1168" t="s">
        <v>1088</v>
      </c>
      <c r="K68" s="1234" t="s">
        <v>1089</v>
      </c>
      <c r="L68" s="1170" t="s">
        <v>1090</v>
      </c>
    </row>
    <row r="69" spans="1:12">
      <c r="A69" s="1172">
        <v>85</v>
      </c>
      <c r="B69" s="1235" t="s">
        <v>789</v>
      </c>
      <c r="C69" s="1236">
        <v>405</v>
      </c>
      <c r="D69" s="1237" t="s">
        <v>1098</v>
      </c>
      <c r="E69" s="1227" t="s">
        <v>790</v>
      </c>
      <c r="G69" s="1159" t="s">
        <v>467</v>
      </c>
      <c r="H69" s="1238"/>
      <c r="I69" s="1176">
        <v>55.8</v>
      </c>
      <c r="J69" s="1176">
        <v>58.8</v>
      </c>
      <c r="K69" s="1239">
        <v>5.3763440860215055E-2</v>
      </c>
      <c r="L69" s="1240"/>
    </row>
    <row r="70" spans="1:12">
      <c r="A70" s="1172">
        <v>85</v>
      </c>
      <c r="B70" s="1235" t="s">
        <v>791</v>
      </c>
      <c r="C70" s="1236">
        <v>405</v>
      </c>
      <c r="D70" s="1237" t="s">
        <v>1098</v>
      </c>
      <c r="E70" s="1227" t="s">
        <v>792</v>
      </c>
      <c r="G70" s="1159" t="s">
        <v>477</v>
      </c>
      <c r="H70" s="1241"/>
      <c r="I70" s="1176">
        <v>93.18</v>
      </c>
      <c r="J70" s="1176">
        <v>99.96</v>
      </c>
      <c r="K70" s="1239">
        <v>7.2762395363811835E-2</v>
      </c>
      <c r="L70" s="1240"/>
    </row>
    <row r="71" spans="1:12">
      <c r="A71" s="1585" t="s">
        <v>1099</v>
      </c>
      <c r="B71" s="1586"/>
      <c r="C71" s="1173">
        <v>427</v>
      </c>
      <c r="D71" s="1235">
        <v>5170</v>
      </c>
      <c r="E71" s="1227" t="s">
        <v>793</v>
      </c>
      <c r="G71" s="1159" t="s">
        <v>467</v>
      </c>
      <c r="H71" s="1241"/>
      <c r="I71" s="1176">
        <v>19</v>
      </c>
      <c r="J71" s="1176">
        <v>20</v>
      </c>
      <c r="K71" s="1239">
        <v>5.2631578947368418E-2</v>
      </c>
      <c r="L71" s="1178"/>
    </row>
    <row r="72" spans="1:12">
      <c r="A72" s="1172"/>
      <c r="B72" s="1235"/>
      <c r="C72" s="1173">
        <v>984</v>
      </c>
      <c r="D72" s="1235">
        <v>5325</v>
      </c>
      <c r="E72" s="1227" t="s">
        <v>1100</v>
      </c>
      <c r="G72" s="1159" t="s">
        <v>467</v>
      </c>
      <c r="H72" s="1241"/>
      <c r="I72" s="1176">
        <v>7.6</v>
      </c>
      <c r="J72" s="1176">
        <v>7.95</v>
      </c>
      <c r="K72" s="1239">
        <v>4.6052631578947442E-2</v>
      </c>
      <c r="L72" s="1178"/>
    </row>
    <row r="73" spans="1:12">
      <c r="A73" s="1181">
        <v>84</v>
      </c>
      <c r="B73" s="1221" t="s">
        <v>794</v>
      </c>
      <c r="C73" s="1182">
        <v>404</v>
      </c>
      <c r="D73" s="1242">
        <v>5144</v>
      </c>
      <c r="E73" s="1243" t="s">
        <v>480</v>
      </c>
      <c r="F73" s="1185"/>
      <c r="G73" s="1185" t="s">
        <v>795</v>
      </c>
      <c r="H73" s="1244"/>
      <c r="I73" s="1187">
        <v>2.5</v>
      </c>
      <c r="J73" s="1187">
        <v>2.5</v>
      </c>
      <c r="K73" s="1245">
        <v>0</v>
      </c>
      <c r="L73" s="1240"/>
    </row>
    <row r="74" spans="1:12">
      <c r="A74" s="1246"/>
      <c r="B74" s="1247"/>
      <c r="C74" s="1192">
        <v>425</v>
      </c>
      <c r="D74" s="1248" t="s">
        <v>1101</v>
      </c>
      <c r="E74" s="1249" t="s">
        <v>797</v>
      </c>
      <c r="F74" s="1196" t="s">
        <v>711</v>
      </c>
      <c r="G74" s="1196" t="s">
        <v>467</v>
      </c>
      <c r="H74" s="1238"/>
      <c r="I74" s="1197">
        <v>4.7</v>
      </c>
      <c r="J74" s="1197">
        <v>4.9000000000000004</v>
      </c>
      <c r="K74" s="1250">
        <v>4.2553191489361736E-2</v>
      </c>
      <c r="L74" s="1178"/>
    </row>
    <row r="75" spans="1:12">
      <c r="A75" s="1251"/>
      <c r="B75" s="1252"/>
      <c r="C75" s="1172">
        <v>425</v>
      </c>
      <c r="D75" s="1235" t="s">
        <v>1102</v>
      </c>
      <c r="E75" s="1227" t="s">
        <v>797</v>
      </c>
      <c r="F75" s="1159" t="s">
        <v>711</v>
      </c>
      <c r="G75" s="1159" t="s">
        <v>477</v>
      </c>
      <c r="H75" s="1241"/>
      <c r="I75" s="1176">
        <v>7.85</v>
      </c>
      <c r="J75" s="1176">
        <v>8.33</v>
      </c>
      <c r="K75" s="1239">
        <v>6.114649681528668E-2</v>
      </c>
      <c r="L75" s="1178"/>
    </row>
    <row r="76" spans="1:12">
      <c r="A76" s="1251"/>
      <c r="B76" s="1252"/>
      <c r="C76" s="1172">
        <v>426</v>
      </c>
      <c r="D76" s="1235" t="s">
        <v>1103</v>
      </c>
      <c r="E76" s="1227" t="s">
        <v>798</v>
      </c>
      <c r="F76" s="1159" t="s">
        <v>711</v>
      </c>
      <c r="G76" s="1159" t="s">
        <v>467</v>
      </c>
      <c r="H76" s="1241"/>
      <c r="I76" s="1176">
        <v>4.7</v>
      </c>
      <c r="J76" s="1176">
        <v>4.9000000000000004</v>
      </c>
      <c r="K76" s="1239">
        <v>4.2553191489361736E-2</v>
      </c>
      <c r="L76" s="1178"/>
    </row>
    <row r="77" spans="1:12">
      <c r="A77" s="1253"/>
      <c r="B77" s="1221"/>
      <c r="C77" s="1181">
        <v>426</v>
      </c>
      <c r="D77" s="1242" t="s">
        <v>1104</v>
      </c>
      <c r="E77" s="1243" t="s">
        <v>798</v>
      </c>
      <c r="F77" s="1185" t="s">
        <v>711</v>
      </c>
      <c r="G77" s="1185" t="s">
        <v>477</v>
      </c>
      <c r="H77" s="1244"/>
      <c r="I77" s="1176">
        <v>7.85</v>
      </c>
      <c r="J77" s="1176">
        <v>8.33</v>
      </c>
      <c r="K77" s="1245">
        <v>6.114649681528668E-2</v>
      </c>
      <c r="L77" s="1178"/>
    </row>
    <row r="78" spans="1:12">
      <c r="A78" s="1192"/>
      <c r="B78" s="1248"/>
      <c r="C78" s="1192">
        <v>988</v>
      </c>
      <c r="D78" s="1248">
        <v>5301</v>
      </c>
      <c r="E78" s="1249" t="s">
        <v>1105</v>
      </c>
      <c r="F78" s="1196" t="s">
        <v>711</v>
      </c>
      <c r="G78" s="1196" t="s">
        <v>467</v>
      </c>
      <c r="H78" s="1238"/>
      <c r="I78" s="1197">
        <v>32</v>
      </c>
      <c r="J78" s="1197">
        <v>34</v>
      </c>
      <c r="K78" s="1250">
        <v>6.25E-2</v>
      </c>
      <c r="L78" s="1178"/>
    </row>
    <row r="79" spans="1:12" s="1259" customFormat="1">
      <c r="A79" s="1254"/>
      <c r="B79" s="1255"/>
      <c r="C79" s="1181">
        <v>988</v>
      </c>
      <c r="D79" s="1242">
        <v>5301</v>
      </c>
      <c r="E79" s="1256" t="s">
        <v>1106</v>
      </c>
      <c r="F79" s="1257" t="s">
        <v>711</v>
      </c>
      <c r="G79" s="1257" t="s">
        <v>467</v>
      </c>
      <c r="H79" s="1258"/>
      <c r="I79" s="1187">
        <v>3</v>
      </c>
      <c r="J79" s="1187">
        <v>4</v>
      </c>
      <c r="K79" s="1245">
        <v>0.33333333333333331</v>
      </c>
      <c r="L79" s="1178"/>
    </row>
    <row r="80" spans="1:12">
      <c r="A80" s="1192"/>
      <c r="B80" s="1248"/>
      <c r="C80" s="1192">
        <v>481</v>
      </c>
      <c r="D80" s="1248" t="s">
        <v>1107</v>
      </c>
      <c r="E80" s="1249" t="s">
        <v>801</v>
      </c>
      <c r="F80" s="1196"/>
      <c r="G80" s="1196" t="s">
        <v>467</v>
      </c>
      <c r="H80" s="1238"/>
      <c r="I80" s="1197">
        <v>17</v>
      </c>
      <c r="J80" s="1197">
        <v>18</v>
      </c>
      <c r="K80" s="1250">
        <v>5.8823529411764705E-2</v>
      </c>
      <c r="L80" s="1260"/>
    </row>
    <row r="81" spans="1:15">
      <c r="A81" s="1172"/>
      <c r="B81" s="1235"/>
      <c r="C81" s="1172">
        <v>482</v>
      </c>
      <c r="D81" s="1235" t="s">
        <v>1108</v>
      </c>
      <c r="E81" s="1227" t="s">
        <v>803</v>
      </c>
      <c r="G81" s="1159" t="s">
        <v>467</v>
      </c>
      <c r="H81" s="1241"/>
      <c r="I81" s="1176">
        <v>22.5</v>
      </c>
      <c r="J81" s="1176">
        <v>24</v>
      </c>
      <c r="K81" s="1239">
        <v>6.6666666666666666E-2</v>
      </c>
      <c r="L81" s="1260"/>
    </row>
    <row r="82" spans="1:15">
      <c r="A82" s="1181"/>
      <c r="B82" s="1242"/>
      <c r="C82" s="1181">
        <v>483</v>
      </c>
      <c r="D82" s="1242" t="s">
        <v>1109</v>
      </c>
      <c r="E82" s="1223" t="s">
        <v>804</v>
      </c>
      <c r="F82" s="1185"/>
      <c r="G82" s="1221" t="s">
        <v>467</v>
      </c>
      <c r="H82" s="1244"/>
      <c r="I82" s="1261">
        <v>28</v>
      </c>
      <c r="J82" s="1261">
        <v>30</v>
      </c>
      <c r="K82" s="1245">
        <v>7.1428571428571425E-2</v>
      </c>
      <c r="L82" s="1260"/>
    </row>
    <row r="83" spans="1:15">
      <c r="A83" s="1192"/>
      <c r="B83" s="1248"/>
      <c r="C83" s="1192">
        <v>471</v>
      </c>
      <c r="D83" s="1193" t="s">
        <v>1110</v>
      </c>
      <c r="E83" s="1262" t="s">
        <v>805</v>
      </c>
      <c r="F83" s="1263"/>
      <c r="G83" s="1264" t="s">
        <v>467</v>
      </c>
      <c r="H83" s="1265"/>
      <c r="I83" s="1266">
        <v>19.5</v>
      </c>
      <c r="J83" s="1266">
        <v>21</v>
      </c>
      <c r="K83" s="1267">
        <v>7.6923076923076927E-2</v>
      </c>
      <c r="L83" s="1260"/>
    </row>
    <row r="84" spans="1:15">
      <c r="A84" s="1172"/>
      <c r="B84" s="1235"/>
      <c r="C84" s="1172">
        <v>472</v>
      </c>
      <c r="D84" s="1173" t="s">
        <v>1111</v>
      </c>
      <c r="E84" s="1268" t="s">
        <v>806</v>
      </c>
      <c r="F84" s="1269"/>
      <c r="G84" s="1270" t="s">
        <v>467</v>
      </c>
      <c r="H84" s="1271"/>
      <c r="I84" s="1272">
        <v>28</v>
      </c>
      <c r="J84" s="1272">
        <v>31.5</v>
      </c>
      <c r="K84" s="1273">
        <v>0.125</v>
      </c>
      <c r="L84" s="1260"/>
    </row>
    <row r="85" spans="1:15">
      <c r="A85" s="1172"/>
      <c r="B85" s="1235"/>
      <c r="C85" s="1172">
        <v>473</v>
      </c>
      <c r="D85" s="1173" t="s">
        <v>1112</v>
      </c>
      <c r="E85" s="1268" t="s">
        <v>807</v>
      </c>
      <c r="F85" s="1269"/>
      <c r="G85" s="1270" t="s">
        <v>467</v>
      </c>
      <c r="H85" s="1271"/>
      <c r="I85" s="1272">
        <v>36.5</v>
      </c>
      <c r="J85" s="1272">
        <v>40.5</v>
      </c>
      <c r="K85" s="1273">
        <v>0.1095890410958904</v>
      </c>
      <c r="L85" s="1260"/>
    </row>
    <row r="86" spans="1:15">
      <c r="A86" s="1246"/>
      <c r="B86" s="1248"/>
      <c r="C86" s="1192">
        <v>440</v>
      </c>
      <c r="D86" s="1193" t="s">
        <v>1113</v>
      </c>
      <c r="E86" s="1274" t="s">
        <v>432</v>
      </c>
      <c r="F86" s="1196"/>
      <c r="G86" s="1196" t="s">
        <v>467</v>
      </c>
      <c r="H86" s="1265"/>
      <c r="I86" s="1197">
        <v>64</v>
      </c>
      <c r="J86" s="1197">
        <v>70</v>
      </c>
      <c r="K86" s="1250">
        <v>9.375E-2</v>
      </c>
      <c r="L86" s="1178"/>
    </row>
    <row r="87" spans="1:15">
      <c r="A87" s="1253"/>
      <c r="B87" s="1242"/>
      <c r="C87" s="1181">
        <v>443</v>
      </c>
      <c r="D87" s="1182" t="s">
        <v>1114</v>
      </c>
      <c r="E87" s="1223" t="s">
        <v>811</v>
      </c>
      <c r="F87" s="1185"/>
      <c r="G87" s="1185" t="s">
        <v>467</v>
      </c>
      <c r="H87" s="1244"/>
      <c r="I87" s="1187">
        <v>44</v>
      </c>
      <c r="J87" s="1187">
        <v>48</v>
      </c>
      <c r="K87" s="1245">
        <v>9.0909090909090912E-2</v>
      </c>
      <c r="L87" s="1178"/>
    </row>
    <row r="88" spans="1:15">
      <c r="A88" s="1246"/>
      <c r="B88" s="1248"/>
      <c r="C88" s="1192">
        <v>6834</v>
      </c>
      <c r="D88" s="1193">
        <v>5304</v>
      </c>
      <c r="E88" s="1274" t="s">
        <v>812</v>
      </c>
      <c r="F88" s="1196"/>
      <c r="G88" s="1196"/>
      <c r="H88" s="1238"/>
      <c r="I88" s="1197">
        <v>29.5</v>
      </c>
      <c r="J88" s="1197">
        <v>31.65</v>
      </c>
      <c r="K88" s="1250">
        <v>7.2881355932203337E-2</v>
      </c>
      <c r="L88" s="1260"/>
    </row>
    <row r="89" spans="1:15">
      <c r="A89" s="1253"/>
      <c r="B89" s="1242"/>
      <c r="C89" s="1181">
        <v>6835</v>
      </c>
      <c r="D89" s="1182">
        <v>5305</v>
      </c>
      <c r="E89" s="1223" t="s">
        <v>814</v>
      </c>
      <c r="F89" s="1185"/>
      <c r="G89" s="1185"/>
      <c r="H89" s="1244"/>
      <c r="I89" s="1261">
        <v>37</v>
      </c>
      <c r="J89" s="1261">
        <v>39.700000000000003</v>
      </c>
      <c r="K89" s="1245">
        <v>7.2972972972973046E-2</v>
      </c>
      <c r="L89" s="1260"/>
    </row>
    <row r="90" spans="1:15">
      <c r="A90" s="1251"/>
      <c r="B90" s="1235"/>
      <c r="C90" s="1172">
        <v>491</v>
      </c>
      <c r="D90" s="1173">
        <v>5256</v>
      </c>
      <c r="E90" s="1206" t="s">
        <v>815</v>
      </c>
      <c r="G90" s="1159" t="s">
        <v>467</v>
      </c>
      <c r="H90" s="1275"/>
      <c r="I90" s="1176">
        <v>4.4000000000000004</v>
      </c>
      <c r="J90" s="1176">
        <v>4.7</v>
      </c>
      <c r="K90" s="1239">
        <v>6.8181818181818135E-2</v>
      </c>
      <c r="L90" s="1276"/>
    </row>
    <row r="91" spans="1:15">
      <c r="A91" s="1251"/>
      <c r="B91" s="1235"/>
      <c r="C91" s="1172">
        <v>491</v>
      </c>
      <c r="D91" s="1173">
        <v>5256</v>
      </c>
      <c r="E91" s="1206" t="s">
        <v>815</v>
      </c>
      <c r="G91" s="1159" t="s">
        <v>477</v>
      </c>
      <c r="H91" s="1275"/>
      <c r="I91" s="1176">
        <v>5.9</v>
      </c>
      <c r="J91" s="1176">
        <v>6.4</v>
      </c>
      <c r="K91" s="1239">
        <v>8.4745762711864403E-2</v>
      </c>
      <c r="L91" s="1276"/>
    </row>
    <row r="92" spans="1:15">
      <c r="A92" s="1251"/>
      <c r="B92" s="1235"/>
      <c r="C92" s="1172">
        <v>493</v>
      </c>
      <c r="D92" s="1173">
        <v>5258</v>
      </c>
      <c r="E92" s="1206" t="s">
        <v>817</v>
      </c>
      <c r="G92" s="1159" t="s">
        <v>467</v>
      </c>
      <c r="H92" s="1275"/>
      <c r="I92" s="1176">
        <v>1</v>
      </c>
      <c r="J92" s="1176">
        <v>1</v>
      </c>
      <c r="K92" s="1239">
        <v>0</v>
      </c>
      <c r="L92" s="1276"/>
      <c r="O92" s="1207"/>
    </row>
    <row r="93" spans="1:15">
      <c r="A93" s="1251"/>
      <c r="B93" s="1235"/>
      <c r="C93" s="1172">
        <v>492</v>
      </c>
      <c r="D93" s="1173">
        <v>5257</v>
      </c>
      <c r="E93" s="1206" t="s">
        <v>818</v>
      </c>
      <c r="G93" s="1159" t="s">
        <v>467</v>
      </c>
      <c r="H93" s="1275"/>
      <c r="I93" s="1272">
        <v>20.5</v>
      </c>
      <c r="J93" s="1176">
        <v>22.3</v>
      </c>
      <c r="K93" s="1239">
        <v>8.7804878048780524E-2</v>
      </c>
      <c r="L93" s="1276"/>
      <c r="O93" s="1207"/>
    </row>
    <row r="94" spans="1:15">
      <c r="A94" s="1172"/>
      <c r="B94" s="1235"/>
      <c r="C94" s="1172">
        <v>492</v>
      </c>
      <c r="D94" s="1173">
        <v>5257</v>
      </c>
      <c r="E94" s="1206" t="s">
        <v>818</v>
      </c>
      <c r="G94" s="1159" t="s">
        <v>477</v>
      </c>
      <c r="H94" s="1275"/>
      <c r="I94" s="1176">
        <v>28</v>
      </c>
      <c r="J94" s="1176">
        <v>30.4</v>
      </c>
      <c r="K94" s="1239">
        <v>8.571428571428566E-2</v>
      </c>
      <c r="L94" s="1276"/>
      <c r="O94" s="1207"/>
    </row>
    <row r="95" spans="1:15" ht="15.75" thickBot="1">
      <c r="A95" s="1173"/>
      <c r="B95" s="1173"/>
      <c r="C95" s="1173">
        <v>494</v>
      </c>
      <c r="D95" s="1173">
        <v>5259</v>
      </c>
      <c r="E95" s="1206" t="s">
        <v>1115</v>
      </c>
      <c r="G95" s="1221"/>
      <c r="H95" s="1277"/>
      <c r="I95" s="1278">
        <v>3.3</v>
      </c>
      <c r="J95" s="1278">
        <v>3.5</v>
      </c>
      <c r="K95" s="1245">
        <v>6.0606060606060663E-2</v>
      </c>
      <c r="L95" s="1276"/>
      <c r="O95" s="1207"/>
    </row>
    <row r="96" spans="1:15">
      <c r="A96" s="1193"/>
      <c r="B96" s="1193"/>
      <c r="C96" s="1193"/>
      <c r="D96" s="1193"/>
      <c r="E96" s="1193"/>
      <c r="F96" s="1196"/>
      <c r="G96" s="1196"/>
      <c r="H96" s="1196"/>
      <c r="I96" s="285"/>
      <c r="J96" s="285"/>
      <c r="K96" s="1158"/>
      <c r="O96" s="1207"/>
    </row>
    <row r="97" spans="1:15" ht="23.25">
      <c r="A97" s="1229" t="s">
        <v>1116</v>
      </c>
      <c r="B97" s="1173"/>
      <c r="G97" s="1159"/>
      <c r="I97" s="1161"/>
      <c r="K97" s="1158"/>
      <c r="O97" s="1207"/>
    </row>
    <row r="98" spans="1:15" ht="19.5" thickBot="1">
      <c r="A98" s="1583" t="s">
        <v>1096</v>
      </c>
      <c r="B98" s="1584"/>
      <c r="C98" s="1583" t="s">
        <v>1097</v>
      </c>
      <c r="D98" s="1584"/>
      <c r="E98" s="1230"/>
      <c r="F98" s="1230"/>
      <c r="G98" s="1230"/>
      <c r="H98" s="1230"/>
      <c r="I98" s="1231"/>
      <c r="J98" s="1231"/>
      <c r="K98" s="1232"/>
      <c r="O98" s="1207"/>
    </row>
    <row r="99" spans="1:15" ht="18.75">
      <c r="A99" s="1165" t="s">
        <v>1083</v>
      </c>
      <c r="B99" s="1233" t="s">
        <v>1084</v>
      </c>
      <c r="C99" s="1165" t="s">
        <v>1083</v>
      </c>
      <c r="D99" s="1233" t="s">
        <v>1084</v>
      </c>
      <c r="E99" s="1167" t="s">
        <v>3</v>
      </c>
      <c r="F99" s="1167" t="s">
        <v>1085</v>
      </c>
      <c r="G99" s="1167" t="s">
        <v>1086</v>
      </c>
      <c r="H99" s="1167"/>
      <c r="I99" s="1168" t="s">
        <v>1087</v>
      </c>
      <c r="J99" s="1168" t="s">
        <v>1088</v>
      </c>
      <c r="K99" s="1234" t="s">
        <v>1089</v>
      </c>
      <c r="L99" s="1170" t="s">
        <v>1090</v>
      </c>
      <c r="O99" s="1207"/>
    </row>
    <row r="100" spans="1:15">
      <c r="A100" s="1172">
        <v>238</v>
      </c>
      <c r="B100" s="1235"/>
      <c r="C100" s="1236"/>
      <c r="D100" s="1237"/>
      <c r="E100" s="285" t="s">
        <v>1117</v>
      </c>
      <c r="G100" s="1159" t="s">
        <v>467</v>
      </c>
      <c r="H100" s="1238"/>
      <c r="I100" s="1176">
        <v>3.75</v>
      </c>
      <c r="J100" s="1176">
        <v>3.75</v>
      </c>
      <c r="K100" s="1239">
        <v>0</v>
      </c>
      <c r="L100" s="1178"/>
      <c r="O100" s="1207"/>
    </row>
    <row r="101" spans="1:15">
      <c r="A101" s="1172">
        <v>239</v>
      </c>
      <c r="B101" s="1235"/>
      <c r="C101" s="1236"/>
      <c r="D101" s="1237"/>
      <c r="E101" s="285" t="s">
        <v>1118</v>
      </c>
      <c r="G101" s="1159" t="s">
        <v>467</v>
      </c>
      <c r="H101" s="1241"/>
      <c r="I101" s="1176">
        <v>10.5</v>
      </c>
      <c r="J101" s="1176">
        <v>10.9</v>
      </c>
      <c r="K101" s="1239">
        <v>3.8095238095238126E-2</v>
      </c>
      <c r="L101" s="1178"/>
      <c r="O101" s="1207"/>
    </row>
    <row r="102" spans="1:15">
      <c r="A102" s="1173"/>
      <c r="B102" s="1173"/>
      <c r="C102" s="1173"/>
      <c r="D102" s="1173"/>
      <c r="E102" s="1173"/>
      <c r="G102" s="1228"/>
      <c r="I102" s="285"/>
      <c r="J102" s="285"/>
      <c r="O102" s="1207"/>
    </row>
    <row r="103" spans="1:15" ht="23.25">
      <c r="A103" s="1229" t="s">
        <v>1119</v>
      </c>
      <c r="B103" s="1173"/>
      <c r="C103" s="1173"/>
      <c r="D103" s="1173"/>
      <c r="E103" s="1173"/>
      <c r="G103" s="1159"/>
      <c r="I103" s="1161"/>
      <c r="K103" s="1158"/>
    </row>
    <row r="104" spans="1:15" ht="15.75" thickBot="1">
      <c r="A104" s="1587" t="s">
        <v>1096</v>
      </c>
      <c r="B104" s="1588"/>
      <c r="C104" s="1587" t="s">
        <v>1120</v>
      </c>
      <c r="D104" s="1588"/>
      <c r="E104" s="1279"/>
      <c r="F104" s="1279"/>
      <c r="G104" s="1279"/>
      <c r="H104" s="1279"/>
      <c r="I104" s="1280"/>
      <c r="J104" s="1280"/>
      <c r="K104" s="1281"/>
    </row>
    <row r="105" spans="1:15" s="1171" customFormat="1" ht="18.75">
      <c r="A105" s="1165" t="s">
        <v>1083</v>
      </c>
      <c r="B105" s="1233" t="s">
        <v>1121</v>
      </c>
      <c r="C105" s="1166" t="s">
        <v>1083</v>
      </c>
      <c r="D105" s="1233" t="s">
        <v>1121</v>
      </c>
      <c r="E105" s="1167" t="s">
        <v>1122</v>
      </c>
      <c r="F105" s="1167" t="s">
        <v>1085</v>
      </c>
      <c r="G105" s="1167" t="s">
        <v>1086</v>
      </c>
      <c r="H105" s="1167"/>
      <c r="I105" s="1168" t="s">
        <v>1087</v>
      </c>
      <c r="J105" s="1168" t="s">
        <v>1088</v>
      </c>
      <c r="K105" s="1169" t="s">
        <v>1089</v>
      </c>
      <c r="L105" s="1170" t="s">
        <v>1090</v>
      </c>
    </row>
    <row r="106" spans="1:15">
      <c r="A106" s="1282">
        <v>122</v>
      </c>
      <c r="B106" s="1283">
        <v>5137</v>
      </c>
      <c r="C106" s="1173">
        <v>422</v>
      </c>
      <c r="D106" s="1237">
        <v>5149</v>
      </c>
      <c r="E106" s="1162" t="s">
        <v>1123</v>
      </c>
      <c r="G106" s="1269" t="s">
        <v>865</v>
      </c>
      <c r="H106" s="1265"/>
      <c r="I106" s="1176">
        <v>2.7</v>
      </c>
      <c r="J106" s="1176">
        <v>2.9</v>
      </c>
      <c r="K106" s="1190">
        <v>7.4074074074073973E-2</v>
      </c>
      <c r="L106" s="1178"/>
    </row>
    <row r="107" spans="1:15">
      <c r="A107" s="1172">
        <v>301</v>
      </c>
      <c r="B107" s="1235">
        <v>5053</v>
      </c>
      <c r="C107" s="1173">
        <v>423</v>
      </c>
      <c r="D107" s="1235">
        <v>5160</v>
      </c>
      <c r="E107" s="1162" t="s">
        <v>1124</v>
      </c>
      <c r="F107" s="1173"/>
      <c r="G107" s="1269" t="s">
        <v>865</v>
      </c>
      <c r="H107" s="1241"/>
      <c r="I107" s="1176">
        <v>2.7</v>
      </c>
      <c r="J107" s="1176">
        <v>2.9</v>
      </c>
      <c r="K107" s="1190">
        <v>7.4074074074073973E-2</v>
      </c>
      <c r="L107" s="1178"/>
    </row>
    <row r="108" spans="1:15">
      <c r="A108" s="1172">
        <v>302</v>
      </c>
      <c r="B108" s="1235">
        <v>5054</v>
      </c>
      <c r="C108" s="1173">
        <v>424</v>
      </c>
      <c r="D108" s="1237">
        <v>5161</v>
      </c>
      <c r="E108" s="1162" t="s">
        <v>1125</v>
      </c>
      <c r="F108" s="1173"/>
      <c r="G108" s="1269" t="s">
        <v>865</v>
      </c>
      <c r="H108" s="1241"/>
      <c r="I108" s="1176">
        <v>5.4</v>
      </c>
      <c r="J108" s="1176">
        <v>5.8</v>
      </c>
      <c r="K108" s="1190">
        <v>7.4074074074073973E-2</v>
      </c>
      <c r="L108" s="1178"/>
    </row>
    <row r="109" spans="1:15">
      <c r="A109" s="1172"/>
      <c r="B109" s="1235"/>
      <c r="C109" s="1173"/>
      <c r="D109" s="1237"/>
      <c r="E109" s="1162" t="s">
        <v>1126</v>
      </c>
      <c r="F109" s="1173"/>
      <c r="G109" s="1269" t="s">
        <v>865</v>
      </c>
      <c r="H109" s="1241"/>
      <c r="I109" s="1176">
        <v>1.62</v>
      </c>
      <c r="J109" s="1176">
        <v>1.74</v>
      </c>
      <c r="K109" s="1190">
        <v>7.4074074074074001E-2</v>
      </c>
      <c r="L109" s="1178"/>
    </row>
    <row r="110" spans="1:15">
      <c r="A110" s="1172">
        <v>303</v>
      </c>
      <c r="B110" s="1235">
        <v>5055</v>
      </c>
      <c r="C110" s="1589" t="s">
        <v>1127</v>
      </c>
      <c r="D110" s="1590"/>
      <c r="E110" s="1162" t="s">
        <v>1128</v>
      </c>
      <c r="F110" s="1173"/>
      <c r="G110" s="1269" t="s">
        <v>865</v>
      </c>
      <c r="H110" s="1241"/>
      <c r="I110" s="1176">
        <v>78.400000000000006</v>
      </c>
      <c r="J110" s="1176">
        <v>84.2</v>
      </c>
      <c r="K110" s="1190">
        <v>7.3979591836734651E-2</v>
      </c>
      <c r="L110" s="1178"/>
    </row>
    <row r="111" spans="1:15">
      <c r="A111" s="1284">
        <v>304</v>
      </c>
      <c r="B111" s="1285">
        <v>5058</v>
      </c>
      <c r="C111" s="1591" t="s">
        <v>872</v>
      </c>
      <c r="D111" s="1592"/>
      <c r="E111" s="1286" t="s">
        <v>1129</v>
      </c>
      <c r="F111" s="1200"/>
      <c r="G111" s="1287" t="s">
        <v>865</v>
      </c>
      <c r="H111" s="1244"/>
      <c r="I111" s="1288">
        <v>63.1</v>
      </c>
      <c r="J111" s="1204">
        <v>67.8</v>
      </c>
      <c r="K111" s="1239">
        <v>7.4484944532488051E-2</v>
      </c>
      <c r="L111" s="1178"/>
    </row>
    <row r="112" spans="1:15">
      <c r="A112" s="1289">
        <v>95</v>
      </c>
      <c r="B112" s="1235">
        <v>5086</v>
      </c>
      <c r="C112" s="1580" t="s">
        <v>1127</v>
      </c>
      <c r="D112" s="1581"/>
      <c r="E112" s="1162" t="s">
        <v>1130</v>
      </c>
      <c r="G112" s="1159" t="s">
        <v>477</v>
      </c>
      <c r="H112" s="1271"/>
      <c r="I112" s="1176">
        <v>25</v>
      </c>
      <c r="J112" s="1176">
        <v>25</v>
      </c>
      <c r="K112" s="1190">
        <v>0</v>
      </c>
      <c r="L112" s="1178"/>
    </row>
    <row r="113" spans="1:12">
      <c r="A113" s="1289">
        <v>96</v>
      </c>
      <c r="B113" s="1235">
        <v>5087</v>
      </c>
      <c r="C113" s="1580" t="s">
        <v>1127</v>
      </c>
      <c r="D113" s="1581"/>
      <c r="E113" s="1162" t="s">
        <v>1131</v>
      </c>
      <c r="G113" s="1159" t="s">
        <v>477</v>
      </c>
      <c r="H113" s="1271"/>
      <c r="I113" s="1176">
        <v>10</v>
      </c>
      <c r="J113" s="1176">
        <v>10</v>
      </c>
      <c r="K113" s="1190">
        <v>0</v>
      </c>
      <c r="L113" s="1178"/>
    </row>
    <row r="114" spans="1:12">
      <c r="A114" s="1289">
        <v>94</v>
      </c>
      <c r="B114" s="1235">
        <v>5097</v>
      </c>
      <c r="C114" s="1580" t="s">
        <v>1127</v>
      </c>
      <c r="D114" s="1581"/>
      <c r="E114" s="1162" t="s">
        <v>1132</v>
      </c>
      <c r="G114" s="1159" t="s">
        <v>477</v>
      </c>
      <c r="H114" s="1241"/>
      <c r="I114" s="1176">
        <v>6</v>
      </c>
      <c r="J114" s="1176">
        <v>6</v>
      </c>
      <c r="K114" s="1190">
        <v>0</v>
      </c>
      <c r="L114" s="1178"/>
    </row>
    <row r="115" spans="1:12">
      <c r="A115" s="1290">
        <v>97</v>
      </c>
      <c r="B115" s="1242">
        <v>5088</v>
      </c>
      <c r="C115" s="1589" t="s">
        <v>1127</v>
      </c>
      <c r="D115" s="1590"/>
      <c r="E115" s="1291" t="s">
        <v>1133</v>
      </c>
      <c r="F115" s="1185"/>
      <c r="G115" s="1185" t="s">
        <v>477</v>
      </c>
      <c r="H115" s="1244"/>
      <c r="I115" s="1187">
        <v>6</v>
      </c>
      <c r="J115" s="1187">
        <v>6</v>
      </c>
      <c r="K115" s="1191">
        <v>0</v>
      </c>
      <c r="L115" s="1178"/>
    </row>
    <row r="116" spans="1:12">
      <c r="A116" s="1172">
        <v>120</v>
      </c>
      <c r="B116" s="1235">
        <v>5135</v>
      </c>
      <c r="C116" s="1173">
        <v>420</v>
      </c>
      <c r="D116" s="1235">
        <v>5147</v>
      </c>
      <c r="E116" s="1162" t="s">
        <v>838</v>
      </c>
      <c r="G116" s="1159" t="s">
        <v>839</v>
      </c>
      <c r="H116" s="1241"/>
      <c r="I116" s="1176">
        <v>7.5</v>
      </c>
      <c r="J116" s="1176">
        <v>7.5</v>
      </c>
      <c r="K116" s="1190">
        <v>0</v>
      </c>
      <c r="L116" s="1240"/>
    </row>
    <row r="117" spans="1:12" ht="15.75" thickBot="1">
      <c r="A117" s="1181">
        <v>121</v>
      </c>
      <c r="B117" s="1242">
        <v>5136</v>
      </c>
      <c r="C117" s="1182">
        <v>421</v>
      </c>
      <c r="D117" s="1242">
        <v>5148</v>
      </c>
      <c r="E117" s="1184" t="s">
        <v>841</v>
      </c>
      <c r="F117" s="1185"/>
      <c r="G117" s="1185" t="s">
        <v>839</v>
      </c>
      <c r="H117" s="1244"/>
      <c r="I117" s="1278">
        <v>3.3</v>
      </c>
      <c r="J117" s="1278">
        <v>3.3</v>
      </c>
      <c r="K117" s="1191">
        <v>0</v>
      </c>
      <c r="L117" s="1217"/>
    </row>
    <row r="118" spans="1:12">
      <c r="A118" s="1173" t="s">
        <v>1134</v>
      </c>
      <c r="B118" s="1173"/>
      <c r="C118" s="1173"/>
      <c r="D118" s="1173"/>
      <c r="G118" s="1159"/>
      <c r="I118" s="1292"/>
      <c r="J118" s="1292"/>
      <c r="K118" s="1158"/>
    </row>
    <row r="119" spans="1:12">
      <c r="A119" s="1173"/>
      <c r="B119" s="1173"/>
      <c r="C119" s="1173"/>
      <c r="D119" s="1173"/>
      <c r="G119" s="1159"/>
      <c r="I119" s="1228"/>
      <c r="J119" s="1228"/>
      <c r="K119" s="1158"/>
    </row>
    <row r="120" spans="1:12" ht="15.75" thickBot="1">
      <c r="A120" s="1173"/>
      <c r="B120" s="1173"/>
      <c r="C120" s="1173"/>
      <c r="D120" s="1173"/>
      <c r="G120" s="1159"/>
      <c r="I120" s="1228"/>
      <c r="J120" s="1228"/>
      <c r="K120" s="1158"/>
    </row>
    <row r="121" spans="1:12" ht="18.75">
      <c r="A121" s="1293" t="s">
        <v>1135</v>
      </c>
      <c r="B121" s="1162"/>
      <c r="I121" s="1168" t="s">
        <v>1087</v>
      </c>
      <c r="J121" s="1168" t="s">
        <v>1088</v>
      </c>
      <c r="K121" s="1169" t="s">
        <v>1089</v>
      </c>
      <c r="L121" s="1170" t="s">
        <v>1090</v>
      </c>
    </row>
    <row r="122" spans="1:12">
      <c r="A122" s="1246"/>
      <c r="B122" s="1294" t="s">
        <v>834</v>
      </c>
      <c r="C122" s="1594" t="s">
        <v>1136</v>
      </c>
      <c r="D122" s="1594"/>
      <c r="E122" s="1295" t="s">
        <v>836</v>
      </c>
      <c r="F122" s="1196"/>
      <c r="G122" s="1296"/>
      <c r="H122" s="1297"/>
      <c r="I122" s="1298"/>
      <c r="J122" s="1298"/>
      <c r="K122" s="1196"/>
      <c r="L122" s="1299"/>
    </row>
    <row r="123" spans="1:12">
      <c r="A123" s="1251"/>
      <c r="D123" s="1300">
        <v>5175</v>
      </c>
      <c r="E123" s="1301" t="s">
        <v>1137</v>
      </c>
      <c r="H123" s="1302"/>
      <c r="I123" s="1228">
        <v>5</v>
      </c>
      <c r="J123" s="1228">
        <v>5</v>
      </c>
      <c r="K123" s="1158">
        <v>0</v>
      </c>
      <c r="L123" s="1303"/>
    </row>
    <row r="124" spans="1:12">
      <c r="A124" s="1251"/>
      <c r="D124" s="1300">
        <v>5163</v>
      </c>
      <c r="E124" s="1301" t="s">
        <v>1138</v>
      </c>
      <c r="H124" s="1302"/>
      <c r="I124" s="1228">
        <v>10</v>
      </c>
      <c r="J124" s="1228">
        <v>10</v>
      </c>
      <c r="K124" s="1158">
        <v>0</v>
      </c>
      <c r="L124" s="1303"/>
    </row>
    <row r="125" spans="1:12">
      <c r="A125" s="1253"/>
      <c r="B125" s="1185"/>
      <c r="C125" s="1182"/>
      <c r="D125" s="1304">
        <v>5280</v>
      </c>
      <c r="E125" s="1305" t="s">
        <v>1139</v>
      </c>
      <c r="F125" s="1185"/>
      <c r="G125" s="1306"/>
      <c r="H125" s="1307"/>
      <c r="I125" s="1308">
        <v>50</v>
      </c>
      <c r="J125" s="1308">
        <v>50</v>
      </c>
      <c r="K125" s="1306">
        <v>0</v>
      </c>
      <c r="L125" s="1309"/>
    </row>
    <row r="126" spans="1:12">
      <c r="C126" s="1173"/>
      <c r="D126" s="1173"/>
      <c r="G126" s="1159"/>
      <c r="I126" s="1228"/>
      <c r="J126" s="1228"/>
      <c r="K126" s="1158"/>
    </row>
    <row r="127" spans="1:12" s="1171" customFormat="1" ht="18.75">
      <c r="A127" s="1310" t="s">
        <v>1140</v>
      </c>
      <c r="B127" s="1311"/>
      <c r="C127" s="1311"/>
      <c r="D127" s="1312"/>
      <c r="I127" s="1313"/>
      <c r="J127" s="1313"/>
      <c r="K127" s="1314"/>
      <c r="L127" s="1315"/>
    </row>
    <row r="128" spans="1:12">
      <c r="A128" s="1316" t="s">
        <v>1141</v>
      </c>
      <c r="B128" s="1595" t="s">
        <v>1142</v>
      </c>
      <c r="C128" s="1595"/>
      <c r="D128" s="1317">
        <v>25</v>
      </c>
      <c r="G128" s="1159"/>
      <c r="I128" s="1228"/>
      <c r="J128" s="1228"/>
      <c r="K128" s="1158"/>
      <c r="L128" s="1259"/>
    </row>
    <row r="129" spans="1:16">
      <c r="A129" s="1318" t="s">
        <v>1143</v>
      </c>
      <c r="B129" s="1596" t="s">
        <v>1144</v>
      </c>
      <c r="C129" s="1596"/>
      <c r="D129" s="1319">
        <v>2.1</v>
      </c>
      <c r="G129" s="1159"/>
      <c r="I129" s="1228"/>
      <c r="J129" s="1228"/>
      <c r="K129" s="1158"/>
      <c r="L129" s="1259"/>
    </row>
    <row r="130" spans="1:16">
      <c r="A130" s="1320" t="s">
        <v>1145</v>
      </c>
      <c r="B130" s="1321" t="s">
        <v>1144</v>
      </c>
      <c r="C130" s="1321"/>
      <c r="D130" s="1322">
        <v>6.3</v>
      </c>
      <c r="G130" s="1159"/>
      <c r="I130" s="1228"/>
      <c r="J130" s="1228"/>
      <c r="K130" s="1158"/>
      <c r="L130" s="1259"/>
    </row>
    <row r="131" spans="1:16">
      <c r="A131" s="1323" t="s">
        <v>1146</v>
      </c>
      <c r="B131" s="1324"/>
      <c r="C131" s="1324"/>
      <c r="D131" s="1325"/>
      <c r="I131" s="1161"/>
      <c r="K131" s="1326"/>
      <c r="L131" s="1259"/>
    </row>
    <row r="132" spans="1:16">
      <c r="A132" s="1327"/>
      <c r="B132" s="1328"/>
      <c r="C132" s="1328"/>
      <c r="D132" s="1329"/>
      <c r="I132" s="1326"/>
      <c r="J132" s="1326"/>
      <c r="L132" s="1259"/>
    </row>
    <row r="133" spans="1:16">
      <c r="A133" s="1327"/>
      <c r="B133" s="1328"/>
      <c r="C133" s="1328"/>
      <c r="D133" s="1329"/>
      <c r="I133" s="1161"/>
    </row>
    <row r="134" spans="1:16">
      <c r="A134" s="1330"/>
      <c r="B134" s="1330"/>
      <c r="C134" s="1269"/>
      <c r="I134" s="1326"/>
      <c r="J134" s="1326"/>
    </row>
    <row r="135" spans="1:16">
      <c r="A135" s="1331"/>
      <c r="B135" s="1269"/>
      <c r="C135" s="1269"/>
      <c r="I135" s="1326"/>
      <c r="J135" s="1326"/>
    </row>
    <row r="136" spans="1:16" ht="28.5">
      <c r="A136" s="1332" t="s">
        <v>1147</v>
      </c>
      <c r="B136" s="1332"/>
      <c r="C136" s="1332"/>
      <c r="D136" s="1332"/>
      <c r="E136" s="1332"/>
      <c r="F136" s="1332"/>
      <c r="G136" s="1332"/>
      <c r="H136" s="1332"/>
      <c r="I136" s="1332"/>
      <c r="J136" s="1332"/>
      <c r="K136" s="1332"/>
    </row>
    <row r="137" spans="1:16" ht="22.5" customHeight="1" thickBot="1">
      <c r="A137" s="1582" t="s">
        <v>1148</v>
      </c>
      <c r="B137" s="1582"/>
      <c r="C137" s="1333"/>
      <c r="D137" s="1333"/>
      <c r="E137" s="1333"/>
      <c r="F137" s="1333"/>
      <c r="G137" s="1333"/>
      <c r="H137" s="1333"/>
      <c r="I137" s="285"/>
      <c r="J137" s="285"/>
      <c r="K137" s="1333"/>
    </row>
    <row r="138" spans="1:16" s="1171" customFormat="1" ht="37.5">
      <c r="A138" s="1167" t="s">
        <v>1083</v>
      </c>
      <c r="B138" s="1166" t="s">
        <v>1121</v>
      </c>
      <c r="C138" s="1334"/>
      <c r="D138" s="1334"/>
      <c r="E138" s="1167" t="s">
        <v>1122</v>
      </c>
      <c r="F138" s="1167" t="s">
        <v>1086</v>
      </c>
      <c r="G138" s="1167"/>
      <c r="H138" s="1167"/>
      <c r="I138" s="1335" t="s">
        <v>1149</v>
      </c>
      <c r="J138" s="1335" t="s">
        <v>1150</v>
      </c>
      <c r="K138" s="1336" t="s">
        <v>1089</v>
      </c>
      <c r="L138" s="1170" t="s">
        <v>1090</v>
      </c>
    </row>
    <row r="139" spans="1:16">
      <c r="A139" s="1337">
        <v>501</v>
      </c>
      <c r="B139" s="1173">
        <v>5111</v>
      </c>
      <c r="E139" s="1174" t="s">
        <v>842</v>
      </c>
      <c r="G139" s="1159"/>
      <c r="H139" s="1241"/>
      <c r="I139" s="1176">
        <v>10</v>
      </c>
      <c r="J139" s="1176">
        <v>10</v>
      </c>
      <c r="K139" s="1239">
        <v>0</v>
      </c>
      <c r="L139" s="1240"/>
      <c r="P139" s="1207"/>
    </row>
    <row r="140" spans="1:16">
      <c r="A140" s="1337">
        <v>502</v>
      </c>
      <c r="B140" s="1173">
        <v>5112</v>
      </c>
      <c r="E140" s="1174" t="s">
        <v>843</v>
      </c>
      <c r="G140" s="1159"/>
      <c r="H140" s="1241"/>
      <c r="I140" s="1176">
        <v>61.199999999999996</v>
      </c>
      <c r="J140" s="1176">
        <v>67.199999999999989</v>
      </c>
      <c r="K140" s="1239">
        <v>9.8039215686274397E-2</v>
      </c>
      <c r="L140" s="1240"/>
    </row>
    <row r="141" spans="1:16">
      <c r="A141" s="1337">
        <v>504</v>
      </c>
      <c r="B141" s="1173" t="s">
        <v>844</v>
      </c>
      <c r="E141" s="1174" t="s">
        <v>845</v>
      </c>
      <c r="F141" s="1159" t="s">
        <v>846</v>
      </c>
      <c r="G141" s="1159"/>
      <c r="H141" s="1241"/>
      <c r="I141" s="1338">
        <v>4349.1000000000004</v>
      </c>
      <c r="J141" s="1338">
        <v>4245.6000000000004</v>
      </c>
      <c r="K141" s="1239">
        <v>-2.3798027178036835E-2</v>
      </c>
      <c r="L141" s="1240" t="s">
        <v>1151</v>
      </c>
      <c r="M141" s="1339"/>
      <c r="N141" s="1339"/>
    </row>
    <row r="142" spans="1:16">
      <c r="A142" s="1337">
        <v>504</v>
      </c>
      <c r="B142" s="1173" t="s">
        <v>847</v>
      </c>
      <c r="E142" s="1174" t="s">
        <v>845</v>
      </c>
      <c r="F142" s="1159" t="s">
        <v>848</v>
      </c>
      <c r="G142" s="1159"/>
      <c r="H142" s="1241"/>
      <c r="I142" s="1338">
        <v>7349.65</v>
      </c>
      <c r="J142" s="1338">
        <v>7218</v>
      </c>
      <c r="K142" s="1239">
        <v>-1.7912417598116868E-2</v>
      </c>
      <c r="L142" s="1240" t="s">
        <v>1151</v>
      </c>
      <c r="M142" s="1339"/>
      <c r="N142" s="1339"/>
    </row>
    <row r="143" spans="1:16" ht="15.75" thickBot="1">
      <c r="A143" s="1340">
        <v>534</v>
      </c>
      <c r="B143" s="1182">
        <v>5120</v>
      </c>
      <c r="C143" s="1185"/>
      <c r="D143" s="1185"/>
      <c r="E143" s="1184" t="s">
        <v>851</v>
      </c>
      <c r="F143" s="1185"/>
      <c r="G143" s="1185"/>
      <c r="H143" s="1244"/>
      <c r="I143" s="1341">
        <v>742.2</v>
      </c>
      <c r="J143" s="1341">
        <v>796</v>
      </c>
      <c r="K143" s="1245">
        <v>7.2487200215575254E-2</v>
      </c>
      <c r="L143" s="1217"/>
    </row>
    <row r="144" spans="1:16">
      <c r="A144" s="1161"/>
      <c r="B144" s="1173"/>
      <c r="E144" s="1174"/>
      <c r="G144" s="1162"/>
      <c r="I144" s="1342"/>
      <c r="J144" s="1342"/>
      <c r="K144" s="1158"/>
      <c r="L144" s="1178"/>
    </row>
    <row r="145" spans="1:12" ht="24" thickBot="1">
      <c r="A145" s="1593" t="s">
        <v>1152</v>
      </c>
      <c r="B145" s="1593"/>
      <c r="E145" s="1343"/>
      <c r="F145" s="1344"/>
      <c r="I145" s="1161"/>
      <c r="J145" s="1345"/>
      <c r="L145" s="1178"/>
    </row>
    <row r="146" spans="1:12" s="1171" customFormat="1" ht="37.5">
      <c r="A146" s="1167" t="s">
        <v>1083</v>
      </c>
      <c r="B146" s="1166" t="s">
        <v>1084</v>
      </c>
      <c r="C146" s="1167"/>
      <c r="D146" s="1167"/>
      <c r="E146" s="1167" t="s">
        <v>1122</v>
      </c>
      <c r="F146" s="1167"/>
      <c r="G146" s="1167" t="s">
        <v>1086</v>
      </c>
      <c r="H146" s="1167"/>
      <c r="I146" s="1335" t="s">
        <v>1149</v>
      </c>
      <c r="J146" s="1335" t="s">
        <v>1150</v>
      </c>
      <c r="K146" s="1346" t="s">
        <v>1089</v>
      </c>
      <c r="L146" s="1170" t="s">
        <v>1090</v>
      </c>
    </row>
    <row r="147" spans="1:12">
      <c r="A147" s="1337">
        <v>611</v>
      </c>
      <c r="B147" s="1173">
        <v>5211</v>
      </c>
      <c r="E147" s="1174" t="s">
        <v>852</v>
      </c>
      <c r="G147" s="1159"/>
      <c r="H147" s="1241"/>
      <c r="I147" s="1338">
        <v>567</v>
      </c>
      <c r="J147" s="1338">
        <v>607.5</v>
      </c>
      <c r="K147" s="1211">
        <v>7.1428571428571425E-2</v>
      </c>
      <c r="L147" s="1215" t="s">
        <v>1153</v>
      </c>
    </row>
    <row r="148" spans="1:12">
      <c r="A148" s="1337">
        <v>611</v>
      </c>
      <c r="B148" s="1173">
        <v>5212</v>
      </c>
      <c r="E148" s="1174" t="s">
        <v>853</v>
      </c>
      <c r="G148" s="1159"/>
      <c r="H148" s="1241"/>
      <c r="I148" s="1338">
        <v>887</v>
      </c>
      <c r="J148" s="1338">
        <v>951</v>
      </c>
      <c r="K148" s="1211">
        <v>7.2153325817361891E-2</v>
      </c>
      <c r="L148" s="1178" t="s">
        <v>1153</v>
      </c>
    </row>
    <row r="149" spans="1:12">
      <c r="A149" s="1337">
        <v>611</v>
      </c>
      <c r="B149" s="1173">
        <v>5213</v>
      </c>
      <c r="E149" s="1174" t="s">
        <v>854</v>
      </c>
      <c r="G149" s="1159"/>
      <c r="H149" s="1241"/>
      <c r="I149" s="1338">
        <v>1345</v>
      </c>
      <c r="J149" s="1338">
        <v>1442</v>
      </c>
      <c r="K149" s="1211">
        <v>7.2118959107806691E-2</v>
      </c>
      <c r="L149" s="1178" t="s">
        <v>1153</v>
      </c>
    </row>
    <row r="150" spans="1:12">
      <c r="A150" s="1337">
        <v>452</v>
      </c>
      <c r="B150" s="1173" t="s">
        <v>855</v>
      </c>
      <c r="E150" s="1174" t="s">
        <v>1154</v>
      </c>
      <c r="G150" s="1159" t="s">
        <v>467</v>
      </c>
      <c r="H150" s="1347"/>
      <c r="I150" s="1176">
        <v>55.8</v>
      </c>
      <c r="J150" s="1176">
        <v>58.8</v>
      </c>
      <c r="K150" s="1211">
        <v>5.3763440860215055E-2</v>
      </c>
      <c r="L150" s="1178"/>
    </row>
    <row r="151" spans="1:12">
      <c r="A151" s="1337">
        <v>452</v>
      </c>
      <c r="B151" s="1173" t="s">
        <v>857</v>
      </c>
      <c r="E151" s="1174" t="s">
        <v>1155</v>
      </c>
      <c r="G151" s="1159" t="s">
        <v>477</v>
      </c>
      <c r="H151" s="1347"/>
      <c r="I151" s="1176">
        <v>93.18</v>
      </c>
      <c r="J151" s="1176">
        <v>99.96</v>
      </c>
      <c r="K151" s="1211">
        <v>7.2762395363811835E-2</v>
      </c>
      <c r="L151" s="1178"/>
    </row>
    <row r="152" spans="1:12">
      <c r="A152" s="1337">
        <v>451</v>
      </c>
      <c r="B152" s="1173" t="s">
        <v>858</v>
      </c>
      <c r="E152" s="1174" t="s">
        <v>859</v>
      </c>
      <c r="G152" s="1159" t="s">
        <v>467</v>
      </c>
      <c r="H152" s="1241"/>
      <c r="I152" s="1338">
        <v>27.9</v>
      </c>
      <c r="J152" s="1338">
        <v>29.4</v>
      </c>
      <c r="K152" s="1211">
        <v>5.3763440860215055E-2</v>
      </c>
      <c r="L152" s="1178"/>
    </row>
    <row r="153" spans="1:12">
      <c r="A153" s="1337">
        <v>451</v>
      </c>
      <c r="B153" s="1173" t="s">
        <v>860</v>
      </c>
      <c r="E153" s="1174" t="s">
        <v>859</v>
      </c>
      <c r="G153" s="1159" t="s">
        <v>477</v>
      </c>
      <c r="H153" s="1241"/>
      <c r="I153" s="1338">
        <v>46.59</v>
      </c>
      <c r="J153" s="1338">
        <v>49.98</v>
      </c>
      <c r="K153" s="1211">
        <v>7.2762395363811835E-2</v>
      </c>
      <c r="L153" s="1178"/>
    </row>
    <row r="154" spans="1:12" ht="15.75" thickBot="1">
      <c r="A154" s="1253"/>
      <c r="B154" s="1185"/>
      <c r="C154" s="1185"/>
      <c r="D154" s="1185"/>
      <c r="E154" s="1184" t="s">
        <v>861</v>
      </c>
      <c r="F154" s="1185"/>
      <c r="G154" s="1185" t="s">
        <v>18</v>
      </c>
      <c r="H154" s="1244"/>
      <c r="I154" s="1341">
        <v>10</v>
      </c>
      <c r="J154" s="1341">
        <v>10</v>
      </c>
      <c r="K154" s="1212">
        <v>0</v>
      </c>
      <c r="L154" s="1348" t="s">
        <v>1153</v>
      </c>
    </row>
    <row r="155" spans="1:12">
      <c r="A155" s="1349" t="s">
        <v>862</v>
      </c>
      <c r="B155" s="1173"/>
      <c r="E155" s="1161"/>
      <c r="F155" s="1345"/>
      <c r="G155" s="1159"/>
      <c r="I155" s="1161"/>
    </row>
    <row r="156" spans="1:12">
      <c r="A156" s="1349"/>
      <c r="B156" s="1173"/>
      <c r="E156" s="1161"/>
      <c r="F156" s="1345"/>
      <c r="G156" s="1159"/>
      <c r="I156" s="1161"/>
    </row>
    <row r="157" spans="1:12" ht="22.5" customHeight="1" thickBot="1">
      <c r="A157" s="1229" t="s">
        <v>1119</v>
      </c>
      <c r="B157" s="1229"/>
      <c r="C157" s="1229"/>
      <c r="D157" s="1229"/>
      <c r="E157" s="1229"/>
      <c r="F157" s="1229"/>
      <c r="G157" s="1229"/>
      <c r="H157" s="1229"/>
      <c r="I157" s="1229"/>
      <c r="J157" s="1229"/>
      <c r="K157" s="1229"/>
    </row>
    <row r="158" spans="1:12" s="1171" customFormat="1" ht="37.5">
      <c r="A158" s="1350" t="s">
        <v>1156</v>
      </c>
      <c r="B158" s="1351" t="s">
        <v>1157</v>
      </c>
      <c r="C158" s="1352"/>
      <c r="D158" s="1352"/>
      <c r="E158" s="1352" t="s">
        <v>3</v>
      </c>
      <c r="F158" s="1352"/>
      <c r="G158" s="1352" t="s">
        <v>1086</v>
      </c>
      <c r="H158" s="1352"/>
      <c r="I158" s="1335" t="s">
        <v>1149</v>
      </c>
      <c r="J158" s="1335" t="s">
        <v>1150</v>
      </c>
      <c r="K158" s="1353" t="s">
        <v>1089</v>
      </c>
      <c r="L158" s="1170" t="s">
        <v>1090</v>
      </c>
    </row>
    <row r="159" spans="1:12" s="1171" customFormat="1" ht="18.75">
      <c r="A159" s="1354"/>
      <c r="B159" s="1355" t="s">
        <v>1158</v>
      </c>
      <c r="C159" s="1356"/>
      <c r="D159" s="1356"/>
      <c r="E159" s="1354"/>
      <c r="F159" s="1356"/>
      <c r="G159" s="1356"/>
      <c r="H159" s="1241"/>
      <c r="I159" s="1357"/>
      <c r="J159" s="1357"/>
      <c r="K159" s="1358"/>
      <c r="L159" s="1359"/>
    </row>
    <row r="160" spans="1:12" ht="17.25" customHeight="1">
      <c r="A160" s="1337">
        <v>311</v>
      </c>
      <c r="B160" s="1360" t="s">
        <v>863</v>
      </c>
      <c r="D160" s="1269"/>
      <c r="E160" s="1174" t="s">
        <v>864</v>
      </c>
      <c r="G160" s="1269" t="s">
        <v>865</v>
      </c>
      <c r="H160" s="1241"/>
      <c r="I160" s="1176">
        <v>2.7</v>
      </c>
      <c r="J160" s="1176">
        <v>2.9</v>
      </c>
      <c r="K160" s="1361">
        <v>7.4074074074073973E-2</v>
      </c>
      <c r="L160" s="1178"/>
    </row>
    <row r="161" spans="1:12">
      <c r="A161" s="1337">
        <v>312</v>
      </c>
      <c r="B161" s="1173" t="s">
        <v>866</v>
      </c>
      <c r="D161" s="1269"/>
      <c r="E161" s="1174" t="s">
        <v>867</v>
      </c>
      <c r="G161" s="1269" t="s">
        <v>865</v>
      </c>
      <c r="H161" s="1241"/>
      <c r="I161" s="1176">
        <v>5.4</v>
      </c>
      <c r="J161" s="1187">
        <v>5.8</v>
      </c>
      <c r="K161" s="1361">
        <v>7.4074074074073973E-2</v>
      </c>
      <c r="L161" s="1178"/>
    </row>
    <row r="162" spans="1:12">
      <c r="A162" s="1362">
        <v>314</v>
      </c>
      <c r="B162" s="1193">
        <v>5104</v>
      </c>
      <c r="C162" s="1196"/>
      <c r="D162" s="1363" t="s">
        <v>870</v>
      </c>
      <c r="E162" s="1195" t="s">
        <v>871</v>
      </c>
      <c r="F162" s="1196"/>
      <c r="G162" s="1263" t="s">
        <v>865</v>
      </c>
      <c r="H162" s="1238"/>
      <c r="I162" s="1197">
        <v>63.1</v>
      </c>
      <c r="J162" s="1176">
        <v>67.8</v>
      </c>
      <c r="K162" s="1364">
        <v>7.4484944532488051E-2</v>
      </c>
      <c r="L162" s="1178"/>
    </row>
    <row r="163" spans="1:12" ht="15.75" thickBot="1">
      <c r="A163" s="1365">
        <v>314</v>
      </c>
      <c r="B163" s="1182">
        <v>5104</v>
      </c>
      <c r="C163" s="1185"/>
      <c r="D163" s="1366" t="s">
        <v>872</v>
      </c>
      <c r="E163" s="1184" t="s">
        <v>873</v>
      </c>
      <c r="F163" s="1185"/>
      <c r="G163" s="1257" t="s">
        <v>865</v>
      </c>
      <c r="H163" s="1307"/>
      <c r="I163" s="1224">
        <v>757.2</v>
      </c>
      <c r="J163" s="1224">
        <v>813.59999999999991</v>
      </c>
      <c r="K163" s="1367">
        <v>7.4484944532487926E-2</v>
      </c>
      <c r="L163" s="1348"/>
    </row>
    <row r="164" spans="1:12">
      <c r="A164" s="1173" t="s">
        <v>1134</v>
      </c>
      <c r="B164" s="1173"/>
      <c r="E164" s="1161"/>
      <c r="F164" s="1345"/>
      <c r="G164" s="1159"/>
      <c r="I164" s="1159"/>
    </row>
    <row r="165" spans="1:12">
      <c r="A165" s="1173"/>
      <c r="B165" s="1173"/>
      <c r="E165" s="1161"/>
      <c r="F165" s="1345"/>
      <c r="G165" s="1159"/>
      <c r="I165" s="1159"/>
      <c r="J165" s="1161" t="s">
        <v>492</v>
      </c>
    </row>
    <row r="166" spans="1:12">
      <c r="A166" s="1162" t="s">
        <v>1159</v>
      </c>
      <c r="B166" s="1227"/>
      <c r="E166" s="1161"/>
      <c r="F166" s="1345"/>
      <c r="G166" s="1159"/>
      <c r="I166" s="1159"/>
    </row>
    <row r="167" spans="1:12" ht="15.75">
      <c r="A167" s="1159" t="s">
        <v>1160</v>
      </c>
      <c r="B167" s="1173"/>
      <c r="E167" s="1161"/>
      <c r="F167" s="1345"/>
      <c r="G167" s="1159"/>
      <c r="I167" s="1161"/>
    </row>
    <row r="168" spans="1:12" ht="15.75">
      <c r="A168" s="1159" t="s">
        <v>1161</v>
      </c>
      <c r="B168" s="1173"/>
      <c r="E168" s="1161"/>
      <c r="F168" s="1345"/>
      <c r="G168" s="1159"/>
      <c r="I168" s="1159"/>
    </row>
    <row r="169" spans="1:12">
      <c r="B169" s="1173"/>
      <c r="E169" s="1161"/>
      <c r="F169" s="1345"/>
      <c r="G169" s="1159"/>
      <c r="I169" s="1159"/>
    </row>
    <row r="171" spans="1:12">
      <c r="B171" s="1173"/>
      <c r="E171" s="1161"/>
      <c r="F171" s="1345"/>
      <c r="G171" s="1159"/>
      <c r="I171" s="1159"/>
    </row>
    <row r="172" spans="1:12">
      <c r="B172" s="1173"/>
      <c r="E172" s="1161"/>
      <c r="F172" s="1345"/>
      <c r="G172" s="1159"/>
      <c r="I172" s="1159"/>
    </row>
    <row r="173" spans="1:12">
      <c r="B173" s="1173"/>
      <c r="E173" s="1161"/>
      <c r="F173" s="1345"/>
      <c r="G173" s="1159"/>
      <c r="I173" s="1159"/>
    </row>
    <row r="174" spans="1:12">
      <c r="B174" s="1173"/>
      <c r="E174" s="1161"/>
      <c r="F174" s="1345"/>
      <c r="G174" s="1159"/>
      <c r="I174" s="1159"/>
    </row>
    <row r="175" spans="1:12">
      <c r="B175" s="1173"/>
      <c r="E175" s="1161"/>
      <c r="F175" s="1345"/>
      <c r="G175" s="1159"/>
      <c r="I175" s="1159"/>
    </row>
    <row r="176" spans="1:12">
      <c r="B176" s="1173"/>
      <c r="E176" s="1161"/>
      <c r="F176" s="1345"/>
      <c r="G176" s="1159"/>
      <c r="I176" s="1159"/>
    </row>
    <row r="177" spans="2:9">
      <c r="B177" s="1173"/>
      <c r="E177" s="1161"/>
      <c r="F177" s="1345"/>
      <c r="G177" s="1159"/>
      <c r="I177" s="1159"/>
    </row>
    <row r="178" spans="2:9">
      <c r="B178" s="1173"/>
      <c r="E178" s="1161"/>
      <c r="F178" s="1345"/>
      <c r="G178" s="1159"/>
      <c r="I178" s="1159"/>
    </row>
    <row r="179" spans="2:9">
      <c r="B179" s="1173"/>
      <c r="E179" s="1161"/>
      <c r="F179" s="1345"/>
      <c r="G179" s="1159"/>
      <c r="I179" s="1159"/>
    </row>
    <row r="180" spans="2:9">
      <c r="B180" s="1173"/>
      <c r="E180" s="1161"/>
      <c r="F180" s="1345"/>
      <c r="G180" s="1159"/>
      <c r="I180" s="1159"/>
    </row>
    <row r="181" spans="2:9">
      <c r="B181" s="1173"/>
      <c r="E181" s="1161"/>
      <c r="F181" s="1345"/>
      <c r="G181" s="1159"/>
      <c r="I181" s="1159"/>
    </row>
    <row r="182" spans="2:9">
      <c r="B182" s="1173"/>
      <c r="E182" s="1161"/>
      <c r="F182" s="1345"/>
      <c r="G182" s="1159"/>
      <c r="I182" s="1159"/>
    </row>
    <row r="183" spans="2:9">
      <c r="B183" s="1173"/>
      <c r="E183" s="1161"/>
      <c r="F183" s="1345"/>
      <c r="G183" s="1159"/>
      <c r="I183" s="1159"/>
    </row>
    <row r="184" spans="2:9">
      <c r="B184" s="1173"/>
      <c r="E184" s="1161"/>
      <c r="F184" s="1345"/>
      <c r="G184" s="1159"/>
      <c r="I184" s="1159"/>
    </row>
    <row r="185" spans="2:9">
      <c r="B185" s="1173"/>
      <c r="E185" s="1161"/>
      <c r="F185" s="1345"/>
      <c r="G185" s="1159"/>
      <c r="I185" s="1159"/>
    </row>
    <row r="186" spans="2:9">
      <c r="B186" s="1173"/>
      <c r="E186" s="1161"/>
      <c r="F186" s="1345"/>
      <c r="G186" s="1159"/>
      <c r="I186" s="1159"/>
    </row>
    <row r="187" spans="2:9">
      <c r="B187" s="1173"/>
      <c r="E187" s="1161"/>
      <c r="F187" s="1345"/>
      <c r="G187" s="1159"/>
      <c r="I187" s="1159"/>
    </row>
    <row r="188" spans="2:9">
      <c r="B188" s="1173"/>
      <c r="E188" s="1161"/>
      <c r="F188" s="1345"/>
      <c r="G188" s="1159"/>
      <c r="I188" s="1159"/>
    </row>
    <row r="189" spans="2:9">
      <c r="B189" s="1173"/>
      <c r="E189" s="1161"/>
      <c r="F189" s="1345"/>
      <c r="G189" s="1159"/>
      <c r="I189" s="1159"/>
    </row>
    <row r="190" spans="2:9">
      <c r="B190" s="1173"/>
      <c r="E190" s="1161"/>
      <c r="F190" s="1345"/>
      <c r="G190" s="1159"/>
      <c r="I190" s="1159"/>
    </row>
    <row r="191" spans="2:9">
      <c r="B191" s="1173"/>
      <c r="E191" s="1161"/>
      <c r="F191" s="1345"/>
      <c r="G191" s="1159"/>
      <c r="I191" s="1159"/>
    </row>
    <row r="192" spans="2:9">
      <c r="B192" s="1173"/>
      <c r="E192" s="1161"/>
      <c r="F192" s="1345"/>
      <c r="G192" s="1159"/>
      <c r="I192" s="1159"/>
    </row>
    <row r="193" spans="2:9">
      <c r="B193" s="1173"/>
      <c r="E193" s="1161"/>
      <c r="F193" s="1345"/>
      <c r="G193" s="1159"/>
      <c r="I193" s="1159"/>
    </row>
    <row r="194" spans="2:9">
      <c r="B194" s="1173"/>
      <c r="E194" s="1161"/>
      <c r="F194" s="1345"/>
      <c r="G194" s="1159"/>
      <c r="I194" s="1159"/>
    </row>
    <row r="195" spans="2:9">
      <c r="B195" s="1173"/>
      <c r="E195" s="1161"/>
      <c r="F195" s="1345"/>
      <c r="G195" s="1159"/>
      <c r="I195" s="1159"/>
    </row>
    <row r="196" spans="2:9">
      <c r="B196" s="1173"/>
      <c r="E196" s="1161"/>
      <c r="F196" s="1345"/>
      <c r="G196" s="1159"/>
      <c r="I196" s="1159"/>
    </row>
    <row r="197" spans="2:9">
      <c r="B197" s="1173"/>
      <c r="E197" s="1161"/>
      <c r="F197" s="1345"/>
      <c r="G197" s="1159"/>
      <c r="I197" s="1159"/>
    </row>
    <row r="198" spans="2:9">
      <c r="B198" s="1173"/>
      <c r="E198" s="1161"/>
      <c r="F198" s="1345"/>
      <c r="G198" s="1159"/>
      <c r="I198" s="1159"/>
    </row>
    <row r="199" spans="2:9">
      <c r="B199" s="1173"/>
      <c r="E199" s="1161"/>
      <c r="F199" s="1345"/>
      <c r="G199" s="1159"/>
      <c r="I199" s="1159"/>
    </row>
    <row r="200" spans="2:9">
      <c r="B200" s="1173"/>
      <c r="E200" s="1161"/>
      <c r="F200" s="1345"/>
      <c r="G200" s="1159"/>
      <c r="I200" s="1159"/>
    </row>
    <row r="201" spans="2:9">
      <c r="B201" s="1173"/>
      <c r="E201" s="1161"/>
      <c r="F201" s="1345"/>
      <c r="G201" s="1159"/>
      <c r="I201" s="1159"/>
    </row>
    <row r="202" spans="2:9">
      <c r="B202" s="1173"/>
      <c r="E202" s="1161"/>
      <c r="F202" s="1345"/>
      <c r="G202" s="1159"/>
      <c r="I202" s="1159"/>
    </row>
    <row r="203" spans="2:9">
      <c r="B203" s="1173"/>
      <c r="E203" s="1161"/>
      <c r="F203" s="1345"/>
      <c r="G203" s="1159"/>
      <c r="I203" s="1159"/>
    </row>
    <row r="204" spans="2:9">
      <c r="B204" s="1173"/>
      <c r="E204" s="1161"/>
      <c r="F204" s="1345"/>
      <c r="G204" s="1159"/>
      <c r="I204" s="1159"/>
    </row>
    <row r="205" spans="2:9">
      <c r="B205" s="1173"/>
      <c r="E205" s="1161"/>
      <c r="F205" s="1345"/>
      <c r="G205" s="1159"/>
      <c r="I205" s="1159"/>
    </row>
    <row r="206" spans="2:9">
      <c r="B206" s="1173"/>
      <c r="E206" s="1161"/>
      <c r="F206" s="1345"/>
      <c r="G206" s="1159"/>
      <c r="I206" s="1159"/>
    </row>
    <row r="207" spans="2:9">
      <c r="B207" s="1173"/>
      <c r="E207" s="1161"/>
      <c r="F207" s="1345"/>
      <c r="G207" s="1159"/>
      <c r="I207" s="1159"/>
    </row>
    <row r="208" spans="2:9">
      <c r="B208" s="1173"/>
      <c r="E208" s="1161"/>
      <c r="F208" s="1345"/>
      <c r="G208" s="1159"/>
      <c r="I208" s="1159"/>
    </row>
    <row r="209" spans="2:9">
      <c r="B209" s="1173"/>
      <c r="E209" s="1161"/>
      <c r="F209" s="1345"/>
      <c r="G209" s="1159"/>
      <c r="I209" s="1159"/>
    </row>
    <row r="210" spans="2:9">
      <c r="B210" s="1173"/>
      <c r="E210" s="1161"/>
      <c r="F210" s="1345"/>
      <c r="G210" s="1159"/>
      <c r="I210" s="1159"/>
    </row>
    <row r="211" spans="2:9">
      <c r="B211" s="1173"/>
      <c r="E211" s="1161"/>
      <c r="F211" s="1345"/>
      <c r="G211" s="1159"/>
      <c r="I211" s="1159"/>
    </row>
    <row r="212" spans="2:9">
      <c r="B212" s="1173"/>
      <c r="E212" s="1161"/>
      <c r="F212" s="1345"/>
      <c r="G212" s="1159"/>
      <c r="I212" s="1159"/>
    </row>
    <row r="213" spans="2:9">
      <c r="B213" s="1173"/>
      <c r="E213" s="1161"/>
      <c r="F213" s="1345"/>
      <c r="G213" s="1159"/>
      <c r="I213" s="1159"/>
    </row>
    <row r="214" spans="2:9">
      <c r="B214" s="1173"/>
      <c r="E214" s="1161"/>
      <c r="F214" s="1345"/>
      <c r="G214" s="1159"/>
      <c r="I214" s="1159"/>
    </row>
    <row r="215" spans="2:9">
      <c r="B215" s="1173"/>
      <c r="E215" s="1161"/>
      <c r="F215" s="1345"/>
      <c r="G215" s="1159"/>
      <c r="I215" s="1159"/>
    </row>
    <row r="216" spans="2:9">
      <c r="B216" s="1173"/>
      <c r="E216" s="1161"/>
      <c r="F216" s="1345"/>
      <c r="G216" s="1159"/>
      <c r="I216" s="1159"/>
    </row>
    <row r="217" spans="2:9">
      <c r="B217" s="1173"/>
      <c r="E217" s="1161"/>
      <c r="F217" s="1345"/>
      <c r="G217" s="1159"/>
      <c r="I217" s="1159"/>
    </row>
    <row r="218" spans="2:9">
      <c r="B218" s="1173"/>
      <c r="E218" s="1161"/>
      <c r="F218" s="1345"/>
      <c r="G218" s="1159"/>
      <c r="I218" s="1159"/>
    </row>
    <row r="219" spans="2:9">
      <c r="B219" s="1173"/>
      <c r="E219" s="1161"/>
      <c r="F219" s="1345"/>
      <c r="G219" s="1159"/>
      <c r="I219" s="1159"/>
    </row>
    <row r="220" spans="2:9">
      <c r="B220" s="1173"/>
      <c r="E220" s="1161"/>
      <c r="F220" s="1345"/>
      <c r="G220" s="1159"/>
      <c r="I220" s="1159"/>
    </row>
    <row r="221" spans="2:9">
      <c r="B221" s="1173"/>
      <c r="E221" s="1161"/>
      <c r="F221" s="1345"/>
      <c r="G221" s="1159"/>
      <c r="I221" s="1159"/>
    </row>
    <row r="222" spans="2:9">
      <c r="B222" s="1173"/>
      <c r="E222" s="1161"/>
      <c r="F222" s="1345"/>
      <c r="G222" s="1159"/>
      <c r="I222" s="1159"/>
    </row>
    <row r="223" spans="2:9">
      <c r="B223" s="1173"/>
      <c r="E223" s="1161"/>
      <c r="F223" s="1345"/>
      <c r="G223" s="1159"/>
      <c r="I223" s="1159"/>
    </row>
    <row r="224" spans="2:9">
      <c r="B224" s="1173"/>
      <c r="E224" s="1161"/>
      <c r="F224" s="1345"/>
      <c r="G224" s="1159"/>
      <c r="I224" s="1159"/>
    </row>
    <row r="225" spans="2:9">
      <c r="B225" s="1173"/>
      <c r="E225" s="1161"/>
      <c r="F225" s="1345"/>
      <c r="G225" s="1159"/>
      <c r="I225" s="1159"/>
    </row>
    <row r="226" spans="2:9">
      <c r="B226" s="1173"/>
      <c r="E226" s="1161"/>
      <c r="F226" s="1345"/>
      <c r="G226" s="1159"/>
      <c r="I226" s="1159"/>
    </row>
    <row r="227" spans="2:9">
      <c r="B227" s="1173"/>
      <c r="E227" s="1161"/>
      <c r="F227" s="1345"/>
      <c r="G227" s="1159"/>
      <c r="I227" s="1159"/>
    </row>
    <row r="228" spans="2:9">
      <c r="B228" s="1173"/>
      <c r="E228" s="1161"/>
      <c r="F228" s="1345"/>
      <c r="G228" s="1159"/>
      <c r="I228" s="1159"/>
    </row>
    <row r="229" spans="2:9">
      <c r="B229" s="1173"/>
      <c r="E229" s="1161"/>
      <c r="F229" s="1345"/>
      <c r="G229" s="1159"/>
      <c r="I229" s="1159"/>
    </row>
    <row r="230" spans="2:9">
      <c r="B230" s="1173"/>
      <c r="E230" s="1161"/>
      <c r="F230" s="1345"/>
      <c r="G230" s="1159"/>
      <c r="I230" s="1159"/>
    </row>
    <row r="231" spans="2:9">
      <c r="B231" s="1173"/>
      <c r="E231" s="1161"/>
      <c r="F231" s="1345"/>
      <c r="G231" s="1159"/>
      <c r="I231" s="1159"/>
    </row>
    <row r="232" spans="2:9">
      <c r="B232" s="1173"/>
      <c r="E232" s="1161"/>
      <c r="F232" s="1345"/>
      <c r="G232" s="1159"/>
      <c r="I232" s="1159"/>
    </row>
    <row r="233" spans="2:9">
      <c r="B233" s="1173"/>
      <c r="E233" s="1161"/>
      <c r="F233" s="1345"/>
      <c r="G233" s="1159"/>
      <c r="I233" s="1159"/>
    </row>
    <row r="234" spans="2:9">
      <c r="B234" s="1173"/>
      <c r="E234" s="1161"/>
      <c r="F234" s="1345"/>
      <c r="G234" s="1159"/>
      <c r="I234" s="1159"/>
    </row>
    <row r="235" spans="2:9">
      <c r="B235" s="1173"/>
      <c r="E235" s="1161"/>
      <c r="F235" s="1345"/>
      <c r="G235" s="1159"/>
      <c r="I235" s="1159"/>
    </row>
    <row r="236" spans="2:9">
      <c r="B236" s="1173"/>
      <c r="E236" s="1161"/>
      <c r="F236" s="1345"/>
      <c r="G236" s="1159"/>
      <c r="I236" s="1159"/>
    </row>
    <row r="237" spans="2:9">
      <c r="B237" s="1173"/>
      <c r="E237" s="1161"/>
      <c r="F237" s="1345"/>
      <c r="G237" s="1159"/>
      <c r="I237" s="1159"/>
    </row>
    <row r="238" spans="2:9">
      <c r="B238" s="1173"/>
      <c r="E238" s="1161"/>
      <c r="F238" s="1345"/>
      <c r="G238" s="1159"/>
      <c r="I238" s="1159"/>
    </row>
    <row r="239" spans="2:9">
      <c r="B239" s="1173"/>
      <c r="E239" s="1161"/>
      <c r="F239" s="1345"/>
      <c r="G239" s="1159"/>
      <c r="I239" s="1159"/>
    </row>
    <row r="240" spans="2:9">
      <c r="B240" s="1173"/>
      <c r="E240" s="1161"/>
      <c r="F240" s="1345"/>
      <c r="G240" s="1159"/>
      <c r="I240" s="1159"/>
    </row>
    <row r="241" spans="2:9">
      <c r="B241" s="1173"/>
      <c r="E241" s="1161"/>
      <c r="F241" s="1345"/>
      <c r="G241" s="1159"/>
      <c r="I241" s="1159"/>
    </row>
    <row r="242" spans="2:9">
      <c r="B242" s="1173"/>
      <c r="E242" s="1161"/>
      <c r="F242" s="1345"/>
      <c r="G242" s="1159"/>
      <c r="I242" s="1159"/>
    </row>
    <row r="243" spans="2:9">
      <c r="B243" s="1173"/>
      <c r="E243" s="1161"/>
      <c r="F243" s="1345"/>
      <c r="G243" s="1159"/>
      <c r="I243" s="1159"/>
    </row>
    <row r="244" spans="2:9">
      <c r="B244" s="1173"/>
      <c r="E244" s="1161"/>
      <c r="F244" s="1345"/>
      <c r="G244" s="1159"/>
      <c r="I244" s="1159"/>
    </row>
    <row r="245" spans="2:9">
      <c r="B245" s="1173"/>
      <c r="E245" s="1161"/>
      <c r="F245" s="1345"/>
      <c r="G245" s="1159"/>
      <c r="I245" s="1159"/>
    </row>
    <row r="246" spans="2:9">
      <c r="B246" s="1173"/>
      <c r="E246" s="1161"/>
      <c r="F246" s="1345"/>
      <c r="G246" s="1159"/>
      <c r="I246" s="1159"/>
    </row>
    <row r="247" spans="2:9">
      <c r="B247" s="1173"/>
      <c r="E247" s="1161"/>
      <c r="F247" s="1345"/>
      <c r="G247" s="1159"/>
      <c r="I247" s="1159"/>
    </row>
    <row r="248" spans="2:9">
      <c r="B248" s="1173"/>
      <c r="E248" s="1161"/>
      <c r="F248" s="1345"/>
      <c r="G248" s="1159"/>
      <c r="I248" s="1159"/>
    </row>
    <row r="249" spans="2:9">
      <c r="B249" s="1173"/>
      <c r="E249" s="1161"/>
      <c r="F249" s="1345"/>
      <c r="G249" s="1159"/>
      <c r="I249" s="1159"/>
    </row>
    <row r="250" spans="2:9">
      <c r="B250" s="1173"/>
      <c r="E250" s="1161"/>
      <c r="F250" s="1345"/>
      <c r="G250" s="1159"/>
      <c r="I250" s="1159"/>
    </row>
    <row r="251" spans="2:9">
      <c r="B251" s="1173"/>
      <c r="E251" s="1161"/>
      <c r="F251" s="1345"/>
      <c r="G251" s="1159"/>
      <c r="I251" s="1159"/>
    </row>
    <row r="252" spans="2:9">
      <c r="B252" s="1173"/>
      <c r="E252" s="1161"/>
      <c r="F252" s="1345"/>
      <c r="G252" s="1159"/>
      <c r="I252" s="1159"/>
    </row>
    <row r="253" spans="2:9">
      <c r="B253" s="1173"/>
      <c r="E253" s="1161"/>
      <c r="F253" s="1345"/>
      <c r="G253" s="1159"/>
      <c r="I253" s="1159"/>
    </row>
    <row r="254" spans="2:9">
      <c r="B254" s="1173"/>
      <c r="E254" s="1161"/>
      <c r="F254" s="1345"/>
      <c r="G254" s="1159"/>
      <c r="I254" s="1159"/>
    </row>
    <row r="255" spans="2:9">
      <c r="B255" s="1173"/>
      <c r="E255" s="1161"/>
      <c r="F255" s="1345"/>
      <c r="G255" s="1159"/>
      <c r="I255" s="1159"/>
    </row>
    <row r="256" spans="2:9">
      <c r="B256" s="1173"/>
      <c r="E256" s="1161"/>
      <c r="F256" s="1345"/>
      <c r="G256" s="1159"/>
      <c r="I256" s="1159"/>
    </row>
    <row r="257" spans="2:9">
      <c r="B257" s="1173"/>
      <c r="E257" s="1161"/>
      <c r="F257" s="1345"/>
      <c r="G257" s="1159"/>
      <c r="I257" s="1159"/>
    </row>
    <row r="258" spans="2:9">
      <c r="B258" s="1173"/>
      <c r="E258" s="1161"/>
      <c r="F258" s="1345"/>
      <c r="G258" s="1159"/>
      <c r="I258" s="1159"/>
    </row>
    <row r="259" spans="2:9">
      <c r="B259" s="1173"/>
      <c r="E259" s="1161"/>
      <c r="F259" s="1345"/>
      <c r="G259" s="1159"/>
      <c r="I259" s="1159"/>
    </row>
  </sheetData>
  <mergeCells count="19">
    <mergeCell ref="A145:B145"/>
    <mergeCell ref="C114:D114"/>
    <mergeCell ref="C115:D115"/>
    <mergeCell ref="C122:D122"/>
    <mergeCell ref="B128:C128"/>
    <mergeCell ref="B129:C129"/>
    <mergeCell ref="A137:B137"/>
    <mergeCell ref="C113:D113"/>
    <mergeCell ref="A9:K9"/>
    <mergeCell ref="A67:B67"/>
    <mergeCell ref="C67:D67"/>
    <mergeCell ref="A71:B71"/>
    <mergeCell ref="A98:B98"/>
    <mergeCell ref="C98:D98"/>
    <mergeCell ref="A104:B104"/>
    <mergeCell ref="C104:D104"/>
    <mergeCell ref="C110:D110"/>
    <mergeCell ref="C111:D111"/>
    <mergeCell ref="C112:D112"/>
  </mergeCells>
  <conditionalFormatting sqref="G137">
    <cfRule type="dataBar" priority="3">
      <dataBar>
        <cfvo type="min"/>
        <cfvo type="max"/>
        <color rgb="FF63C384"/>
      </dataBar>
      <extLst>
        <ext xmlns:x14="http://schemas.microsoft.com/office/spreadsheetml/2009/9/main" uri="{B025F937-C7B1-47D3-B67F-A62EFF666E3E}">
          <x14:id>{4A6B67D9-EDBC-4705-B176-7811164471AE}</x14:id>
        </ext>
      </extLst>
    </cfRule>
  </conditionalFormatting>
  <conditionalFormatting sqref="B3">
    <cfRule type="dataBar" priority="2">
      <dataBar>
        <cfvo type="min"/>
        <cfvo type="max"/>
        <color rgb="FF63C384"/>
      </dataBar>
      <extLst>
        <ext xmlns:x14="http://schemas.microsoft.com/office/spreadsheetml/2009/9/main" uri="{B025F937-C7B1-47D3-B67F-A62EFF666E3E}">
          <x14:id>{C21D4DC0-C198-4621-9784-DBA592F8E821}</x14:id>
        </ext>
      </extLst>
    </cfRule>
  </conditionalFormatting>
  <conditionalFormatting sqref="B5:B7">
    <cfRule type="dataBar" priority="4">
      <dataBar>
        <cfvo type="min"/>
        <cfvo type="max"/>
        <color rgb="FF63C384"/>
      </dataBar>
      <extLst>
        <ext xmlns:x14="http://schemas.microsoft.com/office/spreadsheetml/2009/9/main" uri="{B025F937-C7B1-47D3-B67F-A62EFF666E3E}">
          <x14:id>{B20F5026-0315-4667-BB6D-E7224321ACAC}</x14:id>
        </ext>
      </extLst>
    </cfRule>
  </conditionalFormatting>
  <conditionalFormatting sqref="B4">
    <cfRule type="dataBar" priority="5">
      <dataBar>
        <cfvo type="min"/>
        <cfvo type="max"/>
        <color rgb="FF63C384"/>
      </dataBar>
      <extLst>
        <ext xmlns:x14="http://schemas.microsoft.com/office/spreadsheetml/2009/9/main" uri="{B025F937-C7B1-47D3-B67F-A62EFF666E3E}">
          <x14:id>{368BEB10-6C0A-421F-A257-03BEBE26A08A}</x14:id>
        </ext>
      </extLst>
    </cfRule>
  </conditionalFormatting>
  <conditionalFormatting sqref="K168:K1048576 K3:K8 K85:K96 K102:K119 K10:K46 K48:K83 K128:K161 K123:K125">
    <cfRule type="dataBar" priority="6">
      <dataBar>
        <cfvo type="min"/>
        <cfvo type="max"/>
        <color rgb="FF63C384"/>
      </dataBar>
      <extLst>
        <ext xmlns:x14="http://schemas.microsoft.com/office/spreadsheetml/2009/9/main" uri="{B025F937-C7B1-47D3-B67F-A62EFF666E3E}">
          <x14:id>{3059FDE5-2F7B-48EA-B0EA-1BEF59BC903C}</x14:id>
        </ext>
      </extLst>
    </cfRule>
  </conditionalFormatting>
  <conditionalFormatting sqref="K84">
    <cfRule type="dataBar" priority="7">
      <dataBar>
        <cfvo type="min"/>
        <cfvo type="max"/>
        <color rgb="FF63C384"/>
      </dataBar>
      <extLst>
        <ext xmlns:x14="http://schemas.microsoft.com/office/spreadsheetml/2009/9/main" uri="{B025F937-C7B1-47D3-B67F-A62EFF666E3E}">
          <x14:id>{33B526E4-4DDB-448D-A25C-B26C9E2A7778}</x14:id>
        </ext>
      </extLst>
    </cfRule>
  </conditionalFormatting>
  <conditionalFormatting sqref="K121">
    <cfRule type="dataBar" priority="8">
      <dataBar>
        <cfvo type="min"/>
        <cfvo type="max"/>
        <color rgb="FF63C384"/>
      </dataBar>
      <extLst>
        <ext xmlns:x14="http://schemas.microsoft.com/office/spreadsheetml/2009/9/main" uri="{B025F937-C7B1-47D3-B67F-A62EFF666E3E}">
          <x14:id>{3AF6E24D-2D12-4604-8AE4-0C158BBA5EAF}</x14:id>
        </ext>
      </extLst>
    </cfRule>
  </conditionalFormatting>
  <conditionalFormatting sqref="K47">
    <cfRule type="dataBar" priority="1">
      <dataBar>
        <cfvo type="min"/>
        <cfvo type="max"/>
        <color rgb="FF63C384"/>
      </dataBar>
      <extLst>
        <ext xmlns:x14="http://schemas.microsoft.com/office/spreadsheetml/2009/9/main" uri="{B025F937-C7B1-47D3-B67F-A62EFF666E3E}">
          <x14:id>{7D66E4AA-F15F-477D-88D8-68CF31D28680}</x14:id>
        </ext>
      </extLst>
    </cfRule>
  </conditionalFormatting>
  <conditionalFormatting sqref="K162:K163">
    <cfRule type="dataBar" priority="9">
      <dataBar>
        <cfvo type="min"/>
        <cfvo type="max"/>
        <color rgb="FF63C384"/>
      </dataBar>
      <extLst>
        <ext xmlns:x14="http://schemas.microsoft.com/office/spreadsheetml/2009/9/main" uri="{B025F937-C7B1-47D3-B67F-A62EFF666E3E}">
          <x14:id>{88DD107E-44ED-4AC4-991E-A4DC51CA8137}</x14:id>
        </ext>
      </extLst>
    </cfRule>
  </conditionalFormatting>
  <conditionalFormatting sqref="K97:K101">
    <cfRule type="dataBar" priority="10">
      <dataBar>
        <cfvo type="min"/>
        <cfvo type="max"/>
        <color rgb="FF63C384"/>
      </dataBar>
      <extLst>
        <ext xmlns:x14="http://schemas.microsoft.com/office/spreadsheetml/2009/9/main" uri="{B025F937-C7B1-47D3-B67F-A62EFF666E3E}">
          <x14:id>{3895D425-D13F-42B4-92DD-3870EA4569A3}</x14:id>
        </ext>
      </extLst>
    </cfRule>
  </conditionalFormatting>
  <pageMargins left="0.23622047244094491" right="0.23622047244094491" top="0.74803149606299213" bottom="0.74803149606299213" header="0.31496062992125984" footer="0.31496062992125984"/>
  <pageSetup paperSize="9" scale="50" fitToHeight="2" orientation="landscape" r:id="rId1"/>
  <legacyDrawing r:id="rId2"/>
  <extLst>
    <ext xmlns:x14="http://schemas.microsoft.com/office/spreadsheetml/2009/9/main" uri="{78C0D931-6437-407d-A8EE-F0AAD7539E65}">
      <x14:conditionalFormattings>
        <x14:conditionalFormatting xmlns:xm="http://schemas.microsoft.com/office/excel/2006/main">
          <x14:cfRule type="dataBar" id="{4A6B67D9-EDBC-4705-B176-7811164471AE}">
            <x14:dataBar minLength="0" maxLength="100" border="1" negativeBarBorderColorSameAsPositive="0">
              <x14:cfvo type="autoMin"/>
              <x14:cfvo type="autoMax"/>
              <x14:borderColor rgb="FF63C384"/>
              <x14:negativeFillColor rgb="FFFF0000"/>
              <x14:negativeBorderColor rgb="FFFF0000"/>
              <x14:axisColor rgb="FF000000"/>
            </x14:dataBar>
          </x14:cfRule>
          <xm:sqref>G137</xm:sqref>
        </x14:conditionalFormatting>
        <x14:conditionalFormatting xmlns:xm="http://schemas.microsoft.com/office/excel/2006/main">
          <x14:cfRule type="dataBar" id="{C21D4DC0-C198-4621-9784-DBA592F8E821}">
            <x14:dataBar minLength="0" maxLength="100" border="1" negativeBarBorderColorSameAsPositive="0">
              <x14:cfvo type="autoMin"/>
              <x14:cfvo type="autoMax"/>
              <x14:borderColor rgb="FF63C384"/>
              <x14:negativeFillColor rgb="FFFF0000"/>
              <x14:negativeBorderColor rgb="FFFF0000"/>
              <x14:axisColor rgb="FF000000"/>
            </x14:dataBar>
          </x14:cfRule>
          <xm:sqref>B3</xm:sqref>
        </x14:conditionalFormatting>
        <x14:conditionalFormatting xmlns:xm="http://schemas.microsoft.com/office/excel/2006/main">
          <x14:cfRule type="dataBar" id="{B20F5026-0315-4667-BB6D-E7224321ACAC}">
            <x14:dataBar minLength="0" maxLength="100" border="1" negativeBarBorderColorSameAsPositive="0">
              <x14:cfvo type="autoMin"/>
              <x14:cfvo type="autoMax"/>
              <x14:borderColor rgb="FF63C384"/>
              <x14:negativeFillColor rgb="FFFF0000"/>
              <x14:negativeBorderColor rgb="FFFF0000"/>
              <x14:axisColor rgb="FF000000"/>
            </x14:dataBar>
          </x14:cfRule>
          <xm:sqref>B5:B7</xm:sqref>
        </x14:conditionalFormatting>
        <x14:conditionalFormatting xmlns:xm="http://schemas.microsoft.com/office/excel/2006/main">
          <x14:cfRule type="dataBar" id="{368BEB10-6C0A-421F-A257-03BEBE26A08A}">
            <x14:dataBar minLength="0" maxLength="100" border="1" negativeBarBorderColorSameAsPositive="0">
              <x14:cfvo type="autoMin"/>
              <x14:cfvo type="autoMax"/>
              <x14:borderColor rgb="FF63C384"/>
              <x14:negativeFillColor rgb="FFFF0000"/>
              <x14:negativeBorderColor rgb="FFFF0000"/>
              <x14:axisColor rgb="FF000000"/>
            </x14:dataBar>
          </x14:cfRule>
          <xm:sqref>B4</xm:sqref>
        </x14:conditionalFormatting>
        <x14:conditionalFormatting xmlns:xm="http://schemas.microsoft.com/office/excel/2006/main">
          <x14:cfRule type="dataBar" id="{3059FDE5-2F7B-48EA-B0EA-1BEF59BC903C}">
            <x14:dataBar minLength="0" maxLength="100" border="1" negativeBarBorderColorSameAsPositive="0" axisPosition="none">
              <x14:cfvo type="autoMin"/>
              <x14:cfvo type="autoMax"/>
              <x14:borderColor rgb="FF63C384"/>
              <x14:negativeFillColor rgb="FFFF0000"/>
              <x14:negativeBorderColor rgb="FFFF0000"/>
            </x14:dataBar>
          </x14:cfRule>
          <xm:sqref>K168:K1048576 K3:K8 K85:K96 K102:K119 K10:K46 K48:K83 K128:K161 K123:K125</xm:sqref>
        </x14:conditionalFormatting>
        <x14:conditionalFormatting xmlns:xm="http://schemas.microsoft.com/office/excel/2006/main">
          <x14:cfRule type="dataBar" id="{33B526E4-4DDB-448D-A25C-B26C9E2A7778}">
            <x14:dataBar minLength="0" maxLength="100" border="1" negativeBarBorderColorSameAsPositive="0" axisPosition="none">
              <x14:cfvo type="autoMin"/>
              <x14:cfvo type="autoMax"/>
              <x14:borderColor rgb="FF63C384"/>
              <x14:negativeFillColor rgb="FFFF0000"/>
              <x14:negativeBorderColor rgb="FFFF0000"/>
            </x14:dataBar>
          </x14:cfRule>
          <xm:sqref>K84</xm:sqref>
        </x14:conditionalFormatting>
        <x14:conditionalFormatting xmlns:xm="http://schemas.microsoft.com/office/excel/2006/main">
          <x14:cfRule type="dataBar" id="{3AF6E24D-2D12-4604-8AE4-0C158BBA5EAF}">
            <x14:dataBar minLength="0" maxLength="100" border="1" negativeBarBorderColorSameAsPositive="0" axisPosition="none">
              <x14:cfvo type="autoMin"/>
              <x14:cfvo type="autoMax"/>
              <x14:borderColor rgb="FF63C384"/>
              <x14:negativeFillColor rgb="FFFF0000"/>
              <x14:negativeBorderColor rgb="FFFF0000"/>
            </x14:dataBar>
          </x14:cfRule>
          <xm:sqref>K121</xm:sqref>
        </x14:conditionalFormatting>
        <x14:conditionalFormatting xmlns:xm="http://schemas.microsoft.com/office/excel/2006/main">
          <x14:cfRule type="dataBar" id="{7D66E4AA-F15F-477D-88D8-68CF31D28680}">
            <x14:dataBar minLength="0" maxLength="100" border="1" negativeBarBorderColorSameAsPositive="0" axisPosition="none">
              <x14:cfvo type="autoMin"/>
              <x14:cfvo type="autoMax"/>
              <x14:borderColor rgb="FF63C384"/>
              <x14:negativeFillColor rgb="FFFF0000"/>
              <x14:negativeBorderColor rgb="FFFF0000"/>
            </x14:dataBar>
          </x14:cfRule>
          <xm:sqref>K47</xm:sqref>
        </x14:conditionalFormatting>
        <x14:conditionalFormatting xmlns:xm="http://schemas.microsoft.com/office/excel/2006/main">
          <x14:cfRule type="dataBar" id="{88DD107E-44ED-4AC4-991E-A4DC51CA8137}">
            <x14:dataBar minLength="0" maxLength="100" border="1" negativeBarBorderColorSameAsPositive="0" axisPosition="none">
              <x14:cfvo type="autoMin"/>
              <x14:cfvo type="autoMax"/>
              <x14:borderColor rgb="FF63C384"/>
              <x14:negativeFillColor rgb="FFFF0000"/>
              <x14:negativeBorderColor rgb="FFFF0000"/>
            </x14:dataBar>
          </x14:cfRule>
          <xm:sqref>K162:K163</xm:sqref>
        </x14:conditionalFormatting>
        <x14:conditionalFormatting xmlns:xm="http://schemas.microsoft.com/office/excel/2006/main">
          <x14:cfRule type="dataBar" id="{3895D425-D13F-42B4-92DD-3870EA4569A3}">
            <x14:dataBar minLength="0" maxLength="100" border="1" negativeBarBorderColorSameAsPositive="0" axisPosition="none">
              <x14:cfvo type="autoMin"/>
              <x14:cfvo type="autoMax"/>
              <x14:borderColor rgb="FF63C384"/>
              <x14:negativeFillColor rgb="FFFF0000"/>
              <x14:negativeBorderColor rgb="FFFF0000"/>
            </x14:dataBar>
          </x14:cfRule>
          <xm:sqref>K97:K101</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26620-9666-4CB8-A2A1-893058A0BEAC}">
  <sheetPr>
    <tabColor rgb="FFFFFF00"/>
  </sheetPr>
  <dimension ref="A1:C3"/>
  <sheetViews>
    <sheetView workbookViewId="0">
      <selection activeCell="B10" sqref="B10"/>
    </sheetView>
  </sheetViews>
  <sheetFormatPr defaultRowHeight="15.75"/>
  <cols>
    <col min="2" max="2" width="43.875" customWidth="1"/>
    <col min="3" max="3" width="25.5" customWidth="1"/>
  </cols>
  <sheetData>
    <row r="1" spans="1:3">
      <c r="A1" s="243" t="s">
        <v>932</v>
      </c>
      <c r="B1" s="243" t="s">
        <v>934</v>
      </c>
      <c r="C1" s="243" t="s">
        <v>935</v>
      </c>
    </row>
    <row r="2" spans="1:3">
      <c r="A2" t="s">
        <v>933</v>
      </c>
      <c r="B2" t="s">
        <v>937</v>
      </c>
      <c r="C2" t="s">
        <v>936</v>
      </c>
    </row>
    <row r="3" spans="1:3" ht="31.5">
      <c r="A3" t="s">
        <v>1015</v>
      </c>
      <c r="B3" s="451" t="s">
        <v>1016</v>
      </c>
      <c r="C3" t="s">
        <v>1014</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46C21-1260-6B47-9B12-D8AE41C12617}">
  <dimension ref="A1:D33"/>
  <sheetViews>
    <sheetView topLeftCell="B1" workbookViewId="0">
      <selection activeCell="D26" sqref="D26"/>
    </sheetView>
  </sheetViews>
  <sheetFormatPr defaultColWidth="9.125" defaultRowHeight="12.75"/>
  <cols>
    <col min="1" max="1" width="4.125" style="22" customWidth="1"/>
    <col min="2" max="2" width="8" style="22" customWidth="1"/>
    <col min="3" max="3" width="23" style="22" bestFit="1" customWidth="1"/>
    <col min="4" max="4" width="165.375" style="22" customWidth="1"/>
    <col min="5" max="16384" width="9.125" style="22"/>
  </cols>
  <sheetData>
    <row r="1" spans="1:4">
      <c r="A1" s="31"/>
      <c r="B1" s="30" t="s">
        <v>64</v>
      </c>
      <c r="C1" s="30"/>
    </row>
    <row r="2" spans="1:4">
      <c r="A2" s="29"/>
      <c r="B2" s="1597" t="s">
        <v>63</v>
      </c>
      <c r="C2" s="1597"/>
      <c r="D2" s="1597"/>
    </row>
    <row r="3" spans="1:4">
      <c r="A3" s="28"/>
      <c r="B3" s="22" t="s">
        <v>62</v>
      </c>
    </row>
    <row r="5" spans="1:4">
      <c r="B5" s="26" t="s">
        <v>492</v>
      </c>
      <c r="C5" s="27" t="s">
        <v>492</v>
      </c>
      <c r="D5" s="26" t="s">
        <v>1031</v>
      </c>
    </row>
    <row r="6" spans="1:4">
      <c r="B6" s="25"/>
      <c r="C6" s="25"/>
    </row>
    <row r="7" spans="1:4">
      <c r="B7" s="24" t="s">
        <v>61</v>
      </c>
      <c r="C7" s="24" t="s">
        <v>60</v>
      </c>
      <c r="D7" s="24" t="s">
        <v>59</v>
      </c>
    </row>
    <row r="8" spans="1:4">
      <c r="B8" s="23">
        <v>44452</v>
      </c>
      <c r="C8" s="11" t="s">
        <v>492</v>
      </c>
      <c r="D8" s="12"/>
    </row>
    <row r="9" spans="1:4">
      <c r="B9" s="23">
        <v>44837</v>
      </c>
      <c r="C9" s="11" t="s">
        <v>930</v>
      </c>
      <c r="D9" s="11" t="s">
        <v>931</v>
      </c>
    </row>
    <row r="10" spans="1:4">
      <c r="B10" s="23">
        <v>44838</v>
      </c>
      <c r="C10" s="11" t="s">
        <v>930</v>
      </c>
      <c r="D10" s="11" t="s">
        <v>938</v>
      </c>
    </row>
    <row r="11" spans="1:4">
      <c r="B11" s="23">
        <v>44846</v>
      </c>
      <c r="C11" s="11" t="s">
        <v>930</v>
      </c>
      <c r="D11" s="11" t="s">
        <v>1007</v>
      </c>
    </row>
    <row r="12" spans="1:4">
      <c r="B12" s="23">
        <v>44860</v>
      </c>
      <c r="C12" s="11" t="s">
        <v>930</v>
      </c>
      <c r="D12" s="11" t="s">
        <v>1017</v>
      </c>
    </row>
    <row r="13" spans="1:4">
      <c r="B13" s="23">
        <v>44862</v>
      </c>
      <c r="C13" s="11" t="s">
        <v>930</v>
      </c>
      <c r="D13" s="11" t="s">
        <v>1018</v>
      </c>
    </row>
    <row r="14" spans="1:4">
      <c r="B14" s="23">
        <v>44882</v>
      </c>
      <c r="C14" s="11" t="s">
        <v>930</v>
      </c>
      <c r="D14" s="11" t="s">
        <v>1030</v>
      </c>
    </row>
    <row r="15" spans="1:4">
      <c r="B15" s="23">
        <v>44883</v>
      </c>
      <c r="C15" s="11" t="s">
        <v>1060</v>
      </c>
      <c r="D15" s="11" t="s">
        <v>1061</v>
      </c>
    </row>
    <row r="16" spans="1:4">
      <c r="B16" s="23"/>
      <c r="C16" s="11" t="s">
        <v>1060</v>
      </c>
      <c r="D16" s="11" t="s">
        <v>1062</v>
      </c>
    </row>
    <row r="17" spans="2:4">
      <c r="B17" s="23"/>
      <c r="C17" s="11" t="s">
        <v>1069</v>
      </c>
      <c r="D17" s="11" t="s">
        <v>1068</v>
      </c>
    </row>
    <row r="18" spans="2:4">
      <c r="B18" s="23">
        <v>44894</v>
      </c>
      <c r="C18" s="11" t="s">
        <v>1071</v>
      </c>
      <c r="D18" s="11" t="s">
        <v>1072</v>
      </c>
    </row>
    <row r="19" spans="2:4">
      <c r="B19" s="23">
        <v>44896</v>
      </c>
      <c r="C19" s="11" t="s">
        <v>1071</v>
      </c>
      <c r="D19" s="11" t="s">
        <v>1162</v>
      </c>
    </row>
    <row r="20" spans="2:4">
      <c r="B20" s="23">
        <v>44897</v>
      </c>
      <c r="C20" s="11" t="s">
        <v>1163</v>
      </c>
      <c r="D20" s="11" t="s">
        <v>1165</v>
      </c>
    </row>
    <row r="21" spans="2:4">
      <c r="B21" s="23">
        <v>44901</v>
      </c>
      <c r="C21" s="11" t="s">
        <v>1166</v>
      </c>
      <c r="D21" s="11" t="s">
        <v>1167</v>
      </c>
    </row>
    <row r="22" spans="2:4">
      <c r="B22" s="23">
        <v>44902</v>
      </c>
      <c r="C22" s="11" t="s">
        <v>1173</v>
      </c>
      <c r="D22" s="11" t="s">
        <v>1172</v>
      </c>
    </row>
    <row r="23" spans="2:4">
      <c r="B23" s="23">
        <v>44902</v>
      </c>
      <c r="C23" s="11" t="s">
        <v>1174</v>
      </c>
      <c r="D23" s="11" t="s">
        <v>1175</v>
      </c>
    </row>
    <row r="24" spans="2:4">
      <c r="B24" s="23">
        <v>44910</v>
      </c>
      <c r="C24" s="11" t="s">
        <v>1176</v>
      </c>
      <c r="D24" s="11" t="s">
        <v>1177</v>
      </c>
    </row>
    <row r="25" spans="2:4">
      <c r="B25" s="23">
        <v>44916</v>
      </c>
      <c r="C25" s="11" t="s">
        <v>1179</v>
      </c>
      <c r="D25" s="11" t="s">
        <v>1180</v>
      </c>
    </row>
    <row r="26" spans="2:4">
      <c r="B26" s="23">
        <v>44917</v>
      </c>
      <c r="C26" s="11" t="s">
        <v>1198</v>
      </c>
      <c r="D26" s="11" t="s">
        <v>1199</v>
      </c>
    </row>
    <row r="27" spans="2:4">
      <c r="B27" s="11"/>
      <c r="C27" s="11"/>
      <c r="D27" s="11"/>
    </row>
    <row r="28" spans="2:4">
      <c r="B28" s="11"/>
      <c r="C28" s="11"/>
      <c r="D28" s="11"/>
    </row>
    <row r="29" spans="2:4">
      <c r="B29" s="11"/>
      <c r="C29" s="11"/>
      <c r="D29" s="11"/>
    </row>
    <row r="30" spans="2:4">
      <c r="B30" s="11"/>
      <c r="C30" s="11"/>
      <c r="D30" s="11"/>
    </row>
    <row r="31" spans="2:4">
      <c r="B31" s="11"/>
      <c r="C31" s="11"/>
      <c r="D31" s="11"/>
    </row>
    <row r="32" spans="2:4">
      <c r="B32" s="11"/>
      <c r="C32" s="11"/>
      <c r="D32" s="11"/>
    </row>
    <row r="33" spans="2:4">
      <c r="B33" s="11"/>
      <c r="C33" s="11"/>
      <c r="D33" s="11"/>
    </row>
  </sheetData>
  <mergeCells count="1">
    <mergeCell ref="B2:D2"/>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21B82-3B0A-4972-B8D9-D1F7A17B9F42}">
  <sheetPr>
    <tabColor rgb="FFFFFF00"/>
  </sheetPr>
  <dimension ref="A1:F11"/>
  <sheetViews>
    <sheetView workbookViewId="0">
      <selection activeCell="A15" sqref="A15"/>
    </sheetView>
  </sheetViews>
  <sheetFormatPr defaultRowHeight="15"/>
  <cols>
    <col min="1" max="1" width="44.375" style="1574" bestFit="1" customWidth="1"/>
    <col min="2" max="2" width="14.25" style="1574" customWidth="1"/>
    <col min="3" max="3" width="14.25" style="1574" bestFit="1" customWidth="1"/>
    <col min="4" max="4" width="12.125" style="1574" bestFit="1" customWidth="1"/>
    <col min="5" max="5" width="8.25" style="1574" bestFit="1" customWidth="1"/>
    <col min="6" max="6" width="6.875" style="1574" bestFit="1" customWidth="1"/>
    <col min="7" max="16384" width="9" style="1574"/>
  </cols>
  <sheetData>
    <row r="1" spans="1:6">
      <c r="A1" s="1574" t="s">
        <v>1181</v>
      </c>
      <c r="B1" s="1574" t="s">
        <v>1182</v>
      </c>
      <c r="C1" s="1574" t="s">
        <v>1183</v>
      </c>
      <c r="D1" s="1574" t="s">
        <v>1184</v>
      </c>
      <c r="E1" s="1574" t="s">
        <v>1185</v>
      </c>
      <c r="F1" s="1574" t="s">
        <v>1186</v>
      </c>
    </row>
    <row r="2" spans="1:6">
      <c r="A2" s="1575" t="s">
        <v>1187</v>
      </c>
      <c r="B2" s="1574" t="s">
        <v>1188</v>
      </c>
      <c r="F2" s="1576">
        <v>0</v>
      </c>
    </row>
    <row r="3" spans="1:6">
      <c r="A3" s="1575" t="s">
        <v>1189</v>
      </c>
      <c r="B3" s="1574" t="s">
        <v>1188</v>
      </c>
      <c r="F3" s="1576">
        <v>21.1</v>
      </c>
    </row>
    <row r="4" spans="1:6">
      <c r="A4" s="1575" t="s">
        <v>1190</v>
      </c>
      <c r="B4" s="1574" t="s">
        <v>1188</v>
      </c>
      <c r="F4" s="1576">
        <v>3.4</v>
      </c>
    </row>
    <row r="5" spans="1:6">
      <c r="A5" s="1575" t="s">
        <v>1191</v>
      </c>
      <c r="B5" s="1574" t="s">
        <v>1188</v>
      </c>
      <c r="F5" s="1576">
        <v>2.2000000000000002</v>
      </c>
    </row>
    <row r="6" spans="1:6">
      <c r="A6" s="1575" t="s">
        <v>1192</v>
      </c>
      <c r="B6" s="1574" t="s">
        <v>1188</v>
      </c>
      <c r="F6" s="1576">
        <v>85</v>
      </c>
    </row>
    <row r="7" spans="1:6">
      <c r="A7" s="1575" t="s">
        <v>1193</v>
      </c>
      <c r="B7" s="1574" t="s">
        <v>1188</v>
      </c>
      <c r="F7" s="1576">
        <v>31</v>
      </c>
    </row>
    <row r="8" spans="1:6">
      <c r="A8" s="1575" t="s">
        <v>1194</v>
      </c>
      <c r="B8" s="1574" t="s">
        <v>1188</v>
      </c>
      <c r="F8" s="1576">
        <v>34.950000000000003</v>
      </c>
    </row>
    <row r="9" spans="1:6">
      <c r="A9" s="1575" t="s">
        <v>1195</v>
      </c>
      <c r="B9" s="1574" t="s">
        <v>1188</v>
      </c>
      <c r="F9" s="1576">
        <v>9</v>
      </c>
    </row>
    <row r="10" spans="1:6">
      <c r="A10" s="1575" t="s">
        <v>1196</v>
      </c>
      <c r="B10" s="1574" t="s">
        <v>1188</v>
      </c>
      <c r="F10" s="1576">
        <v>233.85</v>
      </c>
    </row>
    <row r="11" spans="1:6">
      <c r="A11" s="1575" t="s">
        <v>1197</v>
      </c>
      <c r="B11" s="1574" t="s">
        <v>1188</v>
      </c>
      <c r="F11" s="1576">
        <v>207.7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E1198-E18C-984E-9CCF-7461ADDF4C63}">
  <sheetPr>
    <tabColor rgb="FFFFFF00"/>
  </sheetPr>
  <dimension ref="B1:S156"/>
  <sheetViews>
    <sheetView topLeftCell="A36" zoomScale="80" zoomScaleNormal="80" workbookViewId="0">
      <selection activeCell="J61" sqref="J61"/>
    </sheetView>
  </sheetViews>
  <sheetFormatPr defaultColWidth="11" defaultRowHeight="15.75"/>
  <cols>
    <col min="1" max="1" width="4.125" customWidth="1"/>
    <col min="2" max="2" width="48.875" style="219" bestFit="1" customWidth="1"/>
    <col min="3" max="3" width="5.375" style="219" bestFit="1" customWidth="1"/>
    <col min="4" max="4" width="10.375" style="219" customWidth="1"/>
    <col min="5" max="5" width="21.625" style="219" customWidth="1"/>
    <col min="6" max="6" width="14.125" style="219" customWidth="1"/>
    <col min="7" max="7" width="17" bestFit="1" customWidth="1"/>
    <col min="8" max="8" width="12.125" style="221" hidden="1" customWidth="1"/>
    <col min="9" max="9" width="11.375" style="218" bestFit="1" customWidth="1"/>
    <col min="10" max="10" width="11" style="218"/>
    <col min="12" max="12" width="11" style="236"/>
    <col min="15" max="16" width="105.375" bestFit="1" customWidth="1"/>
    <col min="17" max="17" width="39" bestFit="1" customWidth="1"/>
    <col min="18" max="18" width="31.125" bestFit="1" customWidth="1"/>
    <col min="19" max="19" width="8.5" bestFit="1" customWidth="1"/>
    <col min="20" max="20" width="42.5" bestFit="1" customWidth="1"/>
    <col min="21" max="21" width="6.875" bestFit="1" customWidth="1"/>
    <col min="22" max="22" width="9.5" bestFit="1" customWidth="1"/>
    <col min="24" max="25" width="14.5" bestFit="1" customWidth="1"/>
  </cols>
  <sheetData>
    <row r="1" spans="2:15" ht="16.5" thickBot="1"/>
    <row r="2" spans="2:15">
      <c r="B2" s="222"/>
      <c r="C2" s="223"/>
      <c r="D2" s="223"/>
      <c r="E2" s="223"/>
      <c r="F2" s="223"/>
      <c r="G2" s="223"/>
      <c r="H2" s="224"/>
      <c r="I2" s="225"/>
      <c r="J2" s="225"/>
      <c r="K2" s="223"/>
      <c r="L2" s="237"/>
      <c r="M2" s="223"/>
      <c r="N2" s="226"/>
      <c r="O2" s="223"/>
    </row>
    <row r="3" spans="2:15" ht="25.5">
      <c r="B3" s="37" t="s">
        <v>3</v>
      </c>
      <c r="C3" s="227" t="s">
        <v>820</v>
      </c>
      <c r="D3" s="227" t="s">
        <v>821</v>
      </c>
      <c r="E3" s="37" t="s">
        <v>874</v>
      </c>
      <c r="F3" s="37" t="s">
        <v>875</v>
      </c>
      <c r="G3" s="37" t="s">
        <v>5</v>
      </c>
      <c r="H3" s="41">
        <v>2021</v>
      </c>
      <c r="I3" s="41">
        <v>2022</v>
      </c>
      <c r="J3" s="41">
        <v>2023</v>
      </c>
      <c r="K3" s="41" t="s">
        <v>8</v>
      </c>
      <c r="L3" s="238" t="s">
        <v>9</v>
      </c>
      <c r="M3" s="41" t="s">
        <v>10</v>
      </c>
      <c r="N3" s="41" t="s">
        <v>11</v>
      </c>
      <c r="O3" s="228" t="s">
        <v>822</v>
      </c>
    </row>
    <row r="4" spans="2:15">
      <c r="B4" s="216" t="s">
        <v>710</v>
      </c>
      <c r="C4" s="216" t="s">
        <v>711</v>
      </c>
      <c r="D4" s="216" t="s">
        <v>467</v>
      </c>
      <c r="E4" s="229" t="s">
        <v>742</v>
      </c>
      <c r="F4" s="229"/>
      <c r="G4" s="229">
        <v>212</v>
      </c>
      <c r="H4" s="230">
        <v>34</v>
      </c>
      <c r="I4" s="231">
        <v>34.700000000000003</v>
      </c>
      <c r="J4" s="4">
        <v>38.35</v>
      </c>
      <c r="K4" s="216" t="s">
        <v>19</v>
      </c>
      <c r="L4" s="239" t="s">
        <v>20</v>
      </c>
      <c r="M4" s="216" t="s">
        <v>20</v>
      </c>
      <c r="N4" s="216" t="s">
        <v>20</v>
      </c>
      <c r="O4" s="216"/>
    </row>
    <row r="5" spans="2:15">
      <c r="B5" s="216" t="s">
        <v>710</v>
      </c>
      <c r="C5" s="216" t="s">
        <v>711</v>
      </c>
      <c r="D5" s="216" t="s">
        <v>477</v>
      </c>
      <c r="E5" s="229" t="s">
        <v>743</v>
      </c>
      <c r="F5" s="229"/>
      <c r="G5" s="229">
        <v>211</v>
      </c>
      <c r="H5" s="230">
        <v>40</v>
      </c>
      <c r="I5" s="231">
        <v>40.800000000000004</v>
      </c>
      <c r="J5" s="4">
        <v>47.35</v>
      </c>
      <c r="K5" s="216" t="s">
        <v>19</v>
      </c>
      <c r="L5" s="239" t="s">
        <v>20</v>
      </c>
      <c r="M5" s="216" t="s">
        <v>20</v>
      </c>
      <c r="N5" s="216" t="s">
        <v>20</v>
      </c>
      <c r="O5" s="216"/>
    </row>
    <row r="6" spans="2:15">
      <c r="B6" s="216" t="s">
        <v>745</v>
      </c>
      <c r="C6" s="216" t="s">
        <v>712</v>
      </c>
      <c r="D6" s="216" t="s">
        <v>467</v>
      </c>
      <c r="E6" s="229" t="s">
        <v>744</v>
      </c>
      <c r="F6" s="229"/>
      <c r="G6" s="229">
        <v>212</v>
      </c>
      <c r="H6" s="230">
        <v>24</v>
      </c>
      <c r="I6" s="231">
        <v>24.4</v>
      </c>
      <c r="J6" s="4">
        <v>28.35</v>
      </c>
      <c r="K6" s="216" t="s">
        <v>19</v>
      </c>
      <c r="L6" s="239" t="s">
        <v>20</v>
      </c>
      <c r="M6" s="216" t="s">
        <v>20</v>
      </c>
      <c r="N6" s="216" t="s">
        <v>20</v>
      </c>
      <c r="O6" s="216"/>
    </row>
    <row r="7" spans="2:15">
      <c r="B7" s="216" t="s">
        <v>745</v>
      </c>
      <c r="C7" s="216" t="s">
        <v>712</v>
      </c>
      <c r="D7" s="216" t="s">
        <v>477</v>
      </c>
      <c r="E7" s="229" t="s">
        <v>746</v>
      </c>
      <c r="F7" s="229"/>
      <c r="G7" s="229">
        <v>211</v>
      </c>
      <c r="H7" s="230">
        <v>30</v>
      </c>
      <c r="I7" s="231">
        <v>30.5</v>
      </c>
      <c r="J7" s="4">
        <v>36.35</v>
      </c>
      <c r="K7" s="216" t="s">
        <v>19</v>
      </c>
      <c r="L7" s="239" t="s">
        <v>20</v>
      </c>
      <c r="M7" s="216" t="s">
        <v>20</v>
      </c>
      <c r="N7" s="216" t="s">
        <v>20</v>
      </c>
      <c r="O7" s="216"/>
    </row>
    <row r="8" spans="2:15">
      <c r="B8" s="216" t="s">
        <v>713</v>
      </c>
      <c r="C8" s="216" t="s">
        <v>711</v>
      </c>
      <c r="D8" s="216" t="s">
        <v>467</v>
      </c>
      <c r="E8" s="229" t="s">
        <v>747</v>
      </c>
      <c r="F8" s="229"/>
      <c r="G8" s="229">
        <v>214</v>
      </c>
      <c r="H8" s="230">
        <v>106</v>
      </c>
      <c r="I8" s="231">
        <v>107.9</v>
      </c>
      <c r="J8" s="4">
        <v>119.95</v>
      </c>
      <c r="K8" s="216" t="s">
        <v>19</v>
      </c>
      <c r="L8" s="239" t="s">
        <v>20</v>
      </c>
      <c r="M8" s="216" t="s">
        <v>20</v>
      </c>
      <c r="N8" s="216" t="s">
        <v>20</v>
      </c>
      <c r="O8" s="216"/>
    </row>
    <row r="9" spans="2:15">
      <c r="B9" s="216" t="s">
        <v>713</v>
      </c>
      <c r="C9" s="216" t="s">
        <v>711</v>
      </c>
      <c r="D9" s="216" t="s">
        <v>477</v>
      </c>
      <c r="E9" s="229" t="s">
        <v>748</v>
      </c>
      <c r="F9" s="229"/>
      <c r="G9" s="229">
        <v>213</v>
      </c>
      <c r="H9" s="230">
        <v>134</v>
      </c>
      <c r="I9" s="231">
        <v>136.4</v>
      </c>
      <c r="J9" s="4">
        <v>159.94999999999999</v>
      </c>
      <c r="K9" s="216" t="s">
        <v>19</v>
      </c>
      <c r="L9" s="239" t="s">
        <v>20</v>
      </c>
      <c r="M9" s="216" t="s">
        <v>20</v>
      </c>
      <c r="N9" s="216" t="s">
        <v>20</v>
      </c>
      <c r="O9" s="216"/>
    </row>
    <row r="10" spans="2:15">
      <c r="B10" s="216" t="s">
        <v>750</v>
      </c>
      <c r="C10" s="216" t="s">
        <v>712</v>
      </c>
      <c r="D10" s="216" t="s">
        <v>467</v>
      </c>
      <c r="E10" s="229" t="s">
        <v>749</v>
      </c>
      <c r="F10" s="229"/>
      <c r="G10" s="229">
        <v>214</v>
      </c>
      <c r="H10" s="230">
        <v>46</v>
      </c>
      <c r="I10" s="231">
        <v>46.8</v>
      </c>
      <c r="J10" s="4">
        <v>54.95</v>
      </c>
      <c r="K10" s="216" t="s">
        <v>19</v>
      </c>
      <c r="L10" s="239" t="s">
        <v>20</v>
      </c>
      <c r="M10" s="216" t="s">
        <v>20</v>
      </c>
      <c r="N10" s="216" t="s">
        <v>20</v>
      </c>
      <c r="O10" s="216"/>
    </row>
    <row r="11" spans="2:15">
      <c r="B11" s="216" t="s">
        <v>750</v>
      </c>
      <c r="C11" s="216" t="s">
        <v>712</v>
      </c>
      <c r="D11" s="216" t="s">
        <v>477</v>
      </c>
      <c r="E11" s="229" t="s">
        <v>751</v>
      </c>
      <c r="F11" s="229"/>
      <c r="G11" s="229">
        <v>213</v>
      </c>
      <c r="H11" s="230">
        <v>72</v>
      </c>
      <c r="I11" s="231">
        <v>73.3</v>
      </c>
      <c r="J11" s="4">
        <v>87.95</v>
      </c>
      <c r="K11" s="216" t="s">
        <v>19</v>
      </c>
      <c r="L11" s="239" t="s">
        <v>20</v>
      </c>
      <c r="M11" s="216" t="s">
        <v>20</v>
      </c>
      <c r="N11" s="216" t="s">
        <v>20</v>
      </c>
      <c r="O11" s="216"/>
    </row>
    <row r="12" spans="2:15">
      <c r="B12" s="216" t="s">
        <v>752</v>
      </c>
      <c r="C12" s="216" t="s">
        <v>714</v>
      </c>
      <c r="D12" s="216" t="s">
        <v>715</v>
      </c>
      <c r="E12" s="229"/>
      <c r="F12" s="229"/>
      <c r="G12" s="229" t="s">
        <v>810</v>
      </c>
      <c r="H12" s="230">
        <v>255.29166666666666</v>
      </c>
      <c r="I12" s="231">
        <v>260.66666666666669</v>
      </c>
      <c r="J12" s="4"/>
      <c r="K12" s="216" t="s">
        <v>19</v>
      </c>
      <c r="L12" s="239" t="s">
        <v>20</v>
      </c>
      <c r="M12" s="216" t="s">
        <v>20</v>
      </c>
      <c r="N12" s="216" t="s">
        <v>20</v>
      </c>
      <c r="O12" s="216"/>
    </row>
    <row r="13" spans="2:15">
      <c r="B13" s="216" t="s">
        <v>753</v>
      </c>
      <c r="C13" s="216"/>
      <c r="D13" s="216"/>
      <c r="E13" s="229"/>
      <c r="F13" s="229"/>
      <c r="G13" s="229" t="s">
        <v>810</v>
      </c>
      <c r="H13" s="230">
        <v>36.4</v>
      </c>
      <c r="I13" s="231">
        <v>37.200000000000003</v>
      </c>
      <c r="J13" s="4"/>
      <c r="K13" s="216" t="s">
        <v>19</v>
      </c>
      <c r="L13" s="239" t="s">
        <v>20</v>
      </c>
      <c r="M13" s="216" t="s">
        <v>20</v>
      </c>
      <c r="N13" s="216" t="s">
        <v>20</v>
      </c>
      <c r="O13" s="216"/>
    </row>
    <row r="14" spans="2:15">
      <c r="B14" s="216" t="s">
        <v>716</v>
      </c>
      <c r="C14" s="216" t="s">
        <v>18</v>
      </c>
      <c r="D14" s="216"/>
      <c r="E14" s="229" t="s">
        <v>755</v>
      </c>
      <c r="F14" s="229"/>
      <c r="G14" s="229" t="s">
        <v>754</v>
      </c>
      <c r="H14" s="230">
        <v>23</v>
      </c>
      <c r="I14" s="231">
        <v>24.200000000000003</v>
      </c>
      <c r="J14" s="4">
        <v>26.7</v>
      </c>
      <c r="K14" s="216" t="s">
        <v>19</v>
      </c>
      <c r="L14" s="239" t="s">
        <v>20</v>
      </c>
      <c r="M14" s="216" t="s">
        <v>20</v>
      </c>
      <c r="N14" s="216" t="s">
        <v>20</v>
      </c>
      <c r="O14" s="216"/>
    </row>
    <row r="15" spans="2:15">
      <c r="B15" s="216" t="s">
        <v>717</v>
      </c>
      <c r="C15" s="216" t="s">
        <v>18</v>
      </c>
      <c r="D15" s="216"/>
      <c r="E15" s="229" t="s">
        <v>757</v>
      </c>
      <c r="F15" s="229"/>
      <c r="G15" s="229" t="s">
        <v>756</v>
      </c>
      <c r="H15" s="230">
        <v>28</v>
      </c>
      <c r="I15" s="231">
        <v>28.5</v>
      </c>
      <c r="J15" s="4" t="s">
        <v>317</v>
      </c>
      <c r="K15" s="216" t="s">
        <v>19</v>
      </c>
      <c r="L15" s="239" t="s">
        <v>20</v>
      </c>
      <c r="M15" s="216" t="s">
        <v>20</v>
      </c>
      <c r="N15" s="216" t="s">
        <v>20</v>
      </c>
      <c r="O15" s="216"/>
    </row>
    <row r="16" spans="2:15">
      <c r="B16" s="216" t="s">
        <v>465</v>
      </c>
      <c r="C16" s="216" t="s">
        <v>711</v>
      </c>
      <c r="D16" s="216"/>
      <c r="E16" s="229" t="s">
        <v>758</v>
      </c>
      <c r="F16" s="229"/>
      <c r="G16" s="229">
        <v>30</v>
      </c>
      <c r="H16" s="230">
        <v>0</v>
      </c>
      <c r="I16" s="231">
        <v>0</v>
      </c>
      <c r="J16" s="4" t="s">
        <v>810</v>
      </c>
      <c r="K16" s="216" t="s">
        <v>19</v>
      </c>
      <c r="L16" s="239" t="s">
        <v>20</v>
      </c>
      <c r="M16" s="216" t="s">
        <v>20</v>
      </c>
      <c r="N16" s="216" t="s">
        <v>20</v>
      </c>
      <c r="O16" s="216"/>
    </row>
    <row r="17" spans="2:15">
      <c r="B17" s="216" t="s">
        <v>760</v>
      </c>
      <c r="C17" s="216" t="s">
        <v>712</v>
      </c>
      <c r="D17" s="216"/>
      <c r="E17" s="229" t="s">
        <v>759</v>
      </c>
      <c r="F17" s="229"/>
      <c r="G17" s="229">
        <v>30</v>
      </c>
      <c r="H17" s="230">
        <v>0</v>
      </c>
      <c r="I17" s="231">
        <v>0</v>
      </c>
      <c r="J17" s="4" t="s">
        <v>810</v>
      </c>
      <c r="K17" s="216" t="s">
        <v>19</v>
      </c>
      <c r="L17" s="239" t="s">
        <v>20</v>
      </c>
      <c r="M17" s="216" t="s">
        <v>20</v>
      </c>
      <c r="N17" s="216" t="s">
        <v>20</v>
      </c>
      <c r="O17" s="216"/>
    </row>
    <row r="18" spans="2:15">
      <c r="B18" s="216" t="s">
        <v>718</v>
      </c>
      <c r="C18" s="216" t="s">
        <v>711</v>
      </c>
      <c r="D18" s="216" t="s">
        <v>467</v>
      </c>
      <c r="E18" s="229" t="s">
        <v>761</v>
      </c>
      <c r="F18" s="229"/>
      <c r="G18" s="229">
        <v>220</v>
      </c>
      <c r="H18" s="230">
        <v>356</v>
      </c>
      <c r="I18" s="231">
        <v>362.4</v>
      </c>
      <c r="J18" s="4">
        <v>353.8</v>
      </c>
      <c r="K18" s="216" t="s">
        <v>19</v>
      </c>
      <c r="L18" s="239" t="s">
        <v>20</v>
      </c>
      <c r="M18" s="216" t="s">
        <v>20</v>
      </c>
      <c r="N18" s="216" t="s">
        <v>20</v>
      </c>
      <c r="O18" s="216"/>
    </row>
    <row r="19" spans="2:15">
      <c r="B19" s="216" t="s">
        <v>718</v>
      </c>
      <c r="C19" s="216" t="s">
        <v>711</v>
      </c>
      <c r="D19" s="216" t="s">
        <v>477</v>
      </c>
      <c r="E19" s="229" t="s">
        <v>762</v>
      </c>
      <c r="F19" s="229"/>
      <c r="G19" s="229">
        <v>219</v>
      </c>
      <c r="H19" s="230">
        <v>602</v>
      </c>
      <c r="I19" s="231">
        <v>612.5</v>
      </c>
      <c r="J19" s="4">
        <v>601.5</v>
      </c>
      <c r="K19" s="216" t="s">
        <v>19</v>
      </c>
      <c r="L19" s="239" t="s">
        <v>20</v>
      </c>
      <c r="M19" s="216" t="s">
        <v>20</v>
      </c>
      <c r="N19" s="216" t="s">
        <v>20</v>
      </c>
      <c r="O19" s="216"/>
    </row>
    <row r="20" spans="2:15">
      <c r="B20" s="216" t="s">
        <v>719</v>
      </c>
      <c r="C20" s="216" t="s">
        <v>711</v>
      </c>
      <c r="D20" s="216" t="s">
        <v>720</v>
      </c>
      <c r="E20" s="229" t="s">
        <v>763</v>
      </c>
      <c r="F20" s="229"/>
      <c r="G20" s="229">
        <v>55</v>
      </c>
      <c r="H20" s="230">
        <v>427.2</v>
      </c>
      <c r="I20" s="231">
        <v>434.9</v>
      </c>
      <c r="J20" s="4">
        <v>424.6</v>
      </c>
      <c r="K20" s="216" t="s">
        <v>19</v>
      </c>
      <c r="L20" s="239" t="s">
        <v>20</v>
      </c>
      <c r="M20" s="216" t="s">
        <v>20</v>
      </c>
      <c r="N20" s="216" t="s">
        <v>20</v>
      </c>
      <c r="O20" s="216" t="s">
        <v>764</v>
      </c>
    </row>
    <row r="21" spans="2:15">
      <c r="B21" s="216" t="s">
        <v>721</v>
      </c>
      <c r="C21" s="216" t="s">
        <v>711</v>
      </c>
      <c r="D21" s="216" t="s">
        <v>467</v>
      </c>
      <c r="E21" s="229" t="s">
        <v>765</v>
      </c>
      <c r="F21" s="229"/>
      <c r="G21" s="229">
        <v>56</v>
      </c>
      <c r="H21" s="230">
        <v>1068</v>
      </c>
      <c r="I21" s="231">
        <v>1087.1999999999998</v>
      </c>
      <c r="J21" s="4">
        <v>1061.4000000000001</v>
      </c>
      <c r="K21" s="216" t="s">
        <v>19</v>
      </c>
      <c r="L21" s="239" t="s">
        <v>20</v>
      </c>
      <c r="M21" s="216" t="s">
        <v>20</v>
      </c>
      <c r="N21" s="216" t="s">
        <v>20</v>
      </c>
      <c r="O21" s="216" t="s">
        <v>764</v>
      </c>
    </row>
    <row r="22" spans="2:15">
      <c r="B22" s="216" t="s">
        <v>719</v>
      </c>
      <c r="C22" s="216" t="s">
        <v>711</v>
      </c>
      <c r="D22" s="216" t="s">
        <v>722</v>
      </c>
      <c r="E22" s="229" t="s">
        <v>766</v>
      </c>
      <c r="F22" s="229"/>
      <c r="G22" s="229">
        <v>55</v>
      </c>
      <c r="H22" s="230">
        <v>722.4</v>
      </c>
      <c r="I22" s="231">
        <v>735</v>
      </c>
      <c r="J22" s="4">
        <v>721.8</v>
      </c>
      <c r="K22" s="216" t="s">
        <v>19</v>
      </c>
      <c r="L22" s="239" t="s">
        <v>20</v>
      </c>
      <c r="M22" s="216" t="s">
        <v>20</v>
      </c>
      <c r="N22" s="216" t="s">
        <v>20</v>
      </c>
      <c r="O22" s="216" t="s">
        <v>764</v>
      </c>
    </row>
    <row r="23" spans="2:15">
      <c r="B23" s="216" t="s">
        <v>721</v>
      </c>
      <c r="C23" s="216" t="s">
        <v>714</v>
      </c>
      <c r="D23" s="216" t="s">
        <v>722</v>
      </c>
      <c r="E23" s="229" t="s">
        <v>767</v>
      </c>
      <c r="F23" s="229"/>
      <c r="G23" s="229">
        <v>56</v>
      </c>
      <c r="H23" s="230">
        <v>1806</v>
      </c>
      <c r="I23" s="231">
        <v>1837.5</v>
      </c>
      <c r="J23" s="4">
        <v>1804.5</v>
      </c>
      <c r="K23" s="216" t="s">
        <v>19</v>
      </c>
      <c r="L23" s="239" t="s">
        <v>20</v>
      </c>
      <c r="M23" s="216" t="s">
        <v>20</v>
      </c>
      <c r="N23" s="216" t="s">
        <v>20</v>
      </c>
      <c r="O23" s="216" t="s">
        <v>764</v>
      </c>
    </row>
    <row r="24" spans="2:15">
      <c r="B24" s="216" t="s">
        <v>769</v>
      </c>
      <c r="C24" s="216" t="s">
        <v>712</v>
      </c>
      <c r="D24" s="216" t="s">
        <v>467</v>
      </c>
      <c r="E24" s="229" t="s">
        <v>768</v>
      </c>
      <c r="F24" s="229"/>
      <c r="G24" s="229">
        <v>220</v>
      </c>
      <c r="H24" s="230">
        <v>165</v>
      </c>
      <c r="I24" s="231">
        <v>168</v>
      </c>
      <c r="J24" s="4"/>
      <c r="K24" s="216" t="s">
        <v>19</v>
      </c>
      <c r="L24" s="239" t="s">
        <v>20</v>
      </c>
      <c r="M24" s="216" t="s">
        <v>20</v>
      </c>
      <c r="N24" s="216" t="s">
        <v>20</v>
      </c>
      <c r="O24" s="216"/>
    </row>
    <row r="25" spans="2:15">
      <c r="B25" s="216" t="s">
        <v>769</v>
      </c>
      <c r="C25" s="216" t="s">
        <v>712</v>
      </c>
      <c r="D25" s="216" t="s">
        <v>477</v>
      </c>
      <c r="E25" s="229" t="s">
        <v>770</v>
      </c>
      <c r="F25" s="229"/>
      <c r="G25" s="229">
        <v>219</v>
      </c>
      <c r="H25" s="230">
        <v>356</v>
      </c>
      <c r="I25" s="231">
        <v>362.4</v>
      </c>
      <c r="J25" s="4"/>
      <c r="K25" s="216" t="s">
        <v>19</v>
      </c>
      <c r="L25" s="239" t="s">
        <v>20</v>
      </c>
      <c r="M25" s="216" t="s">
        <v>20</v>
      </c>
      <c r="N25" s="216" t="s">
        <v>20</v>
      </c>
      <c r="O25" s="216"/>
    </row>
    <row r="26" spans="2:15">
      <c r="B26" s="216" t="s">
        <v>771</v>
      </c>
      <c r="C26" s="216" t="s">
        <v>711</v>
      </c>
      <c r="D26" s="216" t="s">
        <v>18</v>
      </c>
      <c r="E26" s="229">
        <v>5176</v>
      </c>
      <c r="F26" s="229"/>
      <c r="G26" s="229">
        <v>600</v>
      </c>
      <c r="H26" s="230">
        <v>60.55</v>
      </c>
      <c r="I26" s="231">
        <v>61.85</v>
      </c>
      <c r="J26" s="4"/>
      <c r="K26" s="232" t="s">
        <v>20</v>
      </c>
      <c r="L26" s="239" t="s">
        <v>20</v>
      </c>
      <c r="M26" s="216" t="s">
        <v>20</v>
      </c>
      <c r="N26" s="216" t="s">
        <v>20</v>
      </c>
      <c r="O26" s="216"/>
    </row>
    <row r="27" spans="2:15">
      <c r="B27" s="216" t="s">
        <v>773</v>
      </c>
      <c r="C27" s="216" t="s">
        <v>712</v>
      </c>
      <c r="D27" s="216" t="s">
        <v>18</v>
      </c>
      <c r="E27" s="229" t="s">
        <v>772</v>
      </c>
      <c r="F27" s="229"/>
      <c r="G27" s="229">
        <v>600</v>
      </c>
      <c r="H27" s="230">
        <v>36.4</v>
      </c>
      <c r="I27" s="231">
        <v>37.200000000000003</v>
      </c>
      <c r="K27" s="232" t="s">
        <v>20</v>
      </c>
      <c r="L27" s="239" t="s">
        <v>20</v>
      </c>
      <c r="M27" s="216" t="s">
        <v>20</v>
      </c>
      <c r="N27" s="216" t="s">
        <v>20</v>
      </c>
      <c r="O27" s="216"/>
    </row>
    <row r="28" spans="2:15">
      <c r="B28" s="216" t="s">
        <v>723</v>
      </c>
      <c r="C28" s="216" t="s">
        <v>18</v>
      </c>
      <c r="D28" s="216" t="s">
        <v>18</v>
      </c>
      <c r="E28" s="229" t="s">
        <v>775</v>
      </c>
      <c r="F28" s="229"/>
      <c r="G28" s="229" t="s">
        <v>774</v>
      </c>
      <c r="H28" s="230">
        <v>60</v>
      </c>
      <c r="I28" s="231">
        <v>61.199999999999996</v>
      </c>
      <c r="J28" s="4">
        <v>67.2</v>
      </c>
      <c r="K28" s="232" t="s">
        <v>19</v>
      </c>
      <c r="L28" s="239" t="s">
        <v>20</v>
      </c>
      <c r="M28" s="216" t="s">
        <v>20</v>
      </c>
      <c r="N28" s="216" t="s">
        <v>20</v>
      </c>
      <c r="O28" s="216"/>
    </row>
    <row r="29" spans="2:15">
      <c r="B29" s="216" t="s">
        <v>777</v>
      </c>
      <c r="C29" s="216" t="s">
        <v>18</v>
      </c>
      <c r="D29" s="216"/>
      <c r="E29" s="229" t="s">
        <v>776</v>
      </c>
      <c r="F29" s="229"/>
      <c r="G29" s="229">
        <v>610</v>
      </c>
      <c r="H29" s="230">
        <v>12</v>
      </c>
      <c r="I29" s="231">
        <v>12</v>
      </c>
      <c r="J29" s="4"/>
      <c r="K29" s="232" t="s">
        <v>20</v>
      </c>
      <c r="L29" s="239" t="s">
        <v>20</v>
      </c>
      <c r="M29" s="216" t="s">
        <v>20</v>
      </c>
      <c r="N29" s="216" t="s">
        <v>20</v>
      </c>
      <c r="O29" s="216"/>
    </row>
    <row r="30" spans="2:15">
      <c r="B30" s="216" t="s">
        <v>779</v>
      </c>
      <c r="C30" s="216" t="s">
        <v>18</v>
      </c>
      <c r="D30" s="216"/>
      <c r="E30" s="229" t="s">
        <v>778</v>
      </c>
      <c r="F30" s="229"/>
      <c r="G30" s="229">
        <v>601</v>
      </c>
      <c r="H30" s="230">
        <v>144</v>
      </c>
      <c r="I30" s="231">
        <v>144</v>
      </c>
      <c r="J30" s="4"/>
      <c r="K30" s="232" t="s">
        <v>20</v>
      </c>
      <c r="L30" s="239" t="s">
        <v>20</v>
      </c>
      <c r="M30" s="216" t="s">
        <v>20</v>
      </c>
      <c r="N30" s="216" t="s">
        <v>20</v>
      </c>
      <c r="O30" s="216"/>
    </row>
    <row r="31" spans="2:15">
      <c r="B31" s="216" t="s">
        <v>724</v>
      </c>
      <c r="C31" s="216" t="s">
        <v>18</v>
      </c>
      <c r="D31" s="216"/>
      <c r="E31" s="229">
        <v>1042</v>
      </c>
      <c r="F31" s="229"/>
      <c r="G31" s="229" t="s">
        <v>18</v>
      </c>
      <c r="H31" s="230">
        <v>60</v>
      </c>
      <c r="I31" s="231">
        <v>61.199999999999996</v>
      </c>
      <c r="J31" s="4">
        <v>67.2</v>
      </c>
      <c r="K31" s="216" t="s">
        <v>19</v>
      </c>
      <c r="L31" s="239" t="s">
        <v>20</v>
      </c>
      <c r="M31" s="216" t="s">
        <v>20</v>
      </c>
      <c r="N31" s="216" t="s">
        <v>20</v>
      </c>
      <c r="O31" s="216"/>
    </row>
    <row r="32" spans="2:15">
      <c r="B32" s="216" t="s">
        <v>725</v>
      </c>
      <c r="C32" s="216"/>
      <c r="D32" s="216" t="s">
        <v>467</v>
      </c>
      <c r="E32" s="229" t="s">
        <v>781</v>
      </c>
      <c r="F32" s="229"/>
      <c r="G32" s="229" t="s">
        <v>780</v>
      </c>
      <c r="H32" s="230">
        <v>26</v>
      </c>
      <c r="I32" s="231">
        <v>26.5</v>
      </c>
      <c r="J32" s="4">
        <v>27.5</v>
      </c>
      <c r="K32" s="216" t="s">
        <v>19</v>
      </c>
      <c r="L32" s="239" t="s">
        <v>20</v>
      </c>
      <c r="M32" s="216" t="s">
        <v>20</v>
      </c>
      <c r="N32" s="216" t="s">
        <v>20</v>
      </c>
      <c r="O32" s="216"/>
    </row>
    <row r="33" spans="2:15">
      <c r="B33" s="216" t="s">
        <v>725</v>
      </c>
      <c r="C33" s="216"/>
      <c r="D33" s="216" t="s">
        <v>477</v>
      </c>
      <c r="E33" s="229" t="s">
        <v>782</v>
      </c>
      <c r="F33" s="229"/>
      <c r="G33" s="229" t="s">
        <v>780</v>
      </c>
      <c r="H33" s="230">
        <v>51</v>
      </c>
      <c r="I33" s="231">
        <v>51.9</v>
      </c>
      <c r="J33" s="4">
        <v>53.7</v>
      </c>
      <c r="K33" s="216" t="s">
        <v>19</v>
      </c>
      <c r="L33" s="239" t="s">
        <v>20</v>
      </c>
      <c r="M33" s="216" t="s">
        <v>20</v>
      </c>
      <c r="N33" s="216" t="s">
        <v>20</v>
      </c>
      <c r="O33" s="216"/>
    </row>
    <row r="34" spans="2:15">
      <c r="B34" s="216" t="s">
        <v>726</v>
      </c>
      <c r="C34" s="216"/>
      <c r="D34" s="216"/>
      <c r="E34" s="229"/>
      <c r="F34" s="229"/>
      <c r="G34" s="229" t="s">
        <v>810</v>
      </c>
      <c r="H34" s="230">
        <v>11</v>
      </c>
      <c r="I34" s="231">
        <v>11.2</v>
      </c>
      <c r="J34" s="4">
        <v>11.6</v>
      </c>
      <c r="K34" s="216" t="s">
        <v>19</v>
      </c>
      <c r="L34" s="239" t="s">
        <v>20</v>
      </c>
      <c r="M34" s="216" t="s">
        <v>20</v>
      </c>
      <c r="N34" s="216" t="s">
        <v>20</v>
      </c>
      <c r="O34" s="216"/>
    </row>
    <row r="35" spans="2:15">
      <c r="B35" s="216" t="s">
        <v>727</v>
      </c>
      <c r="C35" s="216"/>
      <c r="D35" s="216" t="s">
        <v>467</v>
      </c>
      <c r="E35" s="229"/>
      <c r="F35" s="229"/>
      <c r="G35" s="229" t="s">
        <v>810</v>
      </c>
      <c r="H35" s="230">
        <v>97</v>
      </c>
      <c r="I35" s="231">
        <v>98.9</v>
      </c>
      <c r="J35" s="4">
        <v>106.3</v>
      </c>
      <c r="K35" s="216" t="s">
        <v>19</v>
      </c>
      <c r="L35" s="239" t="s">
        <v>20</v>
      </c>
      <c r="M35" s="216" t="s">
        <v>20</v>
      </c>
      <c r="N35" s="216" t="s">
        <v>20</v>
      </c>
      <c r="O35" s="216"/>
    </row>
    <row r="36" spans="2:15">
      <c r="B36" s="216" t="s">
        <v>727</v>
      </c>
      <c r="C36" s="216"/>
      <c r="D36" s="216" t="s">
        <v>477</v>
      </c>
      <c r="E36" s="229"/>
      <c r="F36" s="229"/>
      <c r="G36" s="229" t="s">
        <v>810</v>
      </c>
      <c r="H36" s="230">
        <v>122</v>
      </c>
      <c r="I36" s="231">
        <v>124.3</v>
      </c>
      <c r="J36" s="4">
        <v>132.5</v>
      </c>
      <c r="K36" s="216" t="s">
        <v>19</v>
      </c>
      <c r="L36" s="239" t="s">
        <v>20</v>
      </c>
      <c r="M36" s="216" t="s">
        <v>20</v>
      </c>
      <c r="N36" s="216" t="s">
        <v>20</v>
      </c>
      <c r="O36" s="216"/>
    </row>
    <row r="37" spans="2:15">
      <c r="B37" s="216" t="s">
        <v>728</v>
      </c>
      <c r="C37" s="216"/>
      <c r="D37" s="216"/>
      <c r="E37" s="229"/>
      <c r="F37" s="229"/>
      <c r="G37" s="229" t="s">
        <v>810</v>
      </c>
      <c r="H37" s="230">
        <v>10</v>
      </c>
      <c r="I37" s="231">
        <v>10</v>
      </c>
      <c r="J37" s="4">
        <v>10</v>
      </c>
      <c r="K37" s="216" t="s">
        <v>20</v>
      </c>
      <c r="L37" s="239" t="s">
        <v>20</v>
      </c>
      <c r="M37" s="216" t="s">
        <v>20</v>
      </c>
      <c r="N37" s="216" t="s">
        <v>20</v>
      </c>
      <c r="O37" s="216"/>
    </row>
    <row r="38" spans="2:15">
      <c r="B38" s="216" t="s">
        <v>729</v>
      </c>
      <c r="C38" s="216"/>
      <c r="D38" s="216" t="s">
        <v>18</v>
      </c>
      <c r="E38" s="229"/>
      <c r="F38" s="229"/>
      <c r="G38" s="229">
        <v>550</v>
      </c>
      <c r="H38" s="230">
        <v>0</v>
      </c>
      <c r="I38" s="231">
        <v>0</v>
      </c>
      <c r="J38" s="4" t="s">
        <v>810</v>
      </c>
      <c r="K38" s="216" t="s">
        <v>20</v>
      </c>
      <c r="L38" s="239" t="s">
        <v>20</v>
      </c>
      <c r="M38" s="216" t="s">
        <v>20</v>
      </c>
      <c r="N38" s="216" t="s">
        <v>20</v>
      </c>
      <c r="O38" s="216"/>
    </row>
    <row r="39" spans="2:15">
      <c r="B39" s="216" t="s">
        <v>730</v>
      </c>
      <c r="C39" s="216"/>
      <c r="D39" s="216" t="s">
        <v>18</v>
      </c>
      <c r="E39" s="229"/>
      <c r="F39" s="229"/>
      <c r="G39" s="229">
        <v>550</v>
      </c>
      <c r="H39" s="230">
        <v>2</v>
      </c>
      <c r="I39" s="231">
        <v>2</v>
      </c>
      <c r="J39" s="4">
        <v>2.2000000000000002</v>
      </c>
      <c r="K39" s="216" t="s">
        <v>19</v>
      </c>
      <c r="L39" s="239" t="s">
        <v>20</v>
      </c>
      <c r="M39" s="216" t="s">
        <v>20</v>
      </c>
      <c r="N39" s="216" t="s">
        <v>19</v>
      </c>
      <c r="O39" s="216"/>
    </row>
    <row r="40" spans="2:15">
      <c r="B40" s="216" t="s">
        <v>731</v>
      </c>
      <c r="C40" s="216"/>
      <c r="D40" s="216" t="s">
        <v>467</v>
      </c>
      <c r="E40" s="229"/>
      <c r="F40" s="229"/>
      <c r="G40" s="229">
        <v>550</v>
      </c>
      <c r="H40" s="230">
        <v>31</v>
      </c>
      <c r="I40" s="231">
        <v>31.6</v>
      </c>
      <c r="J40" s="4">
        <v>34.950000000000003</v>
      </c>
      <c r="K40" s="216" t="s">
        <v>19</v>
      </c>
      <c r="L40" s="239" t="s">
        <v>20</v>
      </c>
      <c r="M40" s="216" t="s">
        <v>20</v>
      </c>
      <c r="N40" s="216" t="s">
        <v>19</v>
      </c>
      <c r="O40" s="216" t="s">
        <v>783</v>
      </c>
    </row>
    <row r="41" spans="2:15">
      <c r="B41" s="216" t="s">
        <v>731</v>
      </c>
      <c r="C41" s="216"/>
      <c r="D41" s="216" t="s">
        <v>477</v>
      </c>
      <c r="E41" s="229"/>
      <c r="F41" s="229"/>
      <c r="G41" s="229">
        <v>550</v>
      </c>
      <c r="H41" s="230">
        <v>37</v>
      </c>
      <c r="I41" s="231">
        <v>37.700000000000003</v>
      </c>
      <c r="J41" s="4">
        <v>43.95</v>
      </c>
      <c r="K41" s="216" t="s">
        <v>19</v>
      </c>
      <c r="L41" s="239" t="s">
        <v>20</v>
      </c>
      <c r="M41" s="216" t="s">
        <v>20</v>
      </c>
      <c r="N41" s="216" t="s">
        <v>19</v>
      </c>
      <c r="O41" s="216" t="s">
        <v>783</v>
      </c>
    </row>
    <row r="42" spans="2:15">
      <c r="B42" s="216" t="s">
        <v>732</v>
      </c>
      <c r="C42" s="216"/>
      <c r="D42" s="216" t="s">
        <v>467</v>
      </c>
      <c r="E42" s="229"/>
      <c r="F42" s="229"/>
      <c r="G42" s="229">
        <v>550</v>
      </c>
      <c r="H42" s="230">
        <v>34</v>
      </c>
      <c r="I42" s="231">
        <v>34.700000000000003</v>
      </c>
      <c r="J42" s="4">
        <v>38.35</v>
      </c>
      <c r="K42" s="216" t="s">
        <v>19</v>
      </c>
      <c r="L42" s="239" t="s">
        <v>20</v>
      </c>
      <c r="M42" s="216" t="s">
        <v>20</v>
      </c>
      <c r="N42" s="216" t="s">
        <v>19</v>
      </c>
      <c r="O42" s="216" t="s">
        <v>783</v>
      </c>
    </row>
    <row r="43" spans="2:15">
      <c r="B43" s="216" t="s">
        <v>732</v>
      </c>
      <c r="C43" s="216"/>
      <c r="D43" s="216" t="s">
        <v>477</v>
      </c>
      <c r="E43" s="229"/>
      <c r="F43" s="229"/>
      <c r="G43" s="229">
        <v>550</v>
      </c>
      <c r="H43" s="230">
        <v>40</v>
      </c>
      <c r="I43" s="231">
        <v>40.800000000000004</v>
      </c>
      <c r="J43" s="4">
        <v>47.35</v>
      </c>
      <c r="K43" s="216" t="s">
        <v>19</v>
      </c>
      <c r="L43" s="239" t="s">
        <v>20</v>
      </c>
      <c r="M43" s="216" t="s">
        <v>20</v>
      </c>
      <c r="N43" s="216" t="s">
        <v>19</v>
      </c>
      <c r="O43" s="216" t="s">
        <v>783</v>
      </c>
    </row>
    <row r="44" spans="2:15">
      <c r="B44" s="216" t="s">
        <v>733</v>
      </c>
      <c r="C44" s="216"/>
      <c r="D44" s="216" t="s">
        <v>18</v>
      </c>
      <c r="E44" s="229"/>
      <c r="F44" s="229"/>
      <c r="G44" s="229">
        <v>550</v>
      </c>
      <c r="H44" s="230">
        <v>5</v>
      </c>
      <c r="I44" s="231">
        <v>5.0999999999999996</v>
      </c>
      <c r="J44" s="4">
        <v>5.6</v>
      </c>
      <c r="K44" s="216" t="s">
        <v>19</v>
      </c>
      <c r="L44" s="239" t="s">
        <v>20</v>
      </c>
      <c r="M44" s="216" t="s">
        <v>20</v>
      </c>
      <c r="N44" s="216" t="s">
        <v>19</v>
      </c>
      <c r="O44" s="216"/>
    </row>
    <row r="45" spans="2:15">
      <c r="B45" s="216" t="s">
        <v>734</v>
      </c>
      <c r="C45" s="216"/>
      <c r="D45" s="216" t="s">
        <v>467</v>
      </c>
      <c r="E45" s="229"/>
      <c r="F45" s="229"/>
      <c r="G45" s="229">
        <v>550</v>
      </c>
      <c r="H45" s="230">
        <v>106</v>
      </c>
      <c r="I45" s="231">
        <v>107.9</v>
      </c>
      <c r="J45" s="4">
        <v>119.95</v>
      </c>
      <c r="K45" s="216" t="s">
        <v>19</v>
      </c>
      <c r="L45" s="239" t="s">
        <v>20</v>
      </c>
      <c r="M45" s="216" t="s">
        <v>20</v>
      </c>
      <c r="N45" s="216" t="s">
        <v>19</v>
      </c>
      <c r="O45" s="216" t="s">
        <v>784</v>
      </c>
    </row>
    <row r="46" spans="2:15">
      <c r="B46" s="216" t="s">
        <v>734</v>
      </c>
      <c r="C46" s="216"/>
      <c r="D46" s="216" t="s">
        <v>477</v>
      </c>
      <c r="E46" s="229"/>
      <c r="F46" s="229"/>
      <c r="G46" s="229">
        <v>550</v>
      </c>
      <c r="H46" s="230">
        <v>134</v>
      </c>
      <c r="I46" s="231">
        <v>136.4</v>
      </c>
      <c r="J46" s="4">
        <v>159.94999999999999</v>
      </c>
      <c r="K46" s="216" t="s">
        <v>19</v>
      </c>
      <c r="L46" s="239" t="s">
        <v>20</v>
      </c>
      <c r="M46" s="216" t="s">
        <v>20</v>
      </c>
      <c r="N46" s="216" t="s">
        <v>19</v>
      </c>
      <c r="O46" s="216" t="s">
        <v>785</v>
      </c>
    </row>
    <row r="47" spans="2:15">
      <c r="B47" s="216" t="s">
        <v>735</v>
      </c>
      <c r="C47" s="216"/>
      <c r="D47" s="216" t="s">
        <v>18</v>
      </c>
      <c r="E47" s="229"/>
      <c r="F47" s="229"/>
      <c r="G47" s="229">
        <v>550</v>
      </c>
      <c r="H47" s="230">
        <v>23</v>
      </c>
      <c r="I47" s="231">
        <v>24.200000000000003</v>
      </c>
      <c r="J47" s="4">
        <v>26.7</v>
      </c>
      <c r="K47" s="216" t="s">
        <v>19</v>
      </c>
      <c r="L47" s="239" t="s">
        <v>20</v>
      </c>
      <c r="M47" s="216" t="s">
        <v>20</v>
      </c>
      <c r="N47" s="216" t="s">
        <v>19</v>
      </c>
      <c r="O47" s="216"/>
    </row>
    <row r="48" spans="2:15">
      <c r="B48" s="216" t="s">
        <v>736</v>
      </c>
      <c r="C48" s="216"/>
      <c r="D48" s="216" t="s">
        <v>467</v>
      </c>
      <c r="E48" s="229"/>
      <c r="F48" s="229"/>
      <c r="G48" s="229">
        <v>550</v>
      </c>
      <c r="H48" s="230">
        <v>356</v>
      </c>
      <c r="I48" s="231">
        <v>362.4</v>
      </c>
      <c r="J48" s="4">
        <v>353.8</v>
      </c>
      <c r="K48" s="216" t="s">
        <v>19</v>
      </c>
      <c r="L48" s="239" t="s">
        <v>20</v>
      </c>
      <c r="M48" s="216" t="s">
        <v>20</v>
      </c>
      <c r="N48" s="216" t="s">
        <v>19</v>
      </c>
      <c r="O48" s="216"/>
    </row>
    <row r="49" spans="2:15">
      <c r="B49" s="216" t="s">
        <v>736</v>
      </c>
      <c r="C49" s="216"/>
      <c r="D49" s="216" t="s">
        <v>477</v>
      </c>
      <c r="E49" s="229"/>
      <c r="F49" s="229"/>
      <c r="G49" s="229">
        <v>550</v>
      </c>
      <c r="H49" s="230">
        <v>602</v>
      </c>
      <c r="I49" s="231">
        <v>612.5</v>
      </c>
      <c r="J49" s="4">
        <v>601.5</v>
      </c>
      <c r="K49" s="216" t="s">
        <v>19</v>
      </c>
      <c r="L49" s="239" t="s">
        <v>20</v>
      </c>
      <c r="M49" s="216" t="s">
        <v>20</v>
      </c>
      <c r="N49" s="216" t="s">
        <v>19</v>
      </c>
      <c r="O49" s="216"/>
    </row>
    <row r="50" spans="2:15">
      <c r="B50" s="216" t="s">
        <v>737</v>
      </c>
      <c r="C50" s="216"/>
      <c r="D50" s="216" t="s">
        <v>18</v>
      </c>
      <c r="E50" s="229"/>
      <c r="F50" s="229"/>
      <c r="G50" s="229" t="s">
        <v>810</v>
      </c>
      <c r="H50" s="230">
        <v>62</v>
      </c>
      <c r="I50" s="231">
        <v>63.1</v>
      </c>
      <c r="J50" s="4">
        <v>67.8</v>
      </c>
      <c r="K50" s="216" t="s">
        <v>19</v>
      </c>
      <c r="L50" s="239" t="s">
        <v>20</v>
      </c>
      <c r="M50" s="216" t="s">
        <v>20</v>
      </c>
      <c r="N50" s="216" t="s">
        <v>19</v>
      </c>
      <c r="O50" s="216"/>
    </row>
    <row r="51" spans="2:15">
      <c r="B51" s="216" t="s">
        <v>738</v>
      </c>
      <c r="C51" s="216" t="s">
        <v>18</v>
      </c>
      <c r="D51" s="216" t="s">
        <v>18</v>
      </c>
      <c r="E51" s="229"/>
      <c r="F51" s="229"/>
      <c r="G51" s="229">
        <v>550</v>
      </c>
      <c r="H51" s="230">
        <v>0.64999999999999991</v>
      </c>
      <c r="I51" s="231">
        <v>0.66999999999999993</v>
      </c>
      <c r="J51" s="1368">
        <v>0.67</v>
      </c>
      <c r="K51" s="216" t="s">
        <v>19</v>
      </c>
      <c r="L51" s="239" t="s">
        <v>20</v>
      </c>
      <c r="M51" s="216" t="s">
        <v>20</v>
      </c>
      <c r="N51" s="216" t="s">
        <v>19</v>
      </c>
      <c r="O51" s="216"/>
    </row>
    <row r="52" spans="2:15">
      <c r="B52" s="216" t="s">
        <v>739</v>
      </c>
      <c r="C52" s="216" t="s">
        <v>18</v>
      </c>
      <c r="D52" s="216" t="s">
        <v>18</v>
      </c>
      <c r="E52" s="229"/>
      <c r="F52" s="229"/>
      <c r="G52" s="229">
        <v>550</v>
      </c>
      <c r="H52" s="230">
        <v>0.5</v>
      </c>
      <c r="I52" s="231">
        <v>0.67</v>
      </c>
      <c r="J52" s="1368">
        <v>0.67</v>
      </c>
      <c r="K52" s="216" t="s">
        <v>19</v>
      </c>
      <c r="L52" s="239" t="s">
        <v>20</v>
      </c>
      <c r="M52" s="216" t="s">
        <v>20</v>
      </c>
      <c r="N52" s="216" t="s">
        <v>19</v>
      </c>
      <c r="O52" s="216" t="s">
        <v>786</v>
      </c>
    </row>
    <row r="53" spans="2:15">
      <c r="B53" s="216" t="s">
        <v>466</v>
      </c>
      <c r="C53" s="216" t="s">
        <v>711</v>
      </c>
      <c r="D53" s="216" t="s">
        <v>467</v>
      </c>
      <c r="E53" s="229"/>
      <c r="F53" s="229"/>
      <c r="G53" s="229">
        <v>550</v>
      </c>
      <c r="H53" s="230">
        <v>0</v>
      </c>
      <c r="I53" s="231">
        <v>0</v>
      </c>
      <c r="J53" s="4"/>
      <c r="K53" s="216" t="s">
        <v>19</v>
      </c>
      <c r="L53" s="239" t="s">
        <v>20</v>
      </c>
      <c r="M53" s="216" t="s">
        <v>20</v>
      </c>
      <c r="N53" s="216" t="s">
        <v>19</v>
      </c>
      <c r="O53" s="216"/>
    </row>
    <row r="54" spans="2:15">
      <c r="B54" s="216" t="s">
        <v>468</v>
      </c>
      <c r="C54" s="216" t="s">
        <v>711</v>
      </c>
      <c r="D54" s="216" t="s">
        <v>467</v>
      </c>
      <c r="E54" s="229"/>
      <c r="F54" s="229"/>
      <c r="G54" s="229">
        <v>550</v>
      </c>
      <c r="H54" s="230">
        <v>0</v>
      </c>
      <c r="I54" s="231">
        <v>0</v>
      </c>
      <c r="J54" s="4"/>
      <c r="K54" s="216" t="s">
        <v>19</v>
      </c>
      <c r="L54" s="239" t="s">
        <v>20</v>
      </c>
      <c r="M54" s="216" t="s">
        <v>20</v>
      </c>
      <c r="N54" s="216" t="s">
        <v>19</v>
      </c>
      <c r="O54" s="216"/>
    </row>
    <row r="55" spans="2:15">
      <c r="B55" s="216" t="s">
        <v>469</v>
      </c>
      <c r="C55" s="216" t="s">
        <v>711</v>
      </c>
      <c r="D55" s="216" t="s">
        <v>467</v>
      </c>
      <c r="E55" s="229"/>
      <c r="F55" s="229"/>
      <c r="G55" s="229">
        <v>550</v>
      </c>
      <c r="H55" s="230">
        <v>0</v>
      </c>
      <c r="I55" s="231">
        <v>0</v>
      </c>
      <c r="J55" s="4"/>
      <c r="K55" s="216" t="s">
        <v>19</v>
      </c>
      <c r="L55" s="239" t="s">
        <v>20</v>
      </c>
      <c r="M55" s="216" t="s">
        <v>20</v>
      </c>
      <c r="N55" s="216" t="s">
        <v>19</v>
      </c>
      <c r="O55" s="216"/>
    </row>
    <row r="56" spans="2:15">
      <c r="B56" s="216" t="s">
        <v>470</v>
      </c>
      <c r="C56" s="216" t="s">
        <v>712</v>
      </c>
      <c r="D56" s="216" t="s">
        <v>467</v>
      </c>
      <c r="E56" s="229"/>
      <c r="F56" s="229"/>
      <c r="G56" s="229">
        <v>550</v>
      </c>
      <c r="H56" s="230">
        <v>2</v>
      </c>
      <c r="I56" s="231">
        <v>2</v>
      </c>
      <c r="J56" s="4">
        <v>2.2000000000000002</v>
      </c>
      <c r="K56" s="216" t="s">
        <v>19</v>
      </c>
      <c r="L56" s="239" t="s">
        <v>20</v>
      </c>
      <c r="M56" s="216" t="s">
        <v>20</v>
      </c>
      <c r="N56" s="216" t="s">
        <v>19</v>
      </c>
      <c r="O56" s="216"/>
    </row>
    <row r="57" spans="2:15">
      <c r="B57" s="216" t="s">
        <v>471</v>
      </c>
      <c r="C57" s="216" t="s">
        <v>712</v>
      </c>
      <c r="D57" s="216" t="s">
        <v>467</v>
      </c>
      <c r="E57" s="229"/>
      <c r="F57" s="229"/>
      <c r="G57" s="229">
        <v>550</v>
      </c>
      <c r="H57" s="230">
        <v>3</v>
      </c>
      <c r="I57" s="231">
        <v>3.1</v>
      </c>
      <c r="J57" s="4">
        <v>3.4</v>
      </c>
      <c r="K57" s="216" t="s">
        <v>19</v>
      </c>
      <c r="L57" s="239" t="s">
        <v>20</v>
      </c>
      <c r="M57" s="216" t="s">
        <v>20</v>
      </c>
      <c r="N57" s="216" t="s">
        <v>19</v>
      </c>
      <c r="O57" s="216"/>
    </row>
    <row r="58" spans="2:15">
      <c r="B58" s="216" t="s">
        <v>472</v>
      </c>
      <c r="C58" s="216" t="s">
        <v>712</v>
      </c>
      <c r="D58" s="216" t="s">
        <v>467</v>
      </c>
      <c r="E58" s="229"/>
      <c r="F58" s="229"/>
      <c r="G58" s="229">
        <v>550</v>
      </c>
      <c r="H58" s="230">
        <v>18</v>
      </c>
      <c r="I58" s="231">
        <v>19.100000000000001</v>
      </c>
      <c r="J58" s="4">
        <v>21.1</v>
      </c>
      <c r="K58" s="216" t="s">
        <v>19</v>
      </c>
      <c r="L58" s="239" t="s">
        <v>20</v>
      </c>
      <c r="M58" s="216" t="s">
        <v>20</v>
      </c>
      <c r="N58" s="216" t="s">
        <v>19</v>
      </c>
      <c r="O58" s="216"/>
    </row>
    <row r="59" spans="2:15">
      <c r="B59" s="216" t="s">
        <v>473</v>
      </c>
      <c r="C59" s="216" t="s">
        <v>712</v>
      </c>
      <c r="D59" s="216" t="s">
        <v>467</v>
      </c>
      <c r="E59" s="229"/>
      <c r="F59" s="229"/>
      <c r="G59" s="229">
        <v>550</v>
      </c>
      <c r="H59" s="230">
        <v>31</v>
      </c>
      <c r="I59" s="231">
        <v>31.6</v>
      </c>
      <c r="J59" s="4">
        <v>34.950000000000003</v>
      </c>
      <c r="K59" s="216" t="s">
        <v>19</v>
      </c>
      <c r="L59" s="239" t="s">
        <v>20</v>
      </c>
      <c r="M59" s="216" t="s">
        <v>20</v>
      </c>
      <c r="N59" s="216" t="s">
        <v>19</v>
      </c>
      <c r="O59" s="216"/>
    </row>
    <row r="60" spans="2:15">
      <c r="B60" s="216" t="s">
        <v>474</v>
      </c>
      <c r="C60" s="216" t="s">
        <v>712</v>
      </c>
      <c r="D60" s="216" t="s">
        <v>467</v>
      </c>
      <c r="E60" s="229"/>
      <c r="F60" s="229"/>
      <c r="G60" s="229">
        <v>550</v>
      </c>
      <c r="H60" s="230">
        <v>75</v>
      </c>
      <c r="I60" s="231">
        <v>76.3</v>
      </c>
      <c r="J60" s="4">
        <v>85</v>
      </c>
      <c r="K60" s="216" t="s">
        <v>19</v>
      </c>
      <c r="L60" s="239" t="s">
        <v>20</v>
      </c>
      <c r="M60" s="216" t="s">
        <v>20</v>
      </c>
      <c r="N60" s="216" t="s">
        <v>19</v>
      </c>
      <c r="O60" s="216"/>
    </row>
    <row r="61" spans="2:15">
      <c r="B61" s="216" t="s">
        <v>475</v>
      </c>
      <c r="C61" s="216" t="s">
        <v>712</v>
      </c>
      <c r="D61" s="216" t="s">
        <v>467</v>
      </c>
      <c r="E61" s="229"/>
      <c r="F61" s="229"/>
      <c r="G61" s="229">
        <v>550</v>
      </c>
      <c r="H61" s="230">
        <v>250</v>
      </c>
      <c r="I61" s="231">
        <v>254.5</v>
      </c>
      <c r="J61" s="4">
        <v>233.85</v>
      </c>
      <c r="K61" s="216" t="s">
        <v>19</v>
      </c>
      <c r="L61" s="239" t="s">
        <v>20</v>
      </c>
      <c r="M61" s="216" t="s">
        <v>20</v>
      </c>
      <c r="N61" s="216" t="s">
        <v>19</v>
      </c>
      <c r="O61" s="216"/>
    </row>
    <row r="62" spans="2:15">
      <c r="B62" s="216" t="s">
        <v>476</v>
      </c>
      <c r="C62" s="216" t="s">
        <v>712</v>
      </c>
      <c r="D62" s="216" t="s">
        <v>477</v>
      </c>
      <c r="E62" s="229"/>
      <c r="F62" s="229"/>
      <c r="G62" s="229">
        <v>550</v>
      </c>
      <c r="H62" s="230">
        <v>6</v>
      </c>
      <c r="I62" s="231">
        <v>6.1</v>
      </c>
      <c r="J62" s="4">
        <v>9</v>
      </c>
      <c r="K62" s="216" t="s">
        <v>19</v>
      </c>
      <c r="L62" s="239" t="s">
        <v>20</v>
      </c>
      <c r="M62" s="216" t="s">
        <v>20</v>
      </c>
      <c r="N62" s="216" t="s">
        <v>19</v>
      </c>
      <c r="O62" s="216" t="s">
        <v>787</v>
      </c>
    </row>
    <row r="63" spans="2:15">
      <c r="B63" s="216" t="s">
        <v>478</v>
      </c>
      <c r="C63" s="216" t="s">
        <v>712</v>
      </c>
      <c r="D63" s="216" t="s">
        <v>477</v>
      </c>
      <c r="E63" s="229"/>
      <c r="F63" s="229"/>
      <c r="G63" s="229">
        <v>550</v>
      </c>
      <c r="H63" s="230">
        <v>22</v>
      </c>
      <c r="I63" s="231">
        <v>22.4</v>
      </c>
      <c r="J63" s="4">
        <v>31</v>
      </c>
      <c r="K63" s="216" t="s">
        <v>19</v>
      </c>
      <c r="L63" s="239" t="s">
        <v>20</v>
      </c>
      <c r="M63" s="216" t="s">
        <v>20</v>
      </c>
      <c r="N63" s="216" t="s">
        <v>19</v>
      </c>
      <c r="O63" s="216" t="s">
        <v>787</v>
      </c>
    </row>
    <row r="64" spans="2:15">
      <c r="B64" s="216" t="s">
        <v>479</v>
      </c>
      <c r="C64" s="216" t="s">
        <v>712</v>
      </c>
      <c r="D64" s="216" t="s">
        <v>477</v>
      </c>
      <c r="E64" s="229"/>
      <c r="F64" s="229"/>
      <c r="G64" s="229">
        <v>550</v>
      </c>
      <c r="H64" s="230">
        <v>218</v>
      </c>
      <c r="I64" s="231">
        <v>221.6</v>
      </c>
      <c r="J64" s="4">
        <v>207.7</v>
      </c>
      <c r="K64" s="216" t="s">
        <v>19</v>
      </c>
      <c r="L64" s="239" t="s">
        <v>20</v>
      </c>
      <c r="M64" s="216" t="s">
        <v>20</v>
      </c>
      <c r="N64" s="216" t="s">
        <v>19</v>
      </c>
      <c r="O64" s="216" t="s">
        <v>787</v>
      </c>
    </row>
    <row r="65" spans="2:15">
      <c r="B65" s="216" t="s">
        <v>740</v>
      </c>
      <c r="C65" s="216"/>
      <c r="D65" s="216" t="s">
        <v>741</v>
      </c>
      <c r="E65" s="229"/>
      <c r="F65" s="229"/>
      <c r="G65" s="229" t="s">
        <v>810</v>
      </c>
      <c r="H65" s="230">
        <v>0.99</v>
      </c>
      <c r="I65" s="231">
        <v>1.01</v>
      </c>
      <c r="J65" s="4">
        <v>1.08</v>
      </c>
      <c r="K65" s="216" t="s">
        <v>19</v>
      </c>
      <c r="L65" s="239" t="s">
        <v>20</v>
      </c>
      <c r="M65" s="216" t="s">
        <v>20</v>
      </c>
      <c r="N65" s="216" t="s">
        <v>20</v>
      </c>
      <c r="O65" s="216"/>
    </row>
    <row r="66" spans="2:15">
      <c r="B66" s="216" t="s">
        <v>790</v>
      </c>
      <c r="C66" s="216"/>
      <c r="D66" s="216" t="s">
        <v>467</v>
      </c>
      <c r="E66" s="229" t="s">
        <v>789</v>
      </c>
      <c r="F66" s="229"/>
      <c r="G66" s="229">
        <v>85</v>
      </c>
      <c r="H66" s="230">
        <v>54.8</v>
      </c>
      <c r="I66" s="231">
        <v>56</v>
      </c>
      <c r="J66" s="4">
        <v>58.8</v>
      </c>
      <c r="K66" s="216" t="s">
        <v>19</v>
      </c>
      <c r="L66" s="239" t="s">
        <v>20</v>
      </c>
      <c r="M66" s="216" t="s">
        <v>20</v>
      </c>
      <c r="N66" s="216" t="s">
        <v>20</v>
      </c>
      <c r="O66" s="216"/>
    </row>
    <row r="67" spans="2:15">
      <c r="B67" s="216" t="s">
        <v>792</v>
      </c>
      <c r="C67" s="216"/>
      <c r="D67" s="216" t="s">
        <v>477</v>
      </c>
      <c r="E67" s="229" t="s">
        <v>791</v>
      </c>
      <c r="F67" s="229"/>
      <c r="G67" s="229">
        <v>85</v>
      </c>
      <c r="H67" s="230">
        <v>90.42</v>
      </c>
      <c r="I67" s="231">
        <v>93.52</v>
      </c>
      <c r="J67" s="4">
        <v>99.96</v>
      </c>
      <c r="K67" s="216" t="s">
        <v>19</v>
      </c>
      <c r="L67" s="239" t="s">
        <v>20</v>
      </c>
      <c r="M67" s="216" t="s">
        <v>20</v>
      </c>
      <c r="N67" s="216" t="s">
        <v>20</v>
      </c>
      <c r="O67" s="216"/>
    </row>
    <row r="68" spans="2:15">
      <c r="B68" s="216" t="s">
        <v>793</v>
      </c>
      <c r="C68" s="216"/>
      <c r="D68" s="216" t="s">
        <v>467</v>
      </c>
      <c r="E68" s="229"/>
      <c r="F68" s="229"/>
      <c r="G68" s="229">
        <v>427</v>
      </c>
      <c r="H68" s="230">
        <v>19</v>
      </c>
      <c r="I68" s="231">
        <v>19</v>
      </c>
      <c r="J68" s="4">
        <v>20</v>
      </c>
      <c r="K68" s="216" t="s">
        <v>19</v>
      </c>
      <c r="L68" s="239" t="s">
        <v>19</v>
      </c>
      <c r="M68" s="216" t="s">
        <v>20</v>
      </c>
      <c r="N68" s="216" t="s">
        <v>19</v>
      </c>
      <c r="O68" s="216"/>
    </row>
    <row r="69" spans="2:15">
      <c r="B69" s="216" t="s">
        <v>480</v>
      </c>
      <c r="C69" s="216"/>
      <c r="D69" s="216" t="s">
        <v>795</v>
      </c>
      <c r="E69" s="229" t="s">
        <v>794</v>
      </c>
      <c r="F69" s="229"/>
      <c r="G69" s="233">
        <v>84</v>
      </c>
      <c r="H69" s="230">
        <v>2.5</v>
      </c>
      <c r="I69" s="231">
        <v>2.5</v>
      </c>
      <c r="J69" s="4">
        <v>2.5</v>
      </c>
      <c r="K69" s="216" t="s">
        <v>19</v>
      </c>
      <c r="L69" s="239" t="s">
        <v>19</v>
      </c>
      <c r="M69" s="216" t="s">
        <v>20</v>
      </c>
      <c r="N69" s="216" t="s">
        <v>20</v>
      </c>
      <c r="O69" s="216" t="s">
        <v>796</v>
      </c>
    </row>
    <row r="70" spans="2:15" s="220" customFormat="1">
      <c r="B70" s="232" t="s">
        <v>797</v>
      </c>
      <c r="C70" s="232" t="s">
        <v>711</v>
      </c>
      <c r="D70" s="232" t="s">
        <v>467</v>
      </c>
      <c r="E70" s="233"/>
      <c r="F70" s="233"/>
      <c r="G70" s="233" t="s">
        <v>810</v>
      </c>
      <c r="H70" s="234">
        <v>4.5999999999999996</v>
      </c>
      <c r="I70" s="235">
        <v>4.7</v>
      </c>
      <c r="J70" s="4">
        <v>4.9000000000000004</v>
      </c>
      <c r="K70" s="232" t="s">
        <v>20</v>
      </c>
      <c r="L70" s="239" t="s">
        <v>20</v>
      </c>
      <c r="M70" s="232" t="s">
        <v>20</v>
      </c>
      <c r="N70" s="232" t="s">
        <v>20</v>
      </c>
      <c r="O70" s="232"/>
    </row>
    <row r="71" spans="2:15" s="220" customFormat="1">
      <c r="B71" s="232" t="s">
        <v>797</v>
      </c>
      <c r="C71" s="232" t="s">
        <v>711</v>
      </c>
      <c r="D71" s="232" t="s">
        <v>477</v>
      </c>
      <c r="E71" s="233"/>
      <c r="F71" s="233"/>
      <c r="G71" s="233" t="s">
        <v>810</v>
      </c>
      <c r="H71" s="234">
        <v>7.59</v>
      </c>
      <c r="I71" s="235">
        <v>7.85</v>
      </c>
      <c r="J71" s="4">
        <v>8.33</v>
      </c>
      <c r="K71" s="232" t="s">
        <v>20</v>
      </c>
      <c r="L71" s="239" t="s">
        <v>20</v>
      </c>
      <c r="M71" s="232" t="s">
        <v>20</v>
      </c>
      <c r="N71" s="232" t="s">
        <v>20</v>
      </c>
      <c r="O71" s="232"/>
    </row>
    <row r="72" spans="2:15" s="220" customFormat="1">
      <c r="B72" s="232" t="s">
        <v>798</v>
      </c>
      <c r="C72" s="232" t="s">
        <v>711</v>
      </c>
      <c r="D72" s="232" t="s">
        <v>467</v>
      </c>
      <c r="E72" s="233"/>
      <c r="F72" s="233"/>
      <c r="G72" s="233" t="s">
        <v>810</v>
      </c>
      <c r="H72" s="234">
        <v>4.5999999999999996</v>
      </c>
      <c r="I72" s="235">
        <v>4.7</v>
      </c>
      <c r="J72" s="4">
        <v>4.9000000000000004</v>
      </c>
      <c r="K72" s="232" t="s">
        <v>20</v>
      </c>
      <c r="L72" s="239" t="s">
        <v>20</v>
      </c>
      <c r="M72" s="232" t="s">
        <v>20</v>
      </c>
      <c r="N72" s="232" t="s">
        <v>20</v>
      </c>
      <c r="O72" s="232"/>
    </row>
    <row r="73" spans="2:15" s="220" customFormat="1">
      <c r="B73" s="232" t="s">
        <v>798</v>
      </c>
      <c r="C73" s="232" t="s">
        <v>711</v>
      </c>
      <c r="D73" s="232" t="s">
        <v>477</v>
      </c>
      <c r="E73" s="233"/>
      <c r="F73" s="233"/>
      <c r="G73" s="233" t="s">
        <v>810</v>
      </c>
      <c r="H73" s="234">
        <v>7.59</v>
      </c>
      <c r="I73" s="235">
        <v>7.85</v>
      </c>
      <c r="J73" s="4">
        <v>8.33</v>
      </c>
      <c r="K73" s="232" t="s">
        <v>20</v>
      </c>
      <c r="L73" s="239" t="s">
        <v>20</v>
      </c>
      <c r="M73" s="232" t="s">
        <v>20</v>
      </c>
      <c r="N73" s="232" t="s">
        <v>20</v>
      </c>
      <c r="O73" s="232"/>
    </row>
    <row r="74" spans="2:15">
      <c r="B74" s="216" t="s">
        <v>799</v>
      </c>
      <c r="C74" s="216" t="s">
        <v>711</v>
      </c>
      <c r="D74" s="216" t="s">
        <v>467</v>
      </c>
      <c r="E74" s="229"/>
      <c r="F74" s="229"/>
      <c r="G74" s="229" t="s">
        <v>810</v>
      </c>
      <c r="H74" s="230">
        <v>32</v>
      </c>
      <c r="I74" s="231">
        <v>32</v>
      </c>
      <c r="J74" s="4">
        <v>34</v>
      </c>
      <c r="K74" s="216" t="s">
        <v>19</v>
      </c>
      <c r="L74" s="239" t="s">
        <v>20</v>
      </c>
      <c r="M74" s="216" t="s">
        <v>20</v>
      </c>
      <c r="N74" s="216" t="s">
        <v>20</v>
      </c>
      <c r="O74" s="216"/>
    </row>
    <row r="75" spans="2:15">
      <c r="B75" s="216" t="s">
        <v>800</v>
      </c>
      <c r="C75" s="216" t="s">
        <v>711</v>
      </c>
      <c r="D75" s="216" t="s">
        <v>467</v>
      </c>
      <c r="E75" s="229"/>
      <c r="F75" s="229"/>
      <c r="G75" s="229" t="s">
        <v>810</v>
      </c>
      <c r="H75" s="230">
        <v>2</v>
      </c>
      <c r="I75" s="231">
        <v>3</v>
      </c>
      <c r="J75" s="4">
        <v>4</v>
      </c>
      <c r="K75" s="216" t="s">
        <v>19</v>
      </c>
      <c r="L75" s="239" t="s">
        <v>20</v>
      </c>
      <c r="M75" s="216" t="s">
        <v>20</v>
      </c>
      <c r="N75" s="216" t="s">
        <v>20</v>
      </c>
      <c r="O75" s="216"/>
    </row>
    <row r="76" spans="2:15">
      <c r="B76" s="216" t="s">
        <v>801</v>
      </c>
      <c r="C76" s="216"/>
      <c r="D76" s="216" t="s">
        <v>467</v>
      </c>
      <c r="E76" s="229"/>
      <c r="F76" s="229"/>
      <c r="G76" s="229">
        <v>481</v>
      </c>
      <c r="H76" s="230">
        <v>17</v>
      </c>
      <c r="I76" s="231">
        <v>17</v>
      </c>
      <c r="J76" s="4">
        <v>18</v>
      </c>
      <c r="K76" s="216" t="s">
        <v>19</v>
      </c>
      <c r="L76" s="239" t="s">
        <v>20</v>
      </c>
      <c r="M76" s="216" t="s">
        <v>20</v>
      </c>
      <c r="N76" s="216" t="s">
        <v>20</v>
      </c>
      <c r="O76" s="216" t="s">
        <v>802</v>
      </c>
    </row>
    <row r="77" spans="2:15">
      <c r="B77" s="216" t="s">
        <v>803</v>
      </c>
      <c r="C77" s="216"/>
      <c r="D77" s="216" t="s">
        <v>467</v>
      </c>
      <c r="E77" s="229"/>
      <c r="F77" s="229"/>
      <c r="G77" s="229">
        <v>482</v>
      </c>
      <c r="H77" s="230">
        <v>22.5</v>
      </c>
      <c r="I77" s="231">
        <v>22.5</v>
      </c>
      <c r="J77" s="4">
        <v>24</v>
      </c>
      <c r="K77" s="216" t="s">
        <v>19</v>
      </c>
      <c r="L77" s="239" t="s">
        <v>20</v>
      </c>
      <c r="M77" s="216" t="s">
        <v>20</v>
      </c>
      <c r="N77" s="216" t="s">
        <v>20</v>
      </c>
      <c r="O77" s="216" t="s">
        <v>802</v>
      </c>
    </row>
    <row r="78" spans="2:15">
      <c r="B78" s="216" t="s">
        <v>804</v>
      </c>
      <c r="C78" s="216"/>
      <c r="D78" s="216" t="s">
        <v>467</v>
      </c>
      <c r="E78" s="229"/>
      <c r="F78" s="229"/>
      <c r="G78" s="229">
        <v>483</v>
      </c>
      <c r="H78" s="230">
        <v>28</v>
      </c>
      <c r="I78" s="231">
        <v>28</v>
      </c>
      <c r="J78" s="4">
        <v>30</v>
      </c>
      <c r="K78" s="216" t="s">
        <v>19</v>
      </c>
      <c r="L78" s="239" t="s">
        <v>20</v>
      </c>
      <c r="M78" s="216" t="s">
        <v>20</v>
      </c>
      <c r="N78" s="216" t="s">
        <v>20</v>
      </c>
      <c r="O78" s="216" t="s">
        <v>802</v>
      </c>
    </row>
    <row r="79" spans="2:15">
      <c r="B79" s="216" t="s">
        <v>805</v>
      </c>
      <c r="C79" s="216"/>
      <c r="D79" s="216" t="s">
        <v>467</v>
      </c>
      <c r="E79" s="229"/>
      <c r="F79" s="229"/>
      <c r="G79" s="229">
        <v>471</v>
      </c>
      <c r="H79" s="230">
        <v>19.5</v>
      </c>
      <c r="I79" s="231">
        <v>19.5</v>
      </c>
      <c r="J79" s="4">
        <v>21</v>
      </c>
      <c r="K79" s="216" t="s">
        <v>19</v>
      </c>
      <c r="L79" s="239" t="s">
        <v>20</v>
      </c>
      <c r="M79" s="216" t="s">
        <v>20</v>
      </c>
      <c r="N79" s="216" t="s">
        <v>20</v>
      </c>
      <c r="O79" s="216" t="s">
        <v>802</v>
      </c>
    </row>
    <row r="80" spans="2:15">
      <c r="B80" s="216" t="s">
        <v>806</v>
      </c>
      <c r="C80" s="216"/>
      <c r="D80" s="216" t="s">
        <v>467</v>
      </c>
      <c r="E80" s="229"/>
      <c r="F80" s="229"/>
      <c r="G80" s="229">
        <v>472</v>
      </c>
      <c r="H80" s="230">
        <v>28</v>
      </c>
      <c r="I80" s="231">
        <v>28</v>
      </c>
      <c r="J80" s="4">
        <v>31.5</v>
      </c>
      <c r="K80" s="216" t="s">
        <v>19</v>
      </c>
      <c r="L80" s="239" t="s">
        <v>20</v>
      </c>
      <c r="M80" s="216" t="s">
        <v>20</v>
      </c>
      <c r="N80" s="216" t="s">
        <v>20</v>
      </c>
      <c r="O80" s="216" t="s">
        <v>802</v>
      </c>
    </row>
    <row r="81" spans="2:15">
      <c r="B81" s="216" t="s">
        <v>807</v>
      </c>
      <c r="C81" s="216"/>
      <c r="D81" s="216" t="s">
        <v>467</v>
      </c>
      <c r="E81" s="229"/>
      <c r="F81" s="229"/>
      <c r="G81" s="229">
        <v>473</v>
      </c>
      <c r="H81" s="230">
        <v>36.5</v>
      </c>
      <c r="I81" s="231">
        <v>36.5</v>
      </c>
      <c r="J81" s="4">
        <v>40.5</v>
      </c>
      <c r="K81" s="216" t="s">
        <v>19</v>
      </c>
      <c r="L81" s="239" t="s">
        <v>20</v>
      </c>
      <c r="M81" s="216" t="s">
        <v>20</v>
      </c>
      <c r="N81" s="216" t="s">
        <v>20</v>
      </c>
      <c r="O81" s="216" t="s">
        <v>802</v>
      </c>
    </row>
    <row r="82" spans="2:15">
      <c r="B82" s="216" t="s">
        <v>808</v>
      </c>
      <c r="C82" s="216"/>
      <c r="D82" s="216" t="s">
        <v>467</v>
      </c>
      <c r="E82" s="229"/>
      <c r="F82" s="229"/>
      <c r="G82" s="229">
        <v>474</v>
      </c>
      <c r="H82" s="230">
        <v>45</v>
      </c>
      <c r="I82" s="231">
        <v>45</v>
      </c>
      <c r="J82" s="4" t="s">
        <v>810</v>
      </c>
      <c r="K82" s="216" t="s">
        <v>19</v>
      </c>
      <c r="L82" s="239" t="s">
        <v>20</v>
      </c>
      <c r="M82" s="216" t="s">
        <v>20</v>
      </c>
      <c r="N82" s="216" t="s">
        <v>20</v>
      </c>
      <c r="O82" s="216" t="s">
        <v>802</v>
      </c>
    </row>
    <row r="83" spans="2:15">
      <c r="B83" s="216" t="s">
        <v>809</v>
      </c>
      <c r="C83" s="216"/>
      <c r="D83" s="216" t="s">
        <v>467</v>
      </c>
      <c r="E83" s="229"/>
      <c r="F83" s="229"/>
      <c r="G83" s="229">
        <v>475</v>
      </c>
      <c r="H83" s="230" t="s">
        <v>810</v>
      </c>
      <c r="I83" s="231" t="s">
        <v>810</v>
      </c>
      <c r="J83" s="4"/>
      <c r="K83" s="216" t="s">
        <v>19</v>
      </c>
      <c r="L83" s="239" t="s">
        <v>20</v>
      </c>
      <c r="M83" s="216" t="s">
        <v>20</v>
      </c>
      <c r="N83" s="216" t="s">
        <v>20</v>
      </c>
      <c r="O83" s="216" t="s">
        <v>802</v>
      </c>
    </row>
    <row r="84" spans="2:15">
      <c r="B84" s="216" t="s">
        <v>432</v>
      </c>
      <c r="C84" s="216"/>
      <c r="D84" s="216" t="s">
        <v>467</v>
      </c>
      <c r="E84" s="229"/>
      <c r="F84" s="229"/>
      <c r="G84" s="229" t="s">
        <v>810</v>
      </c>
      <c r="H84" s="230">
        <v>63</v>
      </c>
      <c r="I84" s="231">
        <v>64</v>
      </c>
      <c r="J84" s="4">
        <v>70</v>
      </c>
      <c r="K84" s="216" t="s">
        <v>19</v>
      </c>
      <c r="L84" s="239" t="s">
        <v>20</v>
      </c>
      <c r="M84" s="216" t="s">
        <v>20</v>
      </c>
      <c r="N84" s="216" t="s">
        <v>20</v>
      </c>
      <c r="O84" s="216"/>
    </row>
    <row r="85" spans="2:15">
      <c r="B85" s="216" t="s">
        <v>811</v>
      </c>
      <c r="C85" s="216"/>
      <c r="D85" s="216" t="s">
        <v>467</v>
      </c>
      <c r="E85" s="229"/>
      <c r="F85" s="229"/>
      <c r="G85" s="229" t="s">
        <v>810</v>
      </c>
      <c r="H85" s="230">
        <v>43</v>
      </c>
      <c r="I85" s="231">
        <v>44</v>
      </c>
      <c r="J85" s="4">
        <v>48</v>
      </c>
      <c r="K85" s="216" t="s">
        <v>19</v>
      </c>
      <c r="L85" s="239" t="s">
        <v>20</v>
      </c>
      <c r="M85" s="216" t="s">
        <v>20</v>
      </c>
      <c r="N85" s="216" t="s">
        <v>20</v>
      </c>
      <c r="O85" s="216"/>
    </row>
    <row r="86" spans="2:15">
      <c r="B86" s="216" t="s">
        <v>812</v>
      </c>
      <c r="C86" s="216"/>
      <c r="D86" s="216"/>
      <c r="E86" s="229"/>
      <c r="F86" s="229"/>
      <c r="G86" s="229" t="s">
        <v>810</v>
      </c>
      <c r="H86" s="230">
        <v>26.5</v>
      </c>
      <c r="I86" s="231">
        <v>29.5</v>
      </c>
      <c r="J86" s="4">
        <v>31.65</v>
      </c>
      <c r="K86" s="216" t="s">
        <v>20</v>
      </c>
      <c r="L86" s="239" t="s">
        <v>20</v>
      </c>
      <c r="M86" s="216" t="s">
        <v>20</v>
      </c>
      <c r="N86" s="216" t="s">
        <v>20</v>
      </c>
      <c r="O86" s="216" t="s">
        <v>813</v>
      </c>
    </row>
    <row r="87" spans="2:15">
      <c r="B87" s="216" t="s">
        <v>814</v>
      </c>
      <c r="C87" s="216"/>
      <c r="D87" s="216"/>
      <c r="E87" s="229"/>
      <c r="F87" s="229"/>
      <c r="G87" s="229" t="s">
        <v>810</v>
      </c>
      <c r="H87" s="230">
        <v>37</v>
      </c>
      <c r="I87" s="231">
        <v>37</v>
      </c>
      <c r="J87" s="4">
        <v>39.700000000000003</v>
      </c>
      <c r="K87" s="216" t="s">
        <v>20</v>
      </c>
      <c r="L87" s="239" t="s">
        <v>20</v>
      </c>
      <c r="M87" s="216" t="s">
        <v>20</v>
      </c>
      <c r="N87" s="216" t="s">
        <v>20</v>
      </c>
      <c r="O87" s="216"/>
    </row>
    <row r="88" spans="2:15">
      <c r="B88" s="216" t="s">
        <v>815</v>
      </c>
      <c r="C88" s="216"/>
      <c r="D88" s="216" t="s">
        <v>467</v>
      </c>
      <c r="E88" s="229"/>
      <c r="F88" s="229"/>
      <c r="G88" s="229" t="s">
        <v>810</v>
      </c>
      <c r="H88" s="230">
        <v>4.4000000000000004</v>
      </c>
      <c r="I88" s="231">
        <v>4.4000000000000004</v>
      </c>
      <c r="J88" s="4">
        <v>4.7</v>
      </c>
      <c r="K88" s="216" t="s">
        <v>20</v>
      </c>
      <c r="L88" s="239" t="s">
        <v>20</v>
      </c>
      <c r="M88" s="216" t="s">
        <v>20</v>
      </c>
      <c r="N88" s="216" t="s">
        <v>20</v>
      </c>
      <c r="O88" s="216" t="s">
        <v>816</v>
      </c>
    </row>
    <row r="89" spans="2:15">
      <c r="B89" s="216" t="s">
        <v>815</v>
      </c>
      <c r="C89" s="216"/>
      <c r="D89" s="216" t="s">
        <v>477</v>
      </c>
      <c r="E89" s="229"/>
      <c r="F89" s="229"/>
      <c r="G89" s="229" t="s">
        <v>810</v>
      </c>
      <c r="H89" s="230">
        <v>5.9</v>
      </c>
      <c r="I89" s="231">
        <v>5.9</v>
      </c>
      <c r="J89" s="4">
        <v>6.4</v>
      </c>
      <c r="K89" s="216" t="s">
        <v>20</v>
      </c>
      <c r="L89" s="239" t="s">
        <v>20</v>
      </c>
      <c r="M89" s="216" t="s">
        <v>20</v>
      </c>
      <c r="N89" s="216" t="s">
        <v>20</v>
      </c>
      <c r="O89" s="216"/>
    </row>
    <row r="90" spans="2:15">
      <c r="B90" s="216" t="s">
        <v>817</v>
      </c>
      <c r="C90" s="216"/>
      <c r="D90" s="216" t="s">
        <v>467</v>
      </c>
      <c r="E90" s="229"/>
      <c r="F90" s="229"/>
      <c r="G90" s="229" t="s">
        <v>810</v>
      </c>
      <c r="H90" s="230">
        <v>1</v>
      </c>
      <c r="I90" s="231">
        <v>1</v>
      </c>
      <c r="J90" s="4">
        <v>1</v>
      </c>
      <c r="K90" s="216" t="s">
        <v>20</v>
      </c>
      <c r="L90" s="239" t="s">
        <v>20</v>
      </c>
      <c r="M90" s="216" t="s">
        <v>20</v>
      </c>
      <c r="N90" s="216" t="s">
        <v>20</v>
      </c>
      <c r="O90" s="216"/>
    </row>
    <row r="91" spans="2:15">
      <c r="B91" s="216" t="s">
        <v>818</v>
      </c>
      <c r="C91" s="216"/>
      <c r="D91" s="216" t="s">
        <v>467</v>
      </c>
      <c r="E91" s="229"/>
      <c r="F91" s="229"/>
      <c r="G91" s="229" t="s">
        <v>810</v>
      </c>
      <c r="H91" s="230">
        <v>20.5</v>
      </c>
      <c r="I91" s="231">
        <v>20.5</v>
      </c>
      <c r="J91" s="4">
        <v>22.3</v>
      </c>
      <c r="K91" s="216" t="s">
        <v>20</v>
      </c>
      <c r="L91" s="239" t="s">
        <v>20</v>
      </c>
      <c r="M91" s="216" t="s">
        <v>20</v>
      </c>
      <c r="N91" s="216" t="s">
        <v>20</v>
      </c>
      <c r="O91" s="216"/>
    </row>
    <row r="92" spans="2:15">
      <c r="B92" s="216" t="s">
        <v>818</v>
      </c>
      <c r="C92" s="216"/>
      <c r="D92" s="216" t="s">
        <v>477</v>
      </c>
      <c r="E92" s="229"/>
      <c r="F92" s="229"/>
      <c r="G92" s="229" t="s">
        <v>810</v>
      </c>
      <c r="H92" s="230">
        <v>28</v>
      </c>
      <c r="I92" s="231">
        <v>28</v>
      </c>
      <c r="J92" s="4">
        <v>30.4</v>
      </c>
      <c r="K92" s="216" t="s">
        <v>20</v>
      </c>
      <c r="L92" s="239" t="s">
        <v>20</v>
      </c>
      <c r="M92" s="216" t="s">
        <v>20</v>
      </c>
      <c r="N92" s="216" t="s">
        <v>20</v>
      </c>
      <c r="O92" s="216"/>
    </row>
    <row r="93" spans="2:15">
      <c r="B93" s="216" t="s">
        <v>819</v>
      </c>
      <c r="C93" s="216"/>
      <c r="D93" s="216"/>
      <c r="E93" s="229"/>
      <c r="F93" s="229"/>
      <c r="G93" s="229" t="s">
        <v>810</v>
      </c>
      <c r="H93" s="230">
        <v>3.3</v>
      </c>
      <c r="I93" s="231">
        <v>3.3</v>
      </c>
      <c r="J93" s="4">
        <v>3.5</v>
      </c>
      <c r="K93" s="216" t="s">
        <v>20</v>
      </c>
      <c r="L93" s="239" t="s">
        <v>20</v>
      </c>
      <c r="M93" s="216" t="s">
        <v>20</v>
      </c>
      <c r="N93" s="216" t="s">
        <v>20</v>
      </c>
      <c r="O93" s="216"/>
    </row>
    <row r="94" spans="2:15">
      <c r="B94" s="216" t="s">
        <v>825</v>
      </c>
      <c r="C94" s="216" t="s">
        <v>711</v>
      </c>
      <c r="D94" s="216" t="s">
        <v>467</v>
      </c>
      <c r="E94" s="216" t="s">
        <v>761</v>
      </c>
      <c r="F94" s="216" t="s">
        <v>824</v>
      </c>
      <c r="G94" s="216" t="s">
        <v>823</v>
      </c>
      <c r="H94" s="231">
        <v>416.55</v>
      </c>
      <c r="I94" s="231">
        <v>424.25</v>
      </c>
      <c r="J94" s="4"/>
      <c r="K94" s="216" t="s">
        <v>19</v>
      </c>
      <c r="L94" s="239" t="s">
        <v>20</v>
      </c>
      <c r="M94" s="216" t="s">
        <v>20</v>
      </c>
      <c r="N94" s="216" t="s">
        <v>20</v>
      </c>
      <c r="O94" s="216" t="s">
        <v>788</v>
      </c>
    </row>
    <row r="95" spans="2:15">
      <c r="B95" s="216" t="s">
        <v>825</v>
      </c>
      <c r="C95" s="216" t="s">
        <v>711</v>
      </c>
      <c r="D95" s="216" t="s">
        <v>477</v>
      </c>
      <c r="E95" s="216" t="s">
        <v>762</v>
      </c>
      <c r="F95" s="216" t="s">
        <v>827</v>
      </c>
      <c r="G95" s="216" t="s">
        <v>826</v>
      </c>
      <c r="H95" s="231">
        <v>662.55</v>
      </c>
      <c r="I95" s="231">
        <v>674.35</v>
      </c>
      <c r="J95" s="4"/>
      <c r="K95" s="216" t="s">
        <v>19</v>
      </c>
      <c r="L95" s="239" t="s">
        <v>20</v>
      </c>
      <c r="M95" s="216" t="s">
        <v>20</v>
      </c>
      <c r="N95" s="216" t="s">
        <v>20</v>
      </c>
      <c r="O95" s="216" t="s">
        <v>833</v>
      </c>
    </row>
    <row r="96" spans="2:15">
      <c r="B96" s="216" t="s">
        <v>829</v>
      </c>
      <c r="C96" s="216" t="s">
        <v>712</v>
      </c>
      <c r="D96" s="216" t="s">
        <v>720</v>
      </c>
      <c r="E96" s="216" t="s">
        <v>768</v>
      </c>
      <c r="F96" s="216" t="s">
        <v>828</v>
      </c>
      <c r="G96" s="216" t="s">
        <v>823</v>
      </c>
      <c r="H96" s="231">
        <v>201.4</v>
      </c>
      <c r="I96" s="231">
        <v>205.2</v>
      </c>
      <c r="J96" s="4"/>
      <c r="K96" s="216" t="s">
        <v>19</v>
      </c>
      <c r="L96" s="239" t="s">
        <v>20</v>
      </c>
      <c r="M96" s="216" t="s">
        <v>20</v>
      </c>
      <c r="N96" s="216" t="s">
        <v>20</v>
      </c>
      <c r="O96" s="216"/>
    </row>
    <row r="97" spans="2:15">
      <c r="B97" s="216" t="s">
        <v>829</v>
      </c>
      <c r="C97" s="216" t="s">
        <v>712</v>
      </c>
      <c r="D97" s="216" t="s">
        <v>477</v>
      </c>
      <c r="E97" s="216" t="s">
        <v>770</v>
      </c>
      <c r="F97" s="216" t="s">
        <v>828</v>
      </c>
      <c r="G97" s="216" t="s">
        <v>826</v>
      </c>
      <c r="H97" s="231">
        <v>392.4</v>
      </c>
      <c r="I97" s="231">
        <v>399.59999999999997</v>
      </c>
      <c r="J97" s="4"/>
      <c r="K97" s="216" t="s">
        <v>19</v>
      </c>
      <c r="L97" s="239" t="s">
        <v>20</v>
      </c>
      <c r="M97" s="216" t="s">
        <v>20</v>
      </c>
      <c r="N97" s="216" t="s">
        <v>20</v>
      </c>
      <c r="O97" s="216"/>
    </row>
    <row r="98" spans="2:15">
      <c r="B98" s="216" t="s">
        <v>831</v>
      </c>
      <c r="C98" s="216" t="s">
        <v>712</v>
      </c>
      <c r="D98" s="216" t="s">
        <v>467</v>
      </c>
      <c r="E98" s="216" t="s">
        <v>749</v>
      </c>
      <c r="F98" s="216" t="s">
        <v>828</v>
      </c>
      <c r="G98" s="216" t="s">
        <v>830</v>
      </c>
      <c r="H98" s="231">
        <v>82.4</v>
      </c>
      <c r="I98" s="231">
        <v>84</v>
      </c>
      <c r="J98" s="4"/>
      <c r="K98" s="216" t="s">
        <v>19</v>
      </c>
      <c r="L98" s="239" t="s">
        <v>20</v>
      </c>
      <c r="M98" s="216" t="s">
        <v>20</v>
      </c>
      <c r="N98" s="216" t="s">
        <v>20</v>
      </c>
      <c r="O98" s="216"/>
    </row>
    <row r="99" spans="2:15">
      <c r="B99" s="216" t="s">
        <v>831</v>
      </c>
      <c r="C99" s="216" t="s">
        <v>712</v>
      </c>
      <c r="D99" s="216" t="s">
        <v>477</v>
      </c>
      <c r="E99" s="216" t="s">
        <v>751</v>
      </c>
      <c r="F99" s="216" t="s">
        <v>828</v>
      </c>
      <c r="G99" s="216" t="s">
        <v>832</v>
      </c>
      <c r="H99" s="231">
        <v>108.4</v>
      </c>
      <c r="I99" s="231">
        <v>110.5</v>
      </c>
      <c r="J99" s="4"/>
      <c r="K99" s="216" t="s">
        <v>19</v>
      </c>
      <c r="L99" s="239" t="s">
        <v>20</v>
      </c>
      <c r="M99" s="216" t="s">
        <v>20</v>
      </c>
      <c r="N99" s="216" t="s">
        <v>20</v>
      </c>
      <c r="O99" s="216"/>
    </row>
    <row r="100" spans="2:15">
      <c r="B100" s="216" t="s">
        <v>836</v>
      </c>
      <c r="C100" s="216"/>
      <c r="D100" s="216"/>
      <c r="E100" s="216" t="s">
        <v>834</v>
      </c>
      <c r="F100" s="216" t="s">
        <v>835</v>
      </c>
      <c r="G100" s="216" t="s">
        <v>810</v>
      </c>
      <c r="H100" s="231"/>
      <c r="I100" s="231"/>
      <c r="J100" s="4"/>
      <c r="K100" s="216" t="s">
        <v>19</v>
      </c>
      <c r="L100" s="239" t="s">
        <v>20</v>
      </c>
      <c r="M100" s="216" t="s">
        <v>20</v>
      </c>
      <c r="N100" s="216" t="s">
        <v>20</v>
      </c>
      <c r="O100" s="216"/>
    </row>
    <row r="101" spans="2:15">
      <c r="B101" s="216" t="s">
        <v>838</v>
      </c>
      <c r="C101" s="216"/>
      <c r="D101" s="216" t="s">
        <v>839</v>
      </c>
      <c r="E101" s="216"/>
      <c r="F101" s="216" t="s">
        <v>837</v>
      </c>
      <c r="G101" s="233">
        <v>120</v>
      </c>
      <c r="H101" s="231">
        <v>7.5</v>
      </c>
      <c r="I101" s="231">
        <v>7.5</v>
      </c>
      <c r="J101" s="4">
        <v>7.5</v>
      </c>
      <c r="K101" s="216" t="s">
        <v>19</v>
      </c>
      <c r="L101" s="240" t="s">
        <v>19</v>
      </c>
      <c r="M101" s="216" t="s">
        <v>20</v>
      </c>
      <c r="N101" s="216" t="s">
        <v>20</v>
      </c>
      <c r="O101" s="216"/>
    </row>
    <row r="102" spans="2:15">
      <c r="B102" s="216" t="s">
        <v>841</v>
      </c>
      <c r="C102" s="216"/>
      <c r="D102" s="216" t="s">
        <v>839</v>
      </c>
      <c r="E102" s="216"/>
      <c r="F102" s="216" t="s">
        <v>840</v>
      </c>
      <c r="G102" s="229">
        <v>121</v>
      </c>
      <c r="H102" s="231">
        <v>3.3</v>
      </c>
      <c r="I102" s="231">
        <v>3.3</v>
      </c>
      <c r="J102" s="4">
        <v>3.3</v>
      </c>
      <c r="K102" s="216" t="s">
        <v>19</v>
      </c>
      <c r="L102" s="239" t="s">
        <v>20</v>
      </c>
      <c r="M102" s="216" t="s">
        <v>20</v>
      </c>
      <c r="N102" s="216" t="s">
        <v>20</v>
      </c>
      <c r="O102" s="216"/>
    </row>
    <row r="103" spans="2:15">
      <c r="B103" s="216" t="s">
        <v>842</v>
      </c>
      <c r="C103" s="216"/>
      <c r="D103" s="216"/>
      <c r="E103" s="216">
        <v>5111</v>
      </c>
      <c r="F103" s="216"/>
      <c r="G103" s="229">
        <v>501</v>
      </c>
      <c r="H103" s="231">
        <v>10</v>
      </c>
      <c r="I103" s="231">
        <v>10</v>
      </c>
      <c r="J103" s="4">
        <v>10</v>
      </c>
      <c r="K103" s="216" t="s">
        <v>19</v>
      </c>
      <c r="L103" s="239" t="s">
        <v>20</v>
      </c>
      <c r="M103" s="216" t="s">
        <v>20</v>
      </c>
      <c r="N103" s="216" t="s">
        <v>20</v>
      </c>
      <c r="O103" s="216"/>
    </row>
    <row r="104" spans="2:15">
      <c r="B104" s="216" t="s">
        <v>843</v>
      </c>
      <c r="C104" s="216"/>
      <c r="D104" s="216"/>
      <c r="E104" s="216">
        <v>5112</v>
      </c>
      <c r="F104" s="216"/>
      <c r="G104" s="229">
        <v>502</v>
      </c>
      <c r="H104" s="231">
        <v>53.628</v>
      </c>
      <c r="I104" s="231">
        <v>61.2</v>
      </c>
      <c r="J104" s="4">
        <v>67.2</v>
      </c>
      <c r="K104" s="216" t="s">
        <v>19</v>
      </c>
      <c r="L104" s="239" t="s">
        <v>20</v>
      </c>
      <c r="M104" s="216" t="s">
        <v>20</v>
      </c>
      <c r="N104" s="216" t="s">
        <v>20</v>
      </c>
      <c r="O104" s="216"/>
    </row>
    <row r="105" spans="2:15">
      <c r="B105" s="216" t="s">
        <v>845</v>
      </c>
      <c r="C105" s="216" t="s">
        <v>846</v>
      </c>
      <c r="D105" s="216"/>
      <c r="E105" s="216" t="s">
        <v>844</v>
      </c>
      <c r="F105" s="216"/>
      <c r="G105" s="229">
        <v>504</v>
      </c>
      <c r="H105" s="231">
        <v>4271.93</v>
      </c>
      <c r="I105" s="231">
        <v>4349.1000000000004</v>
      </c>
      <c r="J105" s="4">
        <v>4245.6000000000004</v>
      </c>
      <c r="K105" s="216" t="s">
        <v>19</v>
      </c>
      <c r="L105" s="239" t="s">
        <v>20</v>
      </c>
      <c r="M105" s="216" t="s">
        <v>20</v>
      </c>
      <c r="N105" s="216" t="s">
        <v>20</v>
      </c>
      <c r="O105" s="216"/>
    </row>
    <row r="106" spans="2:15">
      <c r="B106" s="216" t="s">
        <v>845</v>
      </c>
      <c r="C106" s="216" t="s">
        <v>848</v>
      </c>
      <c r="D106" s="216"/>
      <c r="E106" s="216" t="s">
        <v>847</v>
      </c>
      <c r="F106" s="216"/>
      <c r="G106" s="229">
        <v>504</v>
      </c>
      <c r="H106" s="231">
        <v>7218.85</v>
      </c>
      <c r="I106" s="231">
        <v>7349.65</v>
      </c>
      <c r="J106" s="4">
        <v>7218</v>
      </c>
      <c r="K106" s="216" t="s">
        <v>19</v>
      </c>
      <c r="L106" s="239" t="s">
        <v>20</v>
      </c>
      <c r="M106" s="216" t="s">
        <v>20</v>
      </c>
      <c r="N106" s="216" t="s">
        <v>20</v>
      </c>
      <c r="O106" s="216"/>
    </row>
    <row r="107" spans="2:15">
      <c r="B107" s="216" t="s">
        <v>849</v>
      </c>
      <c r="C107" s="216"/>
      <c r="D107" s="216"/>
      <c r="E107" s="216">
        <v>5187</v>
      </c>
      <c r="F107" s="216"/>
      <c r="G107" s="229">
        <v>507</v>
      </c>
      <c r="H107" s="231">
        <v>276</v>
      </c>
      <c r="I107" s="231">
        <v>290.40000000000003</v>
      </c>
      <c r="J107" s="4"/>
      <c r="K107" s="216" t="s">
        <v>19</v>
      </c>
      <c r="L107" s="239" t="s">
        <v>20</v>
      </c>
      <c r="M107" s="216" t="s">
        <v>20</v>
      </c>
      <c r="N107" s="216" t="s">
        <v>20</v>
      </c>
      <c r="O107" s="216"/>
    </row>
    <row r="108" spans="2:15">
      <c r="B108" s="216" t="s">
        <v>850</v>
      </c>
      <c r="C108" s="216"/>
      <c r="D108" s="216"/>
      <c r="E108" s="216">
        <v>5188</v>
      </c>
      <c r="F108" s="216"/>
      <c r="G108" s="229">
        <v>507</v>
      </c>
      <c r="H108" s="231">
        <v>276</v>
      </c>
      <c r="I108" s="231">
        <v>290.40000000000003</v>
      </c>
      <c r="J108" s="4"/>
      <c r="K108" s="216" t="s">
        <v>19</v>
      </c>
      <c r="L108" s="239" t="s">
        <v>20</v>
      </c>
      <c r="M108" s="216" t="s">
        <v>20</v>
      </c>
      <c r="N108" s="216" t="s">
        <v>20</v>
      </c>
      <c r="O108" s="216"/>
    </row>
    <row r="109" spans="2:15">
      <c r="B109" s="216" t="s">
        <v>851</v>
      </c>
      <c r="C109" s="216"/>
      <c r="D109" s="216"/>
      <c r="E109" s="216">
        <v>5120</v>
      </c>
      <c r="F109" s="216"/>
      <c r="G109" s="229">
        <v>534</v>
      </c>
      <c r="H109" s="231">
        <v>726.6</v>
      </c>
      <c r="I109" s="231">
        <v>742.2</v>
      </c>
      <c r="J109" s="4">
        <v>796</v>
      </c>
      <c r="K109" s="216" t="s">
        <v>19</v>
      </c>
      <c r="L109" s="239" t="s">
        <v>20</v>
      </c>
      <c r="M109" s="216" t="s">
        <v>20</v>
      </c>
      <c r="N109" s="216" t="s">
        <v>20</v>
      </c>
      <c r="O109" s="216"/>
    </row>
    <row r="110" spans="2:15">
      <c r="B110" s="216" t="s">
        <v>852</v>
      </c>
      <c r="C110" s="216"/>
      <c r="D110" s="216"/>
      <c r="E110" s="216">
        <v>5211</v>
      </c>
      <c r="F110" s="216"/>
      <c r="G110" s="229">
        <v>611</v>
      </c>
      <c r="H110" s="231">
        <v>555</v>
      </c>
      <c r="I110" s="231">
        <v>567</v>
      </c>
      <c r="J110" s="4">
        <v>607.5</v>
      </c>
      <c r="K110" s="216" t="s">
        <v>19</v>
      </c>
      <c r="L110" s="239" t="s">
        <v>20</v>
      </c>
      <c r="M110" s="216" t="s">
        <v>20</v>
      </c>
      <c r="N110" s="216" t="s">
        <v>20</v>
      </c>
      <c r="O110" s="216"/>
    </row>
    <row r="111" spans="2:15">
      <c r="B111" s="216" t="s">
        <v>853</v>
      </c>
      <c r="C111" s="216"/>
      <c r="D111" s="216"/>
      <c r="E111" s="216">
        <v>5212</v>
      </c>
      <c r="F111" s="216"/>
      <c r="G111" s="229">
        <v>611</v>
      </c>
      <c r="H111" s="231">
        <v>868</v>
      </c>
      <c r="I111" s="231">
        <v>887</v>
      </c>
      <c r="J111" s="4">
        <v>951</v>
      </c>
      <c r="K111" s="216" t="s">
        <v>19</v>
      </c>
      <c r="L111" s="239" t="s">
        <v>20</v>
      </c>
      <c r="M111" s="216" t="s">
        <v>20</v>
      </c>
      <c r="N111" s="216" t="s">
        <v>20</v>
      </c>
      <c r="O111" s="216"/>
    </row>
    <row r="112" spans="2:15">
      <c r="B112" s="216" t="s">
        <v>854</v>
      </c>
      <c r="C112" s="216"/>
      <c r="D112" s="216"/>
      <c r="E112" s="216">
        <v>5213</v>
      </c>
      <c r="F112" s="216"/>
      <c r="G112" s="229">
        <v>611</v>
      </c>
      <c r="H112" s="231">
        <v>1317</v>
      </c>
      <c r="I112" s="231">
        <v>1345</v>
      </c>
      <c r="J112" s="4">
        <v>1442</v>
      </c>
      <c r="K112" s="216" t="s">
        <v>19</v>
      </c>
      <c r="L112" s="239" t="s">
        <v>20</v>
      </c>
      <c r="M112" s="216" t="s">
        <v>20</v>
      </c>
      <c r="N112" s="216" t="s">
        <v>20</v>
      </c>
      <c r="O112" s="216"/>
    </row>
    <row r="113" spans="2:19">
      <c r="B113" s="216" t="s">
        <v>856</v>
      </c>
      <c r="C113" s="216"/>
      <c r="D113" s="216" t="s">
        <v>467</v>
      </c>
      <c r="E113" s="216" t="s">
        <v>855</v>
      </c>
      <c r="F113" s="216"/>
      <c r="G113" s="229">
        <v>452</v>
      </c>
      <c r="H113" s="231">
        <v>54.8</v>
      </c>
      <c r="I113" s="231">
        <v>56</v>
      </c>
      <c r="J113" s="4">
        <v>58.8</v>
      </c>
      <c r="K113" s="216" t="s">
        <v>19</v>
      </c>
      <c r="L113" s="239" t="s">
        <v>20</v>
      </c>
      <c r="M113" s="216" t="s">
        <v>20</v>
      </c>
      <c r="N113" s="216" t="s">
        <v>20</v>
      </c>
      <c r="O113" s="216"/>
    </row>
    <row r="114" spans="2:19">
      <c r="B114" s="216" t="s">
        <v>856</v>
      </c>
      <c r="C114" s="216"/>
      <c r="D114" s="216" t="s">
        <v>477</v>
      </c>
      <c r="E114" s="216" t="s">
        <v>857</v>
      </c>
      <c r="F114" s="216"/>
      <c r="G114" s="229">
        <v>452</v>
      </c>
      <c r="H114" s="231">
        <v>90.42</v>
      </c>
      <c r="I114" s="231">
        <v>93.52</v>
      </c>
      <c r="J114" s="4">
        <v>99.96</v>
      </c>
      <c r="K114" s="216" t="s">
        <v>19</v>
      </c>
      <c r="L114" s="239" t="s">
        <v>20</v>
      </c>
      <c r="M114" s="216" t="s">
        <v>20</v>
      </c>
      <c r="N114" s="216" t="s">
        <v>20</v>
      </c>
      <c r="O114" s="216"/>
    </row>
    <row r="115" spans="2:19">
      <c r="B115" s="216" t="s">
        <v>859</v>
      </c>
      <c r="C115" s="216"/>
      <c r="D115" s="216" t="s">
        <v>467</v>
      </c>
      <c r="E115" s="216" t="s">
        <v>858</v>
      </c>
      <c r="F115" s="216"/>
      <c r="G115" s="229">
        <v>451</v>
      </c>
      <c r="H115" s="231">
        <v>27.4</v>
      </c>
      <c r="I115" s="231">
        <v>27.9</v>
      </c>
      <c r="J115" s="4">
        <v>29.4</v>
      </c>
      <c r="K115" s="216" t="s">
        <v>19</v>
      </c>
      <c r="L115" s="239" t="s">
        <v>20</v>
      </c>
      <c r="M115" s="216" t="s">
        <v>20</v>
      </c>
      <c r="N115" s="216" t="s">
        <v>20</v>
      </c>
      <c r="O115" s="216"/>
    </row>
    <row r="116" spans="2:19">
      <c r="B116" s="216" t="s">
        <v>859</v>
      </c>
      <c r="C116" s="216"/>
      <c r="D116" s="216" t="s">
        <v>477</v>
      </c>
      <c r="E116" s="216" t="s">
        <v>860</v>
      </c>
      <c r="F116" s="216"/>
      <c r="G116" s="229">
        <v>451</v>
      </c>
      <c r="H116" s="231">
        <v>45.21</v>
      </c>
      <c r="I116" s="231">
        <v>46.59</v>
      </c>
      <c r="J116" s="4">
        <v>49.98</v>
      </c>
      <c r="K116" s="216" t="s">
        <v>19</v>
      </c>
      <c r="L116" s="239" t="s">
        <v>20</v>
      </c>
      <c r="M116" s="216" t="s">
        <v>20</v>
      </c>
      <c r="N116" s="216" t="s">
        <v>20</v>
      </c>
      <c r="O116" s="216"/>
    </row>
    <row r="117" spans="2:19">
      <c r="B117" s="216" t="s">
        <v>861</v>
      </c>
      <c r="C117" s="216"/>
      <c r="D117" s="216" t="s">
        <v>18</v>
      </c>
      <c r="E117" s="216"/>
      <c r="F117" s="216"/>
      <c r="G117" s="229" t="s">
        <v>810</v>
      </c>
      <c r="H117" s="231">
        <v>10</v>
      </c>
      <c r="I117" s="231">
        <v>10</v>
      </c>
      <c r="J117" s="4">
        <v>10</v>
      </c>
      <c r="K117" s="216" t="s">
        <v>19</v>
      </c>
      <c r="L117" s="239" t="s">
        <v>20</v>
      </c>
      <c r="M117" s="216" t="s">
        <v>20</v>
      </c>
      <c r="N117" s="216" t="s">
        <v>20</v>
      </c>
      <c r="O117" s="216" t="s">
        <v>862</v>
      </c>
    </row>
    <row r="118" spans="2:19">
      <c r="B118" s="216" t="s">
        <v>864</v>
      </c>
      <c r="C118" s="216"/>
      <c r="D118" s="216" t="s">
        <v>865</v>
      </c>
      <c r="E118" s="216" t="s">
        <v>863</v>
      </c>
      <c r="F118" s="216"/>
      <c r="G118" s="229">
        <v>311</v>
      </c>
      <c r="H118" s="231">
        <v>2.6</v>
      </c>
      <c r="I118" s="231">
        <v>2.7</v>
      </c>
      <c r="J118" s="4">
        <v>2.9</v>
      </c>
      <c r="K118" s="216" t="s">
        <v>20</v>
      </c>
      <c r="L118" s="239" t="s">
        <v>20</v>
      </c>
      <c r="M118" s="216" t="s">
        <v>20</v>
      </c>
      <c r="N118" s="216" t="s">
        <v>20</v>
      </c>
      <c r="O118" s="216"/>
    </row>
    <row r="119" spans="2:19">
      <c r="B119" s="216" t="s">
        <v>867</v>
      </c>
      <c r="C119" s="216"/>
      <c r="D119" s="216" t="s">
        <v>865</v>
      </c>
      <c r="E119" s="216" t="s">
        <v>866</v>
      </c>
      <c r="F119" s="216"/>
      <c r="G119" s="229">
        <v>312</v>
      </c>
      <c r="H119" s="231">
        <v>5.2</v>
      </c>
      <c r="I119" s="231">
        <v>5.4</v>
      </c>
      <c r="J119" s="4">
        <v>5.8</v>
      </c>
      <c r="K119" s="216" t="s">
        <v>20</v>
      </c>
      <c r="L119" s="239" t="s">
        <v>20</v>
      </c>
      <c r="M119" s="216" t="s">
        <v>20</v>
      </c>
      <c r="N119" s="216" t="s">
        <v>20</v>
      </c>
      <c r="O119" s="216"/>
    </row>
    <row r="120" spans="2:19">
      <c r="B120" s="216" t="s">
        <v>869</v>
      </c>
      <c r="C120" s="216"/>
      <c r="D120" s="216" t="s">
        <v>865</v>
      </c>
      <c r="E120" s="216" t="s">
        <v>868</v>
      </c>
      <c r="F120" s="216"/>
      <c r="G120" s="229">
        <v>313</v>
      </c>
      <c r="H120" s="231">
        <v>77</v>
      </c>
      <c r="I120" s="231">
        <v>77</v>
      </c>
      <c r="J120" s="4"/>
      <c r="K120" s="216" t="s">
        <v>20</v>
      </c>
      <c r="L120" s="239" t="s">
        <v>20</v>
      </c>
      <c r="M120" s="216" t="s">
        <v>20</v>
      </c>
      <c r="N120" s="216" t="s">
        <v>20</v>
      </c>
      <c r="O120" s="216"/>
    </row>
    <row r="121" spans="2:19">
      <c r="B121" s="216" t="s">
        <v>871</v>
      </c>
      <c r="C121" s="216"/>
      <c r="D121" s="216" t="s">
        <v>865</v>
      </c>
      <c r="E121" s="216">
        <v>5104</v>
      </c>
      <c r="F121" s="216"/>
      <c r="G121" s="229">
        <v>314</v>
      </c>
      <c r="H121" s="231">
        <v>62</v>
      </c>
      <c r="I121" s="231">
        <v>63.1</v>
      </c>
      <c r="J121" s="4">
        <v>67.8</v>
      </c>
      <c r="K121" s="216" t="s">
        <v>20</v>
      </c>
      <c r="L121" s="239" t="s">
        <v>20</v>
      </c>
      <c r="M121" s="216" t="s">
        <v>20</v>
      </c>
      <c r="N121" s="216" t="s">
        <v>20</v>
      </c>
      <c r="O121" s="216"/>
    </row>
    <row r="122" spans="2:19">
      <c r="B122" s="216" t="s">
        <v>873</v>
      </c>
      <c r="C122" s="216"/>
      <c r="D122" s="216" t="s">
        <v>865</v>
      </c>
      <c r="E122" s="216"/>
      <c r="F122" s="216"/>
      <c r="G122" s="229" t="s">
        <v>810</v>
      </c>
      <c r="H122" s="231">
        <v>744</v>
      </c>
      <c r="I122" s="231">
        <v>757.2</v>
      </c>
      <c r="J122" s="4">
        <v>813.6</v>
      </c>
      <c r="K122" s="216" t="s">
        <v>20</v>
      </c>
      <c r="L122" s="239" t="s">
        <v>20</v>
      </c>
      <c r="M122" s="216" t="s">
        <v>20</v>
      </c>
      <c r="N122" s="216" t="s">
        <v>20</v>
      </c>
      <c r="O122" s="216"/>
    </row>
    <row r="123" spans="2:19">
      <c r="B123" s="216" t="s">
        <v>877</v>
      </c>
      <c r="C123" s="216"/>
      <c r="D123" s="216"/>
      <c r="E123" s="216"/>
      <c r="F123" s="216"/>
      <c r="G123" s="229">
        <v>271</v>
      </c>
      <c r="H123" s="231">
        <v>0</v>
      </c>
      <c r="I123" s="231">
        <v>0</v>
      </c>
      <c r="J123" s="4"/>
      <c r="K123" s="216" t="s">
        <v>19</v>
      </c>
      <c r="L123" s="239" t="s">
        <v>19</v>
      </c>
      <c r="M123" s="216"/>
      <c r="N123" s="216"/>
      <c r="O123" s="216"/>
    </row>
    <row r="124" spans="2:19">
      <c r="B124"/>
      <c r="C124"/>
      <c r="D124"/>
      <c r="E124"/>
      <c r="F124"/>
      <c r="H124" s="218"/>
    </row>
    <row r="125" spans="2:19">
      <c r="B125"/>
      <c r="C125"/>
      <c r="D125"/>
      <c r="E125"/>
      <c r="F125"/>
      <c r="H125" s="218"/>
    </row>
    <row r="126" spans="2:19">
      <c r="B126"/>
      <c r="C126"/>
      <c r="D126"/>
      <c r="E126"/>
      <c r="F126"/>
      <c r="H126" s="218"/>
      <c r="S126" t="s">
        <v>870</v>
      </c>
    </row>
    <row r="127" spans="2:19">
      <c r="B127"/>
      <c r="C127"/>
      <c r="D127"/>
      <c r="E127"/>
      <c r="F127"/>
      <c r="H127" s="218"/>
      <c r="S127" t="s">
        <v>872</v>
      </c>
    </row>
    <row r="128" spans="2:19">
      <c r="B128"/>
      <c r="C128"/>
      <c r="D128"/>
      <c r="E128"/>
      <c r="F128"/>
      <c r="H128" s="218"/>
    </row>
    <row r="129" spans="2:8">
      <c r="B129"/>
      <c r="C129"/>
      <c r="D129"/>
      <c r="E129"/>
      <c r="F129"/>
      <c r="H129" s="218"/>
    </row>
    <row r="130" spans="2:8">
      <c r="C130"/>
      <c r="D130"/>
      <c r="E130"/>
      <c r="F130"/>
      <c r="H130" s="218"/>
    </row>
    <row r="131" spans="2:8">
      <c r="C131"/>
      <c r="D131"/>
      <c r="E131"/>
      <c r="F131"/>
      <c r="H131" s="218"/>
    </row>
    <row r="132" spans="2:8">
      <c r="C132"/>
      <c r="D132"/>
      <c r="E132"/>
      <c r="F132"/>
    </row>
    <row r="133" spans="2:8">
      <c r="C133"/>
      <c r="D133"/>
      <c r="E133"/>
      <c r="F133"/>
    </row>
    <row r="134" spans="2:8">
      <c r="C134"/>
      <c r="D134"/>
    </row>
    <row r="135" spans="2:8">
      <c r="C135"/>
      <c r="D135"/>
    </row>
    <row r="136" spans="2:8">
      <c r="C136"/>
      <c r="D136"/>
    </row>
    <row r="137" spans="2:8">
      <c r="C137"/>
      <c r="D137"/>
    </row>
    <row r="138" spans="2:8">
      <c r="C138"/>
      <c r="D138"/>
    </row>
    <row r="139" spans="2:8">
      <c r="C139"/>
      <c r="D139"/>
    </row>
    <row r="140" spans="2:8">
      <c r="C140"/>
      <c r="D140"/>
    </row>
    <row r="141" spans="2:8">
      <c r="C141"/>
      <c r="D141"/>
    </row>
    <row r="142" spans="2:8">
      <c r="C142"/>
      <c r="D142"/>
    </row>
    <row r="143" spans="2:8">
      <c r="C143"/>
      <c r="D143"/>
    </row>
    <row r="144" spans="2:8">
      <c r="C144"/>
      <c r="D144"/>
    </row>
    <row r="145" spans="3:4">
      <c r="C145"/>
      <c r="D145"/>
    </row>
    <row r="146" spans="3:4">
      <c r="C146"/>
      <c r="D146"/>
    </row>
    <row r="147" spans="3:4">
      <c r="C147"/>
      <c r="D147"/>
    </row>
    <row r="148" spans="3:4">
      <c r="C148"/>
      <c r="D148"/>
    </row>
    <row r="149" spans="3:4">
      <c r="C149"/>
      <c r="D149"/>
    </row>
    <row r="150" spans="3:4">
      <c r="C150"/>
      <c r="D150"/>
    </row>
    <row r="151" spans="3:4">
      <c r="C151"/>
      <c r="D151"/>
    </row>
    <row r="152" spans="3:4">
      <c r="C152"/>
      <c r="D152"/>
    </row>
    <row r="153" spans="3:4">
      <c r="C153"/>
      <c r="D153"/>
    </row>
    <row r="154" spans="3:4">
      <c r="C154"/>
      <c r="D154"/>
    </row>
    <row r="155" spans="3:4">
      <c r="C155"/>
      <c r="D155"/>
    </row>
    <row r="156" spans="3:4">
      <c r="C156"/>
      <c r="D156"/>
    </row>
  </sheetData>
  <autoFilter ref="B3:S123" xr:uid="{07EE1198-E18C-984E-9CCF-7461ADDF4C63}"/>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36F96-8B1F-3441-9270-A4415784F936}">
  <sheetPr>
    <tabColor rgb="FFFFFF00"/>
  </sheetPr>
  <dimension ref="A1:P78"/>
  <sheetViews>
    <sheetView topLeftCell="A13" workbookViewId="0">
      <selection activeCell="C23" sqref="C23"/>
    </sheetView>
  </sheetViews>
  <sheetFormatPr defaultColWidth="9.125" defaultRowHeight="12.75"/>
  <cols>
    <col min="1" max="1" width="4.875" style="1" customWidth="1"/>
    <col min="2" max="2" width="45.125" style="1" bestFit="1" customWidth="1"/>
    <col min="3" max="3" width="10.375" style="1" bestFit="1" customWidth="1"/>
    <col min="4" max="4" width="16.375" style="1" bestFit="1" customWidth="1"/>
    <col min="5" max="5" width="11.5" style="2" hidden="1" customWidth="1"/>
    <col min="6" max="7" width="15.125" style="2" hidden="1" customWidth="1"/>
    <col min="8" max="10" width="15.125" style="2" customWidth="1"/>
    <col min="11" max="11" width="4.5" style="1" bestFit="1" customWidth="1"/>
    <col min="12" max="12" width="11.125" style="1" customWidth="1"/>
    <col min="13" max="13" width="11.625" style="1" customWidth="1"/>
    <col min="14" max="15" width="10.875" style="1" customWidth="1"/>
    <col min="16" max="16384" width="9.125" style="1"/>
  </cols>
  <sheetData>
    <row r="1" spans="1:15" ht="13.5" thickBot="1">
      <c r="A1" s="32"/>
    </row>
    <row r="2" spans="1:15">
      <c r="B2" s="33"/>
      <c r="C2" s="34"/>
      <c r="D2" s="34"/>
      <c r="E2" s="35"/>
      <c r="F2" s="35"/>
      <c r="G2" s="35"/>
      <c r="H2" s="35"/>
      <c r="I2" s="35"/>
      <c r="J2" s="35"/>
      <c r="K2" s="35"/>
      <c r="L2" s="35"/>
      <c r="M2" s="35"/>
      <c r="N2" s="35"/>
      <c r="O2" s="35"/>
    </row>
    <row r="3" spans="1:15" ht="26.25" thickBot="1">
      <c r="B3" s="36" t="s">
        <v>3</v>
      </c>
      <c r="C3" s="37" t="s">
        <v>4</v>
      </c>
      <c r="D3" s="37" t="s">
        <v>5</v>
      </c>
      <c r="E3" s="38">
        <v>2018</v>
      </c>
      <c r="F3" s="39">
        <v>2019</v>
      </c>
      <c r="G3" s="39">
        <v>2020</v>
      </c>
      <c r="H3" s="39">
        <v>2021</v>
      </c>
      <c r="I3" s="40">
        <v>2022</v>
      </c>
      <c r="J3" s="242">
        <v>2023</v>
      </c>
      <c r="K3" s="41" t="s">
        <v>7</v>
      </c>
      <c r="L3" s="42" t="s">
        <v>8</v>
      </c>
      <c r="M3" s="41" t="s">
        <v>9</v>
      </c>
      <c r="N3" s="41" t="s">
        <v>10</v>
      </c>
      <c r="O3" s="41" t="s">
        <v>11</v>
      </c>
    </row>
    <row r="4" spans="1:15" ht="13.5" thickBot="1">
      <c r="B4" s="43" t="s">
        <v>65</v>
      </c>
      <c r="C4" s="44"/>
      <c r="D4" s="44"/>
      <c r="E4" s="44"/>
      <c r="F4" s="44"/>
      <c r="G4" s="44"/>
      <c r="H4" s="44"/>
      <c r="I4" s="44"/>
      <c r="J4" s="44"/>
      <c r="K4" s="44"/>
      <c r="L4" s="44"/>
      <c r="M4" s="44"/>
      <c r="N4" s="44"/>
      <c r="O4" s="45"/>
    </row>
    <row r="5" spans="1:15">
      <c r="B5" s="46" t="s">
        <v>66</v>
      </c>
      <c r="C5" s="47" t="s">
        <v>18</v>
      </c>
      <c r="D5" s="47" t="s">
        <v>18</v>
      </c>
      <c r="E5" s="48">
        <v>0.9</v>
      </c>
      <c r="F5" s="48">
        <v>0.96</v>
      </c>
      <c r="G5" s="48">
        <v>0.98</v>
      </c>
      <c r="H5" s="49">
        <v>0.99</v>
      </c>
      <c r="I5" s="50">
        <v>1.01</v>
      </c>
      <c r="J5" s="4">
        <v>1.08</v>
      </c>
      <c r="K5" s="51"/>
      <c r="L5" s="51" t="s">
        <v>19</v>
      </c>
      <c r="M5" s="51" t="s">
        <v>20</v>
      </c>
      <c r="N5" s="51" t="s">
        <v>20</v>
      </c>
      <c r="O5" s="52" t="s">
        <v>20</v>
      </c>
    </row>
    <row r="6" spans="1:15">
      <c r="B6" s="53" t="s">
        <v>67</v>
      </c>
      <c r="C6" s="54" t="s">
        <v>18</v>
      </c>
      <c r="D6" s="54" t="s">
        <v>18</v>
      </c>
      <c r="E6" s="55">
        <v>0.72</v>
      </c>
      <c r="F6" s="56">
        <v>0.77</v>
      </c>
      <c r="G6" s="56">
        <v>0.78</v>
      </c>
      <c r="H6" s="55">
        <v>0.79</v>
      </c>
      <c r="I6" s="57">
        <v>0.81</v>
      </c>
      <c r="J6" s="4">
        <f>0.8*J5</f>
        <v>0.8640000000000001</v>
      </c>
      <c r="K6" s="58"/>
      <c r="L6" s="58" t="s">
        <v>19</v>
      </c>
      <c r="M6" s="58" t="s">
        <v>20</v>
      </c>
      <c r="N6" s="58" t="s">
        <v>20</v>
      </c>
      <c r="O6" s="59" t="s">
        <v>20</v>
      </c>
    </row>
    <row r="7" spans="1:15">
      <c r="B7" s="53" t="s">
        <v>68</v>
      </c>
      <c r="C7" s="54" t="s">
        <v>18</v>
      </c>
      <c r="D7" s="54" t="s">
        <v>18</v>
      </c>
      <c r="E7" s="55">
        <v>0.59</v>
      </c>
      <c r="F7" s="56">
        <v>0.63</v>
      </c>
      <c r="G7" s="56">
        <v>0.65</v>
      </c>
      <c r="H7" s="55">
        <v>0.65</v>
      </c>
      <c r="I7" s="57">
        <v>0.67</v>
      </c>
      <c r="J7" s="4">
        <f>0.66*J5</f>
        <v>0.7128000000000001</v>
      </c>
      <c r="K7" s="58"/>
      <c r="L7" s="58" t="s">
        <v>19</v>
      </c>
      <c r="M7" s="58" t="s">
        <v>20</v>
      </c>
      <c r="N7" s="58" t="s">
        <v>20</v>
      </c>
      <c r="O7" s="59" t="s">
        <v>20</v>
      </c>
    </row>
    <row r="8" spans="1:15">
      <c r="B8" s="53" t="s">
        <v>69</v>
      </c>
      <c r="C8" s="54" t="s">
        <v>18</v>
      </c>
      <c r="D8" s="54" t="s">
        <v>18</v>
      </c>
      <c r="E8" s="55">
        <v>0.54</v>
      </c>
      <c r="F8" s="56">
        <v>0.57999999999999996</v>
      </c>
      <c r="G8" s="56">
        <v>0.59</v>
      </c>
      <c r="H8" s="55">
        <v>0.59</v>
      </c>
      <c r="I8" s="57">
        <v>0.61</v>
      </c>
      <c r="J8" s="4">
        <f>0.6*J5</f>
        <v>0.64800000000000002</v>
      </c>
      <c r="K8" s="58"/>
      <c r="L8" s="58" t="s">
        <v>19</v>
      </c>
      <c r="M8" s="58" t="s">
        <v>20</v>
      </c>
      <c r="N8" s="58" t="s">
        <v>20</v>
      </c>
      <c r="O8" s="59" t="s">
        <v>20</v>
      </c>
    </row>
    <row r="9" spans="1:15" ht="13.5" thickBot="1">
      <c r="B9" s="60" t="s">
        <v>70</v>
      </c>
      <c r="C9" s="61" t="s">
        <v>18</v>
      </c>
      <c r="D9" s="61" t="s">
        <v>18</v>
      </c>
      <c r="E9" s="62">
        <v>0.48</v>
      </c>
      <c r="F9" s="63">
        <v>0.51</v>
      </c>
      <c r="G9" s="63">
        <v>0.52</v>
      </c>
      <c r="H9" s="62">
        <v>0.52</v>
      </c>
      <c r="I9" s="64">
        <v>0.53</v>
      </c>
      <c r="J9" s="4">
        <f>(0.66*J5)*0.8</f>
        <v>0.57024000000000008</v>
      </c>
      <c r="K9" s="65"/>
      <c r="L9" s="65" t="s">
        <v>19</v>
      </c>
      <c r="M9" s="65" t="s">
        <v>20</v>
      </c>
      <c r="N9" s="65" t="s">
        <v>20</v>
      </c>
      <c r="O9" s="66" t="s">
        <v>20</v>
      </c>
    </row>
    <row r="10" spans="1:15" ht="13.5" thickBot="1">
      <c r="B10" s="67"/>
      <c r="C10" s="68"/>
      <c r="D10" s="68"/>
      <c r="E10" s="68"/>
      <c r="F10" s="68"/>
      <c r="G10" s="68"/>
      <c r="H10" s="68"/>
      <c r="I10" s="68"/>
      <c r="J10" s="68"/>
      <c r="K10" s="68"/>
      <c r="L10" s="68"/>
      <c r="M10" s="68"/>
      <c r="N10" s="68"/>
      <c r="O10" s="69"/>
    </row>
    <row r="11" spans="1:15">
      <c r="B11" s="70" t="s">
        <v>71</v>
      </c>
      <c r="C11" s="47">
        <v>4010</v>
      </c>
      <c r="D11" s="47">
        <v>4011</v>
      </c>
      <c r="E11" s="9">
        <v>17.5</v>
      </c>
      <c r="F11" s="9">
        <v>19</v>
      </c>
      <c r="G11" s="9">
        <v>19.5</v>
      </c>
      <c r="H11" s="9">
        <v>19.5</v>
      </c>
      <c r="I11" s="16">
        <v>20</v>
      </c>
      <c r="J11" s="4">
        <v>21.55</v>
      </c>
      <c r="K11" s="71"/>
      <c r="L11" s="71" t="s">
        <v>19</v>
      </c>
      <c r="M11" s="72" t="s">
        <v>19</v>
      </c>
      <c r="N11" s="71" t="s">
        <v>19</v>
      </c>
      <c r="O11" s="73" t="s">
        <v>19</v>
      </c>
    </row>
    <row r="12" spans="1:15">
      <c r="B12" s="74" t="s">
        <v>72</v>
      </c>
      <c r="C12" s="19">
        <v>4010</v>
      </c>
      <c r="D12" s="19">
        <v>4012</v>
      </c>
      <c r="E12" s="5">
        <v>17.5</v>
      </c>
      <c r="F12" s="5">
        <v>19</v>
      </c>
      <c r="G12" s="5">
        <v>19.5</v>
      </c>
      <c r="H12" s="5">
        <v>19.5</v>
      </c>
      <c r="I12" s="21">
        <v>20</v>
      </c>
      <c r="J12" s="4">
        <v>21.55</v>
      </c>
      <c r="K12" s="75"/>
      <c r="L12" s="75" t="s">
        <v>19</v>
      </c>
      <c r="M12" s="76" t="s">
        <v>19</v>
      </c>
      <c r="N12" s="75" t="s">
        <v>19</v>
      </c>
      <c r="O12" s="77" t="s">
        <v>19</v>
      </c>
    </row>
    <row r="13" spans="1:15" ht="12.75" customHeight="1">
      <c r="B13" s="74" t="s">
        <v>73</v>
      </c>
      <c r="C13" s="19">
        <v>4010</v>
      </c>
      <c r="D13" s="19">
        <v>4013</v>
      </c>
      <c r="E13" s="5">
        <v>17.5</v>
      </c>
      <c r="F13" s="5">
        <v>19</v>
      </c>
      <c r="G13" s="5">
        <v>19.5</v>
      </c>
      <c r="H13" s="5">
        <v>19.5</v>
      </c>
      <c r="I13" s="21">
        <v>20</v>
      </c>
      <c r="J13" s="4">
        <v>21.55</v>
      </c>
      <c r="K13" s="75"/>
      <c r="L13" s="75" t="s">
        <v>19</v>
      </c>
      <c r="M13" s="76" t="s">
        <v>19</v>
      </c>
      <c r="N13" s="75" t="s">
        <v>19</v>
      </c>
      <c r="O13" s="77" t="s">
        <v>19</v>
      </c>
    </row>
    <row r="14" spans="1:15">
      <c r="B14" s="74" t="s">
        <v>74</v>
      </c>
      <c r="C14" s="19">
        <v>4010</v>
      </c>
      <c r="D14" s="19">
        <v>4014</v>
      </c>
      <c r="E14" s="5">
        <v>17.5</v>
      </c>
      <c r="F14" s="5">
        <v>19</v>
      </c>
      <c r="G14" s="5">
        <v>19.5</v>
      </c>
      <c r="H14" s="5">
        <v>19.5</v>
      </c>
      <c r="I14" s="21">
        <v>20</v>
      </c>
      <c r="J14" s="4">
        <v>21.55</v>
      </c>
      <c r="K14" s="75"/>
      <c r="L14" s="75" t="s">
        <v>19</v>
      </c>
      <c r="M14" s="76" t="s">
        <v>19</v>
      </c>
      <c r="N14" s="75" t="s">
        <v>19</v>
      </c>
      <c r="O14" s="77" t="s">
        <v>19</v>
      </c>
    </row>
    <row r="15" spans="1:15">
      <c r="B15" s="74" t="s">
        <v>75</v>
      </c>
      <c r="C15" s="19">
        <v>4000</v>
      </c>
      <c r="D15" s="19">
        <v>4001</v>
      </c>
      <c r="E15" s="5">
        <v>175</v>
      </c>
      <c r="F15" s="5">
        <v>190</v>
      </c>
      <c r="G15" s="5">
        <v>195</v>
      </c>
      <c r="H15" s="5">
        <v>195</v>
      </c>
      <c r="I15" s="18">
        <f>I14*10</f>
        <v>200</v>
      </c>
      <c r="J15" s="4">
        <v>215.5</v>
      </c>
      <c r="K15" s="75"/>
      <c r="L15" s="75" t="s">
        <v>19</v>
      </c>
      <c r="M15" s="76" t="s">
        <v>19</v>
      </c>
      <c r="N15" s="75" t="s">
        <v>19</v>
      </c>
      <c r="O15" s="77" t="s">
        <v>19</v>
      </c>
    </row>
    <row r="16" spans="1:15">
      <c r="B16" s="74" t="s">
        <v>76</v>
      </c>
      <c r="C16" s="19">
        <v>4000</v>
      </c>
      <c r="D16" s="19">
        <v>4002</v>
      </c>
      <c r="E16" s="5">
        <v>175</v>
      </c>
      <c r="F16" s="5">
        <v>190</v>
      </c>
      <c r="G16" s="5">
        <v>195</v>
      </c>
      <c r="H16" s="5">
        <v>195</v>
      </c>
      <c r="I16" s="18">
        <v>200</v>
      </c>
      <c r="J16" s="4">
        <v>215.5</v>
      </c>
      <c r="K16" s="75"/>
      <c r="L16" s="75" t="s">
        <v>19</v>
      </c>
      <c r="M16" s="76" t="s">
        <v>19</v>
      </c>
      <c r="N16" s="75" t="s">
        <v>19</v>
      </c>
      <c r="O16" s="77" t="s">
        <v>19</v>
      </c>
    </row>
    <row r="17" spans="2:16">
      <c r="B17" s="74" t="s">
        <v>77</v>
      </c>
      <c r="C17" s="19">
        <v>4000</v>
      </c>
      <c r="D17" s="19">
        <v>4003</v>
      </c>
      <c r="E17" s="5">
        <v>175</v>
      </c>
      <c r="F17" s="5">
        <v>190</v>
      </c>
      <c r="G17" s="5">
        <v>195</v>
      </c>
      <c r="H17" s="5">
        <v>195</v>
      </c>
      <c r="I17" s="18">
        <v>200</v>
      </c>
      <c r="J17" s="4">
        <v>215.5</v>
      </c>
      <c r="K17" s="75"/>
      <c r="L17" s="75" t="s">
        <v>19</v>
      </c>
      <c r="M17" s="76" t="s">
        <v>19</v>
      </c>
      <c r="N17" s="75" t="s">
        <v>19</v>
      </c>
      <c r="O17" s="77" t="s">
        <v>19</v>
      </c>
    </row>
    <row r="18" spans="2:16" ht="13.5" thickBot="1">
      <c r="B18" s="78" t="s">
        <v>78</v>
      </c>
      <c r="C18" s="20">
        <v>4000</v>
      </c>
      <c r="D18" s="20">
        <v>4004</v>
      </c>
      <c r="E18" s="14">
        <v>175</v>
      </c>
      <c r="F18" s="14">
        <v>190</v>
      </c>
      <c r="G18" s="14">
        <v>195</v>
      </c>
      <c r="H18" s="14">
        <v>195</v>
      </c>
      <c r="I18" s="8">
        <v>200</v>
      </c>
      <c r="J18" s="4">
        <v>215.5</v>
      </c>
      <c r="K18" s="79"/>
      <c r="L18" s="79" t="s">
        <v>19</v>
      </c>
      <c r="M18" s="80" t="s">
        <v>19</v>
      </c>
      <c r="N18" s="79" t="s">
        <v>19</v>
      </c>
      <c r="O18" s="81" t="s">
        <v>19</v>
      </c>
    </row>
    <row r="19" spans="2:16" ht="13.5" thickBot="1">
      <c r="B19" s="67"/>
      <c r="C19" s="68"/>
      <c r="D19" s="68"/>
      <c r="E19" s="68"/>
      <c r="F19" s="68"/>
      <c r="G19" s="68"/>
      <c r="H19" s="68"/>
      <c r="I19" s="68"/>
      <c r="J19" s="68"/>
      <c r="K19" s="68"/>
      <c r="L19" s="68"/>
      <c r="M19" s="68"/>
      <c r="N19" s="68"/>
      <c r="O19" s="69"/>
    </row>
    <row r="20" spans="2:16">
      <c r="B20" s="82" t="s">
        <v>79</v>
      </c>
      <c r="C20" s="83">
        <v>600</v>
      </c>
      <c r="D20" s="83">
        <v>600</v>
      </c>
      <c r="E20" s="84">
        <v>666</v>
      </c>
      <c r="F20" s="84">
        <v>704.4</v>
      </c>
      <c r="G20" s="84">
        <v>720</v>
      </c>
      <c r="H20" s="6">
        <v>726.6</v>
      </c>
      <c r="I20" s="85">
        <v>742.2</v>
      </c>
      <c r="J20" s="4">
        <v>796</v>
      </c>
      <c r="K20" s="86"/>
      <c r="L20" s="87" t="s">
        <v>20</v>
      </c>
      <c r="M20" s="87" t="s">
        <v>20</v>
      </c>
      <c r="N20" s="86" t="s">
        <v>20</v>
      </c>
      <c r="O20" s="88" t="s">
        <v>20</v>
      </c>
    </row>
    <row r="21" spans="2:16">
      <c r="B21" s="53" t="s">
        <v>80</v>
      </c>
      <c r="C21" s="54">
        <v>7</v>
      </c>
      <c r="D21" s="54">
        <v>7</v>
      </c>
      <c r="E21" s="89">
        <v>400.8</v>
      </c>
      <c r="F21" s="89">
        <v>423.6</v>
      </c>
      <c r="G21" s="89">
        <v>433.2</v>
      </c>
      <c r="H21" s="17">
        <v>436.8</v>
      </c>
      <c r="I21" s="18">
        <v>446.40000000000003</v>
      </c>
      <c r="J21" s="4" t="s">
        <v>810</v>
      </c>
      <c r="K21" s="90"/>
      <c r="L21" s="91" t="s">
        <v>19</v>
      </c>
      <c r="M21" s="92" t="s">
        <v>20</v>
      </c>
      <c r="N21" s="91" t="s">
        <v>20</v>
      </c>
      <c r="O21" s="93" t="s">
        <v>20</v>
      </c>
    </row>
    <row r="22" spans="2:16">
      <c r="B22" s="94" t="s">
        <v>81</v>
      </c>
      <c r="C22" s="19">
        <v>453</v>
      </c>
      <c r="D22" s="19">
        <v>453</v>
      </c>
      <c r="E22" s="89">
        <v>9.5</v>
      </c>
      <c r="F22" s="89">
        <v>9.5</v>
      </c>
      <c r="G22" s="89">
        <v>10</v>
      </c>
      <c r="H22" s="17">
        <v>10</v>
      </c>
      <c r="I22" s="18">
        <v>10</v>
      </c>
      <c r="J22" s="4">
        <v>10</v>
      </c>
      <c r="K22" s="91"/>
      <c r="L22" s="91" t="s">
        <v>19</v>
      </c>
      <c r="M22" s="92" t="s">
        <v>20</v>
      </c>
      <c r="N22" s="91" t="s">
        <v>20</v>
      </c>
      <c r="O22" s="93" t="s">
        <v>20</v>
      </c>
    </row>
    <row r="23" spans="2:16">
      <c r="B23" s="94" t="s">
        <v>82</v>
      </c>
      <c r="C23" s="19">
        <v>440</v>
      </c>
      <c r="D23" s="19">
        <v>440</v>
      </c>
      <c r="E23" s="89">
        <v>7.5</v>
      </c>
      <c r="F23" s="89">
        <v>8</v>
      </c>
      <c r="G23" s="89">
        <v>8.1999999999999993</v>
      </c>
      <c r="H23" s="17">
        <v>8.4499999999999993</v>
      </c>
      <c r="I23" s="18">
        <v>8.6300000000000008</v>
      </c>
      <c r="J23" s="4">
        <v>9.25</v>
      </c>
      <c r="K23" s="91"/>
      <c r="L23" s="91" t="s">
        <v>19</v>
      </c>
      <c r="M23" s="92" t="s">
        <v>20</v>
      </c>
      <c r="N23" s="91" t="s">
        <v>20</v>
      </c>
      <c r="O23" s="93" t="s">
        <v>20</v>
      </c>
    </row>
    <row r="24" spans="2:16">
      <c r="B24" s="94" t="s">
        <v>83</v>
      </c>
      <c r="C24" s="19">
        <v>443</v>
      </c>
      <c r="D24" s="19">
        <v>443</v>
      </c>
      <c r="E24" s="89">
        <v>7.5</v>
      </c>
      <c r="F24" s="89">
        <v>8</v>
      </c>
      <c r="G24" s="89">
        <v>8.1999999999999993</v>
      </c>
      <c r="H24" s="17">
        <v>8.4499999999999993</v>
      </c>
      <c r="I24" s="18">
        <v>8.6300000000000008</v>
      </c>
      <c r="J24" s="4">
        <v>9.25</v>
      </c>
      <c r="K24" s="91"/>
      <c r="L24" s="91" t="s">
        <v>19</v>
      </c>
      <c r="M24" s="92" t="s">
        <v>20</v>
      </c>
      <c r="N24" s="91" t="s">
        <v>20</v>
      </c>
      <c r="O24" s="93" t="s">
        <v>20</v>
      </c>
    </row>
    <row r="25" spans="2:16">
      <c r="B25" s="94" t="s">
        <v>84</v>
      </c>
      <c r="C25" s="19">
        <v>440</v>
      </c>
      <c r="D25" s="19">
        <v>440</v>
      </c>
      <c r="E25" s="89"/>
      <c r="F25" s="89"/>
      <c r="G25" s="89">
        <v>62</v>
      </c>
      <c r="H25" s="17">
        <v>63</v>
      </c>
      <c r="I25" s="18"/>
      <c r="J25" s="4"/>
      <c r="K25" s="91"/>
      <c r="L25" s="91" t="s">
        <v>19</v>
      </c>
      <c r="M25" s="92" t="s">
        <v>20</v>
      </c>
      <c r="N25" s="91" t="s">
        <v>20</v>
      </c>
      <c r="O25" s="93" t="s">
        <v>20</v>
      </c>
    </row>
    <row r="26" spans="2:16" ht="13.5" thickBot="1">
      <c r="B26" s="94" t="s">
        <v>85</v>
      </c>
      <c r="C26" s="19">
        <v>443</v>
      </c>
      <c r="D26" s="19">
        <v>443</v>
      </c>
      <c r="E26" s="89"/>
      <c r="F26" s="89"/>
      <c r="G26" s="89">
        <v>42</v>
      </c>
      <c r="H26" s="17">
        <v>43</v>
      </c>
      <c r="I26" s="18"/>
      <c r="J26" s="4"/>
      <c r="K26" s="91"/>
      <c r="L26" s="91" t="s">
        <v>19</v>
      </c>
      <c r="M26" s="92" t="s">
        <v>20</v>
      </c>
      <c r="N26" s="91" t="s">
        <v>20</v>
      </c>
      <c r="O26" s="93" t="s">
        <v>20</v>
      </c>
    </row>
    <row r="27" spans="2:16" ht="13.5" thickBot="1">
      <c r="B27" s="94" t="s">
        <v>86</v>
      </c>
      <c r="C27" s="19">
        <v>610</v>
      </c>
      <c r="D27" s="19">
        <v>610</v>
      </c>
      <c r="E27" s="89">
        <v>11</v>
      </c>
      <c r="F27" s="89">
        <v>11.5</v>
      </c>
      <c r="G27" s="89">
        <v>12</v>
      </c>
      <c r="H27" s="17">
        <v>12</v>
      </c>
      <c r="I27" s="18">
        <v>12</v>
      </c>
      <c r="J27" s="4" t="s">
        <v>810</v>
      </c>
      <c r="K27" s="91"/>
      <c r="L27" s="87" t="s">
        <v>20</v>
      </c>
      <c r="M27" s="92" t="s">
        <v>20</v>
      </c>
      <c r="N27" s="91" t="s">
        <v>20</v>
      </c>
      <c r="O27" s="93" t="s">
        <v>20</v>
      </c>
    </row>
    <row r="28" spans="2:16" ht="13.5" thickBot="1">
      <c r="B28" s="95" t="s">
        <v>87</v>
      </c>
      <c r="C28" s="20">
        <v>601</v>
      </c>
      <c r="D28" s="20">
        <v>601</v>
      </c>
      <c r="E28" s="96">
        <v>132</v>
      </c>
      <c r="F28" s="96">
        <v>138</v>
      </c>
      <c r="G28" s="96">
        <v>144</v>
      </c>
      <c r="H28" s="7">
        <v>144</v>
      </c>
      <c r="I28" s="8">
        <f>I27*12</f>
        <v>144</v>
      </c>
      <c r="J28" s="4" t="s">
        <v>810</v>
      </c>
      <c r="K28" s="97"/>
      <c r="L28" s="87" t="s">
        <v>20</v>
      </c>
      <c r="M28" s="98" t="s">
        <v>20</v>
      </c>
      <c r="N28" s="97" t="s">
        <v>20</v>
      </c>
      <c r="O28" s="99" t="s">
        <v>20</v>
      </c>
      <c r="P28" s="100"/>
    </row>
    <row r="29" spans="2:16" ht="13.5" thickBot="1">
      <c r="B29" s="101"/>
      <c r="C29" s="102"/>
      <c r="D29" s="102"/>
      <c r="E29" s="102"/>
      <c r="F29" s="102"/>
      <c r="G29" s="102"/>
      <c r="H29" s="102"/>
      <c r="I29" s="102"/>
      <c r="J29" s="102"/>
      <c r="K29" s="102"/>
      <c r="L29" s="102"/>
      <c r="M29" s="102"/>
      <c r="N29" s="102"/>
      <c r="O29" s="103"/>
    </row>
    <row r="30" spans="2:16">
      <c r="B30" s="104" t="s">
        <v>88</v>
      </c>
      <c r="C30" s="105">
        <v>611</v>
      </c>
      <c r="D30" s="105">
        <v>611</v>
      </c>
      <c r="E30" s="106">
        <v>509</v>
      </c>
      <c r="F30" s="106">
        <v>538</v>
      </c>
      <c r="G30" s="106">
        <v>550</v>
      </c>
      <c r="H30" s="107">
        <v>555</v>
      </c>
      <c r="I30" s="108">
        <v>567</v>
      </c>
      <c r="J30" s="4">
        <v>607.5</v>
      </c>
      <c r="K30" s="109"/>
      <c r="L30" s="109" t="s">
        <v>19</v>
      </c>
      <c r="M30" s="87" t="s">
        <v>20</v>
      </c>
      <c r="N30" s="109" t="s">
        <v>20</v>
      </c>
      <c r="O30" s="110" t="s">
        <v>20</v>
      </c>
    </row>
    <row r="31" spans="2:16">
      <c r="B31" s="111" t="s">
        <v>89</v>
      </c>
      <c r="C31" s="112">
        <v>611</v>
      </c>
      <c r="D31" s="112">
        <v>611</v>
      </c>
      <c r="E31" s="113">
        <v>796</v>
      </c>
      <c r="F31" s="113">
        <v>842</v>
      </c>
      <c r="G31" s="113">
        <v>860</v>
      </c>
      <c r="H31" s="114">
        <v>868</v>
      </c>
      <c r="I31" s="115">
        <v>887</v>
      </c>
      <c r="J31" s="4">
        <v>951</v>
      </c>
      <c r="K31" s="116"/>
      <c r="L31" s="116" t="s">
        <v>19</v>
      </c>
      <c r="M31" s="92" t="s">
        <v>20</v>
      </c>
      <c r="N31" s="116" t="s">
        <v>20</v>
      </c>
      <c r="O31" s="117" t="s">
        <v>20</v>
      </c>
    </row>
    <row r="32" spans="2:16" ht="13.5" thickBot="1">
      <c r="B32" s="118" t="s">
        <v>90</v>
      </c>
      <c r="C32" s="119">
        <v>611</v>
      </c>
      <c r="D32" s="119">
        <v>611</v>
      </c>
      <c r="E32" s="120">
        <v>1207</v>
      </c>
      <c r="F32" s="120">
        <v>1276</v>
      </c>
      <c r="G32" s="120">
        <v>1305</v>
      </c>
      <c r="H32" s="121">
        <v>1317</v>
      </c>
      <c r="I32" s="122">
        <v>1345</v>
      </c>
      <c r="J32" s="4">
        <v>1442</v>
      </c>
      <c r="K32" s="123"/>
      <c r="L32" s="123" t="s">
        <v>19</v>
      </c>
      <c r="M32" s="98" t="s">
        <v>20</v>
      </c>
      <c r="N32" s="123" t="s">
        <v>20</v>
      </c>
      <c r="O32" s="124" t="s">
        <v>20</v>
      </c>
      <c r="P32" s="125"/>
    </row>
    <row r="33" spans="2:16" ht="13.5" thickBot="1">
      <c r="B33" s="126"/>
      <c r="C33" s="127"/>
      <c r="D33" s="127"/>
      <c r="E33" s="127"/>
      <c r="F33" s="127"/>
      <c r="G33" s="127"/>
      <c r="H33" s="127"/>
      <c r="I33" s="127"/>
      <c r="J33" s="127"/>
      <c r="K33" s="127"/>
      <c r="L33" s="127"/>
      <c r="M33" s="127"/>
      <c r="N33" s="127"/>
      <c r="O33" s="128"/>
    </row>
    <row r="34" spans="2:16" ht="13.5" thickBot="1">
      <c r="B34" s="129" t="s">
        <v>91</v>
      </c>
      <c r="C34" s="465">
        <v>6510</v>
      </c>
      <c r="D34" s="465">
        <v>6513</v>
      </c>
      <c r="E34" s="130">
        <v>280.8</v>
      </c>
      <c r="F34" s="130">
        <v>296.95</v>
      </c>
      <c r="G34" s="130">
        <v>303.55</v>
      </c>
      <c r="H34" s="9">
        <v>306.35000000000002</v>
      </c>
      <c r="I34" s="16">
        <v>312.8</v>
      </c>
      <c r="J34" s="4">
        <v>335.45</v>
      </c>
      <c r="K34" s="86"/>
      <c r="L34" s="86" t="s">
        <v>19</v>
      </c>
      <c r="M34" s="86" t="s">
        <v>19</v>
      </c>
      <c r="N34" s="86" t="s">
        <v>19</v>
      </c>
      <c r="O34" s="88" t="s">
        <v>19</v>
      </c>
    </row>
    <row r="35" spans="2:16" ht="13.5" thickBot="1">
      <c r="B35" s="10" t="s">
        <v>92</v>
      </c>
      <c r="C35" s="465">
        <v>6510</v>
      </c>
      <c r="D35" s="466">
        <v>6511</v>
      </c>
      <c r="E35" s="131">
        <v>185.35</v>
      </c>
      <c r="F35" s="131">
        <v>196</v>
      </c>
      <c r="G35" s="131">
        <v>200.35</v>
      </c>
      <c r="H35" s="5">
        <v>202.2</v>
      </c>
      <c r="I35" s="21">
        <v>206.45000000000002</v>
      </c>
      <c r="J35" s="4">
        <v>221.4</v>
      </c>
      <c r="K35" s="91"/>
      <c r="L35" s="91" t="s">
        <v>19</v>
      </c>
      <c r="M35" s="91" t="s">
        <v>19</v>
      </c>
      <c r="N35" s="91" t="s">
        <v>19</v>
      </c>
      <c r="O35" s="93" t="s">
        <v>19</v>
      </c>
    </row>
    <row r="36" spans="2:16" ht="13.5" thickBot="1">
      <c r="B36" s="10" t="s">
        <v>93</v>
      </c>
      <c r="C36" s="465">
        <v>6510</v>
      </c>
      <c r="D36" s="466">
        <v>6512</v>
      </c>
      <c r="E36" s="131">
        <v>185.35</v>
      </c>
      <c r="F36" s="131">
        <v>196</v>
      </c>
      <c r="G36" s="131">
        <v>200.35</v>
      </c>
      <c r="H36" s="5">
        <v>202.2</v>
      </c>
      <c r="I36" s="21">
        <v>206.45000000000002</v>
      </c>
      <c r="J36" s="4">
        <v>221.4</v>
      </c>
      <c r="K36" s="91"/>
      <c r="L36" s="91" t="s">
        <v>19</v>
      </c>
      <c r="M36" s="91" t="s">
        <v>19</v>
      </c>
      <c r="N36" s="91" t="s">
        <v>19</v>
      </c>
      <c r="O36" s="93" t="s">
        <v>19</v>
      </c>
      <c r="P36" s="125"/>
    </row>
    <row r="37" spans="2:16">
      <c r="B37" s="10" t="s">
        <v>94</v>
      </c>
      <c r="C37" s="465">
        <v>6510</v>
      </c>
      <c r="D37" s="466">
        <v>6514</v>
      </c>
      <c r="E37" s="131">
        <v>185.35</v>
      </c>
      <c r="F37" s="131">
        <v>196</v>
      </c>
      <c r="G37" s="131">
        <v>200.35</v>
      </c>
      <c r="H37" s="5">
        <v>202.2</v>
      </c>
      <c r="I37" s="21">
        <v>206.45000000000002</v>
      </c>
      <c r="J37" s="4">
        <v>221.4</v>
      </c>
      <c r="K37" s="91"/>
      <c r="L37" s="91" t="s">
        <v>19</v>
      </c>
      <c r="M37" s="91" t="s">
        <v>19</v>
      </c>
      <c r="N37" s="91" t="s">
        <v>19</v>
      </c>
      <c r="O37" s="93" t="s">
        <v>19</v>
      </c>
    </row>
    <row r="38" spans="2:16">
      <c r="B38" s="10" t="s">
        <v>95</v>
      </c>
      <c r="C38" s="466">
        <v>6500</v>
      </c>
      <c r="D38" s="466">
        <v>6503</v>
      </c>
      <c r="E38" s="131">
        <v>2808</v>
      </c>
      <c r="F38" s="131">
        <v>2969.5</v>
      </c>
      <c r="G38" s="131">
        <v>3035.5</v>
      </c>
      <c r="H38" s="5">
        <v>3063.5</v>
      </c>
      <c r="I38" s="21">
        <v>3128</v>
      </c>
      <c r="J38" s="4">
        <v>3354.5</v>
      </c>
      <c r="K38" s="91"/>
      <c r="L38" s="91" t="s">
        <v>19</v>
      </c>
      <c r="M38" s="91" t="s">
        <v>19</v>
      </c>
      <c r="N38" s="91" t="s">
        <v>19</v>
      </c>
      <c r="O38" s="93" t="s">
        <v>19</v>
      </c>
    </row>
    <row r="39" spans="2:16">
      <c r="B39" s="10" t="s">
        <v>96</v>
      </c>
      <c r="C39" s="466">
        <v>6500</v>
      </c>
      <c r="D39" s="466">
        <v>6501</v>
      </c>
      <c r="E39" s="131">
        <v>1853.5</v>
      </c>
      <c r="F39" s="131">
        <v>1960</v>
      </c>
      <c r="G39" s="131">
        <v>2003.5</v>
      </c>
      <c r="H39" s="5">
        <v>2022</v>
      </c>
      <c r="I39" s="21">
        <v>2064.5</v>
      </c>
      <c r="J39" s="4">
        <v>2214</v>
      </c>
      <c r="K39" s="91"/>
      <c r="L39" s="91" t="s">
        <v>19</v>
      </c>
      <c r="M39" s="91" t="s">
        <v>19</v>
      </c>
      <c r="N39" s="91" t="s">
        <v>19</v>
      </c>
      <c r="O39" s="93" t="s">
        <v>19</v>
      </c>
    </row>
    <row r="40" spans="2:16">
      <c r="B40" s="10" t="s">
        <v>97</v>
      </c>
      <c r="C40" s="466">
        <v>6500</v>
      </c>
      <c r="D40" s="466">
        <v>6502</v>
      </c>
      <c r="E40" s="131">
        <v>1853.5</v>
      </c>
      <c r="F40" s="131">
        <v>1960</v>
      </c>
      <c r="G40" s="131">
        <v>2003.5</v>
      </c>
      <c r="H40" s="5">
        <v>2022</v>
      </c>
      <c r="I40" s="21">
        <v>2064.5</v>
      </c>
      <c r="J40" s="4">
        <v>2214</v>
      </c>
      <c r="K40" s="91"/>
      <c r="L40" s="91" t="s">
        <v>19</v>
      </c>
      <c r="M40" s="91" t="s">
        <v>19</v>
      </c>
      <c r="N40" s="91" t="s">
        <v>19</v>
      </c>
      <c r="O40" s="93" t="s">
        <v>19</v>
      </c>
    </row>
    <row r="41" spans="2:16">
      <c r="B41" s="10" t="s">
        <v>98</v>
      </c>
      <c r="C41" s="466">
        <v>6500</v>
      </c>
      <c r="D41" s="466">
        <v>6504</v>
      </c>
      <c r="E41" s="131">
        <v>1853.5</v>
      </c>
      <c r="F41" s="131">
        <v>1960</v>
      </c>
      <c r="G41" s="131">
        <v>2003.5</v>
      </c>
      <c r="H41" s="5">
        <v>2022</v>
      </c>
      <c r="I41" s="21">
        <v>2064.5</v>
      </c>
      <c r="J41" s="4">
        <v>2214</v>
      </c>
      <c r="K41" s="91"/>
      <c r="L41" s="91" t="s">
        <v>19</v>
      </c>
      <c r="M41" s="91" t="s">
        <v>19</v>
      </c>
      <c r="N41" s="91" t="s">
        <v>19</v>
      </c>
      <c r="O41" s="93" t="s">
        <v>19</v>
      </c>
    </row>
    <row r="42" spans="2:16">
      <c r="B42" s="10" t="s">
        <v>99</v>
      </c>
      <c r="C42" s="466">
        <v>6505</v>
      </c>
      <c r="D42" s="466">
        <v>6518</v>
      </c>
      <c r="E42" s="131">
        <v>1367.8</v>
      </c>
      <c r="F42" s="131">
        <v>2969.5</v>
      </c>
      <c r="G42" s="131">
        <v>3035.5</v>
      </c>
      <c r="H42" s="5">
        <f>H38</f>
        <v>3063.5</v>
      </c>
      <c r="I42" s="21">
        <v>3128</v>
      </c>
      <c r="J42" s="4">
        <f>J38</f>
        <v>3354.5</v>
      </c>
      <c r="K42" s="91"/>
      <c r="L42" s="91" t="s">
        <v>19</v>
      </c>
      <c r="M42" s="91" t="s">
        <v>20</v>
      </c>
      <c r="N42" s="91" t="s">
        <v>20</v>
      </c>
      <c r="O42" s="93" t="s">
        <v>20</v>
      </c>
    </row>
    <row r="43" spans="2:16">
      <c r="B43" s="10" t="s">
        <v>100</v>
      </c>
      <c r="C43" s="466">
        <v>6505</v>
      </c>
      <c r="D43" s="466">
        <v>6516</v>
      </c>
      <c r="E43" s="131">
        <v>1367.8</v>
      </c>
      <c r="F43" s="131">
        <v>1960</v>
      </c>
      <c r="G43" s="131">
        <v>2003.5</v>
      </c>
      <c r="H43" s="5">
        <f>H41</f>
        <v>2022</v>
      </c>
      <c r="I43" s="21">
        <v>2064.5</v>
      </c>
      <c r="J43" s="4">
        <v>2214</v>
      </c>
      <c r="K43" s="91"/>
      <c r="L43" s="91" t="s">
        <v>19</v>
      </c>
      <c r="M43" s="91" t="s">
        <v>20</v>
      </c>
      <c r="N43" s="91" t="s">
        <v>20</v>
      </c>
      <c r="O43" s="93" t="s">
        <v>20</v>
      </c>
    </row>
    <row r="44" spans="2:16">
      <c r="B44" s="10" t="s">
        <v>101</v>
      </c>
      <c r="C44" s="466">
        <v>6505</v>
      </c>
      <c r="D44" s="466">
        <v>6517</v>
      </c>
      <c r="E44" s="131">
        <v>1367.8</v>
      </c>
      <c r="F44" s="131">
        <v>1960</v>
      </c>
      <c r="G44" s="131">
        <v>2003.5</v>
      </c>
      <c r="H44" s="5">
        <v>2022</v>
      </c>
      <c r="I44" s="21">
        <v>2064.5</v>
      </c>
      <c r="J44" s="4">
        <v>2214</v>
      </c>
      <c r="K44" s="91"/>
      <c r="L44" s="91" t="s">
        <v>19</v>
      </c>
      <c r="M44" s="91" t="s">
        <v>20</v>
      </c>
      <c r="N44" s="91" t="s">
        <v>20</v>
      </c>
      <c r="O44" s="93" t="s">
        <v>20</v>
      </c>
      <c r="P44" s="125"/>
    </row>
    <row r="45" spans="2:16">
      <c r="B45" s="10" t="s">
        <v>102</v>
      </c>
      <c r="C45" s="466">
        <v>6505</v>
      </c>
      <c r="D45" s="466">
        <v>6519</v>
      </c>
      <c r="E45" s="131">
        <v>1367.8</v>
      </c>
      <c r="F45" s="131">
        <v>1960</v>
      </c>
      <c r="G45" s="131">
        <v>2003.5</v>
      </c>
      <c r="H45" s="5">
        <f t="shared" ref="H45" si="0">H43</f>
        <v>2022</v>
      </c>
      <c r="I45" s="21">
        <v>2064.5</v>
      </c>
      <c r="J45" s="4">
        <v>2214</v>
      </c>
      <c r="K45" s="91"/>
      <c r="L45" s="91" t="s">
        <v>19</v>
      </c>
      <c r="M45" s="91" t="s">
        <v>20</v>
      </c>
      <c r="N45" s="91" t="s">
        <v>20</v>
      </c>
      <c r="O45" s="93" t="s">
        <v>20</v>
      </c>
      <c r="P45" s="125"/>
    </row>
    <row r="46" spans="2:16" ht="13.5" thickBot="1">
      <c r="B46" s="13" t="s">
        <v>103</v>
      </c>
      <c r="C46" s="466">
        <v>6505</v>
      </c>
      <c r="D46" s="466">
        <v>6505</v>
      </c>
      <c r="E46" s="132">
        <v>1367.8</v>
      </c>
      <c r="F46" s="132">
        <v>1446.5</v>
      </c>
      <c r="G46" s="132">
        <v>1478.7</v>
      </c>
      <c r="H46" s="14">
        <v>1492.2</v>
      </c>
      <c r="I46" s="15">
        <v>1523.8000000000002</v>
      </c>
      <c r="J46" s="4">
        <v>1634</v>
      </c>
      <c r="K46" s="97"/>
      <c r="L46" s="97" t="s">
        <v>19</v>
      </c>
      <c r="M46" s="97" t="s">
        <v>20</v>
      </c>
      <c r="N46" s="97" t="s">
        <v>19</v>
      </c>
      <c r="O46" s="99" t="s">
        <v>20</v>
      </c>
    </row>
    <row r="47" spans="2:16" ht="13.5" thickBot="1">
      <c r="B47" s="101"/>
      <c r="C47" s="102"/>
      <c r="D47" s="102"/>
      <c r="E47" s="102"/>
      <c r="F47" s="102"/>
      <c r="G47" s="102"/>
      <c r="H47" s="102"/>
      <c r="I47" s="102"/>
      <c r="J47" s="102"/>
      <c r="K47" s="102"/>
      <c r="L47" s="102"/>
      <c r="M47" s="102"/>
      <c r="N47" s="102"/>
      <c r="O47" s="103"/>
    </row>
    <row r="48" spans="2:16">
      <c r="B48" s="129" t="s">
        <v>104</v>
      </c>
      <c r="C48" s="47">
        <v>2010</v>
      </c>
      <c r="D48" s="47">
        <v>2011</v>
      </c>
      <c r="E48" s="9">
        <v>0</v>
      </c>
      <c r="F48" s="9">
        <v>0</v>
      </c>
      <c r="G48" s="9">
        <v>0</v>
      </c>
      <c r="H48" s="9">
        <v>0</v>
      </c>
      <c r="I48" s="16">
        <v>0</v>
      </c>
      <c r="J48" s="4"/>
      <c r="K48" s="86"/>
      <c r="L48" s="86" t="s">
        <v>19</v>
      </c>
      <c r="M48" s="133" t="s">
        <v>19</v>
      </c>
      <c r="N48" s="86" t="s">
        <v>20</v>
      </c>
      <c r="O48" s="88" t="s">
        <v>20</v>
      </c>
    </row>
    <row r="49" spans="2:15">
      <c r="B49" s="10" t="s">
        <v>105</v>
      </c>
      <c r="C49" s="19">
        <v>2010</v>
      </c>
      <c r="D49" s="19">
        <v>2012</v>
      </c>
      <c r="E49" s="5">
        <v>0</v>
      </c>
      <c r="F49" s="5">
        <v>0</v>
      </c>
      <c r="G49" s="5">
        <v>0</v>
      </c>
      <c r="H49" s="5">
        <v>0</v>
      </c>
      <c r="I49" s="21">
        <v>0</v>
      </c>
      <c r="J49" s="4"/>
      <c r="K49" s="91"/>
      <c r="L49" s="91" t="s">
        <v>19</v>
      </c>
      <c r="M49" s="134" t="s">
        <v>19</v>
      </c>
      <c r="N49" s="91" t="s">
        <v>20</v>
      </c>
      <c r="O49" s="93" t="s">
        <v>20</v>
      </c>
    </row>
    <row r="50" spans="2:15">
      <c r="B50" s="10" t="s">
        <v>106</v>
      </c>
      <c r="C50" s="19">
        <v>2010</v>
      </c>
      <c r="D50" s="19">
        <v>2013</v>
      </c>
      <c r="E50" s="5">
        <v>0</v>
      </c>
      <c r="F50" s="5">
        <v>0</v>
      </c>
      <c r="G50" s="5">
        <v>0</v>
      </c>
      <c r="H50" s="5">
        <v>0</v>
      </c>
      <c r="I50" s="21">
        <v>0</v>
      </c>
      <c r="J50" s="4"/>
      <c r="K50" s="91"/>
      <c r="L50" s="91" t="s">
        <v>19</v>
      </c>
      <c r="M50" s="134" t="s">
        <v>19</v>
      </c>
      <c r="N50" s="91" t="s">
        <v>20</v>
      </c>
      <c r="O50" s="93" t="s">
        <v>20</v>
      </c>
    </row>
    <row r="51" spans="2:15" ht="13.5" thickBot="1">
      <c r="B51" s="13" t="s">
        <v>107</v>
      </c>
      <c r="C51" s="20">
        <v>2010</v>
      </c>
      <c r="D51" s="20">
        <v>2014</v>
      </c>
      <c r="E51" s="14">
        <v>0</v>
      </c>
      <c r="F51" s="14">
        <v>0</v>
      </c>
      <c r="G51" s="14">
        <v>0</v>
      </c>
      <c r="H51" s="14">
        <v>0</v>
      </c>
      <c r="I51" s="15">
        <v>0</v>
      </c>
      <c r="J51" s="4"/>
      <c r="K51" s="97"/>
      <c r="L51" s="97" t="s">
        <v>19</v>
      </c>
      <c r="M51" s="135" t="s">
        <v>19</v>
      </c>
      <c r="N51" s="97" t="s">
        <v>20</v>
      </c>
      <c r="O51" s="99" t="s">
        <v>20</v>
      </c>
    </row>
    <row r="52" spans="2:15">
      <c r="M52" s="136"/>
    </row>
    <row r="53" spans="2:15">
      <c r="M53" s="136"/>
    </row>
    <row r="54" spans="2:15">
      <c r="M54" s="136"/>
    </row>
    <row r="55" spans="2:15">
      <c r="M55" s="136"/>
    </row>
    <row r="56" spans="2:15">
      <c r="M56" s="137"/>
    </row>
    <row r="57" spans="2:15">
      <c r="M57" s="3"/>
    </row>
    <row r="58" spans="2:15">
      <c r="M58" s="138"/>
    </row>
    <row r="59" spans="2:15">
      <c r="M59" s="138"/>
    </row>
    <row r="60" spans="2:15">
      <c r="M60" s="138"/>
    </row>
    <row r="61" spans="2:15">
      <c r="M61" s="138"/>
    </row>
    <row r="62" spans="2:15">
      <c r="M62" s="138"/>
    </row>
    <row r="63" spans="2:15">
      <c r="M63" s="138"/>
    </row>
    <row r="64" spans="2:15">
      <c r="M64" s="138"/>
    </row>
    <row r="65" spans="13:13">
      <c r="M65" s="138"/>
    </row>
    <row r="66" spans="13:13">
      <c r="M66" s="138"/>
    </row>
    <row r="67" spans="13:13">
      <c r="M67" s="3"/>
    </row>
    <row r="68" spans="13:13">
      <c r="M68" s="3"/>
    </row>
    <row r="69" spans="13:13">
      <c r="M69" s="3"/>
    </row>
    <row r="70" spans="13:13">
      <c r="M70" s="3"/>
    </row>
    <row r="71" spans="13:13">
      <c r="M71" s="3"/>
    </row>
    <row r="72" spans="13:13">
      <c r="M72" s="138"/>
    </row>
    <row r="73" spans="13:13">
      <c r="M73" s="3"/>
    </row>
    <row r="74" spans="13:13">
      <c r="M74" s="137"/>
    </row>
    <row r="75" spans="13:13">
      <c r="M75" s="3"/>
    </row>
    <row r="76" spans="13:13">
      <c r="M76" s="137"/>
    </row>
    <row r="77" spans="13:13">
      <c r="M77" s="3"/>
    </row>
    <row r="78" spans="13:13">
      <c r="M78" s="3"/>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2DCAE-DCC3-49DC-8AFA-70122E42BE7B}">
  <sheetPr>
    <tabColor rgb="FF92D050"/>
  </sheetPr>
  <dimension ref="A1:K47"/>
  <sheetViews>
    <sheetView workbookViewId="0">
      <selection activeCell="D19" sqref="D19"/>
    </sheetView>
  </sheetViews>
  <sheetFormatPr defaultRowHeight="15.75"/>
  <cols>
    <col min="1" max="1" width="56" style="993" customWidth="1"/>
    <col min="2" max="2" width="21.875" style="993" customWidth="1"/>
    <col min="3" max="3" width="11.5" style="993" bestFit="1" customWidth="1"/>
    <col min="4" max="4" width="14.875" style="993" customWidth="1"/>
    <col min="5" max="5" width="11.375" style="994" hidden="1" customWidth="1"/>
    <col min="6" max="6" width="11.875" style="994" hidden="1" customWidth="1"/>
    <col min="7" max="7" width="11.375" style="994" hidden="1" customWidth="1"/>
    <col min="8" max="9" width="11.375" style="995" hidden="1" customWidth="1"/>
    <col min="10" max="10" width="11.375" style="995" customWidth="1"/>
    <col min="11" max="11" width="11.375" style="996" customWidth="1"/>
  </cols>
  <sheetData>
    <row r="1" spans="1:11" ht="16.5" thickBot="1">
      <c r="J1" s="995" t="s">
        <v>0</v>
      </c>
    </row>
    <row r="2" spans="1:11" ht="16.5" thickBot="1">
      <c r="A2" s="1005" t="s">
        <v>3</v>
      </c>
      <c r="B2" s="1577" t="s">
        <v>1200</v>
      </c>
      <c r="C2" s="1006" t="s">
        <v>4</v>
      </c>
      <c r="D2" s="1006" t="s">
        <v>5</v>
      </c>
      <c r="E2" s="1007">
        <v>2017</v>
      </c>
      <c r="F2" s="1008">
        <v>2018</v>
      </c>
      <c r="G2" s="1008">
        <v>2019</v>
      </c>
      <c r="H2" s="1008">
        <v>2020</v>
      </c>
      <c r="I2" s="1008">
        <v>2021</v>
      </c>
      <c r="J2" s="1008" t="s">
        <v>904</v>
      </c>
      <c r="K2" s="1006">
        <v>2023</v>
      </c>
    </row>
    <row r="3" spans="1:11" ht="16.5" thickBot="1">
      <c r="A3" s="1047" t="s">
        <v>1026</v>
      </c>
      <c r="B3" s="1578"/>
      <c r="C3" s="1048"/>
      <c r="D3" s="1048"/>
      <c r="E3" s="1048"/>
      <c r="F3" s="1049"/>
      <c r="G3" s="1049"/>
      <c r="H3" s="1048"/>
      <c r="I3" s="1048"/>
      <c r="J3" s="1048"/>
      <c r="K3" s="1050"/>
    </row>
    <row r="4" spans="1:11" ht="16.5" thickBot="1">
      <c r="A4" s="1371" t="s">
        <v>1052</v>
      </c>
      <c r="B4" s="1579" t="s">
        <v>1201</v>
      </c>
      <c r="C4" s="1372">
        <v>1283</v>
      </c>
      <c r="D4" s="1372">
        <v>1283</v>
      </c>
      <c r="E4" s="569">
        <v>1164</v>
      </c>
      <c r="F4" s="569">
        <v>1189</v>
      </c>
      <c r="G4" s="569">
        <v>1269.0999999999999</v>
      </c>
      <c r="H4" s="569">
        <v>1310.1400000000001</v>
      </c>
      <c r="I4" s="569"/>
      <c r="J4" s="569">
        <v>1376.82</v>
      </c>
      <c r="K4" s="1369">
        <v>1490.27</v>
      </c>
    </row>
    <row r="5" spans="1:11" ht="16.5" thickBot="1">
      <c r="A5" s="512" t="s">
        <v>1051</v>
      </c>
      <c r="B5" s="1579" t="s">
        <v>1201</v>
      </c>
      <c r="C5" s="566">
        <v>8125</v>
      </c>
      <c r="D5" s="566">
        <v>8126</v>
      </c>
      <c r="E5" s="571"/>
      <c r="F5" s="698">
        <v>87.5</v>
      </c>
      <c r="G5" s="1373">
        <v>90</v>
      </c>
      <c r="H5" s="571">
        <v>90</v>
      </c>
      <c r="I5" s="571">
        <v>90</v>
      </c>
      <c r="J5" s="571">
        <v>94.5</v>
      </c>
      <c r="K5" s="1369">
        <v>101.35</v>
      </c>
    </row>
    <row r="6" spans="1:11" ht="16.5" thickBot="1">
      <c r="A6" s="512" t="s">
        <v>1050</v>
      </c>
      <c r="B6" s="1579" t="s">
        <v>1201</v>
      </c>
      <c r="C6" s="566">
        <v>8125</v>
      </c>
      <c r="D6" s="566">
        <v>8127</v>
      </c>
      <c r="E6" s="571"/>
      <c r="F6" s="698">
        <v>87.5</v>
      </c>
      <c r="G6" s="1373">
        <v>90</v>
      </c>
      <c r="H6" s="571">
        <v>90</v>
      </c>
      <c r="I6" s="571">
        <v>90</v>
      </c>
      <c r="J6" s="571">
        <v>94.5</v>
      </c>
      <c r="K6" s="1369">
        <v>101.35</v>
      </c>
    </row>
    <row r="7" spans="1:11" ht="16.5" thickBot="1">
      <c r="A7" s="512" t="s">
        <v>1049</v>
      </c>
      <c r="B7" s="1579" t="s">
        <v>1201</v>
      </c>
      <c r="C7" s="566">
        <v>8125</v>
      </c>
      <c r="D7" s="566">
        <v>8128</v>
      </c>
      <c r="E7" s="571"/>
      <c r="F7" s="698">
        <v>87.5</v>
      </c>
      <c r="G7" s="1373">
        <v>90</v>
      </c>
      <c r="H7" s="571">
        <v>90</v>
      </c>
      <c r="I7" s="571">
        <v>90</v>
      </c>
      <c r="J7" s="571">
        <v>94.5</v>
      </c>
      <c r="K7" s="1369">
        <v>101.35</v>
      </c>
    </row>
    <row r="8" spans="1:11" ht="16.5" thickBot="1">
      <c r="A8" s="512" t="s">
        <v>1048</v>
      </c>
      <c r="B8" s="1579" t="s">
        <v>1201</v>
      </c>
      <c r="C8" s="566">
        <v>8125</v>
      </c>
      <c r="D8" s="566">
        <v>8129</v>
      </c>
      <c r="E8" s="571"/>
      <c r="F8" s="698">
        <v>87.5</v>
      </c>
      <c r="G8" s="1373">
        <v>90</v>
      </c>
      <c r="H8" s="571">
        <v>90</v>
      </c>
      <c r="I8" s="571">
        <v>90</v>
      </c>
      <c r="J8" s="571">
        <v>94.5</v>
      </c>
      <c r="K8" s="1369">
        <v>101.35</v>
      </c>
    </row>
    <row r="9" spans="1:11" ht="16.5" thickBot="1">
      <c r="A9" s="512" t="s">
        <v>1047</v>
      </c>
      <c r="B9" s="1579" t="s">
        <v>1201</v>
      </c>
      <c r="C9" s="566">
        <v>8130</v>
      </c>
      <c r="D9" s="566">
        <v>8131</v>
      </c>
      <c r="E9" s="571"/>
      <c r="F9" s="698">
        <v>127.5</v>
      </c>
      <c r="G9" s="1373">
        <v>131</v>
      </c>
      <c r="H9" s="571">
        <v>131</v>
      </c>
      <c r="I9" s="571">
        <v>131</v>
      </c>
      <c r="J9" s="571">
        <v>137.5</v>
      </c>
      <c r="K9" s="1369">
        <v>147.44999999999999</v>
      </c>
    </row>
    <row r="10" spans="1:11" ht="16.5" thickBot="1">
      <c r="A10" s="512" t="s">
        <v>1046</v>
      </c>
      <c r="B10" s="1579" t="s">
        <v>1201</v>
      </c>
      <c r="C10" s="566">
        <v>8130</v>
      </c>
      <c r="D10" s="566">
        <v>8132</v>
      </c>
      <c r="E10" s="571"/>
      <c r="F10" s="698">
        <v>127.5</v>
      </c>
      <c r="G10" s="1373">
        <v>131</v>
      </c>
      <c r="H10" s="571">
        <v>131</v>
      </c>
      <c r="I10" s="571">
        <v>131</v>
      </c>
      <c r="J10" s="571">
        <v>137.5</v>
      </c>
      <c r="K10" s="1369">
        <v>147.44999999999999</v>
      </c>
    </row>
    <row r="11" spans="1:11" ht="16.5" thickBot="1">
      <c r="A11" s="512" t="s">
        <v>1045</v>
      </c>
      <c r="B11" s="1579" t="s">
        <v>1201</v>
      </c>
      <c r="C11" s="566">
        <v>8130</v>
      </c>
      <c r="D11" s="566">
        <v>8133</v>
      </c>
      <c r="E11" s="571"/>
      <c r="F11" s="698">
        <v>127.5</v>
      </c>
      <c r="G11" s="1373">
        <v>131</v>
      </c>
      <c r="H11" s="571">
        <v>131</v>
      </c>
      <c r="I11" s="571">
        <v>131</v>
      </c>
      <c r="J11" s="571">
        <v>137.5</v>
      </c>
      <c r="K11" s="1369">
        <v>147.44999999999999</v>
      </c>
    </row>
    <row r="12" spans="1:11" ht="16.5" thickBot="1">
      <c r="A12" s="1374" t="s">
        <v>1044</v>
      </c>
      <c r="B12" s="1579" t="s">
        <v>1201</v>
      </c>
      <c r="C12" s="1375">
        <v>8130</v>
      </c>
      <c r="D12" s="1375">
        <v>8134</v>
      </c>
      <c r="E12" s="1376"/>
      <c r="F12" s="1377">
        <v>127.5</v>
      </c>
      <c r="G12" s="1378">
        <v>131</v>
      </c>
      <c r="H12" s="1376">
        <v>131</v>
      </c>
      <c r="I12" s="1376">
        <v>131</v>
      </c>
      <c r="J12" s="1376">
        <v>137.5</v>
      </c>
      <c r="K12" s="1370">
        <v>147.44999999999999</v>
      </c>
    </row>
    <row r="13" spans="1:11" ht="16.5" thickBot="1">
      <c r="A13" s="1379" t="s">
        <v>1043</v>
      </c>
      <c r="B13" s="1579" t="s">
        <v>1201</v>
      </c>
      <c r="C13" s="1380"/>
      <c r="D13" s="1380"/>
      <c r="E13" s="571"/>
      <c r="F13" s="571"/>
      <c r="G13" s="571"/>
      <c r="H13" s="571"/>
      <c r="I13" s="571"/>
      <c r="J13" s="571"/>
      <c r="K13" s="1370" t="s">
        <v>1164</v>
      </c>
    </row>
    <row r="14" spans="1:11" ht="16.5" thickBot="1">
      <c r="A14" s="1379" t="s">
        <v>1042</v>
      </c>
      <c r="B14" s="1579" t="s">
        <v>1201</v>
      </c>
      <c r="C14" s="1380"/>
      <c r="D14" s="1380"/>
      <c r="E14" s="571"/>
      <c r="F14" s="571"/>
      <c r="G14" s="571"/>
      <c r="H14" s="571"/>
      <c r="I14" s="571"/>
      <c r="J14" s="571"/>
      <c r="K14" s="1370" t="s">
        <v>1164</v>
      </c>
    </row>
    <row r="15" spans="1:11">
      <c r="A15" s="1379" t="s">
        <v>1041</v>
      </c>
      <c r="B15" s="1579" t="s">
        <v>1201</v>
      </c>
      <c r="C15" s="1380"/>
      <c r="D15" s="1380"/>
      <c r="E15" s="571"/>
      <c r="F15" s="571"/>
      <c r="G15" s="571"/>
      <c r="H15" s="571"/>
      <c r="I15" s="571"/>
      <c r="J15" s="571"/>
      <c r="K15" s="1369" t="s">
        <v>1164</v>
      </c>
    </row>
    <row r="16" spans="1:11">
      <c r="A16" s="1381" t="s">
        <v>1052</v>
      </c>
      <c r="B16" s="1381" t="s">
        <v>1202</v>
      </c>
      <c r="C16" s="1382">
        <v>1283</v>
      </c>
      <c r="D16" s="1382">
        <v>1283</v>
      </c>
      <c r="E16" s="496">
        <v>1189</v>
      </c>
      <c r="F16" s="557">
        <v>1269.0999999999999</v>
      </c>
      <c r="G16" s="557">
        <v>1310.1400000000001</v>
      </c>
      <c r="H16" s="629"/>
      <c r="I16" s="629"/>
      <c r="J16" s="629">
        <v>1376.82</v>
      </c>
      <c r="K16" s="1369">
        <v>1490.27</v>
      </c>
    </row>
    <row r="17" spans="1:11">
      <c r="A17" s="644" t="s">
        <v>1056</v>
      </c>
      <c r="B17" s="1381" t="s">
        <v>1202</v>
      </c>
      <c r="C17" s="645">
        <v>8120</v>
      </c>
      <c r="D17" s="645">
        <v>8121</v>
      </c>
      <c r="E17" s="1383">
        <v>87.5</v>
      </c>
      <c r="F17" s="1384">
        <v>100</v>
      </c>
      <c r="G17" s="1383">
        <v>110</v>
      </c>
      <c r="H17" s="1385"/>
      <c r="I17" s="1385"/>
      <c r="J17" s="1385">
        <v>115.5</v>
      </c>
      <c r="K17" s="1369">
        <v>125</v>
      </c>
    </row>
    <row r="18" spans="1:11">
      <c r="A18" s="644" t="s">
        <v>1055</v>
      </c>
      <c r="B18" s="1381" t="s">
        <v>1202</v>
      </c>
      <c r="C18" s="645">
        <v>8120</v>
      </c>
      <c r="D18" s="645">
        <v>8122</v>
      </c>
      <c r="E18" s="1383">
        <v>87.5</v>
      </c>
      <c r="F18" s="1384">
        <v>100</v>
      </c>
      <c r="G18" s="1383">
        <v>110</v>
      </c>
      <c r="H18" s="1385"/>
      <c r="I18" s="1385"/>
      <c r="J18" s="1385">
        <v>115.5</v>
      </c>
      <c r="K18" s="1369">
        <v>125</v>
      </c>
    </row>
    <row r="19" spans="1:11">
      <c r="A19" s="644" t="s">
        <v>1054</v>
      </c>
      <c r="B19" s="1381" t="s">
        <v>1202</v>
      </c>
      <c r="C19" s="645">
        <v>8120</v>
      </c>
      <c r="D19" s="645">
        <v>8123</v>
      </c>
      <c r="E19" s="1383">
        <v>87.5</v>
      </c>
      <c r="F19" s="1384">
        <v>100</v>
      </c>
      <c r="G19" s="1383">
        <v>110</v>
      </c>
      <c r="H19" s="1385"/>
      <c r="I19" s="1385"/>
      <c r="J19" s="1385">
        <v>115.5</v>
      </c>
      <c r="K19" s="1369">
        <v>125</v>
      </c>
    </row>
    <row r="20" spans="1:11">
      <c r="A20" s="644" t="s">
        <v>1053</v>
      </c>
      <c r="B20" s="1381" t="s">
        <v>1202</v>
      </c>
      <c r="C20" s="645">
        <v>8120</v>
      </c>
      <c r="D20" s="645">
        <v>8124</v>
      </c>
      <c r="E20" s="1383">
        <v>87.5</v>
      </c>
      <c r="F20" s="1384">
        <v>100</v>
      </c>
      <c r="G20" s="1383">
        <v>110</v>
      </c>
      <c r="H20" s="1385"/>
      <c r="I20" s="1385"/>
      <c r="J20" s="1385">
        <v>115.5</v>
      </c>
      <c r="K20" s="1369">
        <v>125</v>
      </c>
    </row>
    <row r="21" spans="1:11">
      <c r="A21" s="1379" t="s">
        <v>1043</v>
      </c>
      <c r="B21" s="1381" t="s">
        <v>1202</v>
      </c>
      <c r="C21" s="1386"/>
      <c r="D21" s="1386"/>
      <c r="E21" s="571"/>
      <c r="F21" s="571"/>
      <c r="G21" s="571"/>
      <c r="H21" s="571"/>
      <c r="I21" s="571"/>
      <c r="J21" s="571"/>
      <c r="K21" s="1369" t="s">
        <v>1164</v>
      </c>
    </row>
    <row r="22" spans="1:11">
      <c r="A22" s="1379" t="s">
        <v>1042</v>
      </c>
      <c r="B22" s="1381" t="s">
        <v>1202</v>
      </c>
      <c r="C22" s="1386"/>
      <c r="D22" s="1386"/>
      <c r="E22" s="571"/>
      <c r="F22" s="571"/>
      <c r="G22" s="571"/>
      <c r="H22" s="571"/>
      <c r="I22" s="571"/>
      <c r="J22" s="571"/>
      <c r="K22" s="1369" t="s">
        <v>1164</v>
      </c>
    </row>
    <row r="23" spans="1:11">
      <c r="A23" s="1379" t="s">
        <v>1041</v>
      </c>
      <c r="B23" s="1381" t="s">
        <v>1202</v>
      </c>
      <c r="C23" s="1387"/>
      <c r="D23" s="1387"/>
      <c r="E23" s="1388"/>
      <c r="F23" s="1388"/>
      <c r="G23" s="1388"/>
      <c r="H23" s="1389"/>
      <c r="I23" s="1389"/>
      <c r="J23" s="1389"/>
      <c r="K23" s="1369" t="s">
        <v>1164</v>
      </c>
    </row>
    <row r="24" spans="1:11">
      <c r="A24" s="1379"/>
      <c r="B24" s="1379"/>
      <c r="C24" s="1380"/>
      <c r="D24" s="1380"/>
      <c r="E24" s="571"/>
      <c r="F24" s="571"/>
      <c r="G24" s="571"/>
      <c r="H24" s="571"/>
      <c r="I24" s="571"/>
      <c r="J24" s="571"/>
      <c r="K24" s="1369"/>
    </row>
    <row r="25" spans="1:11">
      <c r="A25" s="1379"/>
      <c r="B25" s="1379"/>
      <c r="C25" s="1380"/>
      <c r="D25" s="1380"/>
      <c r="E25" s="571"/>
      <c r="F25" s="571"/>
      <c r="G25" s="571"/>
      <c r="H25" s="571"/>
      <c r="I25" s="571"/>
      <c r="J25" s="571"/>
      <c r="K25" s="1369"/>
    </row>
    <row r="26" spans="1:11">
      <c r="A26" s="1379"/>
      <c r="B26" s="1379"/>
      <c r="C26" s="1380"/>
      <c r="D26" s="1380"/>
      <c r="E26" s="571"/>
      <c r="F26" s="571"/>
      <c r="G26" s="571"/>
      <c r="H26" s="571"/>
      <c r="I26" s="571"/>
      <c r="J26" s="571"/>
      <c r="K26" s="1369"/>
    </row>
    <row r="27" spans="1:11">
      <c r="A27" s="1379"/>
      <c r="B27" s="1379"/>
      <c r="C27" s="1380"/>
      <c r="D27" s="1380"/>
      <c r="E27" s="571"/>
      <c r="F27" s="571"/>
      <c r="G27" s="571"/>
      <c r="H27" s="571"/>
      <c r="I27" s="571"/>
      <c r="J27" s="571"/>
      <c r="K27" s="1369"/>
    </row>
    <row r="28" spans="1:11">
      <c r="A28" s="1379"/>
      <c r="B28" s="1379"/>
      <c r="C28" s="1380"/>
      <c r="D28" s="1380"/>
      <c r="E28" s="571"/>
      <c r="F28" s="571"/>
      <c r="G28" s="571"/>
      <c r="H28" s="571"/>
      <c r="I28" s="571"/>
      <c r="J28" s="571"/>
      <c r="K28" s="1369"/>
    </row>
    <row r="29" spans="1:11">
      <c r="A29" s="1379"/>
      <c r="B29" s="1379"/>
      <c r="C29" s="1380"/>
      <c r="D29" s="1380"/>
      <c r="E29" s="571"/>
      <c r="F29" s="571"/>
      <c r="G29" s="571"/>
      <c r="H29" s="571"/>
      <c r="I29" s="571"/>
      <c r="J29" s="571"/>
      <c r="K29" s="1369"/>
    </row>
    <row r="30" spans="1:11">
      <c r="A30" s="1379"/>
      <c r="B30" s="1379"/>
      <c r="C30" s="1380"/>
      <c r="D30" s="1380"/>
      <c r="E30" s="571"/>
      <c r="F30" s="571"/>
      <c r="G30" s="571"/>
      <c r="H30" s="571"/>
      <c r="I30" s="571"/>
      <c r="J30" s="571"/>
      <c r="K30" s="1369"/>
    </row>
    <row r="31" spans="1:11">
      <c r="A31" s="1379"/>
      <c r="B31" s="1379"/>
      <c r="C31" s="1380"/>
      <c r="D31" s="1380"/>
      <c r="E31" s="571"/>
      <c r="F31" s="571"/>
      <c r="G31" s="571"/>
      <c r="H31" s="571"/>
      <c r="I31" s="571"/>
      <c r="J31" s="571"/>
      <c r="K31" s="1369"/>
    </row>
    <row r="32" spans="1:11">
      <c r="A32" s="1379"/>
      <c r="B32" s="1379"/>
      <c r="C32" s="1380"/>
      <c r="D32" s="1380"/>
      <c r="E32" s="571"/>
      <c r="F32" s="571"/>
      <c r="G32" s="571"/>
      <c r="H32" s="571"/>
      <c r="I32" s="571"/>
      <c r="J32" s="571"/>
      <c r="K32" s="1369"/>
    </row>
    <row r="33" spans="1:11">
      <c r="A33" s="1379"/>
      <c r="B33" s="1379"/>
      <c r="C33" s="1380"/>
      <c r="D33" s="1380"/>
      <c r="E33" s="571"/>
      <c r="F33" s="571"/>
      <c r="G33" s="571"/>
      <c r="H33" s="571"/>
      <c r="I33" s="571"/>
      <c r="J33" s="571"/>
      <c r="K33" s="1369"/>
    </row>
    <row r="34" spans="1:11">
      <c r="A34" s="1379"/>
      <c r="B34" s="1379"/>
      <c r="C34" s="1380"/>
      <c r="D34" s="1380"/>
      <c r="E34" s="571"/>
      <c r="F34" s="571"/>
      <c r="G34" s="571"/>
      <c r="H34" s="571"/>
      <c r="I34" s="571"/>
      <c r="J34" s="571"/>
      <c r="K34" s="1369"/>
    </row>
    <row r="35" spans="1:11">
      <c r="A35" s="1379"/>
      <c r="B35" s="1379"/>
      <c r="C35" s="1380"/>
      <c r="D35" s="1380"/>
      <c r="E35" s="571"/>
      <c r="F35" s="571"/>
      <c r="G35" s="571"/>
      <c r="H35" s="571"/>
      <c r="I35" s="571"/>
      <c r="J35" s="571"/>
      <c r="K35" s="1369"/>
    </row>
    <row r="36" spans="1:11">
      <c r="A36" s="1379"/>
      <c r="B36" s="1379"/>
      <c r="C36" s="1380"/>
      <c r="D36" s="1380"/>
      <c r="E36" s="571"/>
      <c r="F36" s="571"/>
      <c r="G36" s="571"/>
      <c r="H36" s="571"/>
      <c r="I36" s="571"/>
      <c r="J36" s="571"/>
      <c r="K36" s="1369"/>
    </row>
    <row r="37" spans="1:11">
      <c r="A37" s="1379"/>
      <c r="B37" s="1379"/>
      <c r="C37" s="1380"/>
      <c r="D37" s="1380"/>
      <c r="E37" s="571"/>
      <c r="F37" s="571"/>
      <c r="G37" s="571"/>
      <c r="H37" s="571"/>
      <c r="I37" s="571"/>
      <c r="J37" s="571"/>
      <c r="K37" s="1369"/>
    </row>
    <row r="38" spans="1:11">
      <c r="A38" s="1379"/>
      <c r="B38" s="1379"/>
      <c r="C38" s="1380"/>
      <c r="D38" s="1380"/>
      <c r="E38" s="571"/>
      <c r="F38" s="571"/>
      <c r="G38" s="571"/>
      <c r="H38" s="571"/>
      <c r="I38" s="571"/>
      <c r="J38" s="571"/>
      <c r="K38" s="1369"/>
    </row>
    <row r="39" spans="1:11">
      <c r="A39" s="1379"/>
      <c r="B39" s="1379"/>
      <c r="C39" s="1380"/>
      <c r="D39" s="1380"/>
      <c r="E39" s="571"/>
      <c r="F39" s="571"/>
      <c r="G39" s="571"/>
      <c r="H39" s="571"/>
      <c r="I39" s="571"/>
      <c r="J39" s="571"/>
      <c r="K39" s="1369"/>
    </row>
    <row r="40" spans="1:11">
      <c r="A40" s="1379"/>
      <c r="B40" s="1379"/>
      <c r="C40" s="1380"/>
      <c r="D40" s="1380"/>
      <c r="E40" s="571"/>
      <c r="F40" s="571"/>
      <c r="G40" s="571"/>
      <c r="H40" s="571"/>
      <c r="I40" s="571"/>
      <c r="J40" s="571"/>
      <c r="K40" s="1369"/>
    </row>
    <row r="41" spans="1:11">
      <c r="A41" s="1379"/>
      <c r="B41" s="1379"/>
      <c r="C41" s="1380"/>
      <c r="D41" s="1380"/>
      <c r="E41" s="571"/>
      <c r="F41" s="571"/>
      <c r="G41" s="571"/>
      <c r="H41" s="571"/>
      <c r="I41" s="571"/>
      <c r="J41" s="571"/>
      <c r="K41" s="1369"/>
    </row>
    <row r="42" spans="1:11">
      <c r="A42" s="1379"/>
      <c r="B42" s="1379"/>
      <c r="C42" s="1380"/>
      <c r="D42" s="1380"/>
      <c r="E42" s="571"/>
      <c r="F42" s="571"/>
      <c r="G42" s="571"/>
      <c r="H42" s="571"/>
      <c r="I42" s="571"/>
      <c r="J42" s="571"/>
      <c r="K42" s="1369"/>
    </row>
    <row r="43" spans="1:11">
      <c r="A43" s="1379"/>
      <c r="B43" s="1379"/>
      <c r="C43" s="1380"/>
      <c r="D43" s="1380"/>
      <c r="E43" s="571"/>
      <c r="F43" s="571"/>
      <c r="G43" s="571"/>
      <c r="H43" s="571"/>
      <c r="I43" s="571"/>
      <c r="J43" s="571"/>
      <c r="K43" s="1369"/>
    </row>
    <row r="44" spans="1:11">
      <c r="A44" s="1379"/>
      <c r="B44" s="1379"/>
      <c r="C44" s="1380"/>
      <c r="D44" s="1380"/>
      <c r="E44" s="571"/>
      <c r="F44" s="571"/>
      <c r="G44" s="571"/>
      <c r="H44" s="571"/>
      <c r="I44" s="571"/>
      <c r="J44" s="571"/>
      <c r="K44" s="1369"/>
    </row>
    <row r="45" spans="1:11">
      <c r="A45" s="1379"/>
      <c r="B45" s="1379"/>
      <c r="C45" s="1380"/>
      <c r="D45" s="1380"/>
      <c r="E45" s="571"/>
      <c r="F45" s="571"/>
      <c r="G45" s="571"/>
      <c r="H45" s="571"/>
      <c r="I45" s="571"/>
      <c r="J45" s="571"/>
      <c r="K45" s="1369"/>
    </row>
    <row r="46" spans="1:11">
      <c r="A46" s="1379"/>
      <c r="B46" s="1379"/>
      <c r="C46" s="1380"/>
      <c r="D46" s="1380"/>
      <c r="E46" s="571"/>
      <c r="F46" s="571"/>
      <c r="G46" s="571"/>
      <c r="H46" s="571"/>
      <c r="I46" s="571"/>
      <c r="J46" s="571"/>
      <c r="K46" s="1369"/>
    </row>
    <row r="47" spans="1:11">
      <c r="A47" s="1379"/>
      <c r="B47" s="1379"/>
      <c r="C47" s="1380"/>
      <c r="D47" s="1380"/>
      <c r="E47" s="571"/>
      <c r="F47" s="571"/>
      <c r="G47" s="571"/>
      <c r="H47" s="571"/>
      <c r="I47" s="571"/>
      <c r="J47" s="571"/>
      <c r="K47" s="1369"/>
    </row>
  </sheetData>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75AA9-DBF6-46DF-BC36-FFAA60DB9108}">
  <sheetPr>
    <tabColor rgb="FF00B050"/>
  </sheetPr>
  <dimension ref="B1:X43"/>
  <sheetViews>
    <sheetView showGridLines="0" topLeftCell="A39" zoomScaleNormal="100" workbookViewId="0">
      <selection activeCell="A44" sqref="A44:XFD56"/>
    </sheetView>
  </sheetViews>
  <sheetFormatPr defaultColWidth="9.125" defaultRowHeight="12.75"/>
  <cols>
    <col min="1" max="1" width="2.875" style="993" customWidth="1"/>
    <col min="2" max="2" width="56" style="993" customWidth="1"/>
    <col min="3" max="3" width="11.5" style="993" bestFit="1" customWidth="1"/>
    <col min="4" max="4" width="14.875" style="993" customWidth="1"/>
    <col min="5" max="5" width="11.375" style="994" hidden="1" customWidth="1"/>
    <col min="6" max="6" width="11.875" style="994" hidden="1" customWidth="1"/>
    <col min="7" max="7" width="11.375" style="994" hidden="1" customWidth="1"/>
    <col min="8" max="9" width="11.375" style="995" hidden="1" customWidth="1"/>
    <col min="10" max="10" width="11.375" style="995" customWidth="1"/>
    <col min="11" max="11" width="11.375" style="996" customWidth="1"/>
    <col min="12" max="12" width="7.125" style="997" customWidth="1"/>
    <col min="13" max="13" width="5.625" style="997" customWidth="1"/>
    <col min="14" max="14" width="9.375" style="993" customWidth="1"/>
    <col min="15" max="15" width="12.25" style="993" customWidth="1"/>
    <col min="16" max="16" width="10.625" style="993" customWidth="1"/>
    <col min="17" max="17" width="10.125" style="993" customWidth="1"/>
    <col min="18" max="18" width="2.125" style="993" customWidth="1"/>
    <col min="19" max="19" width="15.125" style="993" customWidth="1"/>
    <col min="20" max="20" width="7.125" style="993" customWidth="1"/>
    <col min="21" max="21" width="12.875" style="993" customWidth="1"/>
    <col min="22" max="22" width="15.625" style="993" bestFit="1" customWidth="1"/>
    <col min="23" max="23" width="16.625" style="993" bestFit="1" customWidth="1"/>
    <col min="24" max="24" width="29.125" style="993" customWidth="1"/>
    <col min="25" max="25" width="12.625" style="993" customWidth="1"/>
    <col min="26" max="16384" width="9.125" style="993"/>
  </cols>
  <sheetData>
    <row r="1" spans="2:23" ht="13.5" thickBot="1">
      <c r="J1" s="995" t="s">
        <v>0</v>
      </c>
    </row>
    <row r="2" spans="2:23" ht="13.5" thickBot="1">
      <c r="B2" s="998" t="s">
        <v>1</v>
      </c>
      <c r="C2" s="999"/>
      <c r="D2" s="999"/>
      <c r="E2" s="999"/>
      <c r="F2" s="1000"/>
      <c r="G2" s="1000"/>
      <c r="H2" s="999"/>
      <c r="I2" s="999"/>
      <c r="J2" s="999"/>
      <c r="K2" s="1001"/>
      <c r="L2" s="1002"/>
      <c r="M2" s="1002"/>
      <c r="N2" s="1003"/>
      <c r="O2" s="1003"/>
      <c r="P2" s="1003"/>
      <c r="Q2" s="1004"/>
      <c r="S2" s="1601" t="s">
        <v>2</v>
      </c>
      <c r="T2" s="1601"/>
      <c r="U2" s="1601"/>
      <c r="V2" s="1601"/>
      <c r="W2" s="1601"/>
    </row>
    <row r="3" spans="2:23" ht="64.5" thickBot="1">
      <c r="B3" s="1005" t="s">
        <v>3</v>
      </c>
      <c r="C3" s="1006" t="s">
        <v>4</v>
      </c>
      <c r="D3" s="1006" t="s">
        <v>5</v>
      </c>
      <c r="E3" s="1007">
        <v>2017</v>
      </c>
      <c r="F3" s="1008">
        <v>2018</v>
      </c>
      <c r="G3" s="1008">
        <v>2019</v>
      </c>
      <c r="H3" s="1008">
        <v>2020</v>
      </c>
      <c r="I3" s="1008">
        <v>2021</v>
      </c>
      <c r="J3" s="1008" t="s">
        <v>904</v>
      </c>
      <c r="K3" s="1006">
        <v>2023</v>
      </c>
      <c r="L3" s="1009"/>
      <c r="M3" s="1009" t="s">
        <v>7</v>
      </c>
      <c r="N3" s="1009" t="s">
        <v>8</v>
      </c>
      <c r="O3" s="1009" t="s">
        <v>9</v>
      </c>
      <c r="P3" s="1009" t="s">
        <v>10</v>
      </c>
      <c r="Q3" s="1010" t="s">
        <v>11</v>
      </c>
      <c r="S3" s="1011" t="s">
        <v>12</v>
      </c>
      <c r="T3" s="1012" t="s">
        <v>13</v>
      </c>
      <c r="U3" s="1012" t="s">
        <v>14</v>
      </c>
      <c r="V3" s="1012" t="s">
        <v>15</v>
      </c>
      <c r="W3" s="1012" t="s">
        <v>16</v>
      </c>
    </row>
    <row r="4" spans="2:23">
      <c r="B4" s="1013" t="s">
        <v>1019</v>
      </c>
      <c r="C4" s="1014"/>
      <c r="D4" s="1014"/>
      <c r="E4" s="1014"/>
      <c r="F4" s="1015"/>
      <c r="G4" s="1015"/>
      <c r="H4" s="1014"/>
      <c r="I4" s="1014"/>
      <c r="J4" s="1014"/>
      <c r="K4" s="1016"/>
      <c r="L4" s="1014"/>
      <c r="M4" s="1014"/>
      <c r="N4" s="1014"/>
      <c r="O4" s="1014"/>
      <c r="P4" s="1014"/>
      <c r="Q4" s="1017"/>
      <c r="R4" s="1018"/>
      <c r="S4" s="1602"/>
      <c r="T4" s="1603"/>
      <c r="U4" s="1603"/>
      <c r="V4" s="1603"/>
      <c r="W4" s="1604"/>
    </row>
    <row r="5" spans="2:23">
      <c r="B5" s="1019" t="s">
        <v>1020</v>
      </c>
      <c r="C5" s="1019" t="s">
        <v>18</v>
      </c>
      <c r="D5" s="1020" t="s">
        <v>18</v>
      </c>
      <c r="E5" s="1021">
        <v>0.151</v>
      </c>
      <c r="F5" s="1021">
        <v>0.157</v>
      </c>
      <c r="G5" s="1021">
        <v>0.16700000000000001</v>
      </c>
      <c r="H5" s="1021">
        <v>0.17199999999999999</v>
      </c>
      <c r="I5" s="1021">
        <v>0.17542150923580363</v>
      </c>
      <c r="J5" s="1021">
        <v>0.18099999999999999</v>
      </c>
      <c r="K5" s="1022">
        <v>0.188</v>
      </c>
      <c r="L5" s="1023"/>
      <c r="M5" s="1024"/>
      <c r="N5" s="1025" t="s">
        <v>19</v>
      </c>
      <c r="O5" s="1025" t="s">
        <v>20</v>
      </c>
      <c r="P5" s="1025" t="s">
        <v>1070</v>
      </c>
      <c r="Q5" s="1025" t="s">
        <v>1070</v>
      </c>
      <c r="S5" s="1026"/>
      <c r="T5" s="1026"/>
      <c r="U5" s="1026"/>
      <c r="V5" s="1026"/>
      <c r="W5" s="1026"/>
    </row>
    <row r="6" spans="2:23" ht="15.75" customHeight="1">
      <c r="B6" s="1019" t="s">
        <v>21</v>
      </c>
      <c r="C6" s="1019" t="s">
        <v>18</v>
      </c>
      <c r="D6" s="1020" t="s">
        <v>18</v>
      </c>
      <c r="E6" s="1021"/>
      <c r="F6" s="1021"/>
      <c r="G6" s="1021">
        <v>6.63</v>
      </c>
      <c r="H6" s="1021">
        <v>4.5</v>
      </c>
      <c r="I6" s="1021">
        <v>5</v>
      </c>
      <c r="J6" s="1021">
        <v>5.16</v>
      </c>
      <c r="K6" s="1027">
        <v>5.58</v>
      </c>
      <c r="L6" s="1023"/>
      <c r="M6" s="1024"/>
      <c r="N6" s="1025" t="s">
        <v>19</v>
      </c>
      <c r="O6" s="1025" t="s">
        <v>20</v>
      </c>
      <c r="P6" s="1025" t="s">
        <v>20</v>
      </c>
      <c r="Q6" s="1025" t="s">
        <v>20</v>
      </c>
      <c r="S6" s="1026"/>
      <c r="T6" s="1026"/>
      <c r="U6" s="1026"/>
      <c r="V6" s="1026"/>
      <c r="W6" s="1026"/>
    </row>
    <row r="7" spans="2:23">
      <c r="B7" s="1019" t="s">
        <v>23</v>
      </c>
      <c r="C7" s="1019" t="s">
        <v>18</v>
      </c>
      <c r="D7" s="1020" t="s">
        <v>18</v>
      </c>
      <c r="E7" s="1021"/>
      <c r="F7" s="1021"/>
      <c r="G7" s="1021"/>
      <c r="H7" s="1021">
        <v>1.5</v>
      </c>
      <c r="I7" s="1021">
        <v>1.5</v>
      </c>
      <c r="J7" s="1021">
        <v>1.5</v>
      </c>
      <c r="K7" s="1027">
        <v>1.5</v>
      </c>
      <c r="L7" s="1023"/>
      <c r="M7" s="1024"/>
      <c r="N7" s="1025" t="s">
        <v>19</v>
      </c>
      <c r="O7" s="1025" t="s">
        <v>20</v>
      </c>
      <c r="P7" s="1025" t="s">
        <v>20</v>
      </c>
      <c r="Q7" s="1025" t="s">
        <v>20</v>
      </c>
      <c r="S7" s="1026"/>
      <c r="T7" s="1026"/>
      <c r="U7" s="1026"/>
      <c r="V7" s="1026"/>
      <c r="W7" s="1026"/>
    </row>
    <row r="8" spans="2:23">
      <c r="B8" s="1019" t="s">
        <v>24</v>
      </c>
      <c r="C8" s="1019" t="s">
        <v>18</v>
      </c>
      <c r="D8" s="1020" t="s">
        <v>18</v>
      </c>
      <c r="E8" s="1021"/>
      <c r="F8" s="1021"/>
      <c r="G8" s="1021"/>
      <c r="H8" s="1021">
        <v>1.5</v>
      </c>
      <c r="I8" s="1021"/>
      <c r="J8" s="1021">
        <v>3.5</v>
      </c>
      <c r="K8" s="1027">
        <v>3.5</v>
      </c>
      <c r="L8" s="1023"/>
      <c r="M8" s="1024"/>
      <c r="N8" s="1025" t="s">
        <v>19</v>
      </c>
      <c r="O8" s="1025" t="s">
        <v>20</v>
      </c>
      <c r="P8" s="1025" t="s">
        <v>20</v>
      </c>
      <c r="Q8" s="1025" t="s">
        <v>20</v>
      </c>
      <c r="S8" s="1026"/>
      <c r="T8" s="1026"/>
      <c r="U8" s="1026"/>
      <c r="V8" s="1026"/>
      <c r="W8" s="1026"/>
    </row>
    <row r="9" spans="2:23">
      <c r="B9" s="1013" t="s">
        <v>1021</v>
      </c>
      <c r="C9" s="1028"/>
      <c r="D9" s="1028"/>
      <c r="E9" s="1028"/>
      <c r="F9" s="1029"/>
      <c r="G9" s="1029"/>
      <c r="H9" s="1028"/>
      <c r="I9" s="1014"/>
      <c r="J9" s="1014"/>
      <c r="K9" s="1016"/>
      <c r="L9" s="1028"/>
      <c r="M9" s="1028"/>
      <c r="N9" s="1028"/>
      <c r="O9" s="1028"/>
      <c r="P9" s="1028"/>
      <c r="Q9" s="1017"/>
      <c r="S9" s="1598"/>
      <c r="T9" s="1599"/>
      <c r="U9" s="1599"/>
      <c r="V9" s="1599"/>
      <c r="W9" s="1600"/>
    </row>
    <row r="10" spans="2:23">
      <c r="B10" s="1020" t="s">
        <v>26</v>
      </c>
      <c r="C10" s="1030">
        <v>1586</v>
      </c>
      <c r="D10" s="1030">
        <v>1586</v>
      </c>
      <c r="E10" s="1031">
        <v>87.6</v>
      </c>
      <c r="F10" s="1031">
        <v>89.45</v>
      </c>
      <c r="G10" s="1031">
        <v>95.47</v>
      </c>
      <c r="H10" s="1031">
        <v>98.55</v>
      </c>
      <c r="I10" s="1031">
        <v>100.44</v>
      </c>
      <c r="J10" s="1031">
        <v>103.57</v>
      </c>
      <c r="K10" s="1032">
        <v>112.1</v>
      </c>
      <c r="L10" s="1023"/>
      <c r="M10" s="1033"/>
      <c r="N10" s="1034" t="s">
        <v>19</v>
      </c>
      <c r="O10" s="1034" t="s">
        <v>19</v>
      </c>
      <c r="P10" s="1034" t="s">
        <v>19</v>
      </c>
      <c r="Q10" s="1034" t="s">
        <v>19</v>
      </c>
      <c r="S10" s="1026"/>
      <c r="T10" s="1026"/>
      <c r="U10" s="1026"/>
      <c r="V10" s="1026"/>
      <c r="W10" s="1026"/>
    </row>
    <row r="11" spans="2:23">
      <c r="B11" s="1020" t="s">
        <v>27</v>
      </c>
      <c r="C11" s="1030">
        <v>8020</v>
      </c>
      <c r="D11" s="1030">
        <v>8020</v>
      </c>
      <c r="E11" s="1031">
        <v>116.4</v>
      </c>
      <c r="F11" s="1031">
        <v>118.9</v>
      </c>
      <c r="G11" s="1031">
        <v>126.91</v>
      </c>
      <c r="H11" s="1031">
        <v>131.01</v>
      </c>
      <c r="I11" s="1031">
        <v>133.52000000000001</v>
      </c>
      <c r="J11" s="1031">
        <v>137.68</v>
      </c>
      <c r="K11" s="1032">
        <v>149.03</v>
      </c>
      <c r="L11" s="1023"/>
      <c r="M11" s="1033"/>
      <c r="N11" s="1034" t="s">
        <v>19</v>
      </c>
      <c r="O11" s="1034" t="s">
        <v>19</v>
      </c>
      <c r="P11" s="1034" t="s">
        <v>19</v>
      </c>
      <c r="Q11" s="1034" t="s">
        <v>20</v>
      </c>
      <c r="S11" s="1026"/>
      <c r="T11" s="1026"/>
      <c r="U11" s="1026"/>
      <c r="V11" s="1026"/>
      <c r="W11" s="1026"/>
    </row>
    <row r="12" spans="2:23">
      <c r="B12" s="1020" t="s">
        <v>28</v>
      </c>
      <c r="C12" s="1030">
        <v>8020</v>
      </c>
      <c r="D12" s="1030">
        <v>8021</v>
      </c>
      <c r="E12" s="1031">
        <v>116.4</v>
      </c>
      <c r="F12" s="1031">
        <v>118.9</v>
      </c>
      <c r="G12" s="1031">
        <v>126.91</v>
      </c>
      <c r="H12" s="1031">
        <v>131.01</v>
      </c>
      <c r="I12" s="1031">
        <v>133.52000000000001</v>
      </c>
      <c r="J12" s="1031">
        <v>137.68</v>
      </c>
      <c r="K12" s="1032">
        <f>K11</f>
        <v>149.03</v>
      </c>
      <c r="L12" s="1023"/>
      <c r="M12" s="1033"/>
      <c r="N12" s="1034" t="s">
        <v>19</v>
      </c>
      <c r="O12" s="1034" t="s">
        <v>19</v>
      </c>
      <c r="P12" s="1034" t="s">
        <v>19</v>
      </c>
      <c r="Q12" s="1034" t="s">
        <v>19</v>
      </c>
      <c r="S12" s="1026"/>
      <c r="T12" s="1026"/>
      <c r="U12" s="1026"/>
      <c r="V12" s="1026"/>
      <c r="W12" s="1026"/>
    </row>
    <row r="13" spans="2:23">
      <c r="B13" s="1020" t="s">
        <v>29</v>
      </c>
      <c r="C13" s="1030">
        <v>8020</v>
      </c>
      <c r="D13" s="1030">
        <v>8022</v>
      </c>
      <c r="E13" s="1031">
        <v>116.4</v>
      </c>
      <c r="F13" s="1031">
        <v>118.9</v>
      </c>
      <c r="G13" s="1031">
        <v>126.91</v>
      </c>
      <c r="H13" s="1031">
        <v>131.01</v>
      </c>
      <c r="I13" s="1031">
        <v>133.52000000000001</v>
      </c>
      <c r="J13" s="1031">
        <v>137.68</v>
      </c>
      <c r="K13" s="1032">
        <f t="shared" ref="K13:K15" si="0">K12</f>
        <v>149.03</v>
      </c>
      <c r="L13" s="1023"/>
      <c r="M13" s="1033"/>
      <c r="N13" s="1034" t="s">
        <v>19</v>
      </c>
      <c r="O13" s="1034" t="s">
        <v>19</v>
      </c>
      <c r="P13" s="1034" t="s">
        <v>19</v>
      </c>
      <c r="Q13" s="1034" t="s">
        <v>19</v>
      </c>
      <c r="S13" s="1026"/>
      <c r="T13" s="1026"/>
      <c r="U13" s="1026"/>
      <c r="V13" s="1026"/>
      <c r="W13" s="1026"/>
    </row>
    <row r="14" spans="2:23">
      <c r="B14" s="1020" t="s">
        <v>30</v>
      </c>
      <c r="C14" s="1030">
        <v>8020</v>
      </c>
      <c r="D14" s="1030">
        <v>8023</v>
      </c>
      <c r="E14" s="1031">
        <v>116.4</v>
      </c>
      <c r="F14" s="1031">
        <v>118.9</v>
      </c>
      <c r="G14" s="1031">
        <v>126.91</v>
      </c>
      <c r="H14" s="1031">
        <v>131.01</v>
      </c>
      <c r="I14" s="1031">
        <v>133.52000000000001</v>
      </c>
      <c r="J14" s="1031">
        <v>137.68</v>
      </c>
      <c r="K14" s="1032">
        <f t="shared" si="0"/>
        <v>149.03</v>
      </c>
      <c r="L14" s="1023"/>
      <c r="M14" s="1033"/>
      <c r="N14" s="1034" t="s">
        <v>19</v>
      </c>
      <c r="O14" s="1034" t="s">
        <v>19</v>
      </c>
      <c r="P14" s="1034" t="s">
        <v>19</v>
      </c>
      <c r="Q14" s="1034" t="s">
        <v>19</v>
      </c>
      <c r="S14" s="1026"/>
      <c r="T14" s="1026"/>
      <c r="U14" s="1026"/>
      <c r="V14" s="1026"/>
      <c r="W14" s="1026"/>
    </row>
    <row r="15" spans="2:23">
      <c r="B15" s="1020" t="s">
        <v>31</v>
      </c>
      <c r="C15" s="1030">
        <v>8020</v>
      </c>
      <c r="D15" s="1030">
        <v>8024</v>
      </c>
      <c r="E15" s="1031">
        <v>116.4</v>
      </c>
      <c r="F15" s="1031">
        <v>118.9</v>
      </c>
      <c r="G15" s="1031">
        <v>126.91</v>
      </c>
      <c r="H15" s="1031">
        <v>131.01</v>
      </c>
      <c r="I15" s="1031">
        <v>133.52000000000001</v>
      </c>
      <c r="J15" s="1031">
        <v>137.68</v>
      </c>
      <c r="K15" s="1032">
        <f t="shared" si="0"/>
        <v>149.03</v>
      </c>
      <c r="L15" s="1023"/>
      <c r="M15" s="1033"/>
      <c r="N15" s="1034" t="s">
        <v>19</v>
      </c>
      <c r="O15" s="1034" t="s">
        <v>19</v>
      </c>
      <c r="P15" s="1034" t="s">
        <v>19</v>
      </c>
      <c r="Q15" s="1034" t="s">
        <v>19</v>
      </c>
      <c r="S15" s="1026"/>
      <c r="T15" s="1026"/>
      <c r="U15" s="1026"/>
      <c r="V15" s="1026"/>
      <c r="W15" s="1026"/>
    </row>
    <row r="16" spans="2:23" ht="13.5" thickBot="1">
      <c r="B16" s="1035" t="s">
        <v>1022</v>
      </c>
      <c r="C16" s="1036"/>
      <c r="D16" s="1036"/>
      <c r="E16" s="1036"/>
      <c r="F16" s="1037"/>
      <c r="G16" s="1037"/>
      <c r="H16" s="1036"/>
      <c r="I16" s="1036"/>
      <c r="J16" s="1036"/>
      <c r="K16" s="1038"/>
      <c r="L16" s="1036"/>
      <c r="M16" s="1036"/>
      <c r="N16" s="1036"/>
      <c r="O16" s="1036"/>
      <c r="P16" s="1036"/>
      <c r="Q16" s="1039"/>
      <c r="S16" s="1598"/>
      <c r="T16" s="1599"/>
      <c r="U16" s="1599"/>
      <c r="V16" s="1599"/>
      <c r="W16" s="1600"/>
    </row>
    <row r="17" spans="2:23">
      <c r="B17" s="1040" t="s">
        <v>34</v>
      </c>
      <c r="C17" s="1041"/>
      <c r="D17" s="1042"/>
      <c r="E17" s="1043" t="s">
        <v>18</v>
      </c>
      <c r="F17" s="1043" t="s">
        <v>18</v>
      </c>
      <c r="G17" s="1043"/>
      <c r="H17" s="1044"/>
      <c r="I17" s="1044"/>
      <c r="J17" s="1044">
        <v>401.76</v>
      </c>
      <c r="K17" s="1032" t="s">
        <v>22</v>
      </c>
      <c r="L17" s="1045"/>
      <c r="M17" s="1045"/>
      <c r="N17" s="1042"/>
      <c r="O17" s="1042"/>
      <c r="P17" s="1042"/>
      <c r="Q17" s="1046"/>
      <c r="S17" s="1026"/>
      <c r="T17" s="1026"/>
      <c r="U17" s="1026"/>
      <c r="V17" s="1026"/>
      <c r="W17" s="1026"/>
    </row>
    <row r="18" spans="2:23">
      <c r="B18" s="1047" t="s">
        <v>1023</v>
      </c>
      <c r="C18" s="1048"/>
      <c r="D18" s="1048"/>
      <c r="E18" s="1048"/>
      <c r="F18" s="1049"/>
      <c r="G18" s="1049"/>
      <c r="H18" s="1048"/>
      <c r="I18" s="1048"/>
      <c r="J18" s="1048"/>
      <c r="K18" s="1050"/>
      <c r="L18" s="1048"/>
      <c r="M18" s="1048"/>
      <c r="N18" s="1048"/>
      <c r="O18" s="1048"/>
      <c r="P18" s="1048"/>
      <c r="Q18" s="1051"/>
      <c r="S18" s="1598"/>
      <c r="T18" s="1599"/>
      <c r="U18" s="1599"/>
      <c r="V18" s="1599"/>
      <c r="W18" s="1600"/>
    </row>
    <row r="19" spans="2:23">
      <c r="B19" s="1052" t="s">
        <v>36</v>
      </c>
      <c r="C19" s="1030">
        <v>1580</v>
      </c>
      <c r="D19" s="1030">
        <v>1582</v>
      </c>
      <c r="E19" s="1031">
        <v>11.7</v>
      </c>
      <c r="F19" s="1031">
        <v>11.95</v>
      </c>
      <c r="G19" s="1031">
        <v>12.74</v>
      </c>
      <c r="H19" s="1031">
        <v>13.15</v>
      </c>
      <c r="I19" s="1031">
        <v>13.4</v>
      </c>
      <c r="J19" s="1031">
        <v>13.82</v>
      </c>
      <c r="K19" s="1032">
        <v>14.96</v>
      </c>
      <c r="L19" s="1023"/>
      <c r="M19" s="1033"/>
      <c r="N19" s="1034" t="s">
        <v>19</v>
      </c>
      <c r="O19" s="1034" t="s">
        <v>19</v>
      </c>
      <c r="P19" s="1034" t="s">
        <v>19</v>
      </c>
      <c r="Q19" s="1034" t="s">
        <v>19</v>
      </c>
      <c r="S19" s="1026"/>
      <c r="T19" s="1026"/>
      <c r="U19" s="1026"/>
      <c r="V19" s="1026"/>
      <c r="W19" s="1026"/>
    </row>
    <row r="20" spans="2:23">
      <c r="B20" s="1052" t="s">
        <v>37</v>
      </c>
      <c r="C20" s="1030">
        <v>1580</v>
      </c>
      <c r="D20" s="1030">
        <v>1583</v>
      </c>
      <c r="E20" s="1031">
        <v>11.7</v>
      </c>
      <c r="F20" s="1031">
        <v>11.95</v>
      </c>
      <c r="G20" s="1031">
        <v>12.74</v>
      </c>
      <c r="H20" s="1031">
        <v>13.15</v>
      </c>
      <c r="I20" s="1031">
        <v>13.4</v>
      </c>
      <c r="J20" s="1031">
        <v>13.82</v>
      </c>
      <c r="K20" s="1032">
        <v>14.96</v>
      </c>
      <c r="L20" s="1023"/>
      <c r="M20" s="1033"/>
      <c r="N20" s="1034" t="s">
        <v>19</v>
      </c>
      <c r="O20" s="1034" t="s">
        <v>19</v>
      </c>
      <c r="P20" s="1034" t="s">
        <v>19</v>
      </c>
      <c r="Q20" s="1034" t="s">
        <v>19</v>
      </c>
      <c r="S20" s="1026"/>
      <c r="T20" s="1026"/>
      <c r="U20" s="1026"/>
      <c r="V20" s="1026"/>
      <c r="W20" s="1026"/>
    </row>
    <row r="21" spans="2:23">
      <c r="B21" s="1052" t="s">
        <v>38</v>
      </c>
      <c r="C21" s="1030">
        <v>1580</v>
      </c>
      <c r="D21" s="1030">
        <v>1584</v>
      </c>
      <c r="E21" s="1031">
        <v>11.7</v>
      </c>
      <c r="F21" s="1031">
        <v>11.95</v>
      </c>
      <c r="G21" s="1031">
        <v>12.74</v>
      </c>
      <c r="H21" s="1031">
        <v>13.15</v>
      </c>
      <c r="I21" s="1031">
        <v>13.4</v>
      </c>
      <c r="J21" s="1031">
        <v>13.82</v>
      </c>
      <c r="K21" s="1032">
        <v>14.96</v>
      </c>
      <c r="L21" s="1023"/>
      <c r="M21" s="1033"/>
      <c r="N21" s="1034" t="s">
        <v>19</v>
      </c>
      <c r="O21" s="1034" t="s">
        <v>19</v>
      </c>
      <c r="P21" s="1034" t="s">
        <v>19</v>
      </c>
      <c r="Q21" s="1034" t="s">
        <v>19</v>
      </c>
      <c r="S21" s="1026"/>
      <c r="T21" s="1026"/>
      <c r="U21" s="1026"/>
      <c r="V21" s="1026"/>
      <c r="W21" s="1026"/>
    </row>
    <row r="22" spans="2:23">
      <c r="B22" s="1052" t="s">
        <v>39</v>
      </c>
      <c r="C22" s="1030">
        <v>1580</v>
      </c>
      <c r="D22" s="1030">
        <v>1585</v>
      </c>
      <c r="E22" s="1031">
        <v>11.7</v>
      </c>
      <c r="F22" s="1031">
        <v>11.95</v>
      </c>
      <c r="G22" s="1031">
        <v>12.74</v>
      </c>
      <c r="H22" s="1031">
        <v>13.15</v>
      </c>
      <c r="I22" s="1031">
        <v>13.4</v>
      </c>
      <c r="J22" s="1031">
        <v>13.82</v>
      </c>
      <c r="K22" s="1032">
        <v>14.96</v>
      </c>
      <c r="L22" s="1023"/>
      <c r="M22" s="1033"/>
      <c r="N22" s="1034" t="s">
        <v>19</v>
      </c>
      <c r="O22" s="1034" t="s">
        <v>19</v>
      </c>
      <c r="P22" s="1034" t="s">
        <v>19</v>
      </c>
      <c r="Q22" s="1034" t="s">
        <v>19</v>
      </c>
      <c r="S22" s="1026"/>
      <c r="T22" s="1026"/>
      <c r="U22" s="1026"/>
      <c r="V22" s="1026"/>
      <c r="W22" s="1026"/>
    </row>
    <row r="23" spans="2:23">
      <c r="B23" s="1053" t="s">
        <v>27</v>
      </c>
      <c r="C23" s="1030">
        <v>8025</v>
      </c>
      <c r="D23" s="1030">
        <v>8025</v>
      </c>
      <c r="E23" s="1031">
        <v>1164</v>
      </c>
      <c r="F23" s="1031">
        <v>1189</v>
      </c>
      <c r="G23" s="1031">
        <v>1269.0999999999999</v>
      </c>
      <c r="H23" s="1031">
        <v>1310.1400000000001</v>
      </c>
      <c r="I23" s="1031">
        <v>1335.17</v>
      </c>
      <c r="J23" s="1031">
        <v>1376.82</v>
      </c>
      <c r="K23" s="1032">
        <v>1490.27</v>
      </c>
      <c r="L23" s="1023"/>
      <c r="M23" s="1033"/>
      <c r="N23" s="1034" t="s">
        <v>19</v>
      </c>
      <c r="O23" s="1034" t="s">
        <v>19</v>
      </c>
      <c r="P23" s="1034" t="s">
        <v>19</v>
      </c>
      <c r="Q23" s="1034" t="s">
        <v>20</v>
      </c>
      <c r="S23" s="1026"/>
      <c r="T23" s="1026"/>
      <c r="U23" s="1026"/>
      <c r="V23" s="1026"/>
      <c r="W23" s="1026"/>
    </row>
    <row r="24" spans="2:23">
      <c r="B24" s="1053" t="s">
        <v>28</v>
      </c>
      <c r="C24" s="1030">
        <v>8025</v>
      </c>
      <c r="D24" s="1030">
        <v>8026</v>
      </c>
      <c r="E24" s="1031">
        <v>1164</v>
      </c>
      <c r="F24" s="1031">
        <v>1189</v>
      </c>
      <c r="G24" s="1031">
        <v>1269.0999999999999</v>
      </c>
      <c r="H24" s="1031">
        <v>1310.1400000000001</v>
      </c>
      <c r="I24" s="1031">
        <v>1335.17</v>
      </c>
      <c r="J24" s="1031">
        <v>1376.82</v>
      </c>
      <c r="K24" s="1032">
        <f>K23</f>
        <v>1490.27</v>
      </c>
      <c r="L24" s="1023"/>
      <c r="M24" s="1033"/>
      <c r="N24" s="1034" t="s">
        <v>19</v>
      </c>
      <c r="O24" s="1034" t="s">
        <v>19</v>
      </c>
      <c r="P24" s="1034" t="s">
        <v>19</v>
      </c>
      <c r="Q24" s="1034" t="s">
        <v>19</v>
      </c>
      <c r="S24" s="1026"/>
      <c r="T24" s="1026"/>
      <c r="U24" s="1026"/>
      <c r="V24" s="1026"/>
      <c r="W24" s="1026"/>
    </row>
    <row r="25" spans="2:23">
      <c r="B25" s="1053" t="s">
        <v>40</v>
      </c>
      <c r="C25" s="1030">
        <v>8025</v>
      </c>
      <c r="D25" s="1030">
        <v>8027</v>
      </c>
      <c r="E25" s="1031">
        <v>1164</v>
      </c>
      <c r="F25" s="1031">
        <v>1189</v>
      </c>
      <c r="G25" s="1031">
        <v>1269.0999999999999</v>
      </c>
      <c r="H25" s="1031">
        <v>1310.1400000000001</v>
      </c>
      <c r="I25" s="1031">
        <v>1335.17</v>
      </c>
      <c r="J25" s="1031">
        <v>1376.82</v>
      </c>
      <c r="K25" s="1032">
        <f t="shared" ref="K25:K27" si="1">K24</f>
        <v>1490.27</v>
      </c>
      <c r="L25" s="1023"/>
      <c r="M25" s="1033"/>
      <c r="N25" s="1034" t="s">
        <v>19</v>
      </c>
      <c r="O25" s="1034" t="s">
        <v>19</v>
      </c>
      <c r="P25" s="1034" t="s">
        <v>19</v>
      </c>
      <c r="Q25" s="1034" t="s">
        <v>19</v>
      </c>
      <c r="S25" s="1026"/>
      <c r="T25" s="1026"/>
      <c r="U25" s="1026"/>
      <c r="V25" s="1026"/>
      <c r="W25" s="1026"/>
    </row>
    <row r="26" spans="2:23">
      <c r="B26" s="1053" t="s">
        <v>30</v>
      </c>
      <c r="C26" s="1030">
        <v>8025</v>
      </c>
      <c r="D26" s="1030">
        <v>8028</v>
      </c>
      <c r="E26" s="1031">
        <v>1164</v>
      </c>
      <c r="F26" s="1031">
        <v>1189</v>
      </c>
      <c r="G26" s="1031">
        <v>1269.0999999999999</v>
      </c>
      <c r="H26" s="1031">
        <v>1310.1400000000001</v>
      </c>
      <c r="I26" s="1031">
        <v>1335.17</v>
      </c>
      <c r="J26" s="1031">
        <v>1376.82</v>
      </c>
      <c r="K26" s="1032">
        <f t="shared" si="1"/>
        <v>1490.27</v>
      </c>
      <c r="L26" s="1023"/>
      <c r="M26" s="1033"/>
      <c r="N26" s="1034" t="s">
        <v>19</v>
      </c>
      <c r="O26" s="1034" t="s">
        <v>19</v>
      </c>
      <c r="P26" s="1034" t="s">
        <v>19</v>
      </c>
      <c r="Q26" s="1034" t="s">
        <v>19</v>
      </c>
      <c r="R26" s="1054"/>
      <c r="S26" s="1026"/>
      <c r="T26" s="1026"/>
      <c r="U26" s="1026"/>
      <c r="V26" s="1026"/>
      <c r="W26" s="1026"/>
    </row>
    <row r="27" spans="2:23" ht="15" customHeight="1">
      <c r="B27" s="1053" t="s">
        <v>31</v>
      </c>
      <c r="C27" s="1030">
        <v>8025</v>
      </c>
      <c r="D27" s="1030">
        <v>8029</v>
      </c>
      <c r="E27" s="1031">
        <v>1164</v>
      </c>
      <c r="F27" s="1031">
        <v>1189</v>
      </c>
      <c r="G27" s="1031">
        <v>1269.0999999999999</v>
      </c>
      <c r="H27" s="1031">
        <v>1310.1400000000001</v>
      </c>
      <c r="I27" s="1031">
        <v>1335.17</v>
      </c>
      <c r="J27" s="1031">
        <v>1376.82</v>
      </c>
      <c r="K27" s="1032">
        <f t="shared" si="1"/>
        <v>1490.27</v>
      </c>
      <c r="L27" s="1023"/>
      <c r="M27" s="1033"/>
      <c r="N27" s="1034" t="s">
        <v>19</v>
      </c>
      <c r="O27" s="1034" t="s">
        <v>19</v>
      </c>
      <c r="P27" s="1034" t="s">
        <v>19</v>
      </c>
      <c r="Q27" s="1034" t="s">
        <v>19</v>
      </c>
      <c r="R27" s="1054"/>
      <c r="S27" s="1026"/>
      <c r="T27" s="1026"/>
      <c r="U27" s="1026"/>
      <c r="V27" s="1026"/>
      <c r="W27" s="1026"/>
    </row>
    <row r="28" spans="2:23" ht="13.5" thickBot="1">
      <c r="B28" s="1047" t="s">
        <v>1024</v>
      </c>
      <c r="C28" s="1048"/>
      <c r="D28" s="1048"/>
      <c r="E28" s="1048"/>
      <c r="F28" s="1049"/>
      <c r="G28" s="1049"/>
      <c r="H28" s="1048"/>
      <c r="I28" s="1048"/>
      <c r="J28" s="1048"/>
      <c r="K28" s="1050"/>
      <c r="L28" s="1048"/>
      <c r="M28" s="1048"/>
      <c r="N28" s="1048"/>
      <c r="O28" s="1048"/>
      <c r="P28" s="1048"/>
      <c r="Q28" s="1051"/>
      <c r="S28" s="1598"/>
      <c r="T28" s="1599"/>
      <c r="U28" s="1599"/>
      <c r="V28" s="1599"/>
      <c r="W28" s="1600"/>
    </row>
    <row r="29" spans="2:23">
      <c r="B29" s="1040" t="s">
        <v>42</v>
      </c>
      <c r="C29" s="1041" t="s">
        <v>18</v>
      </c>
      <c r="D29" s="1041" t="s">
        <v>18</v>
      </c>
      <c r="E29" s="1055">
        <v>3.98</v>
      </c>
      <c r="F29" s="1055">
        <v>4.24</v>
      </c>
      <c r="G29" s="1055">
        <v>4.24</v>
      </c>
      <c r="H29" s="1056">
        <v>4.38</v>
      </c>
      <c r="I29" s="1055">
        <v>4.46</v>
      </c>
      <c r="J29" s="1055">
        <v>4.59</v>
      </c>
      <c r="K29" s="1057">
        <v>4.8</v>
      </c>
      <c r="L29" s="1023"/>
      <c r="M29" s="1058"/>
      <c r="N29" s="1059"/>
      <c r="O29" s="1059"/>
      <c r="P29" s="1059"/>
      <c r="Q29" s="1060"/>
      <c r="R29" s="1054"/>
      <c r="S29" s="1026"/>
      <c r="T29" s="1026"/>
      <c r="U29" s="1026"/>
      <c r="V29" s="1026"/>
      <c r="W29" s="1026"/>
    </row>
    <row r="30" spans="2:23">
      <c r="B30" s="1052" t="s">
        <v>43</v>
      </c>
      <c r="C30" s="1061" t="s">
        <v>18</v>
      </c>
      <c r="D30" s="1061" t="s">
        <v>18</v>
      </c>
      <c r="E30" s="1031">
        <v>7.96</v>
      </c>
      <c r="F30" s="1031">
        <v>8.48</v>
      </c>
      <c r="G30" s="1031">
        <v>8.48</v>
      </c>
      <c r="H30" s="1062">
        <v>8.76</v>
      </c>
      <c r="I30" s="1031">
        <v>8.92</v>
      </c>
      <c r="J30" s="1031">
        <v>9.18</v>
      </c>
      <c r="K30" s="1032">
        <f>K29*2</f>
        <v>9.6</v>
      </c>
      <c r="L30" s="1023"/>
      <c r="M30" s="1033"/>
      <c r="N30" s="1034"/>
      <c r="O30" s="1034"/>
      <c r="P30" s="1034"/>
      <c r="Q30" s="1063"/>
      <c r="R30" s="1054"/>
      <c r="S30" s="1026"/>
      <c r="T30" s="1026"/>
      <c r="U30" s="1026"/>
      <c r="V30" s="1026"/>
      <c r="W30" s="1026"/>
    </row>
    <row r="31" spans="2:23">
      <c r="B31" s="1052" t="s">
        <v>44</v>
      </c>
      <c r="C31" s="1061" t="s">
        <v>18</v>
      </c>
      <c r="D31" s="1061" t="s">
        <v>18</v>
      </c>
      <c r="E31" s="1031">
        <v>11.94</v>
      </c>
      <c r="F31" s="1031">
        <v>12.72</v>
      </c>
      <c r="G31" s="1031">
        <v>12.72</v>
      </c>
      <c r="H31" s="1062">
        <v>13.14</v>
      </c>
      <c r="I31" s="1031">
        <v>13.38</v>
      </c>
      <c r="J31" s="1031">
        <v>13.77</v>
      </c>
      <c r="K31" s="1032">
        <f>K29*3</f>
        <v>14.399999999999999</v>
      </c>
      <c r="L31" s="1023"/>
      <c r="M31" s="1033"/>
      <c r="N31" s="1034"/>
      <c r="O31" s="1034"/>
      <c r="P31" s="1034"/>
      <c r="Q31" s="1063"/>
      <c r="R31" s="1054"/>
      <c r="S31" s="1026"/>
      <c r="T31" s="1026"/>
      <c r="U31" s="1026"/>
      <c r="V31" s="1026"/>
      <c r="W31" s="1026"/>
    </row>
    <row r="32" spans="2:23">
      <c r="B32" s="1052" t="s">
        <v>45</v>
      </c>
      <c r="C32" s="1064"/>
      <c r="D32" s="1061"/>
      <c r="E32" s="1031">
        <v>6.22</v>
      </c>
      <c r="F32" s="1031">
        <v>4.24</v>
      </c>
      <c r="G32" s="1031">
        <v>4.24</v>
      </c>
      <c r="H32" s="1062">
        <v>4.38</v>
      </c>
      <c r="I32" s="1031">
        <v>4.46</v>
      </c>
      <c r="J32" s="1031">
        <v>4.59</v>
      </c>
      <c r="K32" s="1032">
        <f>K29</f>
        <v>4.8</v>
      </c>
      <c r="L32" s="1023"/>
      <c r="M32" s="1033"/>
      <c r="N32" s="1034" t="s">
        <v>19</v>
      </c>
      <c r="O32" s="1034" t="s">
        <v>19</v>
      </c>
      <c r="P32" s="1034"/>
      <c r="Q32" s="1063"/>
      <c r="S32" s="1026"/>
      <c r="T32" s="1026"/>
      <c r="U32" s="1026"/>
      <c r="V32" s="1026"/>
      <c r="W32" s="1026"/>
    </row>
    <row r="33" spans="2:24">
      <c r="B33" s="1052" t="s">
        <v>46</v>
      </c>
      <c r="C33" s="1061" t="s">
        <v>18</v>
      </c>
      <c r="D33" s="1061" t="s">
        <v>18</v>
      </c>
      <c r="E33" s="1031">
        <v>6.22</v>
      </c>
      <c r="F33" s="1031">
        <v>6.63</v>
      </c>
      <c r="G33" s="1031">
        <v>6.63</v>
      </c>
      <c r="H33" s="1062">
        <v>6.84</v>
      </c>
      <c r="I33" s="1031">
        <v>6.97</v>
      </c>
      <c r="J33" s="1031">
        <v>7.18</v>
      </c>
      <c r="K33" s="1032">
        <v>7.55</v>
      </c>
      <c r="L33" s="1023"/>
      <c r="M33" s="1033"/>
      <c r="N33" s="1034"/>
      <c r="O33" s="1034"/>
      <c r="P33" s="1034"/>
      <c r="Q33" s="1063"/>
      <c r="S33" s="1026"/>
      <c r="T33" s="1026"/>
      <c r="U33" s="1026"/>
      <c r="V33" s="1026"/>
      <c r="W33" s="1026"/>
    </row>
    <row r="34" spans="2:24">
      <c r="B34" s="1052" t="s">
        <v>47</v>
      </c>
      <c r="C34" s="1061" t="s">
        <v>18</v>
      </c>
      <c r="D34" s="1061" t="s">
        <v>18</v>
      </c>
      <c r="E34" s="1031">
        <v>12.44</v>
      </c>
      <c r="F34" s="1031">
        <v>13.25</v>
      </c>
      <c r="G34" s="1031">
        <v>13.25</v>
      </c>
      <c r="H34" s="1062">
        <v>13.68</v>
      </c>
      <c r="I34" s="1031">
        <v>13.94</v>
      </c>
      <c r="J34" s="1031">
        <v>14.36</v>
      </c>
      <c r="K34" s="1032">
        <f>K33*2</f>
        <v>15.1</v>
      </c>
      <c r="L34" s="1023"/>
      <c r="M34" s="1033"/>
      <c r="N34" s="1034"/>
      <c r="O34" s="1034"/>
      <c r="P34" s="1034"/>
      <c r="Q34" s="1063"/>
      <c r="S34" s="1026"/>
      <c r="T34" s="1026"/>
      <c r="U34" s="1026"/>
      <c r="V34" s="1026"/>
      <c r="W34" s="1026"/>
    </row>
    <row r="35" spans="2:24">
      <c r="B35" s="1052" t="s">
        <v>48</v>
      </c>
      <c r="C35" s="1061" t="s">
        <v>18</v>
      </c>
      <c r="D35" s="1061" t="s">
        <v>18</v>
      </c>
      <c r="E35" s="1031">
        <v>12.44</v>
      </c>
      <c r="F35" s="1031">
        <v>13.25</v>
      </c>
      <c r="G35" s="1062" t="s">
        <v>18</v>
      </c>
      <c r="H35" s="1031" t="s">
        <v>18</v>
      </c>
      <c r="I35" s="1031">
        <v>20.91</v>
      </c>
      <c r="J35" s="1031">
        <v>21.54</v>
      </c>
      <c r="K35" s="1032">
        <f>K33*3</f>
        <v>22.65</v>
      </c>
      <c r="L35" s="1023"/>
      <c r="M35" s="1065"/>
      <c r="N35" s="1034"/>
      <c r="O35" s="1034"/>
      <c r="P35" s="1034"/>
      <c r="Q35" s="1066"/>
      <c r="S35" s="1026"/>
      <c r="T35" s="1026"/>
      <c r="U35" s="1026"/>
      <c r="V35" s="1026"/>
      <c r="W35" s="1026"/>
    </row>
    <row r="36" spans="2:24">
      <c r="B36" s="1052" t="s">
        <v>49</v>
      </c>
      <c r="C36" s="1064">
        <v>8046</v>
      </c>
      <c r="D36" s="1064">
        <v>8046</v>
      </c>
      <c r="E36" s="1031">
        <v>6.22</v>
      </c>
      <c r="F36" s="1031">
        <v>6.63</v>
      </c>
      <c r="G36" s="1031">
        <v>6.63</v>
      </c>
      <c r="H36" s="1062">
        <v>6.84</v>
      </c>
      <c r="I36" s="1031">
        <v>6.97</v>
      </c>
      <c r="J36" s="1031">
        <v>7.18</v>
      </c>
      <c r="K36" s="1032">
        <f>K33</f>
        <v>7.55</v>
      </c>
      <c r="L36" s="1023"/>
      <c r="M36" s="1033"/>
      <c r="N36" s="1034" t="s">
        <v>19</v>
      </c>
      <c r="O36" s="1034" t="s">
        <v>19</v>
      </c>
      <c r="P36" s="1034"/>
      <c r="Q36" s="1063"/>
      <c r="S36" s="1026"/>
      <c r="T36" s="1026"/>
      <c r="U36" s="1026"/>
      <c r="V36" s="1026"/>
      <c r="W36" s="1026"/>
    </row>
    <row r="37" spans="2:24">
      <c r="B37" s="1067" t="s">
        <v>50</v>
      </c>
      <c r="C37" s="1064">
        <v>8160</v>
      </c>
      <c r="D37" s="1064">
        <v>8160</v>
      </c>
      <c r="E37" s="1068"/>
      <c r="F37" s="1068"/>
      <c r="G37" s="1068"/>
      <c r="H37" s="1062" t="s">
        <v>18</v>
      </c>
      <c r="I37" s="1031"/>
      <c r="J37" s="1031">
        <v>4.59</v>
      </c>
      <c r="K37" s="1069">
        <v>4.97</v>
      </c>
      <c r="L37" s="1023"/>
      <c r="M37" s="1033"/>
      <c r="N37" s="1034" t="s">
        <v>19</v>
      </c>
      <c r="O37" s="1034"/>
      <c r="P37" s="1034"/>
      <c r="Q37" s="1063"/>
      <c r="R37" s="1070"/>
      <c r="S37" s="1071"/>
      <c r="T37" s="1026"/>
      <c r="U37" s="1026"/>
      <c r="V37" s="1026"/>
      <c r="W37" s="1026"/>
    </row>
    <row r="38" spans="2:24">
      <c r="B38" s="1067" t="s">
        <v>51</v>
      </c>
      <c r="C38" s="1072" t="s">
        <v>18</v>
      </c>
      <c r="D38" s="1072" t="s">
        <v>18</v>
      </c>
      <c r="E38" s="1068"/>
      <c r="F38" s="1068"/>
      <c r="G38" s="1068">
        <v>3</v>
      </c>
      <c r="H38" s="1062">
        <v>4.38</v>
      </c>
      <c r="I38" s="1073">
        <v>4.46</v>
      </c>
      <c r="J38" s="1073">
        <v>4.59</v>
      </c>
      <c r="K38" s="1069">
        <v>4.97</v>
      </c>
      <c r="L38" s="1023"/>
      <c r="M38" s="1033"/>
      <c r="N38" s="1034"/>
      <c r="O38" s="1034"/>
      <c r="P38" s="1034"/>
      <c r="Q38" s="1063"/>
      <c r="R38" s="1070"/>
      <c r="S38" s="1071"/>
      <c r="T38" s="1026"/>
      <c r="U38" s="1026"/>
      <c r="V38" s="1026"/>
      <c r="W38" s="1026"/>
    </row>
    <row r="39" spans="2:24">
      <c r="B39" s="1052" t="s">
        <v>52</v>
      </c>
      <c r="C39" s="1061" t="s">
        <v>18</v>
      </c>
      <c r="D39" s="1061" t="s">
        <v>18</v>
      </c>
      <c r="E39" s="1062">
        <v>6.22</v>
      </c>
      <c r="F39" s="1062">
        <v>6.63</v>
      </c>
      <c r="G39" s="1062">
        <v>6.63</v>
      </c>
      <c r="H39" s="1062">
        <v>6.84</v>
      </c>
      <c r="I39" s="1062">
        <v>7</v>
      </c>
      <c r="J39" s="1062">
        <v>7</v>
      </c>
      <c r="K39" s="1074">
        <v>7.58</v>
      </c>
      <c r="L39" s="1023"/>
      <c r="M39" s="1033"/>
      <c r="N39" s="1034"/>
      <c r="O39" s="1034"/>
      <c r="P39" s="1034"/>
      <c r="Q39" s="1063"/>
      <c r="S39" s="1026"/>
      <c r="T39" s="1026"/>
      <c r="U39" s="1026"/>
      <c r="V39" s="1026"/>
      <c r="W39" s="1026"/>
    </row>
    <row r="40" spans="2:24">
      <c r="B40" s="1061" t="s">
        <v>53</v>
      </c>
      <c r="C40" s="1061" t="s">
        <v>18</v>
      </c>
      <c r="D40" s="1061" t="s">
        <v>18</v>
      </c>
      <c r="E40" s="1062">
        <v>6.22</v>
      </c>
      <c r="F40" s="1062">
        <v>6.63</v>
      </c>
      <c r="G40" s="1062">
        <v>6.63</v>
      </c>
      <c r="H40" s="1062">
        <v>6.84</v>
      </c>
      <c r="I40" s="1062">
        <v>10</v>
      </c>
      <c r="J40" s="1062">
        <v>10.3</v>
      </c>
      <c r="K40" s="1032">
        <v>11.37</v>
      </c>
      <c r="L40" s="1023"/>
      <c r="M40" s="1033"/>
      <c r="N40" s="1034"/>
      <c r="O40" s="1034"/>
      <c r="P40" s="1034"/>
      <c r="Q40" s="1034"/>
      <c r="S40" s="1026"/>
      <c r="T40" s="1026"/>
      <c r="U40" s="1026"/>
      <c r="V40" s="1026"/>
      <c r="W40" s="1026"/>
    </row>
    <row r="41" spans="2:24">
      <c r="B41" s="1061" t="s">
        <v>54</v>
      </c>
      <c r="C41" s="1061"/>
      <c r="D41" s="1061"/>
      <c r="E41" s="1062"/>
      <c r="F41" s="1062"/>
      <c r="G41" s="1062"/>
      <c r="H41" s="1062"/>
      <c r="I41" s="1062"/>
      <c r="J41" s="1062">
        <v>35</v>
      </c>
      <c r="K41" s="1032">
        <v>35</v>
      </c>
      <c r="L41" s="1023"/>
      <c r="M41" s="1033"/>
      <c r="N41" s="1034"/>
      <c r="O41" s="1034"/>
      <c r="P41" s="1034"/>
      <c r="Q41" s="1034"/>
      <c r="S41" s="1026"/>
      <c r="T41" s="1026"/>
      <c r="U41" s="1026"/>
      <c r="V41" s="1026"/>
      <c r="W41" s="1026"/>
    </row>
    <row r="42" spans="2:24" ht="13.5" thickBot="1">
      <c r="B42" s="1047" t="s">
        <v>1025</v>
      </c>
      <c r="C42" s="1048"/>
      <c r="D42" s="1048"/>
      <c r="E42" s="1048"/>
      <c r="F42" s="1049"/>
      <c r="G42" s="1049"/>
      <c r="H42" s="1048"/>
      <c r="I42" s="1048"/>
      <c r="J42" s="1048"/>
      <c r="K42" s="1050"/>
      <c r="L42" s="1048"/>
      <c r="M42" s="1048"/>
      <c r="N42" s="1048"/>
      <c r="O42" s="1048"/>
      <c r="P42" s="1048"/>
      <c r="Q42" s="1051"/>
      <c r="S42" s="1598"/>
      <c r="T42" s="1599"/>
      <c r="U42" s="1599"/>
      <c r="V42" s="1599"/>
      <c r="W42" s="1600"/>
    </row>
    <row r="43" spans="2:24">
      <c r="B43" s="1040" t="s">
        <v>55</v>
      </c>
      <c r="C43" s="1041" t="s">
        <v>18</v>
      </c>
      <c r="D43" s="1041" t="s">
        <v>18</v>
      </c>
      <c r="E43" s="1055" t="s">
        <v>18</v>
      </c>
      <c r="F43" s="1055"/>
      <c r="G43" s="1055">
        <v>35</v>
      </c>
      <c r="H43" s="1055">
        <v>35</v>
      </c>
      <c r="I43" s="1055">
        <v>35</v>
      </c>
      <c r="J43" s="1055">
        <v>35</v>
      </c>
      <c r="K43" s="1057">
        <v>35</v>
      </c>
      <c r="L43" s="1023"/>
      <c r="M43" s="1075"/>
      <c r="N43" s="1041"/>
      <c r="O43" s="1041"/>
      <c r="P43" s="1041"/>
      <c r="Q43" s="1076"/>
      <c r="R43" s="1077"/>
      <c r="S43" s="1026"/>
      <c r="T43" s="1026"/>
      <c r="U43" s="1026"/>
      <c r="V43" s="1026"/>
      <c r="W43" s="1026"/>
      <c r="X43" s="1078"/>
    </row>
  </sheetData>
  <mergeCells count="7">
    <mergeCell ref="S42:W42"/>
    <mergeCell ref="S2:W2"/>
    <mergeCell ref="S4:W4"/>
    <mergeCell ref="S9:W9"/>
    <mergeCell ref="S16:W16"/>
    <mergeCell ref="S18:W18"/>
    <mergeCell ref="S28:W28"/>
  </mergeCells>
  <pageMargins left="0.7" right="0.7" top="0.75" bottom="0.75" header="0.3" footer="0.3"/>
  <pageSetup paperSize="9" orientation="portrait" horizontalDpi="300" verticalDpi="300"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64350-1E6B-4C27-9F92-36AC835B0954}">
  <sheetPr>
    <tabColor rgb="FF00B050"/>
  </sheetPr>
  <dimension ref="B1:X41"/>
  <sheetViews>
    <sheetView showGridLines="0" topLeftCell="A25" workbookViewId="0">
      <selection activeCell="A42" sqref="A42:XFD50"/>
    </sheetView>
  </sheetViews>
  <sheetFormatPr defaultColWidth="9.125" defaultRowHeight="12.75"/>
  <cols>
    <col min="1" max="1" width="2.875" style="993" customWidth="1"/>
    <col min="2" max="2" width="55.625" style="1080" customWidth="1"/>
    <col min="3" max="3" width="11.5" style="997" hidden="1" customWidth="1"/>
    <col min="4" max="4" width="16.5" style="997" hidden="1" customWidth="1"/>
    <col min="5" max="5" width="14" style="995" hidden="1" customWidth="1"/>
    <col min="6" max="7" width="11.375" style="995" hidden="1" customWidth="1"/>
    <col min="8" max="8" width="11.375" style="996" customWidth="1"/>
    <col min="9" max="9" width="11.375" style="996" hidden="1" customWidth="1"/>
    <col min="10" max="11" width="11.375" style="996" customWidth="1"/>
    <col min="12" max="12" width="20.5" style="997" bestFit="1" customWidth="1"/>
    <col min="13" max="13" width="5.5" style="997" customWidth="1"/>
    <col min="14" max="14" width="13.125" style="993" customWidth="1"/>
    <col min="15" max="15" width="13" style="993" customWidth="1"/>
    <col min="16" max="16" width="10.625" style="993" customWidth="1"/>
    <col min="17" max="17" width="10.125" style="993" customWidth="1"/>
    <col min="18" max="18" width="2" style="993" customWidth="1"/>
    <col min="19" max="19" width="10.375" style="993" customWidth="1"/>
    <col min="20" max="20" width="12.875" style="993" customWidth="1"/>
    <col min="21" max="21" width="11.625" style="993" customWidth="1"/>
    <col min="22" max="22" width="15.625" style="993" bestFit="1" customWidth="1"/>
    <col min="23" max="23" width="16.625" style="993" bestFit="1" customWidth="1"/>
    <col min="24" max="24" width="29.125" style="993" customWidth="1"/>
    <col min="25" max="25" width="12.625" style="993" customWidth="1"/>
    <col min="26" max="16384" width="9.125" style="993"/>
  </cols>
  <sheetData>
    <row r="1" spans="2:24" ht="13.5" thickBot="1"/>
    <row r="2" spans="2:24" ht="13.5" thickBot="1">
      <c r="B2" s="1081" t="s">
        <v>56</v>
      </c>
      <c r="C2" s="1002"/>
      <c r="D2" s="1002"/>
      <c r="E2" s="999"/>
      <c r="F2" s="999"/>
      <c r="G2" s="999"/>
      <c r="H2" s="1001"/>
      <c r="I2" s="1001"/>
      <c r="J2" s="1001"/>
      <c r="K2" s="1001"/>
      <c r="L2" s="1002"/>
      <c r="M2" s="1002"/>
      <c r="N2" s="1003"/>
      <c r="O2" s="1003"/>
      <c r="P2" s="1003"/>
      <c r="Q2" s="1004"/>
      <c r="S2" s="1601" t="s">
        <v>2</v>
      </c>
      <c r="T2" s="1601"/>
      <c r="U2" s="1601"/>
      <c r="V2" s="1601"/>
      <c r="W2" s="1601"/>
    </row>
    <row r="3" spans="2:24" ht="39" thickBot="1">
      <c r="B3" s="1082" t="s">
        <v>3</v>
      </c>
      <c r="C3" s="1083" t="s">
        <v>4</v>
      </c>
      <c r="D3" s="1083" t="s">
        <v>5</v>
      </c>
      <c r="E3" s="1084">
        <v>2018</v>
      </c>
      <c r="F3" s="1084">
        <v>2019</v>
      </c>
      <c r="G3" s="1085">
        <v>2020</v>
      </c>
      <c r="H3" s="1086">
        <v>44197</v>
      </c>
      <c r="I3" s="1087">
        <v>44378</v>
      </c>
      <c r="J3" s="1086" t="s">
        <v>6</v>
      </c>
      <c r="K3" s="1088">
        <v>2023</v>
      </c>
      <c r="L3" s="1089"/>
      <c r="M3" s="1089" t="s">
        <v>7</v>
      </c>
      <c r="N3" s="1090" t="s">
        <v>8</v>
      </c>
      <c r="O3" s="1089" t="s">
        <v>9</v>
      </c>
      <c r="P3" s="1089" t="s">
        <v>10</v>
      </c>
      <c r="Q3" s="1091" t="s">
        <v>11</v>
      </c>
      <c r="S3" s="1011" t="s">
        <v>12</v>
      </c>
      <c r="T3" s="1012" t="s">
        <v>13</v>
      </c>
      <c r="U3" s="1012" t="s">
        <v>14</v>
      </c>
      <c r="V3" s="1012" t="s">
        <v>15</v>
      </c>
      <c r="W3" s="1012" t="s">
        <v>16</v>
      </c>
    </row>
    <row r="4" spans="2:24">
      <c r="B4" s="1092" t="str">
        <f>'Z-BW'!B4</f>
        <v>BRABANT OV-chipkaart</v>
      </c>
      <c r="C4" s="1093"/>
      <c r="D4" s="1093"/>
      <c r="E4" s="1028"/>
      <c r="F4" s="1029"/>
      <c r="G4" s="1029"/>
      <c r="H4" s="1094"/>
      <c r="I4" s="1094"/>
      <c r="J4" s="1094"/>
      <c r="K4" s="1095"/>
      <c r="L4" s="1028"/>
      <c r="M4" s="1028"/>
      <c r="N4" s="1028"/>
      <c r="O4" s="1028"/>
      <c r="P4" s="1028"/>
      <c r="Q4" s="1096"/>
      <c r="R4" s="1018"/>
      <c r="S4" s="1602"/>
      <c r="T4" s="1603"/>
      <c r="U4" s="1603"/>
      <c r="V4" s="1603"/>
      <c r="W4" s="1604"/>
    </row>
    <row r="5" spans="2:24">
      <c r="B5" s="1097" t="s">
        <v>1020</v>
      </c>
      <c r="C5" s="1098" t="s">
        <v>18</v>
      </c>
      <c r="D5" s="1099" t="s">
        <v>18</v>
      </c>
      <c r="E5" s="1100">
        <v>0.157</v>
      </c>
      <c r="F5" s="1100">
        <v>0.16700000000000001</v>
      </c>
      <c r="G5" s="1100">
        <v>0.17199999999999999</v>
      </c>
      <c r="H5" s="1101">
        <v>0.17542150923580363</v>
      </c>
      <c r="I5" s="1101"/>
      <c r="J5" s="1101">
        <v>0.18099999999999999</v>
      </c>
      <c r="K5" s="1022">
        <f>'Z-BW'!K5</f>
        <v>0.188</v>
      </c>
      <c r="L5" s="1023"/>
      <c r="M5" s="1025"/>
      <c r="N5" s="1025" t="s">
        <v>19</v>
      </c>
      <c r="O5" s="1025" t="s">
        <v>20</v>
      </c>
      <c r="P5" s="1025" t="s">
        <v>1070</v>
      </c>
      <c r="Q5" s="1025" t="s">
        <v>1070</v>
      </c>
      <c r="S5" s="1026"/>
      <c r="T5" s="1026"/>
      <c r="U5" s="1026"/>
      <c r="V5" s="1026"/>
      <c r="W5" s="1026"/>
    </row>
    <row r="6" spans="2:24" ht="14.25" customHeight="1">
      <c r="B6" s="1097" t="s">
        <v>57</v>
      </c>
      <c r="C6" s="1098"/>
      <c r="D6" s="1099"/>
      <c r="E6" s="1100"/>
      <c r="F6" s="1100"/>
      <c r="G6" s="1100"/>
      <c r="H6" s="1101"/>
      <c r="I6" s="1101"/>
      <c r="J6" s="1101"/>
      <c r="K6" s="1032"/>
      <c r="L6" s="1024"/>
      <c r="M6" s="1025"/>
      <c r="N6" s="1025"/>
      <c r="O6" s="1025"/>
      <c r="P6" s="1025"/>
      <c r="Q6" s="1025"/>
      <c r="S6" s="1026"/>
      <c r="T6" s="1026"/>
      <c r="U6" s="1026"/>
      <c r="V6" s="1026"/>
      <c r="W6" s="1026"/>
    </row>
    <row r="7" spans="2:24" ht="15.75" customHeight="1">
      <c r="B7" s="1097" t="s">
        <v>21</v>
      </c>
      <c r="C7" s="1098" t="s">
        <v>18</v>
      </c>
      <c r="D7" s="1102" t="s">
        <v>18</v>
      </c>
      <c r="E7" s="1103"/>
      <c r="F7" s="1103">
        <v>6.63</v>
      </c>
      <c r="G7" s="1100">
        <v>4.5</v>
      </c>
      <c r="H7" s="1101">
        <v>5</v>
      </c>
      <c r="I7" s="1101"/>
      <c r="J7" s="1101">
        <v>5.16</v>
      </c>
      <c r="K7" s="1027">
        <f>'Z-BW'!K6</f>
        <v>5.58</v>
      </c>
      <c r="L7" s="1023"/>
      <c r="M7" s="1025"/>
      <c r="N7" s="1025" t="s">
        <v>19</v>
      </c>
      <c r="O7" s="1025" t="s">
        <v>20</v>
      </c>
      <c r="P7" s="1025" t="s">
        <v>20</v>
      </c>
      <c r="Q7" s="1025" t="s">
        <v>20</v>
      </c>
      <c r="R7" s="1104"/>
      <c r="S7" s="1026"/>
      <c r="T7" s="1026"/>
      <c r="U7" s="1026"/>
      <c r="V7" s="1026"/>
      <c r="W7" s="1026"/>
      <c r="X7" s="1078"/>
    </row>
    <row r="8" spans="2:24">
      <c r="B8" s="1092" t="str">
        <f>'Z-BW'!B9</f>
        <v xml:space="preserve"> BARABANT Reisproducten OV-chipkaart maand (doorlopend)</v>
      </c>
      <c r="C8" s="1093"/>
      <c r="D8" s="1093"/>
      <c r="E8" s="1029"/>
      <c r="F8" s="1029"/>
      <c r="G8" s="1029"/>
      <c r="H8" s="1094"/>
      <c r="I8" s="1094"/>
      <c r="J8" s="1094"/>
      <c r="K8" s="1094"/>
      <c r="L8" s="1028"/>
      <c r="M8" s="1028"/>
      <c r="N8" s="1028"/>
      <c r="O8" s="1028"/>
      <c r="P8" s="1028"/>
      <c r="Q8" s="1017"/>
      <c r="S8" s="1598"/>
      <c r="T8" s="1599"/>
      <c r="U8" s="1599"/>
      <c r="V8" s="1599"/>
      <c r="W8" s="1600"/>
    </row>
    <row r="9" spans="2:24">
      <c r="B9" s="1105" t="s">
        <v>26</v>
      </c>
      <c r="C9" s="1106">
        <v>1586</v>
      </c>
      <c r="D9" s="1106">
        <v>1586</v>
      </c>
      <c r="E9" s="1107">
        <v>89.45</v>
      </c>
      <c r="F9" s="1108">
        <v>95.47</v>
      </c>
      <c r="G9" s="1108">
        <v>98.55</v>
      </c>
      <c r="H9" s="1109">
        <v>100.44</v>
      </c>
      <c r="I9" s="1109"/>
      <c r="J9" s="1109">
        <v>103.57</v>
      </c>
      <c r="K9" s="1032">
        <f>'Z-BW'!K10</f>
        <v>112.1</v>
      </c>
      <c r="L9" s="1023"/>
      <c r="M9" s="1034"/>
      <c r="N9" s="1034" t="s">
        <v>19</v>
      </c>
      <c r="O9" s="1034" t="s">
        <v>19</v>
      </c>
      <c r="P9" s="1034" t="s">
        <v>19</v>
      </c>
      <c r="Q9" s="1034" t="s">
        <v>19</v>
      </c>
      <c r="S9" s="1026"/>
      <c r="T9" s="1026"/>
      <c r="U9" s="1026"/>
      <c r="V9" s="1026"/>
      <c r="W9" s="1026"/>
    </row>
    <row r="10" spans="2:24">
      <c r="B10" s="1105" t="s">
        <v>27</v>
      </c>
      <c r="C10" s="1106">
        <v>8020</v>
      </c>
      <c r="D10" s="1106">
        <v>8020</v>
      </c>
      <c r="E10" s="1107">
        <v>118.9</v>
      </c>
      <c r="F10" s="1108">
        <v>126.91</v>
      </c>
      <c r="G10" s="1108">
        <v>131.01</v>
      </c>
      <c r="H10" s="1110">
        <v>133.52000000000001</v>
      </c>
      <c r="I10" s="1110"/>
      <c r="J10" s="1110">
        <v>137.68</v>
      </c>
      <c r="K10" s="1032">
        <f>'Z-BW'!K11</f>
        <v>149.03</v>
      </c>
      <c r="L10" s="1023"/>
      <c r="M10" s="1034"/>
      <c r="N10" s="1034" t="s">
        <v>19</v>
      </c>
      <c r="O10" s="1034" t="s">
        <v>19</v>
      </c>
      <c r="P10" s="1034" t="s">
        <v>19</v>
      </c>
      <c r="Q10" s="1034" t="s">
        <v>20</v>
      </c>
      <c r="S10" s="1026"/>
      <c r="T10" s="1026"/>
      <c r="U10" s="1026"/>
      <c r="V10" s="1026"/>
      <c r="W10" s="1026"/>
    </row>
    <row r="11" spans="2:24">
      <c r="B11" s="1105" t="s">
        <v>28</v>
      </c>
      <c r="C11" s="1106">
        <v>8020</v>
      </c>
      <c r="D11" s="1106">
        <v>8021</v>
      </c>
      <c r="E11" s="1107">
        <v>118.9</v>
      </c>
      <c r="F11" s="1108">
        <v>126.91</v>
      </c>
      <c r="G11" s="1108">
        <v>131.01</v>
      </c>
      <c r="H11" s="1110">
        <v>133.52000000000001</v>
      </c>
      <c r="I11" s="1110"/>
      <c r="J11" s="1110">
        <v>137.68</v>
      </c>
      <c r="K11" s="1032">
        <f>'Z-BW'!K12</f>
        <v>149.03</v>
      </c>
      <c r="L11" s="1023"/>
      <c r="M11" s="1034"/>
      <c r="N11" s="1034" t="s">
        <v>19</v>
      </c>
      <c r="O11" s="1034" t="s">
        <v>19</v>
      </c>
      <c r="P11" s="1034" t="s">
        <v>19</v>
      </c>
      <c r="Q11" s="1034" t="s">
        <v>19</v>
      </c>
      <c r="S11" s="1026"/>
      <c r="T11" s="1026"/>
      <c r="U11" s="1026"/>
      <c r="V11" s="1026"/>
      <c r="W11" s="1026"/>
    </row>
    <row r="12" spans="2:24">
      <c r="B12" s="1105" t="s">
        <v>40</v>
      </c>
      <c r="C12" s="1106">
        <v>8020</v>
      </c>
      <c r="D12" s="1106">
        <v>8022</v>
      </c>
      <c r="E12" s="1107">
        <v>118.9</v>
      </c>
      <c r="F12" s="1108">
        <v>126.91</v>
      </c>
      <c r="G12" s="1108">
        <v>131.01</v>
      </c>
      <c r="H12" s="1110">
        <v>133.52000000000001</v>
      </c>
      <c r="I12" s="1110"/>
      <c r="J12" s="1110">
        <v>137.68</v>
      </c>
      <c r="K12" s="1032">
        <f>'Z-BW'!K13</f>
        <v>149.03</v>
      </c>
      <c r="L12" s="1023"/>
      <c r="M12" s="1034"/>
      <c r="N12" s="1034" t="s">
        <v>19</v>
      </c>
      <c r="O12" s="1034" t="s">
        <v>19</v>
      </c>
      <c r="P12" s="1034" t="s">
        <v>19</v>
      </c>
      <c r="Q12" s="1034" t="s">
        <v>19</v>
      </c>
      <c r="S12" s="1026"/>
      <c r="T12" s="1026"/>
      <c r="U12" s="1026"/>
      <c r="V12" s="1026"/>
      <c r="W12" s="1026"/>
    </row>
    <row r="13" spans="2:24">
      <c r="B13" s="1105" t="s">
        <v>30</v>
      </c>
      <c r="C13" s="1106">
        <v>8020</v>
      </c>
      <c r="D13" s="1106">
        <v>8023</v>
      </c>
      <c r="E13" s="1107">
        <v>118.9</v>
      </c>
      <c r="F13" s="1108">
        <v>126.91</v>
      </c>
      <c r="G13" s="1108">
        <v>131.01</v>
      </c>
      <c r="H13" s="1110">
        <v>133.52000000000001</v>
      </c>
      <c r="I13" s="1110"/>
      <c r="J13" s="1110">
        <v>137.68</v>
      </c>
      <c r="K13" s="1032">
        <f>'Z-BW'!K14</f>
        <v>149.03</v>
      </c>
      <c r="L13" s="1023"/>
      <c r="M13" s="1034"/>
      <c r="N13" s="1034" t="s">
        <v>19</v>
      </c>
      <c r="O13" s="1034" t="s">
        <v>19</v>
      </c>
      <c r="P13" s="1034" t="s">
        <v>19</v>
      </c>
      <c r="Q13" s="1034" t="s">
        <v>19</v>
      </c>
      <c r="S13" s="1026"/>
      <c r="T13" s="1026"/>
      <c r="U13" s="1026"/>
      <c r="V13" s="1026"/>
      <c r="W13" s="1026"/>
    </row>
    <row r="14" spans="2:24">
      <c r="B14" s="1105" t="s">
        <v>31</v>
      </c>
      <c r="C14" s="1106">
        <v>8020</v>
      </c>
      <c r="D14" s="1106">
        <v>8024</v>
      </c>
      <c r="E14" s="1107">
        <v>118.9</v>
      </c>
      <c r="F14" s="1108">
        <v>126.91</v>
      </c>
      <c r="G14" s="1108">
        <v>131.01</v>
      </c>
      <c r="H14" s="1110">
        <v>133.52000000000001</v>
      </c>
      <c r="I14" s="1110"/>
      <c r="J14" s="1110">
        <v>137.68</v>
      </c>
      <c r="K14" s="1032">
        <f>'Z-BW'!K15</f>
        <v>149.03</v>
      </c>
      <c r="L14" s="1023"/>
      <c r="M14" s="1034"/>
      <c r="N14" s="1034" t="s">
        <v>19</v>
      </c>
      <c r="O14" s="1034" t="s">
        <v>19</v>
      </c>
      <c r="P14" s="1034" t="s">
        <v>19</v>
      </c>
      <c r="Q14" s="1034" t="s">
        <v>19</v>
      </c>
      <c r="S14" s="1026"/>
      <c r="T14" s="1026"/>
      <c r="U14" s="1026"/>
      <c r="V14" s="1026"/>
      <c r="W14" s="1026"/>
    </row>
    <row r="15" spans="2:24">
      <c r="B15" s="1035" t="str">
        <f>'Z-BW'!B18</f>
        <v>BARABANT Reisproducten OV-chipkaart jaar of onbepaalde tijd</v>
      </c>
      <c r="C15" s="1111"/>
      <c r="D15" s="1111"/>
      <c r="E15" s="1112"/>
      <c r="F15" s="1112"/>
      <c r="G15" s="1112"/>
      <c r="H15" s="1113"/>
      <c r="I15" s="1113"/>
      <c r="J15" s="1113"/>
      <c r="K15" s="1113"/>
      <c r="L15" s="1111"/>
      <c r="M15" s="1111"/>
      <c r="N15" s="1111"/>
      <c r="O15" s="1111"/>
      <c r="P15" s="1111"/>
      <c r="Q15" s="1114"/>
      <c r="S15" s="1598"/>
      <c r="T15" s="1599"/>
      <c r="U15" s="1599"/>
      <c r="V15" s="1599"/>
      <c r="W15" s="1600"/>
    </row>
    <row r="16" spans="2:24">
      <c r="B16" s="1115" t="s">
        <v>58</v>
      </c>
      <c r="C16" s="1106">
        <v>1580</v>
      </c>
      <c r="D16" s="1106">
        <v>1582</v>
      </c>
      <c r="E16" s="1107">
        <v>11.95</v>
      </c>
      <c r="F16" s="1108">
        <v>12.74</v>
      </c>
      <c r="G16" s="1108">
        <v>13.15</v>
      </c>
      <c r="H16" s="1109">
        <v>13.4</v>
      </c>
      <c r="I16" s="1109"/>
      <c r="J16" s="1109">
        <v>13.82</v>
      </c>
      <c r="K16" s="1032">
        <f>'Z-BW'!K19</f>
        <v>14.96</v>
      </c>
      <c r="L16" s="1023"/>
      <c r="M16" s="1034"/>
      <c r="N16" s="1034" t="s">
        <v>19</v>
      </c>
      <c r="O16" s="1034" t="s">
        <v>19</v>
      </c>
      <c r="P16" s="1034" t="s">
        <v>19</v>
      </c>
      <c r="Q16" s="1034" t="s">
        <v>19</v>
      </c>
      <c r="S16" s="1026"/>
      <c r="T16" s="1026"/>
      <c r="U16" s="1026"/>
      <c r="V16" s="1026"/>
      <c r="W16" s="1026"/>
    </row>
    <row r="17" spans="2:23">
      <c r="B17" s="1115" t="s">
        <v>37</v>
      </c>
      <c r="C17" s="1106">
        <v>1580</v>
      </c>
      <c r="D17" s="1106">
        <v>1583</v>
      </c>
      <c r="E17" s="1107">
        <v>11.95</v>
      </c>
      <c r="F17" s="1108">
        <v>12.74</v>
      </c>
      <c r="G17" s="1108">
        <v>13.15</v>
      </c>
      <c r="H17" s="1109">
        <v>13.4</v>
      </c>
      <c r="I17" s="1109"/>
      <c r="J17" s="1109">
        <v>13.82</v>
      </c>
      <c r="K17" s="1032">
        <f>'Z-BW'!K20</f>
        <v>14.96</v>
      </c>
      <c r="L17" s="1023"/>
      <c r="M17" s="1034"/>
      <c r="N17" s="1034" t="s">
        <v>19</v>
      </c>
      <c r="O17" s="1034" t="s">
        <v>19</v>
      </c>
      <c r="P17" s="1034" t="s">
        <v>19</v>
      </c>
      <c r="Q17" s="1034" t="s">
        <v>19</v>
      </c>
      <c r="S17" s="1026"/>
      <c r="T17" s="1026"/>
      <c r="U17" s="1026"/>
      <c r="V17" s="1026"/>
      <c r="W17" s="1026"/>
    </row>
    <row r="18" spans="2:23">
      <c r="B18" s="1115" t="s">
        <v>38</v>
      </c>
      <c r="C18" s="1106">
        <v>1580</v>
      </c>
      <c r="D18" s="1106">
        <v>1584</v>
      </c>
      <c r="E18" s="1107">
        <v>11.95</v>
      </c>
      <c r="F18" s="1108">
        <v>12.74</v>
      </c>
      <c r="G18" s="1108">
        <v>13.15</v>
      </c>
      <c r="H18" s="1109">
        <v>13.4</v>
      </c>
      <c r="I18" s="1109"/>
      <c r="J18" s="1109">
        <v>13.82</v>
      </c>
      <c r="K18" s="1032">
        <f>'Z-BW'!K21</f>
        <v>14.96</v>
      </c>
      <c r="L18" s="1023"/>
      <c r="M18" s="1034"/>
      <c r="N18" s="1034" t="s">
        <v>19</v>
      </c>
      <c r="O18" s="1034" t="s">
        <v>19</v>
      </c>
      <c r="P18" s="1034" t="s">
        <v>19</v>
      </c>
      <c r="Q18" s="1034" t="s">
        <v>19</v>
      </c>
      <c r="S18" s="1026"/>
      <c r="T18" s="1026"/>
      <c r="U18" s="1026"/>
      <c r="V18" s="1026"/>
      <c r="W18" s="1026"/>
    </row>
    <row r="19" spans="2:23">
      <c r="B19" s="1115" t="s">
        <v>39</v>
      </c>
      <c r="C19" s="1106">
        <v>1580</v>
      </c>
      <c r="D19" s="1106">
        <v>1585</v>
      </c>
      <c r="E19" s="1107">
        <v>11.95</v>
      </c>
      <c r="F19" s="1108">
        <v>12.74</v>
      </c>
      <c r="G19" s="1108">
        <v>13.15</v>
      </c>
      <c r="H19" s="1109">
        <v>13.4</v>
      </c>
      <c r="I19" s="1109"/>
      <c r="J19" s="1109">
        <v>13.82</v>
      </c>
      <c r="K19" s="1032">
        <f>'Z-BW'!K22</f>
        <v>14.96</v>
      </c>
      <c r="L19" s="1023"/>
      <c r="M19" s="1034"/>
      <c r="N19" s="1034" t="s">
        <v>19</v>
      </c>
      <c r="O19" s="1034" t="s">
        <v>19</v>
      </c>
      <c r="P19" s="1034" t="s">
        <v>19</v>
      </c>
      <c r="Q19" s="1034" t="s">
        <v>19</v>
      </c>
      <c r="S19" s="1026"/>
      <c r="T19" s="1026"/>
      <c r="U19" s="1026"/>
      <c r="V19" s="1026"/>
      <c r="W19" s="1026"/>
    </row>
    <row r="20" spans="2:23">
      <c r="B20" s="1115" t="s">
        <v>27</v>
      </c>
      <c r="C20" s="1106">
        <v>8025</v>
      </c>
      <c r="D20" s="1106">
        <v>8025</v>
      </c>
      <c r="E20" s="1107">
        <v>1189</v>
      </c>
      <c r="F20" s="1108">
        <v>1269.0999999999999</v>
      </c>
      <c r="G20" s="1108">
        <v>1310.1400000000001</v>
      </c>
      <c r="H20" s="1110">
        <v>1335.17</v>
      </c>
      <c r="I20" s="1110"/>
      <c r="J20" s="1110">
        <v>1376.82</v>
      </c>
      <c r="K20" s="1032">
        <f>'Z-BW'!K23</f>
        <v>1490.27</v>
      </c>
      <c r="L20" s="1023"/>
      <c r="M20" s="1034"/>
      <c r="N20" s="1034" t="s">
        <v>19</v>
      </c>
      <c r="O20" s="1034" t="s">
        <v>19</v>
      </c>
      <c r="P20" s="1034" t="s">
        <v>19</v>
      </c>
      <c r="Q20" s="1034" t="s">
        <v>20</v>
      </c>
      <c r="S20" s="1026"/>
      <c r="T20" s="1026"/>
      <c r="U20" s="1026"/>
      <c r="V20" s="1026"/>
      <c r="W20" s="1026"/>
    </row>
    <row r="21" spans="2:23">
      <c r="B21" s="1115" t="s">
        <v>28</v>
      </c>
      <c r="C21" s="1106">
        <v>8025</v>
      </c>
      <c r="D21" s="1106">
        <v>8026</v>
      </c>
      <c r="E21" s="1107">
        <v>1189</v>
      </c>
      <c r="F21" s="1108">
        <v>1269.0999999999999</v>
      </c>
      <c r="G21" s="1108">
        <v>1310.1400000000001</v>
      </c>
      <c r="H21" s="1110">
        <v>1335.17</v>
      </c>
      <c r="I21" s="1110"/>
      <c r="J21" s="1110">
        <v>1376.82</v>
      </c>
      <c r="K21" s="1032">
        <f>'Z-BW'!K24</f>
        <v>1490.27</v>
      </c>
      <c r="L21" s="1023"/>
      <c r="M21" s="1034"/>
      <c r="N21" s="1034" t="s">
        <v>19</v>
      </c>
      <c r="O21" s="1034" t="s">
        <v>19</v>
      </c>
      <c r="P21" s="1034" t="s">
        <v>19</v>
      </c>
      <c r="Q21" s="1034" t="s">
        <v>19</v>
      </c>
      <c r="S21" s="1026"/>
      <c r="T21" s="1026"/>
      <c r="U21" s="1026"/>
      <c r="V21" s="1026"/>
      <c r="W21" s="1026"/>
    </row>
    <row r="22" spans="2:23">
      <c r="B22" s="1115" t="s">
        <v>40</v>
      </c>
      <c r="C22" s="1106">
        <v>8025</v>
      </c>
      <c r="D22" s="1106">
        <v>8027</v>
      </c>
      <c r="E22" s="1107">
        <v>1189</v>
      </c>
      <c r="F22" s="1108">
        <v>1269.0999999999999</v>
      </c>
      <c r="G22" s="1108">
        <v>1310.1400000000001</v>
      </c>
      <c r="H22" s="1110">
        <v>1335.17</v>
      </c>
      <c r="I22" s="1110"/>
      <c r="J22" s="1110">
        <v>1376.82</v>
      </c>
      <c r="K22" s="1032">
        <f>'Z-BW'!K25</f>
        <v>1490.27</v>
      </c>
      <c r="L22" s="1023"/>
      <c r="M22" s="1034"/>
      <c r="N22" s="1034" t="s">
        <v>19</v>
      </c>
      <c r="O22" s="1034" t="s">
        <v>19</v>
      </c>
      <c r="P22" s="1034" t="s">
        <v>19</v>
      </c>
      <c r="Q22" s="1034" t="s">
        <v>19</v>
      </c>
      <c r="S22" s="1026"/>
      <c r="T22" s="1026"/>
      <c r="U22" s="1026"/>
      <c r="V22" s="1026"/>
      <c r="W22" s="1026"/>
    </row>
    <row r="23" spans="2:23">
      <c r="B23" s="1115" t="s">
        <v>30</v>
      </c>
      <c r="C23" s="1106">
        <v>8025</v>
      </c>
      <c r="D23" s="1106">
        <v>8028</v>
      </c>
      <c r="E23" s="1107">
        <v>1189</v>
      </c>
      <c r="F23" s="1108">
        <v>1269.0999999999999</v>
      </c>
      <c r="G23" s="1108">
        <v>1310.1400000000001</v>
      </c>
      <c r="H23" s="1110">
        <v>1335.17</v>
      </c>
      <c r="I23" s="1110"/>
      <c r="J23" s="1110">
        <v>1376.82</v>
      </c>
      <c r="K23" s="1032">
        <f>'Z-BW'!K26</f>
        <v>1490.27</v>
      </c>
      <c r="L23" s="1023"/>
      <c r="M23" s="1034"/>
      <c r="N23" s="1034" t="s">
        <v>19</v>
      </c>
      <c r="O23" s="1034" t="s">
        <v>19</v>
      </c>
      <c r="P23" s="1034" t="s">
        <v>19</v>
      </c>
      <c r="Q23" s="1034" t="s">
        <v>19</v>
      </c>
      <c r="R23" s="1054"/>
      <c r="S23" s="1026"/>
      <c r="T23" s="1026"/>
      <c r="U23" s="1026"/>
      <c r="V23" s="1026"/>
      <c r="W23" s="1026"/>
    </row>
    <row r="24" spans="2:23">
      <c r="B24" s="1115" t="s">
        <v>31</v>
      </c>
      <c r="C24" s="1106">
        <v>8025</v>
      </c>
      <c r="D24" s="1106">
        <v>8029</v>
      </c>
      <c r="E24" s="1107">
        <v>1189</v>
      </c>
      <c r="F24" s="1108">
        <v>1269.0999999999999</v>
      </c>
      <c r="G24" s="1108">
        <v>1310.1400000000001</v>
      </c>
      <c r="H24" s="1110">
        <v>1335.17</v>
      </c>
      <c r="I24" s="1110"/>
      <c r="J24" s="1110">
        <v>1376.82</v>
      </c>
      <c r="K24" s="1032">
        <f>'Z-BW'!K27</f>
        <v>1490.27</v>
      </c>
      <c r="L24" s="1023"/>
      <c r="M24" s="1034"/>
      <c r="N24" s="1034" t="s">
        <v>19</v>
      </c>
      <c r="O24" s="1034" t="s">
        <v>19</v>
      </c>
      <c r="P24" s="1034" t="s">
        <v>19</v>
      </c>
      <c r="Q24" s="1034" t="s">
        <v>19</v>
      </c>
      <c r="R24" s="1054"/>
      <c r="S24" s="1026"/>
      <c r="T24" s="1026"/>
      <c r="U24" s="1026"/>
      <c r="V24" s="1026"/>
      <c r="W24" s="1026"/>
    </row>
    <row r="25" spans="2:23">
      <c r="B25" s="1035" t="str">
        <f>'Z-BW'!B28</f>
        <v>BRABANT Wagenverkoopassortiment</v>
      </c>
      <c r="C25" s="1111"/>
      <c r="D25" s="1111"/>
      <c r="E25" s="1112"/>
      <c r="F25" s="1112"/>
      <c r="G25" s="1112"/>
      <c r="H25" s="1113"/>
      <c r="I25" s="1113"/>
      <c r="J25" s="1113"/>
      <c r="K25" s="1113"/>
      <c r="L25" s="1111"/>
      <c r="M25" s="1111"/>
      <c r="N25" s="1111"/>
      <c r="O25" s="1111"/>
      <c r="P25" s="1111"/>
      <c r="Q25" s="1114"/>
      <c r="S25" s="1598"/>
      <c r="T25" s="1599"/>
      <c r="U25" s="1599"/>
      <c r="V25" s="1599"/>
      <c r="W25" s="1600"/>
    </row>
    <row r="26" spans="2:23">
      <c r="B26" s="1061" t="s">
        <v>42</v>
      </c>
      <c r="C26" s="1116" t="s">
        <v>18</v>
      </c>
      <c r="D26" s="1116" t="s">
        <v>18</v>
      </c>
      <c r="E26" s="1031">
        <v>3.98</v>
      </c>
      <c r="F26" s="1031">
        <v>4.24</v>
      </c>
      <c r="G26" s="1062">
        <v>4.38</v>
      </c>
      <c r="H26" s="1117">
        <v>4.46</v>
      </c>
      <c r="I26" s="1117"/>
      <c r="J26" s="1117">
        <v>4.59</v>
      </c>
      <c r="K26" s="1032">
        <f>'Z-BW'!K29</f>
        <v>4.8</v>
      </c>
      <c r="L26" s="1023"/>
      <c r="M26" s="1033"/>
      <c r="N26" s="1033"/>
      <c r="O26" s="1118"/>
      <c r="P26" s="1118"/>
      <c r="Q26" s="1118"/>
      <c r="R26" s="1054"/>
      <c r="S26" s="1026"/>
      <c r="T26" s="1026"/>
      <c r="U26" s="1026"/>
      <c r="V26" s="1026"/>
      <c r="W26" s="1026"/>
    </row>
    <row r="27" spans="2:23">
      <c r="B27" s="1061" t="s">
        <v>45</v>
      </c>
      <c r="C27" s="1119"/>
      <c r="D27" s="1116"/>
      <c r="E27" s="1031">
        <v>6.22</v>
      </c>
      <c r="F27" s="1031">
        <v>4.24</v>
      </c>
      <c r="G27" s="1062">
        <v>4.38</v>
      </c>
      <c r="H27" s="1117">
        <v>4.46</v>
      </c>
      <c r="I27" s="1117"/>
      <c r="J27" s="1117">
        <v>4.59</v>
      </c>
      <c r="K27" s="1032">
        <f>'Z-BW'!K32</f>
        <v>4.8</v>
      </c>
      <c r="L27" s="1023"/>
      <c r="M27" s="1033"/>
      <c r="N27" s="1120" t="s">
        <v>19</v>
      </c>
      <c r="O27" s="1118" t="s">
        <v>19</v>
      </c>
      <c r="P27" s="1118"/>
      <c r="Q27" s="1118"/>
      <c r="S27" s="1026"/>
      <c r="T27" s="1026"/>
      <c r="U27" s="1026"/>
      <c r="V27" s="1026"/>
      <c r="W27" s="1026"/>
    </row>
    <row r="28" spans="2:23">
      <c r="B28" s="1061" t="s">
        <v>46</v>
      </c>
      <c r="C28" s="1116" t="s">
        <v>18</v>
      </c>
      <c r="D28" s="1116" t="s">
        <v>18</v>
      </c>
      <c r="E28" s="1031">
        <v>6.22</v>
      </c>
      <c r="F28" s="1031">
        <v>6.63</v>
      </c>
      <c r="G28" s="1062">
        <v>6.84</v>
      </c>
      <c r="H28" s="1117">
        <v>6.97</v>
      </c>
      <c r="I28" s="1117"/>
      <c r="J28" s="1117">
        <v>7.18</v>
      </c>
      <c r="K28" s="1032">
        <f>'Z-BW'!K33</f>
        <v>7.55</v>
      </c>
      <c r="L28" s="1023"/>
      <c r="M28" s="1033"/>
      <c r="N28" s="1120"/>
      <c r="O28" s="1118"/>
      <c r="P28" s="1118"/>
      <c r="Q28" s="1118"/>
      <c r="S28" s="1026"/>
      <c r="T28" s="1026"/>
      <c r="U28" s="1026"/>
      <c r="V28" s="1026"/>
      <c r="W28" s="1026"/>
    </row>
    <row r="29" spans="2:23">
      <c r="B29" s="1061" t="s">
        <v>49</v>
      </c>
      <c r="C29" s="1119">
        <v>8046</v>
      </c>
      <c r="D29" s="1119">
        <v>8046</v>
      </c>
      <c r="E29" s="1031">
        <v>6.22</v>
      </c>
      <c r="F29" s="1031">
        <v>6.63</v>
      </c>
      <c r="G29" s="1062">
        <v>6.84</v>
      </c>
      <c r="H29" s="1117">
        <v>6.97</v>
      </c>
      <c r="I29" s="1117"/>
      <c r="J29" s="1117">
        <v>7.18</v>
      </c>
      <c r="K29" s="1032">
        <f>'Z-BW'!K36</f>
        <v>7.55</v>
      </c>
      <c r="L29" s="1023"/>
      <c r="M29" s="1033"/>
      <c r="N29" s="1120" t="s">
        <v>19</v>
      </c>
      <c r="O29" s="1118" t="s">
        <v>19</v>
      </c>
      <c r="P29" s="1118"/>
      <c r="Q29" s="1118"/>
      <c r="S29" s="1026"/>
      <c r="T29" s="1026"/>
      <c r="U29" s="1026"/>
      <c r="V29" s="1026"/>
      <c r="W29" s="1026"/>
    </row>
    <row r="30" spans="2:23">
      <c r="B30" s="1072" t="s">
        <v>50</v>
      </c>
      <c r="C30" s="1119">
        <v>8160</v>
      </c>
      <c r="D30" s="1119">
        <v>8160</v>
      </c>
      <c r="E30" s="1068"/>
      <c r="F30" s="1068"/>
      <c r="G30" s="1062" t="s">
        <v>18</v>
      </c>
      <c r="H30" s="1121"/>
      <c r="I30" s="1121"/>
      <c r="J30" s="1121">
        <v>4.59</v>
      </c>
      <c r="K30" s="1032">
        <f>'Z-BW'!K37</f>
        <v>4.97</v>
      </c>
      <c r="L30" s="1023"/>
      <c r="M30" s="1033"/>
      <c r="N30" s="1120" t="s">
        <v>19</v>
      </c>
      <c r="O30" s="1118"/>
      <c r="P30" s="1118"/>
      <c r="Q30" s="1118"/>
      <c r="R30" s="1070"/>
      <c r="S30" s="1071"/>
      <c r="T30" s="1026"/>
      <c r="U30" s="1026"/>
      <c r="V30" s="1026"/>
      <c r="W30" s="1026"/>
    </row>
    <row r="31" spans="2:23">
      <c r="B31" s="1072" t="s">
        <v>51</v>
      </c>
      <c r="C31" s="1122" t="s">
        <v>18</v>
      </c>
      <c r="D31" s="1122" t="s">
        <v>18</v>
      </c>
      <c r="E31" s="1068"/>
      <c r="F31" s="1068"/>
      <c r="G31" s="1062">
        <v>4.38</v>
      </c>
      <c r="H31" s="1123">
        <v>4.46</v>
      </c>
      <c r="I31" s="1123"/>
      <c r="J31" s="1123">
        <v>4.59</v>
      </c>
      <c r="K31" s="1032">
        <f>'Z-BW'!K38</f>
        <v>4.97</v>
      </c>
      <c r="L31" s="1023"/>
      <c r="M31" s="1033"/>
      <c r="N31" s="1120"/>
      <c r="O31" s="1118"/>
      <c r="P31" s="1118"/>
      <c r="Q31" s="1118"/>
      <c r="R31" s="1070"/>
      <c r="S31" s="1071"/>
      <c r="T31" s="1026"/>
      <c r="U31" s="1026"/>
      <c r="V31" s="1026"/>
      <c r="W31" s="1026"/>
    </row>
    <row r="32" spans="2:23">
      <c r="B32" s="1061" t="s">
        <v>52</v>
      </c>
      <c r="C32" s="1116" t="s">
        <v>18</v>
      </c>
      <c r="D32" s="1116" t="s">
        <v>18</v>
      </c>
      <c r="E32" s="1062">
        <v>6.22</v>
      </c>
      <c r="F32" s="1062">
        <v>6.63</v>
      </c>
      <c r="G32" s="1062">
        <v>6.84</v>
      </c>
      <c r="H32" s="1121">
        <v>7</v>
      </c>
      <c r="I32" s="1121"/>
      <c r="J32" s="1121">
        <v>7</v>
      </c>
      <c r="K32" s="1032">
        <f>'Z-BW'!K39</f>
        <v>7.58</v>
      </c>
      <c r="L32" s="1023"/>
      <c r="M32" s="1033"/>
      <c r="N32" s="1120"/>
      <c r="O32" s="1118"/>
      <c r="P32" s="1118"/>
      <c r="Q32" s="1118"/>
      <c r="S32" s="1026"/>
      <c r="T32" s="1026"/>
      <c r="U32" s="1026"/>
      <c r="V32" s="1026"/>
      <c r="W32" s="1026"/>
    </row>
    <row r="33" spans="2:23" ht="13.5" thickBot="1">
      <c r="B33" s="1124" t="s">
        <v>53</v>
      </c>
      <c r="C33" s="1125" t="s">
        <v>18</v>
      </c>
      <c r="D33" s="1125" t="s">
        <v>18</v>
      </c>
      <c r="E33" s="1126">
        <v>6.22</v>
      </c>
      <c r="F33" s="1126">
        <v>6.63</v>
      </c>
      <c r="G33" s="1126">
        <v>6.84</v>
      </c>
      <c r="H33" s="1127">
        <v>10</v>
      </c>
      <c r="I33" s="1127"/>
      <c r="J33" s="1127">
        <v>10.3</v>
      </c>
      <c r="K33" s="1128">
        <f>'Z-BW'!K40</f>
        <v>11.37</v>
      </c>
      <c r="L33" s="1129"/>
      <c r="M33" s="1130"/>
      <c r="N33" s="1131"/>
      <c r="O33" s="1132"/>
      <c r="P33" s="1132"/>
      <c r="Q33" s="1133"/>
      <c r="S33" s="1026"/>
      <c r="T33" s="1026"/>
      <c r="U33" s="1026"/>
      <c r="V33" s="1026"/>
      <c r="W33" s="1026"/>
    </row>
    <row r="34" spans="2:23" ht="13.5" thickBot="1">
      <c r="B34" s="1035" t="str">
        <f>'Z-BW'!B42</f>
        <v xml:space="preserve"> BRABANT E-ticket assortiment</v>
      </c>
      <c r="C34" s="1111"/>
      <c r="D34" s="1111"/>
      <c r="E34" s="1112"/>
      <c r="F34" s="1112"/>
      <c r="G34" s="1112"/>
      <c r="H34" s="1113"/>
      <c r="I34" s="1113"/>
      <c r="J34" s="1113"/>
      <c r="K34" s="1113"/>
      <c r="L34" s="1111"/>
      <c r="M34" s="1111"/>
      <c r="N34" s="1111"/>
      <c r="O34" s="1111"/>
      <c r="P34" s="1111"/>
      <c r="Q34" s="1114"/>
      <c r="S34" s="1605"/>
      <c r="T34" s="1605"/>
      <c r="U34" s="1605"/>
      <c r="V34" s="1605"/>
      <c r="W34" s="1605"/>
    </row>
    <row r="35" spans="2:23" ht="12.75" customHeight="1">
      <c r="B35" s="1134" t="s">
        <v>55</v>
      </c>
      <c r="C35" s="1045" t="s">
        <v>18</v>
      </c>
      <c r="D35" s="1045" t="s">
        <v>18</v>
      </c>
      <c r="E35" s="1043" t="s">
        <v>18</v>
      </c>
      <c r="F35" s="1043">
        <v>35</v>
      </c>
      <c r="G35" s="1043">
        <v>35</v>
      </c>
      <c r="H35" s="1135">
        <v>35</v>
      </c>
      <c r="I35" s="1135"/>
      <c r="J35" s="1135">
        <v>35</v>
      </c>
      <c r="K35" s="1057">
        <f>'Z-BW'!K43</f>
        <v>35</v>
      </c>
      <c r="L35" s="1058"/>
      <c r="M35" s="1058"/>
      <c r="N35" s="1041"/>
      <c r="O35" s="1041"/>
      <c r="P35" s="1041"/>
      <c r="Q35" s="1076"/>
      <c r="S35" s="1026"/>
      <c r="T35" s="1026"/>
      <c r="U35" s="1026"/>
      <c r="V35" s="1026"/>
      <c r="W35" s="1026"/>
    </row>
    <row r="36" spans="2:23">
      <c r="B36" s="1035" t="s">
        <v>1027</v>
      </c>
      <c r="C36" s="1111"/>
      <c r="D36" s="1111"/>
      <c r="E36" s="1112"/>
      <c r="F36" s="1112"/>
      <c r="G36" s="1112"/>
      <c r="H36" s="1113"/>
      <c r="I36" s="1113"/>
      <c r="J36" s="1113"/>
      <c r="K36" s="1113"/>
      <c r="L36" s="1111"/>
      <c r="M36" s="1111"/>
      <c r="N36" s="1111"/>
      <c r="O36" s="1111"/>
      <c r="P36" s="1111"/>
      <c r="Q36" s="1114"/>
      <c r="R36" s="1078"/>
      <c r="S36" s="1599"/>
      <c r="T36" s="1599"/>
      <c r="U36" s="1599"/>
      <c r="V36" s="1599"/>
      <c r="W36" s="1600"/>
    </row>
    <row r="37" spans="2:23">
      <c r="B37" s="1097" t="s">
        <v>1028</v>
      </c>
      <c r="C37" s="1098"/>
      <c r="D37" s="1099"/>
      <c r="E37" s="1100"/>
      <c r="F37" s="1100"/>
      <c r="G37" s="1100"/>
      <c r="H37" s="1136"/>
      <c r="I37" s="1136"/>
      <c r="J37" s="1136"/>
      <c r="K37" s="1079"/>
      <c r="L37" s="1024"/>
      <c r="M37" s="1024"/>
      <c r="N37" s="1137"/>
      <c r="O37" s="1137"/>
      <c r="P37" s="1137"/>
      <c r="Q37" s="1137"/>
      <c r="S37" s="1026"/>
      <c r="T37" s="1026"/>
      <c r="U37" s="1026"/>
      <c r="V37" s="1026"/>
      <c r="W37" s="1026"/>
    </row>
    <row r="38" spans="2:23" s="1" customFormat="1">
      <c r="B38" s="1566" t="s">
        <v>1178</v>
      </c>
      <c r="C38" s="1567"/>
      <c r="D38" s="1568"/>
      <c r="E38" s="1569"/>
      <c r="F38" s="1569"/>
      <c r="G38" s="1569"/>
      <c r="H38" s="1570"/>
      <c r="I38" s="1570"/>
      <c r="J38" s="1570"/>
      <c r="K38" s="1571">
        <v>0.186</v>
      </c>
      <c r="L38" s="1572"/>
      <c r="M38" s="1572"/>
      <c r="N38" s="1573"/>
      <c r="O38" s="1573"/>
      <c r="P38" s="1573"/>
      <c r="Q38" s="1573"/>
      <c r="S38" s="12"/>
      <c r="T38" s="12"/>
      <c r="U38" s="12"/>
      <c r="V38" s="12"/>
      <c r="W38" s="12"/>
    </row>
    <row r="39" spans="2:23">
      <c r="B39" s="1138" t="s">
        <v>1059</v>
      </c>
      <c r="C39" s="1139"/>
      <c r="D39" s="1139"/>
      <c r="E39" s="1140"/>
      <c r="F39" s="1140"/>
      <c r="G39" s="1140"/>
      <c r="H39" s="1141"/>
      <c r="I39" s="1141"/>
      <c r="J39" s="1141"/>
      <c r="K39" s="1079">
        <v>2.6</v>
      </c>
      <c r="L39" s="1139"/>
      <c r="M39" s="1139"/>
      <c r="N39" s="1139"/>
      <c r="O39" s="1139"/>
      <c r="P39" s="1139"/>
      <c r="Q39" s="1139"/>
      <c r="S39" s="1142"/>
      <c r="T39" s="1142"/>
      <c r="U39" s="1142"/>
      <c r="V39" s="1142"/>
      <c r="W39" s="1142"/>
    </row>
    <row r="40" spans="2:23">
      <c r="B40" s="1143" t="s">
        <v>1058</v>
      </c>
      <c r="C40" s="1144"/>
      <c r="D40" s="1106"/>
      <c r="E40" s="1145"/>
      <c r="F40" s="1107"/>
      <c r="G40" s="1107"/>
      <c r="H40" s="1109"/>
      <c r="I40" s="1109"/>
      <c r="J40" s="1109"/>
      <c r="K40" s="1079">
        <v>5.2</v>
      </c>
      <c r="L40" s="1146"/>
      <c r="M40" s="1033"/>
      <c r="N40" s="1118"/>
      <c r="O40" s="1118"/>
      <c r="P40" s="1118"/>
      <c r="Q40" s="1118"/>
      <c r="S40" s="1026"/>
      <c r="T40" s="1026"/>
      <c r="U40" s="1026"/>
      <c r="V40" s="1026"/>
      <c r="W40" s="1026"/>
    </row>
    <row r="41" spans="2:23">
      <c r="B41" s="1138" t="s">
        <v>1057</v>
      </c>
      <c r="C41" s="1139"/>
      <c r="D41" s="1139"/>
      <c r="E41" s="1140"/>
      <c r="F41" s="1140"/>
      <c r="G41" s="1140"/>
      <c r="H41" s="1141"/>
      <c r="I41" s="1141"/>
      <c r="J41" s="1141"/>
      <c r="K41" s="1079">
        <v>7.8</v>
      </c>
      <c r="L41" s="1139"/>
      <c r="M41" s="1139"/>
      <c r="N41" s="1139"/>
      <c r="O41" s="1139"/>
      <c r="P41" s="1139"/>
      <c r="Q41" s="1139"/>
      <c r="S41" s="1142"/>
      <c r="T41" s="1142"/>
      <c r="U41" s="1142"/>
      <c r="V41" s="1142"/>
      <c r="W41" s="1142"/>
    </row>
  </sheetData>
  <mergeCells count="7">
    <mergeCell ref="S36:W36"/>
    <mergeCell ref="S2:W2"/>
    <mergeCell ref="S4:W4"/>
    <mergeCell ref="S8:W8"/>
    <mergeCell ref="S15:W15"/>
    <mergeCell ref="S25:W25"/>
    <mergeCell ref="S34:W34"/>
  </mergeCells>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DFE06-4596-4A16-A014-1978991899F8}">
  <sheetPr>
    <tabColor rgb="FF00B050"/>
    <pageSetUpPr fitToPage="1"/>
  </sheetPr>
  <dimension ref="A1:Z166"/>
  <sheetViews>
    <sheetView zoomScale="130" zoomScaleNormal="130" workbookViewId="0">
      <pane ySplit="3" topLeftCell="A53" activePane="bottomLeft" state="frozen"/>
      <selection activeCell="B1" sqref="B1"/>
      <selection pane="bottomLeft" activeCell="D17" sqref="D17"/>
    </sheetView>
  </sheetViews>
  <sheetFormatPr defaultColWidth="9.125" defaultRowHeight="12.75"/>
  <cols>
    <col min="1" max="1" width="3" style="1391" customWidth="1"/>
    <col min="2" max="2" width="48.5" style="1391" customWidth="1"/>
    <col min="3" max="3" width="10.875" style="1391" customWidth="1"/>
    <col min="4" max="4" width="11.5" style="1391" customWidth="1"/>
    <col min="5" max="5" width="13.625" style="1538" hidden="1" customWidth="1"/>
    <col min="6" max="6" width="12.5" style="1538" hidden="1" customWidth="1"/>
    <col min="7" max="10" width="12.5" style="1539" hidden="1" customWidth="1"/>
    <col min="11" max="12" width="12.5" style="1539" customWidth="1"/>
    <col min="13" max="13" width="5.625" style="1539" customWidth="1"/>
    <col min="14" max="14" width="10.375" style="1394" customWidth="1"/>
    <col min="15" max="17" width="11.625" style="1394" customWidth="1"/>
    <col min="18" max="18" width="12.375" style="1391" customWidth="1"/>
    <col min="19" max="19" width="4.125" style="1391" customWidth="1"/>
    <col min="20" max="20" width="54.625" style="1391" customWidth="1"/>
    <col min="21" max="22" width="9.125" style="1391"/>
    <col min="23" max="23" width="9.125" style="1395"/>
    <col min="24" max="16384" width="9.125" style="1391"/>
  </cols>
  <sheetData>
    <row r="1" spans="1:26" ht="13.5" thickBot="1">
      <c r="A1" s="1390"/>
      <c r="E1" s="1392"/>
      <c r="F1" s="1392"/>
      <c r="G1" s="1393"/>
      <c r="H1" s="1393"/>
      <c r="I1" s="1393"/>
      <c r="J1" s="1393"/>
      <c r="K1" s="1393"/>
      <c r="L1" s="1393"/>
      <c r="M1" s="1393"/>
    </row>
    <row r="2" spans="1:26" ht="13.5" thickBot="1">
      <c r="B2" s="1396" t="s">
        <v>108</v>
      </c>
      <c r="C2" s="1397"/>
      <c r="D2" s="1397"/>
      <c r="E2" s="1398"/>
      <c r="F2" s="1398"/>
      <c r="G2" s="1399"/>
      <c r="H2" s="1399"/>
      <c r="I2" s="1399"/>
      <c r="J2" s="1399"/>
      <c r="K2" s="1399"/>
      <c r="L2" s="1399"/>
      <c r="M2" s="1399"/>
      <c r="N2" s="1399"/>
      <c r="O2" s="1399"/>
      <c r="P2" s="1399"/>
      <c r="Q2" s="1399"/>
    </row>
    <row r="3" spans="1:26" ht="26.25" thickBot="1">
      <c r="B3" s="1400" t="s">
        <v>3</v>
      </c>
      <c r="C3" s="1401" t="s">
        <v>4</v>
      </c>
      <c r="D3" s="1402" t="s">
        <v>5</v>
      </c>
      <c r="E3" s="1403" t="s">
        <v>109</v>
      </c>
      <c r="F3" s="1404" t="s">
        <v>110</v>
      </c>
      <c r="G3" s="1404" t="s">
        <v>111</v>
      </c>
      <c r="H3" s="1404" t="s">
        <v>112</v>
      </c>
      <c r="I3" s="1405">
        <v>44197</v>
      </c>
      <c r="J3" s="1405">
        <v>44378</v>
      </c>
      <c r="K3" s="1406">
        <v>2022</v>
      </c>
      <c r="L3" s="1406">
        <v>2023</v>
      </c>
      <c r="M3" s="1407" t="s">
        <v>7</v>
      </c>
      <c r="N3" s="1402" t="s">
        <v>8</v>
      </c>
      <c r="O3" s="1402" t="s">
        <v>9</v>
      </c>
      <c r="P3" s="1402" t="s">
        <v>113</v>
      </c>
      <c r="Q3" s="1408" t="s">
        <v>11</v>
      </c>
    </row>
    <row r="4" spans="1:26" ht="13.5" thickBot="1">
      <c r="B4" s="1409" t="s">
        <v>17</v>
      </c>
      <c r="C4" s="1410"/>
      <c r="D4" s="1410"/>
      <c r="E4" s="1410"/>
      <c r="F4" s="1411"/>
      <c r="G4" s="1411"/>
      <c r="H4" s="1411"/>
      <c r="I4" s="1410"/>
      <c r="J4" s="1410"/>
      <c r="K4" s="1412"/>
      <c r="L4" s="1410"/>
      <c r="M4" s="1410"/>
      <c r="N4" s="1413"/>
      <c r="O4" s="1413"/>
      <c r="P4" s="1413"/>
      <c r="Q4" s="1414"/>
      <c r="V4" s="1415"/>
      <c r="W4" s="1416"/>
      <c r="X4" s="1415"/>
      <c r="Y4" s="1415"/>
      <c r="Z4" s="1415"/>
    </row>
    <row r="5" spans="1:26">
      <c r="B5" s="1417" t="s">
        <v>114</v>
      </c>
      <c r="C5" s="1418" t="s">
        <v>18</v>
      </c>
      <c r="D5" s="1418" t="s">
        <v>18</v>
      </c>
      <c r="E5" s="1419">
        <v>0.17100000000000001</v>
      </c>
      <c r="F5" s="1419">
        <v>0.18099999999999999</v>
      </c>
      <c r="G5" s="1419">
        <v>0.185</v>
      </c>
      <c r="H5" s="1419"/>
      <c r="I5" s="1420">
        <v>0.186</v>
      </c>
      <c r="J5" s="1420"/>
      <c r="K5" s="1421">
        <v>0.19040154188152464</v>
      </c>
      <c r="L5" s="1422">
        <v>0.20399999999999999</v>
      </c>
      <c r="M5" s="1420"/>
      <c r="N5" s="1423" t="s">
        <v>19</v>
      </c>
      <c r="O5" s="1423" t="s">
        <v>20</v>
      </c>
      <c r="P5" s="1423" t="s">
        <v>19</v>
      </c>
      <c r="Q5" s="1424" t="s">
        <v>20</v>
      </c>
      <c r="R5" s="1425"/>
      <c r="T5" s="1425"/>
      <c r="U5" s="1426"/>
      <c r="V5" s="1427"/>
      <c r="W5" s="1428"/>
      <c r="X5" s="1427"/>
      <c r="Y5" s="1429"/>
      <c r="Z5" s="1430"/>
    </row>
    <row r="6" spans="1:26">
      <c r="B6" s="1431" t="s">
        <v>115</v>
      </c>
      <c r="C6" s="1432" t="s">
        <v>18</v>
      </c>
      <c r="D6" s="1432" t="s">
        <v>18</v>
      </c>
      <c r="E6" s="1433">
        <v>0.187</v>
      </c>
      <c r="F6" s="1433">
        <v>0.19800000000000001</v>
      </c>
      <c r="G6" s="1433">
        <v>0.20200000000000001</v>
      </c>
      <c r="H6" s="1433"/>
      <c r="I6" s="1434">
        <v>0.20499999999999999</v>
      </c>
      <c r="J6" s="1434"/>
      <c r="K6" s="1434">
        <v>0.20596074816297416</v>
      </c>
      <c r="L6" s="1422">
        <v>0.22</v>
      </c>
      <c r="M6" s="1434"/>
      <c r="N6" s="1435" t="s">
        <v>19</v>
      </c>
      <c r="O6" s="1435" t="s">
        <v>20</v>
      </c>
      <c r="P6" s="1435" t="s">
        <v>19</v>
      </c>
      <c r="Q6" s="1436" t="s">
        <v>20</v>
      </c>
      <c r="R6" s="1425"/>
      <c r="T6" s="1425"/>
    </row>
    <row r="7" spans="1:26">
      <c r="B7" s="1431" t="s">
        <v>116</v>
      </c>
      <c r="C7" s="1432" t="s">
        <v>18</v>
      </c>
      <c r="D7" s="1432" t="s">
        <v>18</v>
      </c>
      <c r="E7" s="1433">
        <v>0.317</v>
      </c>
      <c r="F7" s="1433">
        <v>0.33500000000000002</v>
      </c>
      <c r="G7" s="1433">
        <v>0.34300000000000003</v>
      </c>
      <c r="H7" s="1433"/>
      <c r="I7" s="1434">
        <v>0.34599999999999997</v>
      </c>
      <c r="J7" s="1434"/>
      <c r="K7" s="1434">
        <v>0.34880449285664994</v>
      </c>
      <c r="L7" s="1422">
        <v>0.373</v>
      </c>
      <c r="M7" s="1434"/>
      <c r="N7" s="1435" t="s">
        <v>19</v>
      </c>
      <c r="O7" s="1435" t="s">
        <v>20</v>
      </c>
      <c r="P7" s="1435" t="s">
        <v>19</v>
      </c>
      <c r="Q7" s="1436" t="s">
        <v>20</v>
      </c>
      <c r="R7" s="1425"/>
    </row>
    <row r="8" spans="1:26">
      <c r="B8" s="1437" t="s">
        <v>117</v>
      </c>
      <c r="C8" s="1432" t="s">
        <v>18</v>
      </c>
      <c r="D8" s="1432" t="s">
        <v>18</v>
      </c>
      <c r="E8" s="1433">
        <v>0.187</v>
      </c>
      <c r="F8" s="1433" t="s">
        <v>18</v>
      </c>
      <c r="G8" s="1433" t="s">
        <v>18</v>
      </c>
      <c r="H8" s="1433" t="s">
        <v>18</v>
      </c>
      <c r="I8" s="1433" t="s">
        <v>18</v>
      </c>
      <c r="J8" s="1433" t="s">
        <v>18</v>
      </c>
      <c r="K8" s="1433" t="s">
        <v>18</v>
      </c>
      <c r="L8" s="1433" t="s">
        <v>18</v>
      </c>
      <c r="M8" s="1433"/>
      <c r="N8" s="1435" t="s">
        <v>19</v>
      </c>
      <c r="O8" s="1435" t="s">
        <v>20</v>
      </c>
      <c r="P8" s="1435" t="s">
        <v>19</v>
      </c>
      <c r="Q8" s="1436" t="s">
        <v>20</v>
      </c>
      <c r="R8" s="1425"/>
      <c r="V8" s="1438"/>
      <c r="Y8" s="1438"/>
      <c r="Z8" s="1439"/>
    </row>
    <row r="9" spans="1:26">
      <c r="B9" s="1437" t="s">
        <v>118</v>
      </c>
      <c r="C9" s="1432" t="s">
        <v>18</v>
      </c>
      <c r="D9" s="1432" t="s">
        <v>18</v>
      </c>
      <c r="E9" s="1440">
        <v>0.317</v>
      </c>
      <c r="F9" s="1433" t="s">
        <v>18</v>
      </c>
      <c r="G9" s="1433" t="s">
        <v>18</v>
      </c>
      <c r="H9" s="1433" t="s">
        <v>18</v>
      </c>
      <c r="I9" s="1433" t="s">
        <v>18</v>
      </c>
      <c r="J9" s="1433" t="s">
        <v>18</v>
      </c>
      <c r="K9" s="1433" t="s">
        <v>18</v>
      </c>
      <c r="L9" s="1433" t="s">
        <v>18</v>
      </c>
      <c r="M9" s="1433"/>
      <c r="N9" s="1435" t="s">
        <v>19</v>
      </c>
      <c r="O9" s="1435" t="s">
        <v>20</v>
      </c>
      <c r="P9" s="1435" t="s">
        <v>19</v>
      </c>
      <c r="Q9" s="1436" t="s">
        <v>20</v>
      </c>
      <c r="R9" s="1425"/>
      <c r="V9" s="1438"/>
      <c r="W9" s="1441"/>
    </row>
    <row r="10" spans="1:26" ht="13.5" thickBot="1">
      <c r="B10" s="1442" t="s">
        <v>119</v>
      </c>
      <c r="C10" s="1443" t="s">
        <v>18</v>
      </c>
      <c r="D10" s="1444" t="s">
        <v>18</v>
      </c>
      <c r="E10" s="1445"/>
      <c r="F10" s="1445">
        <v>0.16800000000000001</v>
      </c>
      <c r="G10" s="1445">
        <v>0.17</v>
      </c>
      <c r="H10" s="1445">
        <v>0.16800000000000001</v>
      </c>
      <c r="I10" s="1446">
        <v>0.17</v>
      </c>
      <c r="J10" s="1446">
        <v>0.16900000000000001</v>
      </c>
      <c r="K10" s="1446"/>
      <c r="L10" s="1422">
        <v>0.186</v>
      </c>
      <c r="M10" s="1447"/>
      <c r="N10" s="1447" t="s">
        <v>19</v>
      </c>
      <c r="O10" s="1447" t="s">
        <v>20</v>
      </c>
      <c r="P10" s="1447" t="s">
        <v>20</v>
      </c>
      <c r="Q10" s="1448" t="s">
        <v>20</v>
      </c>
      <c r="W10" s="1449"/>
    </row>
    <row r="11" spans="1:26" ht="13.5" thickBot="1">
      <c r="B11" s="1450" t="s">
        <v>25</v>
      </c>
      <c r="C11" s="1451"/>
      <c r="D11" s="1451"/>
      <c r="E11" s="1452"/>
      <c r="F11" s="1452"/>
      <c r="G11" s="1452"/>
      <c r="H11" s="1452"/>
      <c r="I11" s="1451"/>
      <c r="J11" s="1451"/>
      <c r="K11" s="1451"/>
      <c r="L11" s="1451"/>
      <c r="M11" s="1451"/>
      <c r="N11" s="1451"/>
      <c r="O11" s="1451"/>
      <c r="P11" s="1451"/>
      <c r="Q11" s="1453"/>
      <c r="R11" s="1425"/>
      <c r="V11" s="1438"/>
      <c r="W11" s="1441"/>
    </row>
    <row r="12" spans="1:26">
      <c r="B12" s="1454" t="s">
        <v>120</v>
      </c>
      <c r="C12" s="1418">
        <v>8705</v>
      </c>
      <c r="D12" s="1455"/>
      <c r="E12" s="1456">
        <v>48.74</v>
      </c>
      <c r="F12" s="1456">
        <v>51.55</v>
      </c>
      <c r="G12" s="1456">
        <v>52.7</v>
      </c>
      <c r="H12" s="1456"/>
      <c r="I12" s="1457">
        <v>53.18</v>
      </c>
      <c r="J12" s="1457"/>
      <c r="K12" s="1457">
        <v>54.303871708221827</v>
      </c>
      <c r="L12" s="333">
        <v>58.235472019897088</v>
      </c>
      <c r="M12" s="1457"/>
      <c r="N12" s="1458" t="s">
        <v>19</v>
      </c>
      <c r="O12" s="1459" t="s">
        <v>19</v>
      </c>
      <c r="P12" s="1458" t="s">
        <v>19</v>
      </c>
      <c r="Q12" s="1460" t="s">
        <v>19</v>
      </c>
      <c r="R12" s="1425"/>
    </row>
    <row r="13" spans="1:26">
      <c r="B13" s="1461" t="s">
        <v>121</v>
      </c>
      <c r="C13" s="1432">
        <v>8705</v>
      </c>
      <c r="D13" s="1462"/>
      <c r="E13" s="1463">
        <v>79.993830000000003</v>
      </c>
      <c r="F13" s="1463">
        <v>84.59</v>
      </c>
      <c r="G13" s="1463">
        <v>86.48</v>
      </c>
      <c r="H13" s="1463"/>
      <c r="I13" s="1464">
        <v>87.27</v>
      </c>
      <c r="J13" s="1464"/>
      <c r="K13" s="1464">
        <v>89.11693469129348</v>
      </c>
      <c r="L13" s="332">
        <v>95.569000762943134</v>
      </c>
      <c r="M13" s="1464"/>
      <c r="N13" s="1465" t="s">
        <v>19</v>
      </c>
      <c r="O13" s="1466" t="s">
        <v>19</v>
      </c>
      <c r="P13" s="1465" t="s">
        <v>19</v>
      </c>
      <c r="Q13" s="1467" t="s">
        <v>19</v>
      </c>
      <c r="R13" s="1425"/>
    </row>
    <row r="14" spans="1:26">
      <c r="B14" s="1461" t="s">
        <v>122</v>
      </c>
      <c r="C14" s="1432">
        <v>8705</v>
      </c>
      <c r="D14" s="1462"/>
      <c r="E14" s="1463">
        <v>118.92888000000001</v>
      </c>
      <c r="F14" s="1463">
        <v>125.77</v>
      </c>
      <c r="G14" s="1463">
        <v>128.57</v>
      </c>
      <c r="H14" s="1463"/>
      <c r="I14" s="1464">
        <v>129.74</v>
      </c>
      <c r="J14" s="1464"/>
      <c r="K14" s="1464">
        <v>132.4924338773213</v>
      </c>
      <c r="L14" s="332">
        <v>142.08488609003936</v>
      </c>
      <c r="M14" s="1464"/>
      <c r="N14" s="1465" t="s">
        <v>19</v>
      </c>
      <c r="O14" s="1466" t="s">
        <v>19</v>
      </c>
      <c r="P14" s="1465" t="s">
        <v>19</v>
      </c>
      <c r="Q14" s="1467" t="s">
        <v>19</v>
      </c>
      <c r="R14" s="1425"/>
    </row>
    <row r="15" spans="1:26">
      <c r="B15" s="1461" t="s">
        <v>123</v>
      </c>
      <c r="C15" s="1432">
        <v>8705</v>
      </c>
      <c r="D15" s="1462"/>
      <c r="E15" s="1463">
        <v>158.26845</v>
      </c>
      <c r="F15" s="1463">
        <v>167.37</v>
      </c>
      <c r="G15" s="1463">
        <v>171.1</v>
      </c>
      <c r="H15" s="1463"/>
      <c r="I15" s="1464">
        <v>172.66</v>
      </c>
      <c r="J15" s="1464"/>
      <c r="K15" s="1464">
        <v>176.31858760034675</v>
      </c>
      <c r="L15" s="332">
        <v>189.08405334261187</v>
      </c>
      <c r="M15" s="1464"/>
      <c r="N15" s="1465" t="s">
        <v>19</v>
      </c>
      <c r="O15" s="1466" t="s">
        <v>19</v>
      </c>
      <c r="P15" s="1465" t="s">
        <v>19</v>
      </c>
      <c r="Q15" s="1467" t="s">
        <v>19</v>
      </c>
      <c r="R15" s="1425"/>
    </row>
    <row r="16" spans="1:26">
      <c r="B16" s="1461" t="s">
        <v>124</v>
      </c>
      <c r="C16" s="1432">
        <v>8705</v>
      </c>
      <c r="D16" s="1462"/>
      <c r="E16" s="1463">
        <v>197.20350000000002</v>
      </c>
      <c r="F16" s="1463">
        <v>208.54</v>
      </c>
      <c r="G16" s="1463">
        <v>213.19</v>
      </c>
      <c r="H16" s="1463"/>
      <c r="I16" s="1464">
        <v>215.13</v>
      </c>
      <c r="J16" s="1464"/>
      <c r="K16" s="1464">
        <v>219.69408678637461</v>
      </c>
      <c r="L16" s="332">
        <v>235.59993866970814</v>
      </c>
      <c r="M16" s="1464"/>
      <c r="N16" s="1465" t="s">
        <v>19</v>
      </c>
      <c r="O16" s="1466" t="s">
        <v>19</v>
      </c>
      <c r="P16" s="1465" t="s">
        <v>19</v>
      </c>
      <c r="Q16" s="1467" t="s">
        <v>19</v>
      </c>
      <c r="R16" s="1425"/>
    </row>
    <row r="17" spans="2:22" ht="13.5" thickBot="1">
      <c r="B17" s="1461" t="s">
        <v>125</v>
      </c>
      <c r="C17" s="1432">
        <v>8705</v>
      </c>
      <c r="D17" s="1462"/>
      <c r="E17" s="1463">
        <v>236.23968000000002</v>
      </c>
      <c r="F17" s="1463">
        <v>249.82</v>
      </c>
      <c r="G17" s="1463">
        <v>255.39</v>
      </c>
      <c r="H17" s="1463"/>
      <c r="I17" s="1464">
        <v>257.72000000000003</v>
      </c>
      <c r="J17" s="1464"/>
      <c r="K17" s="1464">
        <v>263.18224960665179</v>
      </c>
      <c r="L17" s="332">
        <v>282.23664447817339</v>
      </c>
      <c r="M17" s="1464"/>
      <c r="N17" s="1465" t="s">
        <v>19</v>
      </c>
      <c r="O17" s="1466" t="s">
        <v>19</v>
      </c>
      <c r="P17" s="1465" t="s">
        <v>19</v>
      </c>
      <c r="Q17" s="1467" t="s">
        <v>19</v>
      </c>
      <c r="R17" s="1425"/>
    </row>
    <row r="18" spans="2:22">
      <c r="B18" s="1431" t="s">
        <v>126</v>
      </c>
      <c r="C18" s="1432">
        <v>8705</v>
      </c>
      <c r="D18" s="1462"/>
      <c r="E18" s="1463">
        <v>32.15934</v>
      </c>
      <c r="F18" s="1463">
        <v>34.01</v>
      </c>
      <c r="G18" s="1463">
        <v>34.770000000000003</v>
      </c>
      <c r="H18" s="1463"/>
      <c r="I18" s="1464">
        <v>35.08</v>
      </c>
      <c r="J18" s="1464"/>
      <c r="K18" s="1464">
        <v>35.827035691316468</v>
      </c>
      <c r="L18" s="333">
        <v>38.420913075367778</v>
      </c>
      <c r="M18" s="1464"/>
      <c r="N18" s="1465" t="s">
        <v>19</v>
      </c>
      <c r="O18" s="1466" t="s">
        <v>19</v>
      </c>
      <c r="P18" s="1465" t="s">
        <v>19</v>
      </c>
      <c r="Q18" s="1467" t="s">
        <v>19</v>
      </c>
      <c r="R18" s="1425"/>
    </row>
    <row r="19" spans="2:22">
      <c r="B19" s="1431" t="s">
        <v>127</v>
      </c>
      <c r="C19" s="1432">
        <v>8705</v>
      </c>
      <c r="D19" s="1462"/>
      <c r="E19" s="1463">
        <v>52.789860000000004</v>
      </c>
      <c r="F19" s="1463">
        <v>55.83</v>
      </c>
      <c r="G19" s="1463">
        <v>57.07</v>
      </c>
      <c r="H19" s="1463"/>
      <c r="I19" s="1464">
        <v>57.59</v>
      </c>
      <c r="J19" s="1464"/>
      <c r="K19" s="1464">
        <v>58.810417078198732</v>
      </c>
      <c r="L19" s="332">
        <v>63.068291274660318</v>
      </c>
      <c r="M19" s="1464"/>
      <c r="N19" s="1465" t="s">
        <v>19</v>
      </c>
      <c r="O19" s="1466" t="s">
        <v>19</v>
      </c>
      <c r="P19" s="1465" t="s">
        <v>19</v>
      </c>
      <c r="Q19" s="1467" t="s">
        <v>19</v>
      </c>
      <c r="R19" s="1425"/>
    </row>
    <row r="20" spans="2:22">
      <c r="B20" s="1431" t="s">
        <v>128</v>
      </c>
      <c r="C20" s="1432">
        <v>8705</v>
      </c>
      <c r="D20" s="1462"/>
      <c r="E20" s="1463">
        <v>78.476879999999994</v>
      </c>
      <c r="F20" s="1463">
        <v>82.99</v>
      </c>
      <c r="G20" s="1463">
        <v>84.84</v>
      </c>
      <c r="H20" s="1463"/>
      <c r="I20" s="1464">
        <v>85.61</v>
      </c>
      <c r="J20" s="1464"/>
      <c r="K20" s="1464">
        <v>87.426980177552139</v>
      </c>
      <c r="L20" s="332">
        <v>93.756693542406921</v>
      </c>
      <c r="M20" s="1464"/>
      <c r="N20" s="1465" t="s">
        <v>19</v>
      </c>
      <c r="O20" s="1466" t="s">
        <v>19</v>
      </c>
      <c r="P20" s="1465" t="s">
        <v>19</v>
      </c>
      <c r="Q20" s="1467" t="s">
        <v>19</v>
      </c>
      <c r="R20" s="1425"/>
    </row>
    <row r="21" spans="2:22">
      <c r="B21" s="1431" t="s">
        <v>129</v>
      </c>
      <c r="C21" s="1432">
        <v>8705</v>
      </c>
      <c r="D21" s="1462"/>
      <c r="E21" s="1463">
        <v>104.46729000000001</v>
      </c>
      <c r="F21" s="1463">
        <v>110.47</v>
      </c>
      <c r="G21" s="1463">
        <v>112.94</v>
      </c>
      <c r="H21" s="1463"/>
      <c r="I21" s="1464">
        <v>113.97</v>
      </c>
      <c r="J21" s="1464"/>
      <c r="K21" s="1464">
        <v>116.38153417965381</v>
      </c>
      <c r="L21" s="332">
        <v>124.80755725426076</v>
      </c>
      <c r="M21" s="1464"/>
      <c r="N21" s="1465" t="s">
        <v>19</v>
      </c>
      <c r="O21" s="1466" t="s">
        <v>19</v>
      </c>
      <c r="P21" s="1465" t="s">
        <v>19</v>
      </c>
      <c r="Q21" s="1467" t="s">
        <v>19</v>
      </c>
      <c r="R21" s="1425"/>
    </row>
    <row r="22" spans="2:22" ht="14.25" customHeight="1">
      <c r="B22" s="1431" t="s">
        <v>130</v>
      </c>
      <c r="C22" s="1432">
        <v>8705</v>
      </c>
      <c r="D22" s="1462"/>
      <c r="E22" s="1463">
        <v>130.15431000000001</v>
      </c>
      <c r="F22" s="1463">
        <v>137.63999999999999</v>
      </c>
      <c r="G22" s="1463">
        <v>140.71</v>
      </c>
      <c r="H22" s="1463"/>
      <c r="I22" s="1464">
        <v>141.99</v>
      </c>
      <c r="J22" s="1464"/>
      <c r="K22" s="1464">
        <v>144.9980972790072</v>
      </c>
      <c r="L22" s="332">
        <v>155.49595952200733</v>
      </c>
      <c r="M22" s="1464"/>
      <c r="N22" s="1465" t="s">
        <v>19</v>
      </c>
      <c r="O22" s="1466" t="s">
        <v>19</v>
      </c>
      <c r="P22" s="1465" t="s">
        <v>19</v>
      </c>
      <c r="Q22" s="1467" t="s">
        <v>19</v>
      </c>
      <c r="R22" s="1425"/>
      <c r="U22" s="1468"/>
      <c r="V22" s="1468"/>
    </row>
    <row r="23" spans="2:22" ht="13.5" thickBot="1">
      <c r="B23" s="1431" t="s">
        <v>131</v>
      </c>
      <c r="C23" s="1432">
        <v>8705</v>
      </c>
      <c r="D23" s="1462"/>
      <c r="E23" s="1463">
        <v>155.94246000000001</v>
      </c>
      <c r="F23" s="1463">
        <v>164.91</v>
      </c>
      <c r="G23" s="1463">
        <v>168.59</v>
      </c>
      <c r="H23" s="1463"/>
      <c r="I23" s="1464">
        <v>170.12</v>
      </c>
      <c r="J23" s="1464"/>
      <c r="K23" s="1464">
        <v>173.72732401261004</v>
      </c>
      <c r="L23" s="331">
        <v>186.30518227112302</v>
      </c>
      <c r="M23" s="1464"/>
      <c r="N23" s="1465" t="s">
        <v>19</v>
      </c>
      <c r="O23" s="1466" t="s">
        <v>19</v>
      </c>
      <c r="P23" s="1465" t="s">
        <v>19</v>
      </c>
      <c r="Q23" s="1467" t="s">
        <v>19</v>
      </c>
      <c r="R23" s="1425"/>
      <c r="U23" s="1468"/>
      <c r="V23" s="1468"/>
    </row>
    <row r="24" spans="2:22">
      <c r="B24" s="1431" t="s">
        <v>132</v>
      </c>
      <c r="C24" s="1432">
        <v>8065</v>
      </c>
      <c r="D24" s="1469">
        <v>8069</v>
      </c>
      <c r="E24" s="1463" t="s">
        <v>133</v>
      </c>
      <c r="F24" s="1463"/>
      <c r="G24" s="1463">
        <v>0</v>
      </c>
      <c r="H24" s="1463">
        <v>0</v>
      </c>
      <c r="I24" s="1463">
        <v>0</v>
      </c>
      <c r="J24" s="1463">
        <v>0</v>
      </c>
      <c r="K24" s="1463">
        <v>0</v>
      </c>
      <c r="L24" s="1463">
        <v>0</v>
      </c>
      <c r="M24" s="1464"/>
      <c r="N24" s="1465" t="s">
        <v>18</v>
      </c>
      <c r="O24" s="1466" t="s">
        <v>18</v>
      </c>
      <c r="P24" s="1466" t="s">
        <v>18</v>
      </c>
      <c r="Q24" s="1470" t="s">
        <v>18</v>
      </c>
      <c r="R24" s="1425"/>
      <c r="U24" s="1468"/>
      <c r="V24" s="1468"/>
    </row>
    <row r="25" spans="2:22">
      <c r="B25" s="1431" t="s">
        <v>134</v>
      </c>
      <c r="C25" s="1432">
        <v>8070</v>
      </c>
      <c r="D25" s="1432">
        <v>8074</v>
      </c>
      <c r="E25" s="1463" t="s">
        <v>133</v>
      </c>
      <c r="F25" s="1463"/>
      <c r="G25" s="1463">
        <v>0</v>
      </c>
      <c r="H25" s="1463">
        <v>0</v>
      </c>
      <c r="I25" s="1463">
        <v>0</v>
      </c>
      <c r="J25" s="1463">
        <v>0</v>
      </c>
      <c r="K25" s="1463">
        <v>0</v>
      </c>
      <c r="L25" s="1463">
        <v>0</v>
      </c>
      <c r="M25" s="1464"/>
      <c r="N25" s="1465" t="s">
        <v>18</v>
      </c>
      <c r="O25" s="1466" t="s">
        <v>18</v>
      </c>
      <c r="P25" s="1466" t="s">
        <v>18</v>
      </c>
      <c r="Q25" s="1470" t="s">
        <v>18</v>
      </c>
      <c r="R25" s="1425"/>
      <c r="U25" s="1468"/>
      <c r="V25" s="1468"/>
    </row>
    <row r="26" spans="2:22" ht="14.25" customHeight="1">
      <c r="B26" s="1431" t="s">
        <v>135</v>
      </c>
      <c r="C26" s="1432">
        <v>8065</v>
      </c>
      <c r="D26" s="1432">
        <v>8068</v>
      </c>
      <c r="E26" s="1471" t="s">
        <v>133</v>
      </c>
      <c r="F26" s="1463"/>
      <c r="G26" s="1463">
        <v>0</v>
      </c>
      <c r="H26" s="1463">
        <v>0</v>
      </c>
      <c r="I26" s="1463">
        <v>0</v>
      </c>
      <c r="J26" s="1463">
        <v>0</v>
      </c>
      <c r="K26" s="1463">
        <v>0</v>
      </c>
      <c r="L26" s="1463">
        <v>0</v>
      </c>
      <c r="M26" s="1464"/>
      <c r="N26" s="1465" t="s">
        <v>18</v>
      </c>
      <c r="O26" s="1466" t="s">
        <v>18</v>
      </c>
      <c r="P26" s="1466" t="s">
        <v>18</v>
      </c>
      <c r="Q26" s="1470" t="s">
        <v>18</v>
      </c>
      <c r="R26" s="1425"/>
    </row>
    <row r="27" spans="2:22">
      <c r="B27" s="1431" t="s">
        <v>136</v>
      </c>
      <c r="C27" s="1432">
        <v>8070</v>
      </c>
      <c r="D27" s="1432">
        <v>8073</v>
      </c>
      <c r="E27" s="1463" t="s">
        <v>133</v>
      </c>
      <c r="F27" s="1463"/>
      <c r="G27" s="1463">
        <v>0</v>
      </c>
      <c r="H27" s="1463">
        <v>0</v>
      </c>
      <c r="I27" s="1463">
        <v>0</v>
      </c>
      <c r="J27" s="1463">
        <v>0</v>
      </c>
      <c r="K27" s="1463">
        <v>0</v>
      </c>
      <c r="L27" s="1463">
        <v>0</v>
      </c>
      <c r="M27" s="1464"/>
      <c r="N27" s="1465" t="s">
        <v>18</v>
      </c>
      <c r="O27" s="1466" t="s">
        <v>18</v>
      </c>
      <c r="P27" s="1466" t="s">
        <v>18</v>
      </c>
      <c r="Q27" s="1470" t="s">
        <v>18</v>
      </c>
      <c r="R27" s="1425"/>
    </row>
    <row r="28" spans="2:22" ht="13.5" thickBot="1">
      <c r="B28" s="1431" t="s">
        <v>137</v>
      </c>
      <c r="C28" s="1432">
        <v>8105</v>
      </c>
      <c r="D28" s="1432"/>
      <c r="E28" s="1463">
        <v>25</v>
      </c>
      <c r="F28" s="1463">
        <v>25</v>
      </c>
      <c r="G28" s="1463">
        <v>27.05</v>
      </c>
      <c r="H28" s="1463"/>
      <c r="I28" s="1464">
        <v>27.25</v>
      </c>
      <c r="J28" s="1464"/>
      <c r="K28" s="1464">
        <v>27.85</v>
      </c>
      <c r="L28" s="336">
        <v>29.85</v>
      </c>
      <c r="M28" s="1464"/>
      <c r="N28" s="1466" t="s">
        <v>19</v>
      </c>
      <c r="O28" s="1466" t="s">
        <v>19</v>
      </c>
      <c r="P28" s="1466" t="s">
        <v>19</v>
      </c>
      <c r="Q28" s="1467" t="s">
        <v>19</v>
      </c>
      <c r="R28" s="1425"/>
    </row>
    <row r="29" spans="2:22" ht="13.5" thickBot="1">
      <c r="B29" s="1472" t="s">
        <v>138</v>
      </c>
      <c r="C29" s="1473">
        <v>8090</v>
      </c>
      <c r="D29" s="1473">
        <v>8090</v>
      </c>
      <c r="E29" s="1474" t="s">
        <v>139</v>
      </c>
      <c r="F29" s="1474" t="s">
        <v>139</v>
      </c>
      <c r="G29" s="1474" t="s">
        <v>139</v>
      </c>
      <c r="H29" s="1474" t="s">
        <v>139</v>
      </c>
      <c r="I29" s="1474" t="s">
        <v>139</v>
      </c>
      <c r="J29" s="1474" t="s">
        <v>139</v>
      </c>
      <c r="K29" s="1474" t="s">
        <v>139</v>
      </c>
      <c r="L29" s="1474" t="s">
        <v>139</v>
      </c>
      <c r="M29" s="1475"/>
      <c r="N29" s="1476" t="s">
        <v>19</v>
      </c>
      <c r="O29" s="1476" t="s">
        <v>19</v>
      </c>
      <c r="P29" s="1476" t="s">
        <v>19</v>
      </c>
      <c r="Q29" s="1477" t="s">
        <v>19</v>
      </c>
      <c r="R29" s="1425"/>
    </row>
    <row r="30" spans="2:22" ht="13.5" thickBot="1">
      <c r="B30" s="1450" t="s">
        <v>35</v>
      </c>
      <c r="C30" s="1451"/>
      <c r="D30" s="1451"/>
      <c r="E30" s="1452"/>
      <c r="F30" s="1452"/>
      <c r="G30" s="1452"/>
      <c r="H30" s="1452"/>
      <c r="I30" s="1451"/>
      <c r="J30" s="1451"/>
      <c r="K30" s="1451"/>
      <c r="L30" s="1451"/>
      <c r="M30" s="1451"/>
      <c r="N30" s="1451"/>
      <c r="O30" s="1451"/>
      <c r="P30" s="1451"/>
      <c r="Q30" s="1453"/>
      <c r="R30" s="1425"/>
    </row>
    <row r="31" spans="2:22">
      <c r="B31" s="1454" t="s">
        <v>140</v>
      </c>
      <c r="C31" s="1478">
        <v>8700</v>
      </c>
      <c r="D31" s="1478">
        <v>8700</v>
      </c>
      <c r="E31" s="1456">
        <v>18</v>
      </c>
      <c r="F31" s="1479">
        <v>17</v>
      </c>
      <c r="G31" s="1479">
        <v>18</v>
      </c>
      <c r="H31" s="1479"/>
      <c r="I31" s="1480">
        <v>18</v>
      </c>
      <c r="J31" s="1480"/>
      <c r="K31" s="1433" t="s">
        <v>18</v>
      </c>
      <c r="L31" s="333">
        <v>19</v>
      </c>
      <c r="M31" s="1457"/>
      <c r="N31" s="1481" t="s">
        <v>19</v>
      </c>
      <c r="O31" s="1482" t="s">
        <v>19</v>
      </c>
      <c r="P31" s="1481" t="s">
        <v>19</v>
      </c>
      <c r="Q31" s="1483" t="s">
        <v>19</v>
      </c>
      <c r="R31" s="1425"/>
    </row>
    <row r="32" spans="2:22">
      <c r="B32" s="1461" t="s">
        <v>141</v>
      </c>
      <c r="C32" s="1484">
        <v>8700</v>
      </c>
      <c r="D32" s="1484">
        <v>8701</v>
      </c>
      <c r="E32" s="1463">
        <v>18</v>
      </c>
      <c r="F32" s="1485">
        <v>17</v>
      </c>
      <c r="G32" s="1485">
        <v>18</v>
      </c>
      <c r="H32" s="1485"/>
      <c r="I32" s="1486">
        <v>18</v>
      </c>
      <c r="J32" s="1486"/>
      <c r="K32" s="1433" t="s">
        <v>18</v>
      </c>
      <c r="L32" s="332">
        <v>19</v>
      </c>
      <c r="M32" s="1464"/>
      <c r="N32" s="1487" t="s">
        <v>19</v>
      </c>
      <c r="O32" s="1488" t="s">
        <v>19</v>
      </c>
      <c r="P32" s="1487" t="s">
        <v>19</v>
      </c>
      <c r="Q32" s="1489" t="s">
        <v>19</v>
      </c>
      <c r="R32" s="1425"/>
    </row>
    <row r="33" spans="2:19">
      <c r="B33" s="1461" t="s">
        <v>142</v>
      </c>
      <c r="C33" s="1484">
        <v>8700</v>
      </c>
      <c r="D33" s="1484">
        <v>8702</v>
      </c>
      <c r="E33" s="1463">
        <v>18</v>
      </c>
      <c r="F33" s="1485">
        <v>17</v>
      </c>
      <c r="G33" s="1485">
        <v>18</v>
      </c>
      <c r="H33" s="1485"/>
      <c r="I33" s="1486">
        <v>18</v>
      </c>
      <c r="J33" s="1486"/>
      <c r="K33" s="1433" t="s">
        <v>18</v>
      </c>
      <c r="L33" s="332">
        <v>19</v>
      </c>
      <c r="M33" s="1464"/>
      <c r="N33" s="1487" t="s">
        <v>19</v>
      </c>
      <c r="O33" s="1488" t="s">
        <v>19</v>
      </c>
      <c r="P33" s="1487" t="s">
        <v>19</v>
      </c>
      <c r="Q33" s="1489" t="s">
        <v>19</v>
      </c>
      <c r="R33" s="1425"/>
    </row>
    <row r="34" spans="2:19">
      <c r="B34" s="1461" t="s">
        <v>143</v>
      </c>
      <c r="C34" s="1484">
        <v>8700</v>
      </c>
      <c r="D34" s="1484">
        <v>8703</v>
      </c>
      <c r="E34" s="1463">
        <v>18</v>
      </c>
      <c r="F34" s="1485">
        <v>17</v>
      </c>
      <c r="G34" s="1485">
        <v>18</v>
      </c>
      <c r="H34" s="1485"/>
      <c r="I34" s="1486">
        <v>18</v>
      </c>
      <c r="J34" s="1486"/>
      <c r="K34" s="1433" t="s">
        <v>18</v>
      </c>
      <c r="L34" s="332">
        <v>19</v>
      </c>
      <c r="M34" s="1464"/>
      <c r="N34" s="1487" t="s">
        <v>19</v>
      </c>
      <c r="O34" s="1488" t="s">
        <v>19</v>
      </c>
      <c r="P34" s="1487" t="s">
        <v>19</v>
      </c>
      <c r="Q34" s="1489" t="s">
        <v>19</v>
      </c>
      <c r="R34" s="1425"/>
    </row>
    <row r="35" spans="2:19" ht="13.5" thickBot="1">
      <c r="B35" s="1461" t="s">
        <v>144</v>
      </c>
      <c r="C35" s="1484">
        <v>8700</v>
      </c>
      <c r="D35" s="1484">
        <v>8704</v>
      </c>
      <c r="E35" s="1463">
        <v>18</v>
      </c>
      <c r="F35" s="1485">
        <v>17</v>
      </c>
      <c r="G35" s="1485">
        <v>18</v>
      </c>
      <c r="H35" s="1485"/>
      <c r="I35" s="1486">
        <v>18</v>
      </c>
      <c r="J35" s="1486"/>
      <c r="K35" s="1433" t="s">
        <v>18</v>
      </c>
      <c r="L35" s="331">
        <v>19</v>
      </c>
      <c r="M35" s="1464"/>
      <c r="N35" s="1487" t="s">
        <v>19</v>
      </c>
      <c r="O35" s="1488" t="s">
        <v>19</v>
      </c>
      <c r="P35" s="1487" t="s">
        <v>19</v>
      </c>
      <c r="Q35" s="1489" t="s">
        <v>19</v>
      </c>
      <c r="R35" s="1425"/>
    </row>
    <row r="36" spans="2:19">
      <c r="B36" s="1461" t="s">
        <v>145</v>
      </c>
      <c r="C36" s="1484">
        <v>8710</v>
      </c>
      <c r="D36" s="1462"/>
      <c r="E36" s="1463">
        <v>487.44660000000005</v>
      </c>
      <c r="F36" s="1485">
        <v>515.47</v>
      </c>
      <c r="G36" s="1490">
        <v>526.97</v>
      </c>
      <c r="H36" s="1490"/>
      <c r="I36" s="1491">
        <v>531.77</v>
      </c>
      <c r="J36" s="1491"/>
      <c r="K36" s="1434">
        <v>543.03871708221823</v>
      </c>
      <c r="L36" s="335">
        <v>582.35472019897088</v>
      </c>
      <c r="M36" s="1491"/>
      <c r="N36" s="1487" t="s">
        <v>19</v>
      </c>
      <c r="O36" s="1492" t="s">
        <v>19</v>
      </c>
      <c r="P36" s="1487" t="s">
        <v>19</v>
      </c>
      <c r="Q36" s="1489" t="s">
        <v>19</v>
      </c>
      <c r="R36" s="1425"/>
    </row>
    <row r="37" spans="2:19">
      <c r="B37" s="1461" t="s">
        <v>146</v>
      </c>
      <c r="C37" s="1484">
        <v>8710</v>
      </c>
      <c r="D37" s="1462"/>
      <c r="E37" s="1463">
        <v>799.93830000000003</v>
      </c>
      <c r="F37" s="1485">
        <v>845.93</v>
      </c>
      <c r="G37" s="1490">
        <v>864.8</v>
      </c>
      <c r="H37" s="1490"/>
      <c r="I37" s="1491">
        <v>872.67</v>
      </c>
      <c r="J37" s="1491"/>
      <c r="K37" s="1434">
        <v>891.16934691293466</v>
      </c>
      <c r="L37" s="332">
        <v>955.69000762943119</v>
      </c>
      <c r="M37" s="1491"/>
      <c r="N37" s="1487" t="s">
        <v>19</v>
      </c>
      <c r="O37" s="1492" t="s">
        <v>19</v>
      </c>
      <c r="P37" s="1487" t="s">
        <v>19</v>
      </c>
      <c r="Q37" s="1489" t="s">
        <v>19</v>
      </c>
      <c r="R37" s="1425"/>
      <c r="S37" s="1493"/>
    </row>
    <row r="38" spans="2:19">
      <c r="B38" s="1461" t="s">
        <v>147</v>
      </c>
      <c r="C38" s="1484">
        <v>8710</v>
      </c>
      <c r="D38" s="1462"/>
      <c r="E38" s="1463">
        <v>1189.2888</v>
      </c>
      <c r="F38" s="1485">
        <v>1257.67</v>
      </c>
      <c r="G38" s="1490">
        <v>1285.72</v>
      </c>
      <c r="H38" s="1490"/>
      <c r="I38" s="1491">
        <v>1297.42</v>
      </c>
      <c r="J38" s="1491"/>
      <c r="K38" s="1434">
        <v>1324.9243387732129</v>
      </c>
      <c r="L38" s="332">
        <v>1420.8488609003934</v>
      </c>
      <c r="M38" s="1491"/>
      <c r="N38" s="1487" t="s">
        <v>19</v>
      </c>
      <c r="O38" s="1492" t="s">
        <v>19</v>
      </c>
      <c r="P38" s="1487" t="s">
        <v>19</v>
      </c>
      <c r="Q38" s="1489" t="s">
        <v>19</v>
      </c>
      <c r="R38" s="1425"/>
    </row>
    <row r="39" spans="2:19">
      <c r="B39" s="1461" t="s">
        <v>148</v>
      </c>
      <c r="C39" s="1484">
        <v>8710</v>
      </c>
      <c r="D39" s="1462"/>
      <c r="E39" s="1463">
        <v>1582.6845000000001</v>
      </c>
      <c r="F39" s="1485">
        <v>1673.69</v>
      </c>
      <c r="G39" s="1490">
        <v>1711.01</v>
      </c>
      <c r="H39" s="1490"/>
      <c r="I39" s="1491">
        <v>1726.58</v>
      </c>
      <c r="J39" s="1491"/>
      <c r="K39" s="1434">
        <v>1763.1858760034677</v>
      </c>
      <c r="L39" s="332">
        <v>1890.8405334261188</v>
      </c>
      <c r="M39" s="1491"/>
      <c r="N39" s="1487" t="s">
        <v>19</v>
      </c>
      <c r="O39" s="1492" t="s">
        <v>19</v>
      </c>
      <c r="P39" s="1487" t="s">
        <v>19</v>
      </c>
      <c r="Q39" s="1489" t="s">
        <v>19</v>
      </c>
      <c r="R39" s="1425"/>
    </row>
    <row r="40" spans="2:19">
      <c r="B40" s="1461" t="s">
        <v>149</v>
      </c>
      <c r="C40" s="1484">
        <v>8710</v>
      </c>
      <c r="D40" s="1462"/>
      <c r="E40" s="1463">
        <v>1972.0350000000001</v>
      </c>
      <c r="F40" s="1485">
        <v>2085.4299999999998</v>
      </c>
      <c r="G40" s="1490">
        <v>2131.9299999999998</v>
      </c>
      <c r="H40" s="1490"/>
      <c r="I40" s="1494">
        <v>2151.33</v>
      </c>
      <c r="J40" s="1494"/>
      <c r="K40" s="1434">
        <v>2196.9408678637456</v>
      </c>
      <c r="L40" s="332">
        <v>2355.9993866970808</v>
      </c>
      <c r="M40" s="1494"/>
      <c r="N40" s="1487" t="s">
        <v>19</v>
      </c>
      <c r="O40" s="1492" t="s">
        <v>19</v>
      </c>
      <c r="P40" s="1487" t="s">
        <v>19</v>
      </c>
      <c r="Q40" s="1489" t="s">
        <v>19</v>
      </c>
      <c r="R40" s="1425"/>
    </row>
    <row r="41" spans="2:19" ht="13.5" thickBot="1">
      <c r="B41" s="1461" t="s">
        <v>150</v>
      </c>
      <c r="C41" s="1484">
        <v>8710</v>
      </c>
      <c r="D41" s="1462"/>
      <c r="E41" s="1463">
        <v>2362.3968</v>
      </c>
      <c r="F41" s="1485">
        <v>2498.23</v>
      </c>
      <c r="G41" s="1490">
        <v>2553.9499999999998</v>
      </c>
      <c r="H41" s="1490"/>
      <c r="I41" s="1494">
        <v>2577.19</v>
      </c>
      <c r="J41" s="1494"/>
      <c r="K41" s="1434">
        <v>2631.8224960665175</v>
      </c>
      <c r="L41" s="334">
        <v>2822.3664447817332</v>
      </c>
      <c r="M41" s="1494"/>
      <c r="N41" s="1487" t="s">
        <v>19</v>
      </c>
      <c r="O41" s="1492" t="s">
        <v>19</v>
      </c>
      <c r="P41" s="1487" t="s">
        <v>19</v>
      </c>
      <c r="Q41" s="1489" t="s">
        <v>19</v>
      </c>
      <c r="R41" s="1425"/>
    </row>
    <row r="42" spans="2:19" ht="12" customHeight="1">
      <c r="B42" s="1461" t="s">
        <v>151</v>
      </c>
      <c r="C42" s="1432">
        <v>8710</v>
      </c>
      <c r="D42" s="1495"/>
      <c r="E42" s="1463">
        <v>321.59340000000003</v>
      </c>
      <c r="F42" s="1485">
        <v>340.09</v>
      </c>
      <c r="G42" s="1490">
        <v>347.67</v>
      </c>
      <c r="H42" s="1490"/>
      <c r="I42" s="1494">
        <v>350.83</v>
      </c>
      <c r="J42" s="1494"/>
      <c r="K42" s="1434">
        <v>358.27035691316462</v>
      </c>
      <c r="L42" s="333">
        <v>384.20913075367775</v>
      </c>
      <c r="M42" s="1494"/>
      <c r="N42" s="1487" t="s">
        <v>19</v>
      </c>
      <c r="O42" s="1492" t="s">
        <v>19</v>
      </c>
      <c r="P42" s="1487" t="s">
        <v>19</v>
      </c>
      <c r="Q42" s="1489" t="s">
        <v>19</v>
      </c>
      <c r="R42" s="1425"/>
      <c r="S42" s="1496"/>
    </row>
    <row r="43" spans="2:19" ht="13.5" customHeight="1">
      <c r="B43" s="1461" t="s">
        <v>152</v>
      </c>
      <c r="C43" s="1432">
        <v>8710</v>
      </c>
      <c r="D43" s="1495"/>
      <c r="E43" s="1463">
        <v>527.8986000000001</v>
      </c>
      <c r="F43" s="1485">
        <v>558.25</v>
      </c>
      <c r="G43" s="1490">
        <v>570.70000000000005</v>
      </c>
      <c r="H43" s="1490"/>
      <c r="I43" s="1494">
        <v>575.9</v>
      </c>
      <c r="J43" s="1494"/>
      <c r="K43" s="1434">
        <v>588.10417078198736</v>
      </c>
      <c r="L43" s="332">
        <v>630.68291274660328</v>
      </c>
      <c r="M43" s="1494"/>
      <c r="N43" s="1487" t="s">
        <v>19</v>
      </c>
      <c r="O43" s="1492" t="s">
        <v>19</v>
      </c>
      <c r="P43" s="1487" t="s">
        <v>19</v>
      </c>
      <c r="Q43" s="1489" t="s">
        <v>19</v>
      </c>
      <c r="R43" s="1425"/>
      <c r="S43" s="1496"/>
    </row>
    <row r="44" spans="2:19">
      <c r="B44" s="1461" t="s">
        <v>153</v>
      </c>
      <c r="C44" s="1432">
        <v>8710</v>
      </c>
      <c r="D44" s="1495"/>
      <c r="E44" s="1463">
        <v>784.76880000000006</v>
      </c>
      <c r="F44" s="1485">
        <v>829.89</v>
      </c>
      <c r="G44" s="1490">
        <v>848.4</v>
      </c>
      <c r="H44" s="1490"/>
      <c r="I44" s="1494">
        <v>856.12</v>
      </c>
      <c r="J44" s="1494"/>
      <c r="K44" s="1434">
        <v>874.26980177552139</v>
      </c>
      <c r="L44" s="332">
        <v>937.56693542406913</v>
      </c>
      <c r="M44" s="1494"/>
      <c r="N44" s="1487" t="s">
        <v>19</v>
      </c>
      <c r="O44" s="1492" t="s">
        <v>19</v>
      </c>
      <c r="P44" s="1487" t="s">
        <v>19</v>
      </c>
      <c r="Q44" s="1489" t="s">
        <v>19</v>
      </c>
      <c r="R44" s="1425"/>
      <c r="S44" s="1496"/>
    </row>
    <row r="45" spans="2:19">
      <c r="B45" s="1461" t="s">
        <v>154</v>
      </c>
      <c r="C45" s="1432">
        <v>8710</v>
      </c>
      <c r="D45" s="1462"/>
      <c r="E45" s="1463">
        <v>1044.6729</v>
      </c>
      <c r="F45" s="1485">
        <v>1104.74</v>
      </c>
      <c r="G45" s="1490">
        <v>1129.3800000000001</v>
      </c>
      <c r="H45" s="1490"/>
      <c r="I45" s="1494">
        <v>1139.6500000000001</v>
      </c>
      <c r="J45" s="1494"/>
      <c r="K45" s="1434">
        <v>1163.8153417965382</v>
      </c>
      <c r="L45" s="332">
        <v>1248.0755725426075</v>
      </c>
      <c r="M45" s="1494"/>
      <c r="N45" s="1487" t="s">
        <v>19</v>
      </c>
      <c r="O45" s="1492" t="s">
        <v>19</v>
      </c>
      <c r="P45" s="1487" t="s">
        <v>19</v>
      </c>
      <c r="Q45" s="1489" t="s">
        <v>19</v>
      </c>
      <c r="R45" s="1425"/>
      <c r="S45" s="1497"/>
    </row>
    <row r="46" spans="2:19">
      <c r="B46" s="1461" t="s">
        <v>155</v>
      </c>
      <c r="C46" s="1432">
        <v>8710</v>
      </c>
      <c r="D46" s="1462"/>
      <c r="E46" s="1463">
        <v>1301.5431000000001</v>
      </c>
      <c r="F46" s="1485">
        <v>1376.38</v>
      </c>
      <c r="G46" s="1490">
        <v>1407.08</v>
      </c>
      <c r="H46" s="1490"/>
      <c r="I46" s="1494">
        <v>1419.88</v>
      </c>
      <c r="J46" s="1494"/>
      <c r="K46" s="1434">
        <v>1449.980972790072</v>
      </c>
      <c r="L46" s="332">
        <v>1554.9595952200732</v>
      </c>
      <c r="M46" s="1494"/>
      <c r="N46" s="1487" t="s">
        <v>19</v>
      </c>
      <c r="O46" s="1492" t="s">
        <v>19</v>
      </c>
      <c r="P46" s="1487" t="s">
        <v>19</v>
      </c>
      <c r="Q46" s="1489" t="s">
        <v>19</v>
      </c>
      <c r="R46" s="1425"/>
    </row>
    <row r="47" spans="2:19" ht="13.5" thickBot="1">
      <c r="B47" s="1461" t="s">
        <v>156</v>
      </c>
      <c r="C47" s="1432">
        <v>8710</v>
      </c>
      <c r="D47" s="1462"/>
      <c r="E47" s="1463">
        <v>1559.4246000000001</v>
      </c>
      <c r="F47" s="1485">
        <v>1649.09</v>
      </c>
      <c r="G47" s="1490">
        <v>1685.87</v>
      </c>
      <c r="H47" s="1490"/>
      <c r="I47" s="1494">
        <v>1701.21</v>
      </c>
      <c r="J47" s="1494"/>
      <c r="K47" s="1434">
        <v>1737.2732401261003</v>
      </c>
      <c r="L47" s="331">
        <v>1863.05182271123</v>
      </c>
      <c r="M47" s="1494"/>
      <c r="N47" s="1487" t="s">
        <v>19</v>
      </c>
      <c r="O47" s="1492" t="s">
        <v>19</v>
      </c>
      <c r="P47" s="1487" t="s">
        <v>19</v>
      </c>
      <c r="Q47" s="1489" t="s">
        <v>19</v>
      </c>
      <c r="R47" s="1425"/>
    </row>
    <row r="48" spans="2:19">
      <c r="B48" s="1461" t="s">
        <v>157</v>
      </c>
      <c r="C48" s="1432">
        <v>8092</v>
      </c>
      <c r="D48" s="1432">
        <v>8092</v>
      </c>
      <c r="E48" s="1463" t="s">
        <v>139</v>
      </c>
      <c r="F48" s="1485" t="s">
        <v>139</v>
      </c>
      <c r="G48" s="1485" t="s">
        <v>139</v>
      </c>
      <c r="H48" s="1485"/>
      <c r="I48" s="1485"/>
      <c r="J48" s="1485"/>
      <c r="K48" s="1485"/>
      <c r="L48" s="1485"/>
      <c r="M48" s="1463"/>
      <c r="N48" s="1466" t="s">
        <v>19</v>
      </c>
      <c r="O48" s="1492" t="s">
        <v>20</v>
      </c>
      <c r="P48" s="1466" t="s">
        <v>19</v>
      </c>
      <c r="Q48" s="1467" t="s">
        <v>19</v>
      </c>
      <c r="R48" s="1425"/>
    </row>
    <row r="49" spans="2:20">
      <c r="B49" s="1461" t="s">
        <v>158</v>
      </c>
      <c r="C49" s="1432">
        <v>8035</v>
      </c>
      <c r="D49" s="1432"/>
      <c r="E49" s="1463">
        <v>0.17600000000000002</v>
      </c>
      <c r="F49" s="1498">
        <v>0.186</v>
      </c>
      <c r="G49" s="1499">
        <v>0.19</v>
      </c>
      <c r="H49" s="1499"/>
      <c r="I49" s="1500">
        <v>0.191</v>
      </c>
      <c r="J49" s="1500"/>
      <c r="K49" s="1500">
        <v>0.19500000000000001</v>
      </c>
      <c r="L49" s="330">
        <v>0.20918661351374704</v>
      </c>
      <c r="M49" s="1501"/>
      <c r="N49" s="1466" t="s">
        <v>19</v>
      </c>
      <c r="O49" s="1492" t="s">
        <v>19</v>
      </c>
      <c r="P49" s="1466" t="s">
        <v>19</v>
      </c>
      <c r="Q49" s="1467" t="s">
        <v>19</v>
      </c>
      <c r="R49" s="1425"/>
    </row>
    <row r="50" spans="2:20">
      <c r="B50" s="1431" t="s">
        <v>159</v>
      </c>
      <c r="C50" s="1432">
        <v>8036</v>
      </c>
      <c r="D50" s="1432"/>
      <c r="E50" s="1471">
        <v>0.11616000000000001</v>
      </c>
      <c r="F50" s="1498">
        <v>0.123</v>
      </c>
      <c r="G50" s="1499">
        <v>0.12540000000000001</v>
      </c>
      <c r="H50" s="1499"/>
      <c r="I50" s="1500">
        <v>0.126</v>
      </c>
      <c r="J50" s="1500"/>
      <c r="K50" s="1500">
        <f>K49*0.66</f>
        <v>0.12870000000000001</v>
      </c>
      <c r="L50" s="330">
        <v>0.13976316491907306</v>
      </c>
      <c r="M50" s="1501"/>
      <c r="N50" s="1466" t="s">
        <v>19</v>
      </c>
      <c r="O50" s="1492" t="s">
        <v>19</v>
      </c>
      <c r="P50" s="1466" t="s">
        <v>19</v>
      </c>
      <c r="Q50" s="1467" t="s">
        <v>19</v>
      </c>
      <c r="R50" s="1425"/>
    </row>
    <row r="51" spans="2:20">
      <c r="B51" s="1431" t="s">
        <v>160</v>
      </c>
      <c r="C51" s="1432">
        <v>8037</v>
      </c>
      <c r="D51" s="1432"/>
      <c r="E51" s="1471">
        <v>0.11616000000000001</v>
      </c>
      <c r="F51" s="1498">
        <v>0.123</v>
      </c>
      <c r="G51" s="1499">
        <v>0.19</v>
      </c>
      <c r="H51" s="1499"/>
      <c r="I51" s="1500">
        <v>0.191</v>
      </c>
      <c r="J51" s="1500"/>
      <c r="K51" s="1500">
        <v>0.19500000000000001</v>
      </c>
      <c r="L51" s="330">
        <v>0.13976316491907306</v>
      </c>
      <c r="M51" s="1501"/>
      <c r="N51" s="1466" t="s">
        <v>19</v>
      </c>
      <c r="O51" s="1492" t="s">
        <v>19</v>
      </c>
      <c r="P51" s="1466" t="s">
        <v>19</v>
      </c>
      <c r="Q51" s="1467" t="s">
        <v>19</v>
      </c>
      <c r="R51" s="1425"/>
    </row>
    <row r="52" spans="2:20">
      <c r="B52" s="1431" t="s">
        <v>161</v>
      </c>
      <c r="C52" s="1432">
        <v>8038</v>
      </c>
      <c r="D52" s="1432"/>
      <c r="E52" s="1471">
        <v>0.17600000000000002</v>
      </c>
      <c r="F52" s="1498">
        <v>0.186</v>
      </c>
      <c r="G52" s="1499">
        <v>0.19</v>
      </c>
      <c r="H52" s="1499"/>
      <c r="I52" s="1500">
        <v>0.191</v>
      </c>
      <c r="J52" s="1500"/>
      <c r="K52" s="1500">
        <v>0.19500000000000001</v>
      </c>
      <c r="L52" s="330">
        <v>0.20918661351374704</v>
      </c>
      <c r="M52" s="1501"/>
      <c r="N52" s="1466" t="s">
        <v>19</v>
      </c>
      <c r="O52" s="1492" t="s">
        <v>19</v>
      </c>
      <c r="P52" s="1466" t="s">
        <v>19</v>
      </c>
      <c r="Q52" s="1467" t="s">
        <v>19</v>
      </c>
      <c r="R52" s="1425"/>
    </row>
    <row r="53" spans="2:20" ht="13.5" thickBot="1">
      <c r="B53" s="1472" t="s">
        <v>162</v>
      </c>
      <c r="C53" s="1473">
        <v>8039</v>
      </c>
      <c r="D53" s="1473"/>
      <c r="E53" s="1502">
        <v>0.11616000000000001</v>
      </c>
      <c r="F53" s="1503">
        <v>0.123</v>
      </c>
      <c r="G53" s="1504">
        <v>0.125</v>
      </c>
      <c r="H53" s="1504"/>
      <c r="I53" s="1505">
        <v>0.126</v>
      </c>
      <c r="J53" s="1505"/>
      <c r="K53" s="1505">
        <f>K50</f>
        <v>0.12870000000000001</v>
      </c>
      <c r="L53" s="330">
        <v>0.13976316491907306</v>
      </c>
      <c r="M53" s="1506"/>
      <c r="N53" s="1476" t="s">
        <v>19</v>
      </c>
      <c r="O53" s="1507" t="s">
        <v>19</v>
      </c>
      <c r="P53" s="1476" t="s">
        <v>19</v>
      </c>
      <c r="Q53" s="1477" t="s">
        <v>19</v>
      </c>
      <c r="R53" s="1425"/>
    </row>
    <row r="54" spans="2:20" ht="13.5" thickBot="1">
      <c r="B54" s="1450" t="s">
        <v>41</v>
      </c>
      <c r="C54" s="1451"/>
      <c r="D54" s="1451"/>
      <c r="E54" s="1452"/>
      <c r="F54" s="1452"/>
      <c r="G54" s="1452"/>
      <c r="H54" s="1452"/>
      <c r="I54" s="1451"/>
      <c r="J54" s="1451"/>
      <c r="K54" s="1451"/>
      <c r="L54" s="1451"/>
      <c r="M54" s="1451"/>
      <c r="N54" s="1451"/>
      <c r="O54" s="1451"/>
      <c r="P54" s="1451"/>
      <c r="Q54" s="1453"/>
      <c r="R54" s="1425"/>
    </row>
    <row r="55" spans="2:20" ht="13.5" thickBot="1">
      <c r="B55" s="1417" t="s">
        <v>163</v>
      </c>
      <c r="C55" s="1418" t="s">
        <v>18</v>
      </c>
      <c r="D55" s="1418" t="s">
        <v>18</v>
      </c>
      <c r="E55" s="1456">
        <v>1.5</v>
      </c>
      <c r="F55" s="1456">
        <v>1.6</v>
      </c>
      <c r="G55" s="1456">
        <v>1.6</v>
      </c>
      <c r="H55" s="1456"/>
      <c r="I55" s="1457">
        <v>1.65</v>
      </c>
      <c r="J55" s="1457"/>
      <c r="K55" s="1457">
        <v>1.65</v>
      </c>
      <c r="L55" s="329">
        <v>1.75</v>
      </c>
      <c r="M55" s="1457"/>
      <c r="N55" s="1508" t="s">
        <v>18</v>
      </c>
      <c r="O55" s="1508" t="s">
        <v>18</v>
      </c>
      <c r="P55" s="1508" t="s">
        <v>18</v>
      </c>
      <c r="Q55" s="1509" t="s">
        <v>18</v>
      </c>
      <c r="R55" s="1425"/>
    </row>
    <row r="56" spans="2:20">
      <c r="B56" s="1431" t="s">
        <v>164</v>
      </c>
      <c r="C56" s="1432" t="s">
        <v>18</v>
      </c>
      <c r="D56" s="1432" t="s">
        <v>18</v>
      </c>
      <c r="E56" s="1463">
        <v>3.25</v>
      </c>
      <c r="F56" s="1463">
        <v>3.55</v>
      </c>
      <c r="G56" s="1463">
        <v>3.7</v>
      </c>
      <c r="H56" s="1463"/>
      <c r="I56" s="1464">
        <v>3.75</v>
      </c>
      <c r="J56" s="1464"/>
      <c r="K56" s="1464">
        <v>3.8</v>
      </c>
      <c r="L56" s="1464">
        <v>4.0999999999999996</v>
      </c>
      <c r="M56" s="1464"/>
      <c r="N56" s="1469" t="s">
        <v>18</v>
      </c>
      <c r="O56" s="1487" t="s">
        <v>19</v>
      </c>
      <c r="P56" s="1469" t="s">
        <v>18</v>
      </c>
      <c r="Q56" s="1510" t="s">
        <v>18</v>
      </c>
      <c r="R56" s="1425"/>
    </row>
    <row r="57" spans="2:20">
      <c r="B57" s="1431" t="s">
        <v>165</v>
      </c>
      <c r="C57" s="1432">
        <v>8077</v>
      </c>
      <c r="D57" s="1432" t="s">
        <v>18</v>
      </c>
      <c r="E57" s="1463">
        <v>3.25</v>
      </c>
      <c r="F57" s="1463">
        <v>3.55</v>
      </c>
      <c r="G57" s="1463">
        <v>3.7</v>
      </c>
      <c r="H57" s="1463"/>
      <c r="I57" s="1464">
        <v>3.75</v>
      </c>
      <c r="J57" s="1464"/>
      <c r="K57" s="1464">
        <v>3.8</v>
      </c>
      <c r="L57" s="1464">
        <v>4.0999999999999996</v>
      </c>
      <c r="M57" s="1464"/>
      <c r="N57" s="1469" t="s">
        <v>19</v>
      </c>
      <c r="O57" s="1487" t="s">
        <v>19</v>
      </c>
      <c r="P57" s="1469" t="s">
        <v>18</v>
      </c>
      <c r="Q57" s="1510" t="s">
        <v>18</v>
      </c>
      <c r="R57" s="1425"/>
    </row>
    <row r="58" spans="2:20">
      <c r="B58" s="1431" t="s">
        <v>166</v>
      </c>
      <c r="C58" s="1432" t="s">
        <v>18</v>
      </c>
      <c r="D58" s="1432" t="s">
        <v>18</v>
      </c>
      <c r="E58" s="1463">
        <v>4.8</v>
      </c>
      <c r="F58" s="1463">
        <v>5.15</v>
      </c>
      <c r="G58" s="1463">
        <v>5.45</v>
      </c>
      <c r="H58" s="1463"/>
      <c r="I58" s="1464">
        <v>5.5</v>
      </c>
      <c r="J58" s="1464"/>
      <c r="K58" s="1464">
        <v>5.6</v>
      </c>
      <c r="L58" s="1464">
        <v>6</v>
      </c>
      <c r="M58" s="1464"/>
      <c r="N58" s="1469" t="s">
        <v>18</v>
      </c>
      <c r="O58" s="1487" t="s">
        <v>19</v>
      </c>
      <c r="P58" s="1469" t="s">
        <v>18</v>
      </c>
      <c r="Q58" s="1510" t="s">
        <v>18</v>
      </c>
      <c r="R58" s="1425"/>
    </row>
    <row r="59" spans="2:20">
      <c r="B59" s="1431" t="s">
        <v>167</v>
      </c>
      <c r="C59" s="1432">
        <v>8078</v>
      </c>
      <c r="D59" s="1432" t="s">
        <v>18</v>
      </c>
      <c r="E59" s="1463">
        <v>4.8</v>
      </c>
      <c r="F59" s="1463">
        <v>5.15</v>
      </c>
      <c r="G59" s="1463">
        <v>5.45</v>
      </c>
      <c r="H59" s="1463"/>
      <c r="I59" s="1464">
        <v>5.5</v>
      </c>
      <c r="J59" s="1464"/>
      <c r="K59" s="1464">
        <v>5.6</v>
      </c>
      <c r="L59" s="1464">
        <v>6</v>
      </c>
      <c r="M59" s="1464"/>
      <c r="N59" s="1469" t="s">
        <v>19</v>
      </c>
      <c r="O59" s="1487" t="s">
        <v>19</v>
      </c>
      <c r="P59" s="1469" t="s">
        <v>18</v>
      </c>
      <c r="Q59" s="1510" t="s">
        <v>18</v>
      </c>
      <c r="R59" s="1425"/>
    </row>
    <row r="60" spans="2:20">
      <c r="B60" s="1431" t="s">
        <v>168</v>
      </c>
      <c r="C60" s="1432" t="s">
        <v>18</v>
      </c>
      <c r="D60" s="1432" t="s">
        <v>18</v>
      </c>
      <c r="E60" s="1463">
        <v>8.5</v>
      </c>
      <c r="F60" s="1463">
        <v>9.25</v>
      </c>
      <c r="G60" s="1463">
        <v>9.85</v>
      </c>
      <c r="H60" s="1463"/>
      <c r="I60" s="1464">
        <v>9.9499999999999993</v>
      </c>
      <c r="J60" s="1464"/>
      <c r="K60" s="1464">
        <v>10.15</v>
      </c>
      <c r="L60" s="1464">
        <v>10.9</v>
      </c>
      <c r="M60" s="1464"/>
      <c r="N60" s="1469" t="s">
        <v>18</v>
      </c>
      <c r="O60" s="1487" t="s">
        <v>19</v>
      </c>
      <c r="P60" s="1469" t="s">
        <v>18</v>
      </c>
      <c r="Q60" s="1510" t="s">
        <v>18</v>
      </c>
      <c r="R60" s="1425"/>
      <c r="T60" s="1511"/>
    </row>
    <row r="61" spans="2:20">
      <c r="B61" s="1431" t="s">
        <v>169</v>
      </c>
      <c r="C61" s="1432">
        <v>8079</v>
      </c>
      <c r="D61" s="1432" t="s">
        <v>18</v>
      </c>
      <c r="E61" s="1463">
        <v>8.5</v>
      </c>
      <c r="F61" s="1463">
        <v>9.25</v>
      </c>
      <c r="G61" s="1463">
        <v>9.85</v>
      </c>
      <c r="H61" s="1463"/>
      <c r="I61" s="1464">
        <v>9.9499999999999993</v>
      </c>
      <c r="J61" s="1464"/>
      <c r="K61" s="1464">
        <v>10.15</v>
      </c>
      <c r="L61" s="1464">
        <v>10.9</v>
      </c>
      <c r="M61" s="1464"/>
      <c r="N61" s="1469" t="s">
        <v>19</v>
      </c>
      <c r="O61" s="1487" t="s">
        <v>19</v>
      </c>
      <c r="P61" s="1469" t="s">
        <v>18</v>
      </c>
      <c r="Q61" s="1510" t="s">
        <v>18</v>
      </c>
      <c r="R61" s="1425"/>
      <c r="T61" s="1511"/>
    </row>
    <row r="62" spans="2:20">
      <c r="B62" s="1431" t="s">
        <v>170</v>
      </c>
      <c r="C62" s="1432" t="s">
        <v>18</v>
      </c>
      <c r="D62" s="1432" t="s">
        <v>18</v>
      </c>
      <c r="E62" s="1463">
        <v>6.5</v>
      </c>
      <c r="F62" s="1463">
        <v>7.1</v>
      </c>
      <c r="G62" s="1463">
        <v>7.4</v>
      </c>
      <c r="H62" s="1463"/>
      <c r="I62" s="1464">
        <v>7.4</v>
      </c>
      <c r="J62" s="1464"/>
      <c r="K62" s="1464">
        <v>7.55</v>
      </c>
      <c r="L62" s="1464">
        <v>8.1</v>
      </c>
      <c r="M62" s="1464"/>
      <c r="N62" s="1469" t="s">
        <v>18</v>
      </c>
      <c r="O62" s="1487" t="s">
        <v>19</v>
      </c>
      <c r="P62" s="1469" t="s">
        <v>18</v>
      </c>
      <c r="Q62" s="1510" t="s">
        <v>18</v>
      </c>
      <c r="R62" s="1425"/>
      <c r="T62" s="1511"/>
    </row>
    <row r="63" spans="2:20">
      <c r="B63" s="1431" t="s">
        <v>171</v>
      </c>
      <c r="C63" s="1432">
        <v>8075</v>
      </c>
      <c r="D63" s="1432" t="s">
        <v>18</v>
      </c>
      <c r="E63" s="1463">
        <v>6.5</v>
      </c>
      <c r="F63" s="1463">
        <v>7.1</v>
      </c>
      <c r="G63" s="1463">
        <v>7.4</v>
      </c>
      <c r="H63" s="1463"/>
      <c r="I63" s="1464">
        <v>7.4</v>
      </c>
      <c r="J63" s="1464"/>
      <c r="K63" s="1464">
        <v>7.55</v>
      </c>
      <c r="L63" s="1464">
        <v>8.1</v>
      </c>
      <c r="M63" s="1464"/>
      <c r="N63" s="1469" t="s">
        <v>19</v>
      </c>
      <c r="O63" s="1487" t="s">
        <v>19</v>
      </c>
      <c r="P63" s="1469" t="s">
        <v>18</v>
      </c>
      <c r="Q63" s="1510" t="s">
        <v>18</v>
      </c>
      <c r="R63" s="1425"/>
      <c r="T63" s="1511"/>
    </row>
    <row r="64" spans="2:20">
      <c r="B64" s="1431" t="s">
        <v>172</v>
      </c>
      <c r="C64" s="1432">
        <v>8730</v>
      </c>
      <c r="D64" s="1432" t="s">
        <v>18</v>
      </c>
      <c r="E64" s="1463">
        <v>12.5</v>
      </c>
      <c r="F64" s="1463">
        <v>13.45</v>
      </c>
      <c r="G64" s="1463">
        <v>13.75</v>
      </c>
      <c r="H64" s="1463"/>
      <c r="I64" s="1464">
        <v>13.9</v>
      </c>
      <c r="J64" s="1464"/>
      <c r="K64" s="1464">
        <v>14.15</v>
      </c>
      <c r="L64" s="1464">
        <v>15.1</v>
      </c>
      <c r="M64" s="1464"/>
      <c r="N64" s="1487" t="s">
        <v>19</v>
      </c>
      <c r="O64" s="1487" t="s">
        <v>19</v>
      </c>
      <c r="P64" s="1469" t="s">
        <v>18</v>
      </c>
      <c r="Q64" s="1510" t="s">
        <v>18</v>
      </c>
      <c r="R64" s="1425"/>
      <c r="T64" s="1511"/>
    </row>
    <row r="65" spans="2:20">
      <c r="B65" s="1431" t="s">
        <v>173</v>
      </c>
      <c r="C65" s="1432">
        <v>8720</v>
      </c>
      <c r="D65" s="1432" t="s">
        <v>18</v>
      </c>
      <c r="E65" s="1463">
        <v>20</v>
      </c>
      <c r="F65" s="1463">
        <v>21.35</v>
      </c>
      <c r="G65" s="1463">
        <v>21.85</v>
      </c>
      <c r="H65" s="1463"/>
      <c r="I65" s="1464">
        <v>22.05</v>
      </c>
      <c r="J65" s="1464"/>
      <c r="K65" s="1464">
        <v>22.45</v>
      </c>
      <c r="L65" s="1464">
        <v>23.9</v>
      </c>
      <c r="M65" s="1464"/>
      <c r="N65" s="1487" t="s">
        <v>19</v>
      </c>
      <c r="O65" s="1487" t="s">
        <v>19</v>
      </c>
      <c r="P65" s="1469" t="s">
        <v>18</v>
      </c>
      <c r="Q65" s="1510" t="s">
        <v>18</v>
      </c>
      <c r="R65" s="1425"/>
      <c r="T65" s="1468"/>
    </row>
    <row r="66" spans="2:20">
      <c r="B66" s="1431" t="s">
        <v>174</v>
      </c>
      <c r="C66" s="1432">
        <v>8740</v>
      </c>
      <c r="D66" s="1432" t="s">
        <v>18</v>
      </c>
      <c r="E66" s="1463">
        <v>25</v>
      </c>
      <c r="F66" s="1463">
        <v>26.65</v>
      </c>
      <c r="G66" s="1463">
        <v>27.25</v>
      </c>
      <c r="H66" s="1463"/>
      <c r="I66" s="1464">
        <v>27.55</v>
      </c>
      <c r="J66" s="1464"/>
      <c r="K66" s="1464">
        <v>28</v>
      </c>
      <c r="L66" s="1464">
        <v>29.8</v>
      </c>
      <c r="M66" s="1464"/>
      <c r="N66" s="1487" t="s">
        <v>19</v>
      </c>
      <c r="O66" s="1487" t="s">
        <v>19</v>
      </c>
      <c r="P66" s="1469" t="s">
        <v>18</v>
      </c>
      <c r="Q66" s="1510" t="s">
        <v>18</v>
      </c>
      <c r="R66" s="1425"/>
      <c r="T66" s="1511"/>
    </row>
    <row r="67" spans="2:20">
      <c r="B67" s="1431" t="s">
        <v>882</v>
      </c>
      <c r="C67" s="1432">
        <v>8750</v>
      </c>
      <c r="D67" s="1432" t="s">
        <v>18</v>
      </c>
      <c r="E67" s="1463">
        <v>4</v>
      </c>
      <c r="F67" s="1463">
        <v>4.25</v>
      </c>
      <c r="G67" s="1463">
        <v>4.3</v>
      </c>
      <c r="H67" s="1463"/>
      <c r="I67" s="1464">
        <v>4.3499999999999996</v>
      </c>
      <c r="J67" s="1464"/>
      <c r="K67" s="1464">
        <v>4.45</v>
      </c>
      <c r="L67" s="1464">
        <v>4.75</v>
      </c>
      <c r="M67" s="1464"/>
      <c r="N67" s="1487" t="s">
        <v>19</v>
      </c>
      <c r="O67" s="1487" t="s">
        <v>19</v>
      </c>
      <c r="P67" s="1469" t="s">
        <v>18</v>
      </c>
      <c r="Q67" s="1510" t="s">
        <v>18</v>
      </c>
      <c r="R67" s="1425"/>
      <c r="T67" s="1511"/>
    </row>
    <row r="68" spans="2:20">
      <c r="B68" s="1431" t="s">
        <v>883</v>
      </c>
      <c r="C68" s="1432">
        <v>8760</v>
      </c>
      <c r="D68" s="1432" t="s">
        <v>18</v>
      </c>
      <c r="E68" s="1463">
        <v>6</v>
      </c>
      <c r="F68" s="1463">
        <v>6.35</v>
      </c>
      <c r="G68" s="1463">
        <v>6.5</v>
      </c>
      <c r="H68" s="1463"/>
      <c r="I68" s="1464">
        <v>6.55</v>
      </c>
      <c r="J68" s="1464"/>
      <c r="K68" s="1464">
        <v>6.7</v>
      </c>
      <c r="L68" s="1464">
        <v>7.15</v>
      </c>
      <c r="M68" s="1464"/>
      <c r="N68" s="1487" t="s">
        <v>19</v>
      </c>
      <c r="O68" s="1487" t="s">
        <v>19</v>
      </c>
      <c r="P68" s="1469" t="s">
        <v>18</v>
      </c>
      <c r="Q68" s="1510" t="s">
        <v>18</v>
      </c>
      <c r="R68" s="1425"/>
      <c r="T68" s="1511"/>
    </row>
    <row r="69" spans="2:20">
      <c r="B69" s="1431" t="s">
        <v>175</v>
      </c>
      <c r="C69" s="1432" t="s">
        <v>18</v>
      </c>
      <c r="D69" s="1432" t="s">
        <v>18</v>
      </c>
      <c r="E69" s="1463">
        <v>5</v>
      </c>
      <c r="F69" s="1463">
        <v>5</v>
      </c>
      <c r="G69" s="1463" t="s">
        <v>18</v>
      </c>
      <c r="H69" s="1463" t="s">
        <v>18</v>
      </c>
      <c r="I69" s="1463" t="s">
        <v>18</v>
      </c>
      <c r="J69" s="1463" t="s">
        <v>18</v>
      </c>
      <c r="K69" s="1463" t="s">
        <v>18</v>
      </c>
      <c r="L69" s="1463" t="s">
        <v>18</v>
      </c>
      <c r="M69" s="1464"/>
      <c r="N69" s="1487" t="s">
        <v>19</v>
      </c>
      <c r="O69" s="1469" t="s">
        <v>18</v>
      </c>
      <c r="P69" s="1469" t="s">
        <v>18</v>
      </c>
      <c r="Q69" s="1510" t="s">
        <v>18</v>
      </c>
      <c r="R69" s="1425"/>
      <c r="T69" s="1468"/>
    </row>
    <row r="70" spans="2:20">
      <c r="B70" s="1431" t="s">
        <v>176</v>
      </c>
      <c r="C70" s="1432" t="s">
        <v>18</v>
      </c>
      <c r="D70" s="1432" t="s">
        <v>18</v>
      </c>
      <c r="E70" s="1463">
        <v>7.5</v>
      </c>
      <c r="F70" s="1463">
        <v>7.5</v>
      </c>
      <c r="G70" s="1463" t="s">
        <v>18</v>
      </c>
      <c r="H70" s="1463" t="s">
        <v>18</v>
      </c>
      <c r="I70" s="1463" t="s">
        <v>18</v>
      </c>
      <c r="J70" s="1463" t="s">
        <v>18</v>
      </c>
      <c r="K70" s="1463" t="s">
        <v>18</v>
      </c>
      <c r="L70" s="1463" t="s">
        <v>18</v>
      </c>
      <c r="M70" s="1464"/>
      <c r="N70" s="1487" t="s">
        <v>19</v>
      </c>
      <c r="O70" s="1469" t="s">
        <v>18</v>
      </c>
      <c r="P70" s="1469" t="s">
        <v>18</v>
      </c>
      <c r="Q70" s="1510" t="s">
        <v>18</v>
      </c>
      <c r="R70" s="1425"/>
      <c r="T70" s="1511"/>
    </row>
    <row r="71" spans="2:20">
      <c r="B71" s="1431" t="s">
        <v>177</v>
      </c>
      <c r="C71" s="1432" t="s">
        <v>18</v>
      </c>
      <c r="D71" s="1432" t="s">
        <v>18</v>
      </c>
      <c r="E71" s="1463">
        <v>1</v>
      </c>
      <c r="F71" s="1463">
        <v>1.05</v>
      </c>
      <c r="G71" s="1463">
        <v>1.1000000000000001</v>
      </c>
      <c r="H71" s="1463"/>
      <c r="I71" s="1464">
        <v>1.1000000000000001</v>
      </c>
      <c r="J71" s="1464"/>
      <c r="K71" s="1463" t="s">
        <v>18</v>
      </c>
      <c r="L71" s="1463" t="s">
        <v>18</v>
      </c>
      <c r="M71" s="1464"/>
      <c r="N71" s="1469" t="s">
        <v>18</v>
      </c>
      <c r="O71" s="1469" t="s">
        <v>18</v>
      </c>
      <c r="P71" s="1469" t="s">
        <v>18</v>
      </c>
      <c r="Q71" s="1510" t="s">
        <v>18</v>
      </c>
      <c r="R71" s="1425"/>
      <c r="T71" s="1511"/>
    </row>
    <row r="72" spans="2:20">
      <c r="B72" s="1431" t="s">
        <v>178</v>
      </c>
      <c r="C72" s="1432" t="s">
        <v>18</v>
      </c>
      <c r="D72" s="1432" t="s">
        <v>18</v>
      </c>
      <c r="E72" s="1463">
        <v>2</v>
      </c>
      <c r="F72" s="1463">
        <v>2.1</v>
      </c>
      <c r="G72" s="1463">
        <v>2.15</v>
      </c>
      <c r="H72" s="1463"/>
      <c r="I72" s="1464">
        <v>2.2000000000000002</v>
      </c>
      <c r="J72" s="1464"/>
      <c r="K72" s="1463" t="s">
        <v>18</v>
      </c>
      <c r="L72" s="1463" t="s">
        <v>18</v>
      </c>
      <c r="M72" s="1464"/>
      <c r="N72" s="1469" t="s">
        <v>18</v>
      </c>
      <c r="O72" s="1469" t="s">
        <v>18</v>
      </c>
      <c r="P72" s="1469" t="s">
        <v>18</v>
      </c>
      <c r="Q72" s="1510" t="s">
        <v>18</v>
      </c>
      <c r="R72" s="1425"/>
      <c r="T72" s="1511"/>
    </row>
    <row r="73" spans="2:20">
      <c r="B73" s="1437" t="s">
        <v>179</v>
      </c>
      <c r="C73" s="1432" t="s">
        <v>18</v>
      </c>
      <c r="D73" s="1432" t="s">
        <v>18</v>
      </c>
      <c r="E73" s="1463">
        <v>2.5</v>
      </c>
      <c r="F73" s="1463">
        <v>2.65</v>
      </c>
      <c r="G73" s="1463">
        <v>2.7</v>
      </c>
      <c r="H73" s="1463"/>
      <c r="I73" s="1464">
        <v>2.75</v>
      </c>
      <c r="J73" s="1464"/>
      <c r="K73" s="1463" t="s">
        <v>18</v>
      </c>
      <c r="L73" s="1463" t="s">
        <v>18</v>
      </c>
      <c r="M73" s="1464"/>
      <c r="N73" s="1469" t="s">
        <v>18</v>
      </c>
      <c r="O73" s="1469" t="s">
        <v>18</v>
      </c>
      <c r="P73" s="1469" t="s">
        <v>18</v>
      </c>
      <c r="Q73" s="1510" t="s">
        <v>18</v>
      </c>
      <c r="R73" s="1425"/>
      <c r="T73" s="1511"/>
    </row>
    <row r="74" spans="2:20">
      <c r="B74" s="1431" t="s">
        <v>884</v>
      </c>
      <c r="C74" s="1432">
        <v>427</v>
      </c>
      <c r="D74" s="1432" t="s">
        <v>18</v>
      </c>
      <c r="E74" s="1463">
        <v>18.5</v>
      </c>
      <c r="F74" s="1463">
        <v>19</v>
      </c>
      <c r="G74" s="1463">
        <v>19</v>
      </c>
      <c r="H74" s="1463"/>
      <c r="I74" s="1464">
        <v>19</v>
      </c>
      <c r="J74" s="1464"/>
      <c r="K74" s="1464">
        <v>19</v>
      </c>
      <c r="L74" s="1464">
        <v>20</v>
      </c>
      <c r="M74" s="1464"/>
      <c r="N74" s="1487" t="s">
        <v>19</v>
      </c>
      <c r="O74" s="1487" t="s">
        <v>19</v>
      </c>
      <c r="P74" s="1487" t="s">
        <v>18</v>
      </c>
      <c r="Q74" s="1510" t="s">
        <v>18</v>
      </c>
      <c r="R74" s="1425"/>
      <c r="T74" s="1511"/>
    </row>
    <row r="75" spans="2:20">
      <c r="B75" s="1431" t="s">
        <v>929</v>
      </c>
      <c r="C75" s="1432">
        <v>428</v>
      </c>
      <c r="D75" s="1432" t="s">
        <v>18</v>
      </c>
      <c r="E75" s="1463"/>
      <c r="F75" s="1463" t="s">
        <v>18</v>
      </c>
      <c r="G75" s="1463" t="s">
        <v>18</v>
      </c>
      <c r="H75" s="1463"/>
      <c r="I75" s="1464">
        <v>4</v>
      </c>
      <c r="J75" s="1464"/>
      <c r="K75" s="1464">
        <v>4</v>
      </c>
      <c r="L75" s="1512">
        <v>4</v>
      </c>
      <c r="M75" s="1464"/>
      <c r="N75" s="1487"/>
      <c r="O75" s="1487"/>
      <c r="P75" s="1487"/>
      <c r="Q75" s="1510"/>
      <c r="R75" s="1425"/>
      <c r="T75" s="1511"/>
    </row>
    <row r="76" spans="2:20">
      <c r="B76" s="1431" t="s">
        <v>180</v>
      </c>
      <c r="C76" s="1432"/>
      <c r="D76" s="1432" t="s">
        <v>18</v>
      </c>
      <c r="E76" s="1463"/>
      <c r="F76" s="1463"/>
      <c r="G76" s="1463"/>
      <c r="H76" s="1463"/>
      <c r="I76" s="1464">
        <v>1.1499999999999999</v>
      </c>
      <c r="J76" s="1464"/>
      <c r="K76" s="1464">
        <v>1.2</v>
      </c>
      <c r="L76" s="1512">
        <v>1.25</v>
      </c>
      <c r="M76" s="1464"/>
      <c r="N76" s="1487"/>
      <c r="O76" s="1487"/>
      <c r="P76" s="1487"/>
      <c r="Q76" s="1510"/>
      <c r="R76" s="1425"/>
      <c r="T76" s="1511"/>
    </row>
    <row r="77" spans="2:20">
      <c r="B77" s="1431" t="s">
        <v>181</v>
      </c>
      <c r="C77" s="1432"/>
      <c r="D77" s="1432" t="s">
        <v>18</v>
      </c>
      <c r="E77" s="1463">
        <v>2</v>
      </c>
      <c r="F77" s="1463">
        <v>2.2999999999999998</v>
      </c>
      <c r="G77" s="1463">
        <v>2.35</v>
      </c>
      <c r="H77" s="1463"/>
      <c r="I77" s="1464">
        <v>2.4</v>
      </c>
      <c r="J77" s="1464"/>
      <c r="K77" s="1464">
        <v>2.4500000000000002</v>
      </c>
      <c r="L77" s="1512">
        <v>2.6</v>
      </c>
      <c r="M77" s="1464"/>
      <c r="N77" s="1487" t="s">
        <v>18</v>
      </c>
      <c r="O77" s="1487" t="s">
        <v>18</v>
      </c>
      <c r="P77" s="1487" t="s">
        <v>18</v>
      </c>
      <c r="Q77" s="1510" t="s">
        <v>18</v>
      </c>
      <c r="R77" s="1425"/>
      <c r="T77" s="1511"/>
    </row>
    <row r="78" spans="2:20">
      <c r="B78" s="1431" t="s">
        <v>182</v>
      </c>
      <c r="C78" s="1432"/>
      <c r="D78" s="1432" t="s">
        <v>18</v>
      </c>
      <c r="E78" s="1463">
        <v>4</v>
      </c>
      <c r="F78" s="1463">
        <v>4.5999999999999996</v>
      </c>
      <c r="G78" s="1463">
        <v>4.7</v>
      </c>
      <c r="H78" s="1463"/>
      <c r="I78" s="1464">
        <v>4.8</v>
      </c>
      <c r="J78" s="1464"/>
      <c r="K78" s="1464">
        <v>4.9000000000000004</v>
      </c>
      <c r="L78" s="1512">
        <v>5.2</v>
      </c>
      <c r="M78" s="1464"/>
      <c r="N78" s="1487" t="s">
        <v>18</v>
      </c>
      <c r="O78" s="1487" t="s">
        <v>18</v>
      </c>
      <c r="P78" s="1487" t="s">
        <v>18</v>
      </c>
      <c r="Q78" s="1510" t="s">
        <v>18</v>
      </c>
      <c r="R78" s="1425"/>
      <c r="T78" s="1511"/>
    </row>
    <row r="79" spans="2:20">
      <c r="B79" s="1431" t="s">
        <v>183</v>
      </c>
      <c r="C79" s="1432"/>
      <c r="D79" s="1432" t="s">
        <v>18</v>
      </c>
      <c r="E79" s="1463">
        <v>10</v>
      </c>
      <c r="F79" s="1463">
        <v>11.5</v>
      </c>
      <c r="G79" s="1463">
        <v>11.75</v>
      </c>
      <c r="H79" s="1463"/>
      <c r="I79" s="1464">
        <v>12</v>
      </c>
      <c r="J79" s="1464"/>
      <c r="K79" s="1464">
        <v>12</v>
      </c>
      <c r="L79" s="1512">
        <v>13</v>
      </c>
      <c r="M79" s="1464"/>
      <c r="N79" s="1487" t="s">
        <v>18</v>
      </c>
      <c r="O79" s="1487" t="s">
        <v>18</v>
      </c>
      <c r="P79" s="1487" t="s">
        <v>18</v>
      </c>
      <c r="Q79" s="1510" t="s">
        <v>18</v>
      </c>
      <c r="R79" s="1425"/>
      <c r="T79" s="1511"/>
    </row>
    <row r="80" spans="2:20">
      <c r="B80" s="1431" t="s">
        <v>184</v>
      </c>
      <c r="C80" s="1432">
        <v>8043</v>
      </c>
      <c r="D80" s="1432" t="s">
        <v>18</v>
      </c>
      <c r="E80" s="1463">
        <v>2</v>
      </c>
      <c r="F80" s="1463">
        <v>2</v>
      </c>
      <c r="G80" s="1463">
        <v>2.15</v>
      </c>
      <c r="H80" s="1463"/>
      <c r="I80" s="1464">
        <v>2.2000000000000002</v>
      </c>
      <c r="J80" s="1464"/>
      <c r="K80" s="1464">
        <v>2.25</v>
      </c>
      <c r="L80" s="1512">
        <v>2.4</v>
      </c>
      <c r="M80" s="1464"/>
      <c r="N80" s="1487" t="s">
        <v>19</v>
      </c>
      <c r="O80" s="1469" t="s">
        <v>18</v>
      </c>
      <c r="P80" s="1469" t="s">
        <v>18</v>
      </c>
      <c r="Q80" s="1510" t="s">
        <v>18</v>
      </c>
      <c r="R80" s="1425"/>
      <c r="T80" s="1511"/>
    </row>
    <row r="81" spans="2:23">
      <c r="B81" s="1431" t="s">
        <v>185</v>
      </c>
      <c r="C81" s="1432">
        <v>8044</v>
      </c>
      <c r="D81" s="1432" t="s">
        <v>18</v>
      </c>
      <c r="E81" s="1463">
        <v>5</v>
      </c>
      <c r="F81" s="1463">
        <v>5</v>
      </c>
      <c r="G81" s="1463">
        <v>5.4</v>
      </c>
      <c r="H81" s="1463"/>
      <c r="I81" s="1464">
        <v>5.45</v>
      </c>
      <c r="J81" s="1464"/>
      <c r="K81" s="1464">
        <v>5.55</v>
      </c>
      <c r="L81" s="1512">
        <v>5.95</v>
      </c>
      <c r="M81" s="1464"/>
      <c r="N81" s="1487" t="s">
        <v>19</v>
      </c>
      <c r="O81" s="1469" t="s">
        <v>18</v>
      </c>
      <c r="P81" s="1469" t="s">
        <v>18</v>
      </c>
      <c r="Q81" s="1510" t="s">
        <v>18</v>
      </c>
      <c r="R81" s="1425"/>
      <c r="T81" s="1511"/>
    </row>
    <row r="82" spans="2:23">
      <c r="B82" s="1513" t="s">
        <v>928</v>
      </c>
      <c r="C82" s="1432"/>
      <c r="D82" s="1432" t="s">
        <v>18</v>
      </c>
      <c r="E82" s="1463">
        <v>1.9</v>
      </c>
      <c r="F82" s="1463">
        <v>1.9</v>
      </c>
      <c r="G82" s="1463">
        <v>1.9</v>
      </c>
      <c r="H82" s="1463"/>
      <c r="I82" s="1464">
        <v>1.9</v>
      </c>
      <c r="J82" s="1464" t="s">
        <v>186</v>
      </c>
      <c r="K82" s="1464">
        <v>1.9</v>
      </c>
      <c r="L82" s="1512">
        <v>1.9</v>
      </c>
      <c r="M82" s="1464"/>
      <c r="N82" s="1469" t="s">
        <v>18</v>
      </c>
      <c r="O82" s="1469" t="s">
        <v>18</v>
      </c>
      <c r="P82" s="1469" t="s">
        <v>18</v>
      </c>
      <c r="Q82" s="1510" t="s">
        <v>18</v>
      </c>
      <c r="R82" s="1425"/>
      <c r="T82" s="1511"/>
    </row>
    <row r="83" spans="2:23">
      <c r="B83" s="1513" t="s">
        <v>927</v>
      </c>
      <c r="C83" s="1432"/>
      <c r="D83" s="1432" t="s">
        <v>18</v>
      </c>
      <c r="E83" s="1514">
        <v>3.6</v>
      </c>
      <c r="F83" s="1514">
        <v>3.7</v>
      </c>
      <c r="G83" s="1463">
        <v>3.7</v>
      </c>
      <c r="H83" s="1463"/>
      <c r="I83" s="1464">
        <v>3.7</v>
      </c>
      <c r="J83" s="1464" t="s">
        <v>186</v>
      </c>
      <c r="K83" s="1464">
        <v>3.9</v>
      </c>
      <c r="L83" s="1512">
        <v>4.0999999999999996</v>
      </c>
      <c r="M83" s="1515"/>
      <c r="N83" s="1469" t="s">
        <v>18</v>
      </c>
      <c r="O83" s="1469" t="s">
        <v>18</v>
      </c>
      <c r="P83" s="1469" t="s">
        <v>18</v>
      </c>
      <c r="Q83" s="1510" t="s">
        <v>18</v>
      </c>
      <c r="R83" s="1425"/>
      <c r="T83" s="1511"/>
    </row>
    <row r="84" spans="2:23">
      <c r="B84" s="1513" t="s">
        <v>926</v>
      </c>
      <c r="C84" s="1432"/>
      <c r="D84" s="1432" t="s">
        <v>18</v>
      </c>
      <c r="E84" s="1514">
        <v>2.8</v>
      </c>
      <c r="F84" s="1514">
        <v>2.8</v>
      </c>
      <c r="G84" s="1463">
        <v>2.8</v>
      </c>
      <c r="H84" s="1463"/>
      <c r="I84" s="1464">
        <v>2.8</v>
      </c>
      <c r="J84" s="1464" t="s">
        <v>186</v>
      </c>
      <c r="K84" s="1464">
        <v>2.8</v>
      </c>
      <c r="L84" s="1512">
        <v>2.8</v>
      </c>
      <c r="M84" s="1515"/>
      <c r="N84" s="1469" t="s">
        <v>18</v>
      </c>
      <c r="O84" s="1469" t="s">
        <v>18</v>
      </c>
      <c r="P84" s="1469" t="s">
        <v>18</v>
      </c>
      <c r="Q84" s="1510" t="s">
        <v>18</v>
      </c>
      <c r="R84" s="1425"/>
      <c r="T84" s="1511"/>
    </row>
    <row r="85" spans="2:23">
      <c r="B85" s="1513" t="s">
        <v>925</v>
      </c>
      <c r="C85" s="1432"/>
      <c r="D85" s="1432" t="s">
        <v>18</v>
      </c>
      <c r="E85" s="1514">
        <v>5.4</v>
      </c>
      <c r="F85" s="1514">
        <v>5.6</v>
      </c>
      <c r="G85" s="1463">
        <v>5.6</v>
      </c>
      <c r="H85" s="1463"/>
      <c r="I85" s="1464">
        <v>5.6</v>
      </c>
      <c r="J85" s="1464" t="s">
        <v>186</v>
      </c>
      <c r="K85" s="1464">
        <v>5.8</v>
      </c>
      <c r="L85" s="1512">
        <v>6.1</v>
      </c>
      <c r="M85" s="1515"/>
      <c r="N85" s="1469" t="s">
        <v>18</v>
      </c>
      <c r="O85" s="1469" t="s">
        <v>18</v>
      </c>
      <c r="P85" s="1469" t="s">
        <v>18</v>
      </c>
      <c r="Q85" s="1510" t="s">
        <v>18</v>
      </c>
      <c r="R85" s="1425"/>
      <c r="T85" s="1511"/>
    </row>
    <row r="86" spans="2:23" s="1392" customFormat="1">
      <c r="B86" s="1511" t="s">
        <v>924</v>
      </c>
      <c r="C86" s="1432"/>
      <c r="D86" s="1432" t="s">
        <v>18</v>
      </c>
      <c r="E86" s="1514">
        <v>30.5</v>
      </c>
      <c r="F86" s="1514">
        <v>31.3</v>
      </c>
      <c r="G86" s="1463">
        <v>31.9</v>
      </c>
      <c r="H86" s="1463"/>
      <c r="I86" s="1464">
        <v>31.9</v>
      </c>
      <c r="J86" s="1464">
        <v>32.6</v>
      </c>
      <c r="K86" s="1464">
        <v>32.6</v>
      </c>
      <c r="L86" s="1512">
        <v>34</v>
      </c>
      <c r="M86" s="1515"/>
      <c r="N86" s="1469" t="s">
        <v>18</v>
      </c>
      <c r="O86" s="1469" t="s">
        <v>18</v>
      </c>
      <c r="P86" s="1469" t="s">
        <v>18</v>
      </c>
      <c r="Q86" s="1510" t="s">
        <v>18</v>
      </c>
      <c r="R86" s="1425"/>
      <c r="S86" s="1391"/>
      <c r="T86" s="1511"/>
      <c r="U86" s="1391"/>
      <c r="V86" s="1391"/>
      <c r="W86" s="1395"/>
    </row>
    <row r="87" spans="2:23" s="1392" customFormat="1">
      <c r="B87" s="1513" t="s">
        <v>923</v>
      </c>
      <c r="C87" s="1432"/>
      <c r="D87" s="1432" t="s">
        <v>18</v>
      </c>
      <c r="E87" s="1514">
        <v>39.6</v>
      </c>
      <c r="F87" s="1514">
        <v>40.6</v>
      </c>
      <c r="G87" s="1463">
        <v>41.4</v>
      </c>
      <c r="H87" s="1463"/>
      <c r="I87" s="1464">
        <v>41.4</v>
      </c>
      <c r="J87" s="1464">
        <v>49</v>
      </c>
      <c r="K87" s="1464">
        <v>49</v>
      </c>
      <c r="L87" s="1512">
        <v>51</v>
      </c>
      <c r="M87" s="1515"/>
      <c r="N87" s="1469" t="s">
        <v>18</v>
      </c>
      <c r="O87" s="1469" t="s">
        <v>18</v>
      </c>
      <c r="P87" s="1469" t="s">
        <v>18</v>
      </c>
      <c r="Q87" s="1510" t="s">
        <v>18</v>
      </c>
      <c r="R87" s="1425"/>
      <c r="S87" s="1391"/>
      <c r="T87" s="1511"/>
      <c r="U87" s="1391"/>
      <c r="V87" s="1391"/>
      <c r="W87" s="1395"/>
    </row>
    <row r="88" spans="2:23" s="1392" customFormat="1">
      <c r="B88" s="1513" t="s">
        <v>922</v>
      </c>
      <c r="C88" s="1432"/>
      <c r="D88" s="1432" t="s">
        <v>18</v>
      </c>
      <c r="E88" s="1514">
        <v>59.3</v>
      </c>
      <c r="F88" s="1514">
        <v>60.8</v>
      </c>
      <c r="G88" s="1463">
        <v>62</v>
      </c>
      <c r="H88" s="1463"/>
      <c r="I88" s="1464">
        <v>62</v>
      </c>
      <c r="J88" s="1464">
        <v>63.7</v>
      </c>
      <c r="K88" s="1464">
        <v>63.7</v>
      </c>
      <c r="L88" s="1512">
        <v>66.3</v>
      </c>
      <c r="M88" s="1515"/>
      <c r="N88" s="1469" t="s">
        <v>18</v>
      </c>
      <c r="O88" s="1469" t="s">
        <v>18</v>
      </c>
      <c r="P88" s="1469" t="s">
        <v>18</v>
      </c>
      <c r="Q88" s="1510" t="s">
        <v>18</v>
      </c>
      <c r="R88" s="1425"/>
      <c r="S88" s="1391"/>
      <c r="T88" s="1511"/>
      <c r="U88" s="1391"/>
      <c r="V88" s="1391"/>
      <c r="W88" s="1395"/>
    </row>
    <row r="89" spans="2:23" s="1392" customFormat="1">
      <c r="B89" s="1511" t="s">
        <v>921</v>
      </c>
      <c r="C89" s="1432"/>
      <c r="D89" s="1432" t="s">
        <v>18</v>
      </c>
      <c r="E89" s="1514">
        <v>93.4</v>
      </c>
      <c r="F89" s="1514">
        <v>96</v>
      </c>
      <c r="G89" s="1463">
        <v>97.7</v>
      </c>
      <c r="H89" s="1463"/>
      <c r="I89" s="1464">
        <v>97.7</v>
      </c>
      <c r="J89" s="1464">
        <v>99.5</v>
      </c>
      <c r="K89" s="1464">
        <v>101.6</v>
      </c>
      <c r="L89" s="1512">
        <v>106.2</v>
      </c>
      <c r="M89" s="1515"/>
      <c r="N89" s="1469" t="s">
        <v>18</v>
      </c>
      <c r="O89" s="1469" t="s">
        <v>18</v>
      </c>
      <c r="P89" s="1469" t="s">
        <v>18</v>
      </c>
      <c r="Q89" s="1510" t="s">
        <v>18</v>
      </c>
      <c r="R89" s="1425"/>
      <c r="S89" s="1391"/>
      <c r="T89" s="1511"/>
      <c r="U89" s="1391"/>
      <c r="V89" s="1391"/>
      <c r="W89" s="1395"/>
    </row>
    <row r="90" spans="2:23" s="1392" customFormat="1">
      <c r="B90" s="1513" t="s">
        <v>920</v>
      </c>
      <c r="C90" s="1432"/>
      <c r="D90" s="1432" t="s">
        <v>18</v>
      </c>
      <c r="E90" s="1514">
        <v>115.3</v>
      </c>
      <c r="F90" s="1514">
        <v>118.5</v>
      </c>
      <c r="G90" s="1463">
        <v>120.6</v>
      </c>
      <c r="H90" s="1463"/>
      <c r="I90" s="1464">
        <v>120.6</v>
      </c>
      <c r="J90" s="1464">
        <v>137.19999999999999</v>
      </c>
      <c r="K90" s="1464">
        <v>123.2</v>
      </c>
      <c r="L90" s="1565">
        <v>150.4</v>
      </c>
      <c r="M90" s="1515"/>
      <c r="N90" s="1469" t="s">
        <v>18</v>
      </c>
      <c r="O90" s="1469" t="s">
        <v>18</v>
      </c>
      <c r="P90" s="1469" t="s">
        <v>18</v>
      </c>
      <c r="Q90" s="1510" t="s">
        <v>18</v>
      </c>
      <c r="R90" s="1425"/>
      <c r="S90" s="1391"/>
      <c r="T90" s="1511"/>
      <c r="U90" s="1391"/>
      <c r="V90" s="1391"/>
      <c r="W90" s="1395"/>
    </row>
    <row r="91" spans="2:23" s="1392" customFormat="1">
      <c r="B91" s="1513" t="s">
        <v>919</v>
      </c>
      <c r="C91" s="1432"/>
      <c r="D91" s="1432" t="s">
        <v>18</v>
      </c>
      <c r="E91" s="1514">
        <v>179.9</v>
      </c>
      <c r="F91" s="1514">
        <v>184.5</v>
      </c>
      <c r="G91" s="1463">
        <v>186.5</v>
      </c>
      <c r="H91" s="1463"/>
      <c r="I91" s="1464">
        <v>186.5</v>
      </c>
      <c r="J91" s="1464">
        <v>190</v>
      </c>
      <c r="K91" s="1464">
        <v>144</v>
      </c>
      <c r="L91" s="1565">
        <v>199.9</v>
      </c>
      <c r="M91" s="1515"/>
      <c r="N91" s="1469" t="s">
        <v>18</v>
      </c>
      <c r="O91" s="1469" t="s">
        <v>18</v>
      </c>
      <c r="P91" s="1469" t="s">
        <v>18</v>
      </c>
      <c r="Q91" s="1510" t="s">
        <v>18</v>
      </c>
      <c r="R91" s="1425"/>
      <c r="S91" s="1391"/>
      <c r="T91" s="1511"/>
      <c r="U91" s="1391"/>
      <c r="V91" s="1391"/>
      <c r="W91" s="1395"/>
    </row>
    <row r="92" spans="2:23" s="1392" customFormat="1">
      <c r="B92" s="1513" t="s">
        <v>885</v>
      </c>
      <c r="C92" s="1432"/>
      <c r="D92" s="1432" t="s">
        <v>18</v>
      </c>
      <c r="E92" s="1514">
        <v>1.7</v>
      </c>
      <c r="F92" s="1514">
        <v>1.8</v>
      </c>
      <c r="G92" s="1463">
        <v>1.8</v>
      </c>
      <c r="H92" s="1463"/>
      <c r="I92" s="1464">
        <v>1.8</v>
      </c>
      <c r="J92" s="1464" t="s">
        <v>186</v>
      </c>
      <c r="K92" s="1464">
        <v>1.9</v>
      </c>
      <c r="L92" s="1512">
        <v>2</v>
      </c>
      <c r="M92" s="1515"/>
      <c r="N92" s="1469" t="s">
        <v>18</v>
      </c>
      <c r="O92" s="1469" t="s">
        <v>18</v>
      </c>
      <c r="P92" s="1469" t="s">
        <v>18</v>
      </c>
      <c r="Q92" s="1510" t="s">
        <v>18</v>
      </c>
      <c r="R92" s="1425"/>
      <c r="S92" s="1391"/>
      <c r="T92" s="1511"/>
      <c r="U92" s="1391"/>
      <c r="V92" s="1391"/>
      <c r="W92" s="1395"/>
    </row>
    <row r="93" spans="2:23" s="1392" customFormat="1">
      <c r="B93" s="1513" t="s">
        <v>886</v>
      </c>
      <c r="C93" s="1432"/>
      <c r="D93" s="1432" t="s">
        <v>18</v>
      </c>
      <c r="E93" s="1514">
        <v>1</v>
      </c>
      <c r="F93" s="1514">
        <v>1</v>
      </c>
      <c r="G93" s="1463">
        <v>1</v>
      </c>
      <c r="H93" s="1463"/>
      <c r="I93" s="1464">
        <v>1</v>
      </c>
      <c r="J93" s="1464" t="s">
        <v>186</v>
      </c>
      <c r="K93" s="1464">
        <v>1</v>
      </c>
      <c r="L93" s="1512">
        <v>1</v>
      </c>
      <c r="M93" s="1515"/>
      <c r="N93" s="1469" t="s">
        <v>18</v>
      </c>
      <c r="O93" s="1469" t="s">
        <v>18</v>
      </c>
      <c r="P93" s="1469" t="s">
        <v>18</v>
      </c>
      <c r="Q93" s="1510" t="s">
        <v>18</v>
      </c>
      <c r="R93" s="1425"/>
      <c r="S93" s="1391"/>
      <c r="T93" s="1511"/>
      <c r="U93" s="1391"/>
      <c r="V93" s="1391"/>
      <c r="W93" s="1395"/>
    </row>
    <row r="94" spans="2:23" s="1392" customFormat="1">
      <c r="B94" s="1513" t="s">
        <v>187</v>
      </c>
      <c r="C94" s="1432"/>
      <c r="D94" s="1432" t="s">
        <v>18</v>
      </c>
      <c r="E94" s="1514">
        <v>1.6</v>
      </c>
      <c r="F94" s="1514">
        <v>1.6</v>
      </c>
      <c r="G94" s="1463">
        <v>1.6</v>
      </c>
      <c r="H94" s="1463"/>
      <c r="I94" s="1464">
        <v>1.6</v>
      </c>
      <c r="J94" s="1464" t="s">
        <v>186</v>
      </c>
      <c r="K94" s="1464">
        <v>1.7</v>
      </c>
      <c r="L94" s="1512">
        <v>1.8</v>
      </c>
      <c r="M94" s="1515"/>
      <c r="N94" s="1469" t="s">
        <v>18</v>
      </c>
      <c r="O94" s="1469" t="s">
        <v>18</v>
      </c>
      <c r="P94" s="1469" t="s">
        <v>18</v>
      </c>
      <c r="Q94" s="1510" t="s">
        <v>18</v>
      </c>
      <c r="R94" s="1425"/>
      <c r="S94" s="1391"/>
      <c r="T94" s="1511"/>
      <c r="U94" s="1391"/>
      <c r="V94" s="1391"/>
      <c r="W94" s="1395"/>
    </row>
    <row r="95" spans="2:23" s="1392" customFormat="1">
      <c r="B95" s="1513" t="s">
        <v>887</v>
      </c>
      <c r="C95" s="1432"/>
      <c r="D95" s="1432" t="s">
        <v>18</v>
      </c>
      <c r="E95" s="1514">
        <v>23</v>
      </c>
      <c r="F95" s="1514">
        <v>23.6</v>
      </c>
      <c r="G95" s="1463">
        <v>24</v>
      </c>
      <c r="H95" s="1463"/>
      <c r="I95" s="1464">
        <v>24</v>
      </c>
      <c r="J95" s="1464">
        <v>24.6</v>
      </c>
      <c r="K95" s="1464">
        <v>24.6</v>
      </c>
      <c r="L95" s="1512">
        <v>25.6</v>
      </c>
      <c r="M95" s="1515"/>
      <c r="N95" s="1469" t="s">
        <v>18</v>
      </c>
      <c r="O95" s="1469" t="s">
        <v>18</v>
      </c>
      <c r="P95" s="1469" t="s">
        <v>18</v>
      </c>
      <c r="Q95" s="1510" t="s">
        <v>18</v>
      </c>
      <c r="R95" s="1425"/>
      <c r="S95" s="1391"/>
      <c r="T95" s="1511"/>
      <c r="U95" s="1391"/>
      <c r="V95" s="1391"/>
      <c r="W95" s="1395"/>
    </row>
    <row r="96" spans="2:23" s="1392" customFormat="1">
      <c r="B96" s="1513" t="s">
        <v>888</v>
      </c>
      <c r="C96" s="1432"/>
      <c r="D96" s="1432" t="s">
        <v>18</v>
      </c>
      <c r="E96" s="1514">
        <v>30.5</v>
      </c>
      <c r="F96" s="1514">
        <v>31.3</v>
      </c>
      <c r="G96" s="1463">
        <v>31.9</v>
      </c>
      <c r="H96" s="1463"/>
      <c r="I96" s="1464">
        <v>31.9</v>
      </c>
      <c r="J96" s="1464">
        <v>32.6</v>
      </c>
      <c r="K96" s="1464">
        <v>32.6</v>
      </c>
      <c r="L96" s="1512">
        <v>34</v>
      </c>
      <c r="M96" s="1515"/>
      <c r="N96" s="1469" t="s">
        <v>18</v>
      </c>
      <c r="O96" s="1469" t="s">
        <v>18</v>
      </c>
      <c r="P96" s="1469" t="s">
        <v>18</v>
      </c>
      <c r="Q96" s="1510" t="s">
        <v>18</v>
      </c>
      <c r="R96" s="1425"/>
      <c r="S96" s="1391"/>
      <c r="T96" s="1511"/>
      <c r="U96" s="1391"/>
      <c r="V96" s="1391"/>
      <c r="W96" s="1395"/>
    </row>
    <row r="97" spans="2:23" s="1392" customFormat="1">
      <c r="B97" s="1513" t="s">
        <v>889</v>
      </c>
      <c r="C97" s="1432"/>
      <c r="D97" s="1432" t="s">
        <v>18</v>
      </c>
      <c r="E97" s="1514">
        <v>45.7</v>
      </c>
      <c r="F97" s="1514">
        <v>46.9</v>
      </c>
      <c r="G97" s="1463">
        <v>47.8</v>
      </c>
      <c r="H97" s="1463"/>
      <c r="I97" s="1464">
        <v>47.8</v>
      </c>
      <c r="J97" s="1464">
        <v>49</v>
      </c>
      <c r="K97" s="1464">
        <v>49</v>
      </c>
      <c r="L97" s="1512">
        <v>51</v>
      </c>
      <c r="M97" s="1515"/>
      <c r="N97" s="1469" t="s">
        <v>18</v>
      </c>
      <c r="O97" s="1469" t="s">
        <v>18</v>
      </c>
      <c r="P97" s="1469" t="s">
        <v>18</v>
      </c>
      <c r="Q97" s="1510" t="s">
        <v>18</v>
      </c>
      <c r="R97" s="1425"/>
      <c r="S97" s="1391"/>
      <c r="T97" s="1511"/>
      <c r="U97" s="1391"/>
      <c r="V97" s="1391"/>
      <c r="W97" s="1395"/>
    </row>
    <row r="98" spans="2:23">
      <c r="B98" s="1513" t="s">
        <v>890</v>
      </c>
      <c r="C98" s="1432"/>
      <c r="D98" s="1432" t="s">
        <v>18</v>
      </c>
      <c r="E98" s="1514">
        <v>59.3</v>
      </c>
      <c r="F98" s="1514">
        <v>60.8</v>
      </c>
      <c r="G98" s="1463">
        <v>62</v>
      </c>
      <c r="H98" s="1463"/>
      <c r="I98" s="1464">
        <v>62</v>
      </c>
      <c r="J98" s="1464">
        <v>63.7</v>
      </c>
      <c r="K98" s="1464">
        <v>63.7</v>
      </c>
      <c r="L98" s="1512">
        <v>66.3</v>
      </c>
      <c r="M98" s="1515"/>
      <c r="N98" s="1469" t="s">
        <v>18</v>
      </c>
      <c r="O98" s="1469" t="s">
        <v>18</v>
      </c>
      <c r="P98" s="1469" t="s">
        <v>18</v>
      </c>
      <c r="Q98" s="1510" t="s">
        <v>18</v>
      </c>
      <c r="R98" s="1425"/>
      <c r="T98" s="1511"/>
    </row>
    <row r="99" spans="2:23">
      <c r="B99" s="1513" t="s">
        <v>891</v>
      </c>
      <c r="C99" s="1432"/>
      <c r="D99" s="1432" t="s">
        <v>18</v>
      </c>
      <c r="E99" s="1514">
        <v>15.6</v>
      </c>
      <c r="F99" s="1514">
        <v>15.9</v>
      </c>
      <c r="G99" s="1463">
        <v>16.2</v>
      </c>
      <c r="H99" s="1463"/>
      <c r="I99" s="1464">
        <v>16.2</v>
      </c>
      <c r="J99" s="1464">
        <v>16.5</v>
      </c>
      <c r="K99" s="1464">
        <v>17.3</v>
      </c>
      <c r="L99" s="1512">
        <v>18.2</v>
      </c>
      <c r="M99" s="1515"/>
      <c r="N99" s="1469" t="s">
        <v>18</v>
      </c>
      <c r="O99" s="1469" t="s">
        <v>18</v>
      </c>
      <c r="P99" s="1469" t="s">
        <v>18</v>
      </c>
      <c r="Q99" s="1510" t="s">
        <v>18</v>
      </c>
      <c r="R99" s="1425"/>
      <c r="T99" s="1511"/>
    </row>
    <row r="100" spans="2:23">
      <c r="B100" s="1513" t="s">
        <v>892</v>
      </c>
      <c r="C100" s="1432"/>
      <c r="D100" s="1432" t="s">
        <v>18</v>
      </c>
      <c r="E100" s="1514">
        <v>10.4</v>
      </c>
      <c r="F100" s="1514">
        <v>10.6</v>
      </c>
      <c r="G100" s="1463">
        <v>10.8</v>
      </c>
      <c r="H100" s="1463"/>
      <c r="I100" s="1464">
        <v>11</v>
      </c>
      <c r="J100" s="1464" t="s">
        <v>186</v>
      </c>
      <c r="K100" s="1464">
        <v>11.5</v>
      </c>
      <c r="L100" s="1512">
        <v>12</v>
      </c>
      <c r="M100" s="1515"/>
      <c r="N100" s="1469" t="s">
        <v>18</v>
      </c>
      <c r="O100" s="1469" t="s">
        <v>18</v>
      </c>
      <c r="P100" s="1469" t="s">
        <v>18</v>
      </c>
      <c r="Q100" s="1510" t="s">
        <v>18</v>
      </c>
      <c r="R100" s="1425"/>
      <c r="T100" s="1511"/>
    </row>
    <row r="101" spans="2:23">
      <c r="B101" s="1513" t="s">
        <v>893</v>
      </c>
      <c r="C101" s="1432"/>
      <c r="D101" s="1432" t="s">
        <v>18</v>
      </c>
      <c r="E101" s="1514">
        <v>15.6</v>
      </c>
      <c r="F101" s="1514">
        <v>15.9</v>
      </c>
      <c r="G101" s="1463">
        <v>16.2</v>
      </c>
      <c r="H101" s="1463"/>
      <c r="I101" s="1464">
        <v>16.2</v>
      </c>
      <c r="J101" s="1464" t="s">
        <v>186</v>
      </c>
      <c r="K101" s="1464">
        <v>17.3</v>
      </c>
      <c r="L101" s="1512">
        <v>18.2</v>
      </c>
      <c r="M101" s="1515"/>
      <c r="N101" s="1469" t="s">
        <v>18</v>
      </c>
      <c r="O101" s="1469" t="s">
        <v>18</v>
      </c>
      <c r="P101" s="1469" t="s">
        <v>18</v>
      </c>
      <c r="Q101" s="1510" t="s">
        <v>18</v>
      </c>
      <c r="R101" s="1425"/>
      <c r="T101" s="1511"/>
    </row>
    <row r="102" spans="2:23">
      <c r="B102" s="1513" t="s">
        <v>894</v>
      </c>
      <c r="C102" s="1432"/>
      <c r="D102" s="1432" t="s">
        <v>18</v>
      </c>
      <c r="E102" s="1514">
        <v>21.2</v>
      </c>
      <c r="F102" s="1514">
        <v>21.6</v>
      </c>
      <c r="G102" s="1463">
        <v>22.2</v>
      </c>
      <c r="H102" s="1463"/>
      <c r="I102" s="1464">
        <v>22.2</v>
      </c>
      <c r="J102" s="1464" t="s">
        <v>186</v>
      </c>
      <c r="K102" s="1464">
        <v>22.8</v>
      </c>
      <c r="L102" s="1512">
        <v>23.9</v>
      </c>
      <c r="M102" s="1515"/>
      <c r="N102" s="1469" t="s">
        <v>18</v>
      </c>
      <c r="O102" s="1469" t="s">
        <v>18</v>
      </c>
      <c r="P102" s="1469" t="s">
        <v>18</v>
      </c>
      <c r="Q102" s="1510" t="s">
        <v>18</v>
      </c>
      <c r="R102" s="1425"/>
      <c r="T102" s="1511"/>
    </row>
    <row r="103" spans="2:23">
      <c r="B103" s="1513" t="s">
        <v>895</v>
      </c>
      <c r="C103" s="1432"/>
      <c r="D103" s="1432" t="s">
        <v>18</v>
      </c>
      <c r="E103" s="1514">
        <v>25.9</v>
      </c>
      <c r="F103" s="1514">
        <v>26.4</v>
      </c>
      <c r="G103" s="1463">
        <v>26.9</v>
      </c>
      <c r="H103" s="1463"/>
      <c r="I103" s="1464">
        <v>26.9</v>
      </c>
      <c r="J103" s="1464" t="s">
        <v>186</v>
      </c>
      <c r="K103" s="1464">
        <v>27.8</v>
      </c>
      <c r="L103" s="1512">
        <v>29</v>
      </c>
      <c r="M103" s="1515"/>
      <c r="N103" s="1469" t="s">
        <v>18</v>
      </c>
      <c r="O103" s="1469" t="s">
        <v>18</v>
      </c>
      <c r="P103" s="1469" t="s">
        <v>18</v>
      </c>
      <c r="Q103" s="1510" t="s">
        <v>18</v>
      </c>
      <c r="R103" s="1425"/>
      <c r="T103" s="1511"/>
    </row>
    <row r="104" spans="2:23">
      <c r="B104" s="1513" t="s">
        <v>896</v>
      </c>
      <c r="C104" s="1432"/>
      <c r="D104" s="1432" t="s">
        <v>18</v>
      </c>
      <c r="E104" s="1514">
        <v>1.5</v>
      </c>
      <c r="F104" s="1514">
        <v>1.5</v>
      </c>
      <c r="G104" s="1463">
        <v>1.5</v>
      </c>
      <c r="H104" s="1463"/>
      <c r="I104" s="1464">
        <v>1.5</v>
      </c>
      <c r="J104" s="1464" t="s">
        <v>186</v>
      </c>
      <c r="K104" s="1464">
        <v>1.5</v>
      </c>
      <c r="L104" s="1512">
        <v>1.5</v>
      </c>
      <c r="M104" s="1515"/>
      <c r="N104" s="1469" t="s">
        <v>18</v>
      </c>
      <c r="O104" s="1469" t="s">
        <v>18</v>
      </c>
      <c r="P104" s="1469" t="s">
        <v>18</v>
      </c>
      <c r="Q104" s="1510" t="s">
        <v>18</v>
      </c>
      <c r="R104" s="1425"/>
      <c r="T104" s="1511"/>
    </row>
    <row r="105" spans="2:23">
      <c r="B105" s="1513" t="s">
        <v>188</v>
      </c>
      <c r="C105" s="1432"/>
      <c r="D105" s="1432" t="s">
        <v>18</v>
      </c>
      <c r="E105" s="1514">
        <v>2.7</v>
      </c>
      <c r="F105" s="1514">
        <v>2.8</v>
      </c>
      <c r="G105" s="1463">
        <v>2.8</v>
      </c>
      <c r="H105" s="1463"/>
      <c r="I105" s="1464">
        <v>2.8</v>
      </c>
      <c r="J105" s="1464" t="s">
        <v>186</v>
      </c>
      <c r="K105" s="1464">
        <v>2.9</v>
      </c>
      <c r="L105" s="1512">
        <v>3</v>
      </c>
      <c r="M105" s="1515"/>
      <c r="N105" s="1469" t="s">
        <v>18</v>
      </c>
      <c r="O105" s="1469" t="s">
        <v>18</v>
      </c>
      <c r="P105" s="1469" t="s">
        <v>18</v>
      </c>
      <c r="Q105" s="1510" t="s">
        <v>18</v>
      </c>
      <c r="R105" s="1425"/>
      <c r="T105" s="1511"/>
    </row>
    <row r="106" spans="2:23">
      <c r="B106" s="1513" t="s">
        <v>897</v>
      </c>
      <c r="C106" s="1432"/>
      <c r="D106" s="1432" t="s">
        <v>18</v>
      </c>
      <c r="E106" s="1514">
        <v>1.9</v>
      </c>
      <c r="F106" s="1514">
        <v>1.9</v>
      </c>
      <c r="G106" s="1463">
        <v>1.9</v>
      </c>
      <c r="H106" s="1463"/>
      <c r="I106" s="1464">
        <v>1.9</v>
      </c>
      <c r="J106" s="1464" t="s">
        <v>186</v>
      </c>
      <c r="K106" s="1464">
        <v>1.9</v>
      </c>
      <c r="L106" s="1512">
        <v>1.9</v>
      </c>
      <c r="M106" s="1515"/>
      <c r="N106" s="1469" t="s">
        <v>18</v>
      </c>
      <c r="O106" s="1469" t="s">
        <v>18</v>
      </c>
      <c r="P106" s="1469" t="s">
        <v>18</v>
      </c>
      <c r="Q106" s="1510" t="s">
        <v>18</v>
      </c>
      <c r="R106" s="1425"/>
      <c r="T106" s="1511"/>
    </row>
    <row r="107" spans="2:23">
      <c r="B107" s="1513" t="s">
        <v>189</v>
      </c>
      <c r="C107" s="1432"/>
      <c r="D107" s="1432" t="s">
        <v>18</v>
      </c>
      <c r="E107" s="1514">
        <v>3.6</v>
      </c>
      <c r="F107" s="1514">
        <v>3.7</v>
      </c>
      <c r="G107" s="1463">
        <v>3.7</v>
      </c>
      <c r="H107" s="1463"/>
      <c r="I107" s="1464">
        <v>3.7</v>
      </c>
      <c r="J107" s="1464" t="s">
        <v>186</v>
      </c>
      <c r="K107" s="1464">
        <v>3.9</v>
      </c>
      <c r="L107" s="1512">
        <v>4.0999999999999996</v>
      </c>
      <c r="M107" s="1515"/>
      <c r="N107" s="1469" t="s">
        <v>18</v>
      </c>
      <c r="O107" s="1469" t="s">
        <v>18</v>
      </c>
      <c r="P107" s="1469" t="s">
        <v>18</v>
      </c>
      <c r="Q107" s="1510" t="s">
        <v>18</v>
      </c>
      <c r="R107" s="1425"/>
      <c r="T107" s="1511"/>
    </row>
    <row r="108" spans="2:23">
      <c r="B108" s="1513" t="s">
        <v>898</v>
      </c>
      <c r="C108" s="1432"/>
      <c r="D108" s="1432" t="s">
        <v>18</v>
      </c>
      <c r="E108" s="1514">
        <v>2.8</v>
      </c>
      <c r="F108" s="1514">
        <v>2.8</v>
      </c>
      <c r="G108" s="1463">
        <v>2.8</v>
      </c>
      <c r="H108" s="1463"/>
      <c r="I108" s="1464">
        <v>2.8</v>
      </c>
      <c r="J108" s="1464" t="s">
        <v>186</v>
      </c>
      <c r="K108" s="1464">
        <v>2.8</v>
      </c>
      <c r="L108" s="1512">
        <v>2.8</v>
      </c>
      <c r="M108" s="1515"/>
      <c r="N108" s="1469" t="s">
        <v>18</v>
      </c>
      <c r="O108" s="1469" t="s">
        <v>18</v>
      </c>
      <c r="P108" s="1469" t="s">
        <v>18</v>
      </c>
      <c r="Q108" s="1510" t="s">
        <v>18</v>
      </c>
      <c r="R108" s="1425"/>
      <c r="T108" s="1511"/>
    </row>
    <row r="109" spans="2:23">
      <c r="B109" s="1513" t="s">
        <v>190</v>
      </c>
      <c r="C109" s="1432"/>
      <c r="D109" s="1432" t="s">
        <v>18</v>
      </c>
      <c r="E109" s="1514">
        <v>5.4</v>
      </c>
      <c r="F109" s="1514">
        <v>5.6</v>
      </c>
      <c r="G109" s="1463">
        <v>5.6</v>
      </c>
      <c r="H109" s="1463"/>
      <c r="I109" s="1464">
        <v>5.6</v>
      </c>
      <c r="J109" s="1464" t="s">
        <v>186</v>
      </c>
      <c r="K109" s="1464">
        <v>5.8</v>
      </c>
      <c r="L109" s="1512">
        <v>6.1</v>
      </c>
      <c r="M109" s="1515"/>
      <c r="N109" s="1469" t="s">
        <v>18</v>
      </c>
      <c r="O109" s="1469" t="s">
        <v>18</v>
      </c>
      <c r="P109" s="1469" t="s">
        <v>18</v>
      </c>
      <c r="Q109" s="1510" t="s">
        <v>18</v>
      </c>
      <c r="R109" s="1425"/>
      <c r="T109" s="1511"/>
    </row>
    <row r="110" spans="2:23">
      <c r="B110" s="1513" t="s">
        <v>899</v>
      </c>
      <c r="C110" s="1432"/>
      <c r="D110" s="1432" t="s">
        <v>18</v>
      </c>
      <c r="E110" s="1514">
        <v>4.3</v>
      </c>
      <c r="F110" s="1514">
        <v>4.3</v>
      </c>
      <c r="G110" s="1463">
        <v>4.3</v>
      </c>
      <c r="H110" s="1463"/>
      <c r="I110" s="1464">
        <v>4.3</v>
      </c>
      <c r="J110" s="1464" t="s">
        <v>186</v>
      </c>
      <c r="K110" s="1464">
        <v>4.3</v>
      </c>
      <c r="L110" s="1512">
        <v>4.3</v>
      </c>
      <c r="M110" s="1515"/>
      <c r="N110" s="1469" t="s">
        <v>18</v>
      </c>
      <c r="O110" s="1469" t="s">
        <v>18</v>
      </c>
      <c r="P110" s="1469" t="s">
        <v>18</v>
      </c>
      <c r="Q110" s="1510" t="s">
        <v>18</v>
      </c>
      <c r="R110" s="1425"/>
      <c r="T110" s="1511"/>
    </row>
    <row r="111" spans="2:23">
      <c r="B111" s="1513" t="s">
        <v>191</v>
      </c>
      <c r="C111" s="1432"/>
      <c r="D111" s="1432" t="s">
        <v>18</v>
      </c>
      <c r="E111" s="1514">
        <v>8.4</v>
      </c>
      <c r="F111" s="1514">
        <v>8.6999999999999993</v>
      </c>
      <c r="G111" s="1463">
        <v>8.6999999999999993</v>
      </c>
      <c r="H111" s="1463"/>
      <c r="I111" s="1464">
        <v>8.6999999999999993</v>
      </c>
      <c r="J111" s="1464" t="s">
        <v>186</v>
      </c>
      <c r="K111" s="1464">
        <v>9.3000000000000007</v>
      </c>
      <c r="L111" s="1512">
        <v>9.8000000000000007</v>
      </c>
      <c r="M111" s="1515"/>
      <c r="N111" s="1469" t="s">
        <v>18</v>
      </c>
      <c r="O111" s="1469" t="s">
        <v>18</v>
      </c>
      <c r="P111" s="1469" t="s">
        <v>18</v>
      </c>
      <c r="Q111" s="1510" t="s">
        <v>18</v>
      </c>
      <c r="R111" s="1425"/>
      <c r="T111" s="1511"/>
    </row>
    <row r="112" spans="2:23">
      <c r="B112" s="1513" t="s">
        <v>900</v>
      </c>
      <c r="C112" s="1432"/>
      <c r="D112" s="1432"/>
      <c r="E112" s="1514"/>
      <c r="F112" s="1514"/>
      <c r="G112" s="1463"/>
      <c r="H112" s="1463"/>
      <c r="I112" s="1464"/>
      <c r="J112" s="1464"/>
      <c r="K112" s="1464">
        <v>1</v>
      </c>
      <c r="L112" s="1512">
        <v>1</v>
      </c>
      <c r="M112" s="1515"/>
      <c r="N112" s="1469" t="s">
        <v>18</v>
      </c>
      <c r="O112" s="1469" t="s">
        <v>18</v>
      </c>
      <c r="P112" s="1469" t="s">
        <v>18</v>
      </c>
      <c r="Q112" s="1510" t="s">
        <v>18</v>
      </c>
      <c r="R112" s="1425"/>
      <c r="T112" s="1511"/>
    </row>
    <row r="113" spans="2:20">
      <c r="B113" s="1513" t="s">
        <v>901</v>
      </c>
      <c r="C113" s="1432"/>
      <c r="D113" s="1432" t="s">
        <v>18</v>
      </c>
      <c r="E113" s="1514">
        <v>1.6</v>
      </c>
      <c r="F113" s="1514">
        <v>1.7</v>
      </c>
      <c r="G113" s="1463">
        <v>1.7</v>
      </c>
      <c r="H113" s="1463"/>
      <c r="I113" s="1464">
        <v>1.7</v>
      </c>
      <c r="J113" s="1464" t="s">
        <v>186</v>
      </c>
      <c r="K113" s="1464">
        <v>1.8</v>
      </c>
      <c r="L113" s="1512">
        <v>1.9</v>
      </c>
      <c r="M113" s="1515"/>
      <c r="N113" s="1469" t="s">
        <v>18</v>
      </c>
      <c r="O113" s="1469" t="s">
        <v>18</v>
      </c>
      <c r="P113" s="1469" t="s">
        <v>18</v>
      </c>
      <c r="Q113" s="1510" t="s">
        <v>18</v>
      </c>
      <c r="R113" s="1425"/>
      <c r="T113" s="1511"/>
    </row>
    <row r="114" spans="2:20">
      <c r="B114" s="1513" t="s">
        <v>918</v>
      </c>
      <c r="C114" s="1432"/>
      <c r="D114" s="1432" t="s">
        <v>18</v>
      </c>
      <c r="E114" s="1514">
        <v>1.5</v>
      </c>
      <c r="F114" s="1514">
        <v>1.5</v>
      </c>
      <c r="G114" s="1463">
        <v>1.5</v>
      </c>
      <c r="H114" s="1463"/>
      <c r="I114" s="1464">
        <v>1.5</v>
      </c>
      <c r="J114" s="1464" t="s">
        <v>186</v>
      </c>
      <c r="K114" s="1464">
        <v>1.5</v>
      </c>
      <c r="L114" s="1512">
        <v>1.5</v>
      </c>
      <c r="M114" s="1515"/>
      <c r="N114" s="1469" t="s">
        <v>18</v>
      </c>
      <c r="O114" s="1469" t="s">
        <v>18</v>
      </c>
      <c r="P114" s="1469" t="s">
        <v>18</v>
      </c>
      <c r="Q114" s="1510" t="s">
        <v>18</v>
      </c>
      <c r="R114" s="1425"/>
      <c r="T114" s="1511"/>
    </row>
    <row r="115" spans="2:20">
      <c r="B115" s="1513" t="s">
        <v>917</v>
      </c>
      <c r="C115" s="1432"/>
      <c r="D115" s="1432" t="s">
        <v>18</v>
      </c>
      <c r="E115" s="1514">
        <v>2.7</v>
      </c>
      <c r="F115" s="1514">
        <v>2.8</v>
      </c>
      <c r="G115" s="1463">
        <v>2.8</v>
      </c>
      <c r="H115" s="1463"/>
      <c r="I115" s="1464">
        <v>2.8</v>
      </c>
      <c r="J115" s="1464" t="s">
        <v>186</v>
      </c>
      <c r="K115" s="1464">
        <v>2.9</v>
      </c>
      <c r="L115" s="1512">
        <v>3</v>
      </c>
      <c r="M115" s="1515"/>
      <c r="N115" s="1469" t="s">
        <v>18</v>
      </c>
      <c r="O115" s="1469" t="s">
        <v>18</v>
      </c>
      <c r="P115" s="1469" t="s">
        <v>18</v>
      </c>
      <c r="Q115" s="1510" t="s">
        <v>18</v>
      </c>
      <c r="R115" s="1425"/>
      <c r="T115" s="1511"/>
    </row>
    <row r="116" spans="2:20">
      <c r="B116" s="1513" t="s">
        <v>916</v>
      </c>
      <c r="C116" s="1432"/>
      <c r="D116" s="1432" t="s">
        <v>18</v>
      </c>
      <c r="E116" s="1514">
        <v>1.9</v>
      </c>
      <c r="F116" s="1514">
        <v>1.9</v>
      </c>
      <c r="G116" s="1463">
        <v>1.9</v>
      </c>
      <c r="H116" s="1463"/>
      <c r="I116" s="1464">
        <v>1.9</v>
      </c>
      <c r="J116" s="1464" t="s">
        <v>186</v>
      </c>
      <c r="K116" s="1464">
        <v>1.9</v>
      </c>
      <c r="L116" s="1512">
        <v>1.9</v>
      </c>
      <c r="M116" s="1515"/>
      <c r="N116" s="1469" t="s">
        <v>18</v>
      </c>
      <c r="O116" s="1469" t="s">
        <v>18</v>
      </c>
      <c r="P116" s="1469" t="s">
        <v>18</v>
      </c>
      <c r="Q116" s="1510" t="s">
        <v>18</v>
      </c>
      <c r="R116" s="1425"/>
      <c r="T116" s="1511"/>
    </row>
    <row r="117" spans="2:20">
      <c r="B117" s="1513" t="s">
        <v>915</v>
      </c>
      <c r="C117" s="1432"/>
      <c r="D117" s="1432" t="s">
        <v>18</v>
      </c>
      <c r="E117" s="1514">
        <v>3.6</v>
      </c>
      <c r="F117" s="1514">
        <v>3.7</v>
      </c>
      <c r="G117" s="1463">
        <v>3.7</v>
      </c>
      <c r="H117" s="1463"/>
      <c r="I117" s="1464">
        <v>3.7</v>
      </c>
      <c r="J117" s="1464" t="s">
        <v>186</v>
      </c>
      <c r="K117" s="1464">
        <v>3.9</v>
      </c>
      <c r="L117" s="1512">
        <v>4.0999999999999996</v>
      </c>
      <c r="M117" s="1515"/>
      <c r="N117" s="1469" t="s">
        <v>18</v>
      </c>
      <c r="O117" s="1469" t="s">
        <v>18</v>
      </c>
      <c r="P117" s="1469" t="s">
        <v>18</v>
      </c>
      <c r="Q117" s="1510" t="s">
        <v>18</v>
      </c>
      <c r="R117" s="1425"/>
      <c r="T117" s="1511"/>
    </row>
    <row r="118" spans="2:20">
      <c r="B118" s="1513" t="s">
        <v>914</v>
      </c>
      <c r="C118" s="1432"/>
      <c r="D118" s="1432" t="s">
        <v>18</v>
      </c>
      <c r="E118" s="1514">
        <v>2.8</v>
      </c>
      <c r="F118" s="1514">
        <v>2.8</v>
      </c>
      <c r="G118" s="1463">
        <v>2.8</v>
      </c>
      <c r="H118" s="1463"/>
      <c r="I118" s="1464">
        <v>2.8</v>
      </c>
      <c r="J118" s="1464" t="s">
        <v>186</v>
      </c>
      <c r="K118" s="1464">
        <v>2.8</v>
      </c>
      <c r="L118" s="1512">
        <v>2.8</v>
      </c>
      <c r="M118" s="1515"/>
      <c r="N118" s="1469" t="s">
        <v>18</v>
      </c>
      <c r="O118" s="1469" t="s">
        <v>18</v>
      </c>
      <c r="P118" s="1469" t="s">
        <v>18</v>
      </c>
      <c r="Q118" s="1510" t="s">
        <v>18</v>
      </c>
      <c r="R118" s="1425"/>
      <c r="T118" s="1511"/>
    </row>
    <row r="119" spans="2:20">
      <c r="B119" s="1513" t="s">
        <v>913</v>
      </c>
      <c r="C119" s="1432"/>
      <c r="D119" s="1432" t="s">
        <v>18</v>
      </c>
      <c r="E119" s="1514">
        <v>5.4</v>
      </c>
      <c r="F119" s="1514">
        <v>5.6</v>
      </c>
      <c r="G119" s="1463">
        <v>5.6</v>
      </c>
      <c r="H119" s="1463"/>
      <c r="I119" s="1464">
        <v>5.6</v>
      </c>
      <c r="J119" s="1464" t="s">
        <v>186</v>
      </c>
      <c r="K119" s="1464">
        <v>5.8</v>
      </c>
      <c r="L119" s="1512">
        <v>6.1</v>
      </c>
      <c r="M119" s="1515"/>
      <c r="N119" s="1469" t="s">
        <v>18</v>
      </c>
      <c r="O119" s="1469" t="s">
        <v>18</v>
      </c>
      <c r="P119" s="1469" t="s">
        <v>18</v>
      </c>
      <c r="Q119" s="1510" t="s">
        <v>18</v>
      </c>
      <c r="R119" s="1425"/>
      <c r="T119" s="1511"/>
    </row>
    <row r="120" spans="2:20">
      <c r="B120" s="1513" t="s">
        <v>912</v>
      </c>
      <c r="C120" s="1432"/>
      <c r="D120" s="1432" t="s">
        <v>18</v>
      </c>
      <c r="E120" s="1514">
        <v>30.5</v>
      </c>
      <c r="F120" s="1514">
        <v>31.3</v>
      </c>
      <c r="G120" s="1463">
        <v>31.9</v>
      </c>
      <c r="H120" s="1463"/>
      <c r="I120" s="1464">
        <v>31.9</v>
      </c>
      <c r="J120" s="1464">
        <v>32.6</v>
      </c>
      <c r="K120" s="1464">
        <v>32.6</v>
      </c>
      <c r="L120" s="1512">
        <v>34</v>
      </c>
      <c r="M120" s="1515"/>
      <c r="N120" s="1469" t="s">
        <v>18</v>
      </c>
      <c r="O120" s="1469" t="s">
        <v>18</v>
      </c>
      <c r="P120" s="1469" t="s">
        <v>18</v>
      </c>
      <c r="Q120" s="1510" t="s">
        <v>18</v>
      </c>
      <c r="R120" s="1425"/>
      <c r="T120" s="1511"/>
    </row>
    <row r="121" spans="2:20">
      <c r="B121" s="1513" t="s">
        <v>911</v>
      </c>
      <c r="C121" s="1432"/>
      <c r="D121" s="1432" t="s">
        <v>18</v>
      </c>
      <c r="E121" s="1514">
        <v>45.7</v>
      </c>
      <c r="F121" s="1514">
        <v>46.9</v>
      </c>
      <c r="G121" s="1463">
        <v>47.8</v>
      </c>
      <c r="H121" s="1463"/>
      <c r="I121" s="1464">
        <v>47.8</v>
      </c>
      <c r="J121" s="1464">
        <v>49</v>
      </c>
      <c r="K121" s="1464">
        <v>49</v>
      </c>
      <c r="L121" s="1512">
        <v>51</v>
      </c>
      <c r="M121" s="1515"/>
      <c r="N121" s="1469" t="s">
        <v>18</v>
      </c>
      <c r="O121" s="1469" t="s">
        <v>18</v>
      </c>
      <c r="P121" s="1469" t="s">
        <v>18</v>
      </c>
      <c r="Q121" s="1510" t="s">
        <v>18</v>
      </c>
      <c r="R121" s="1425"/>
      <c r="T121" s="1511"/>
    </row>
    <row r="122" spans="2:20">
      <c r="B122" s="1513" t="s">
        <v>910</v>
      </c>
      <c r="C122" s="1432"/>
      <c r="D122" s="1432" t="s">
        <v>18</v>
      </c>
      <c r="E122" s="1514">
        <v>93.4</v>
      </c>
      <c r="F122" s="1514">
        <v>96</v>
      </c>
      <c r="G122" s="1463">
        <v>97.7</v>
      </c>
      <c r="H122" s="1463"/>
      <c r="I122" s="1464">
        <v>97.7</v>
      </c>
      <c r="J122" s="1464">
        <v>99.5</v>
      </c>
      <c r="K122" s="1464">
        <v>101.6</v>
      </c>
      <c r="L122" s="1512">
        <v>106.2</v>
      </c>
      <c r="M122" s="1515"/>
      <c r="N122" s="1469" t="s">
        <v>18</v>
      </c>
      <c r="O122" s="1469" t="s">
        <v>18</v>
      </c>
      <c r="P122" s="1469" t="s">
        <v>18</v>
      </c>
      <c r="Q122" s="1510" t="s">
        <v>18</v>
      </c>
      <c r="R122" s="1425"/>
      <c r="T122" s="1511"/>
    </row>
    <row r="123" spans="2:20">
      <c r="B123" s="1513" t="s">
        <v>909</v>
      </c>
      <c r="C123" s="1432"/>
      <c r="D123" s="1432" t="s">
        <v>18</v>
      </c>
      <c r="E123" s="1514">
        <v>131</v>
      </c>
      <c r="F123" s="1514">
        <v>134.5</v>
      </c>
      <c r="G123" s="1463">
        <v>137.19999999999999</v>
      </c>
      <c r="H123" s="1463"/>
      <c r="I123" s="1464">
        <v>137.19999999999999</v>
      </c>
      <c r="J123" s="1464">
        <v>139.9</v>
      </c>
      <c r="K123" s="1464">
        <v>144</v>
      </c>
      <c r="L123" s="1512">
        <v>150.4</v>
      </c>
      <c r="M123" s="1515"/>
      <c r="N123" s="1469" t="s">
        <v>18</v>
      </c>
      <c r="O123" s="1469" t="s">
        <v>18</v>
      </c>
      <c r="P123" s="1469" t="s">
        <v>18</v>
      </c>
      <c r="Q123" s="1510" t="s">
        <v>18</v>
      </c>
      <c r="R123" s="1425"/>
      <c r="T123" s="1511"/>
    </row>
    <row r="124" spans="2:20">
      <c r="B124" s="1516" t="s">
        <v>902</v>
      </c>
      <c r="C124" s="1484">
        <v>8185</v>
      </c>
      <c r="D124" s="1432" t="s">
        <v>18</v>
      </c>
      <c r="E124" s="1514">
        <v>2.1</v>
      </c>
      <c r="F124" s="1514">
        <v>2.1</v>
      </c>
      <c r="G124" s="1463">
        <v>2.1</v>
      </c>
      <c r="H124" s="1463"/>
      <c r="I124" s="1464">
        <v>2.1</v>
      </c>
      <c r="J124" s="1464">
        <v>2.2000000000000002</v>
      </c>
      <c r="K124" s="1464">
        <v>2.2000000000000002</v>
      </c>
      <c r="L124" s="1512">
        <v>2.2000000000000002</v>
      </c>
      <c r="M124" s="1515"/>
      <c r="N124" s="1469" t="s">
        <v>18</v>
      </c>
      <c r="O124" s="1469" t="s">
        <v>18</v>
      </c>
      <c r="P124" s="1469" t="s">
        <v>18</v>
      </c>
      <c r="Q124" s="1510" t="s">
        <v>18</v>
      </c>
      <c r="R124" s="1425"/>
      <c r="T124" s="1511"/>
    </row>
    <row r="125" spans="2:20">
      <c r="B125" s="1516" t="s">
        <v>903</v>
      </c>
      <c r="C125" s="1484">
        <v>8186</v>
      </c>
      <c r="D125" s="1432" t="s">
        <v>18</v>
      </c>
      <c r="E125" s="1514">
        <v>3.1</v>
      </c>
      <c r="F125" s="1514">
        <v>3.2</v>
      </c>
      <c r="G125" s="1463">
        <v>3.2</v>
      </c>
      <c r="H125" s="1463"/>
      <c r="I125" s="1464">
        <v>3.2</v>
      </c>
      <c r="J125" s="1464">
        <v>3.3</v>
      </c>
      <c r="K125" s="1464">
        <v>3.3</v>
      </c>
      <c r="L125" s="1512">
        <v>3.3</v>
      </c>
      <c r="M125" s="1515"/>
      <c r="N125" s="1469" t="s">
        <v>18</v>
      </c>
      <c r="O125" s="1469" t="s">
        <v>18</v>
      </c>
      <c r="P125" s="1469" t="s">
        <v>18</v>
      </c>
      <c r="Q125" s="1510" t="s">
        <v>18</v>
      </c>
      <c r="R125" s="1425"/>
      <c r="T125" s="1511"/>
    </row>
    <row r="126" spans="2:20">
      <c r="B126" s="1513" t="s">
        <v>908</v>
      </c>
      <c r="C126" s="1432"/>
      <c r="D126" s="1432" t="s">
        <v>18</v>
      </c>
      <c r="E126" s="1514">
        <v>10</v>
      </c>
      <c r="F126" s="1514">
        <v>10.199999999999999</v>
      </c>
      <c r="G126" s="1463">
        <v>10.199999999999999</v>
      </c>
      <c r="H126" s="1463"/>
      <c r="I126" s="1464">
        <v>10.199999999999999</v>
      </c>
      <c r="J126" s="1464" t="s">
        <v>186</v>
      </c>
      <c r="K126" s="1464">
        <v>10.3</v>
      </c>
      <c r="L126" s="1512">
        <v>10.8</v>
      </c>
      <c r="M126" s="1515"/>
      <c r="N126" s="1469" t="s">
        <v>18</v>
      </c>
      <c r="O126" s="1469" t="s">
        <v>18</v>
      </c>
      <c r="P126" s="1469" t="s">
        <v>18</v>
      </c>
      <c r="Q126" s="1510" t="s">
        <v>18</v>
      </c>
      <c r="R126" s="1425"/>
      <c r="T126" s="1511"/>
    </row>
    <row r="127" spans="2:20">
      <c r="B127" s="1513" t="s">
        <v>907</v>
      </c>
      <c r="C127" s="1432"/>
      <c r="D127" s="1432" t="s">
        <v>18</v>
      </c>
      <c r="E127" s="1514">
        <v>20</v>
      </c>
      <c r="F127" s="1514">
        <v>20.399999999999999</v>
      </c>
      <c r="G127" s="1463">
        <v>20.399999999999999</v>
      </c>
      <c r="H127" s="1463"/>
      <c r="I127" s="1464">
        <v>20.399999999999999</v>
      </c>
      <c r="J127" s="1464" t="s">
        <v>186</v>
      </c>
      <c r="K127" s="1464">
        <v>20.6</v>
      </c>
      <c r="L127" s="1512">
        <v>21.5</v>
      </c>
      <c r="M127" s="1515"/>
      <c r="N127" s="1469" t="s">
        <v>18</v>
      </c>
      <c r="O127" s="1469" t="s">
        <v>18</v>
      </c>
      <c r="P127" s="1469" t="s">
        <v>18</v>
      </c>
      <c r="Q127" s="1510" t="s">
        <v>18</v>
      </c>
      <c r="R127" s="1425"/>
      <c r="T127" s="1511"/>
    </row>
    <row r="128" spans="2:20">
      <c r="B128" s="1513" t="s">
        <v>192</v>
      </c>
      <c r="C128" s="1432"/>
      <c r="D128" s="1432" t="s">
        <v>18</v>
      </c>
      <c r="E128" s="1514">
        <v>30.5</v>
      </c>
      <c r="F128" s="1514">
        <v>31</v>
      </c>
      <c r="G128" s="1463">
        <v>31.5</v>
      </c>
      <c r="H128" s="1463"/>
      <c r="I128" s="1464">
        <v>30.3</v>
      </c>
      <c r="J128" s="1464" t="s">
        <v>186</v>
      </c>
      <c r="K128" s="1464">
        <v>30.6</v>
      </c>
      <c r="L128" s="1512">
        <v>31.9</v>
      </c>
      <c r="M128" s="1515"/>
      <c r="N128" s="1469" t="s">
        <v>18</v>
      </c>
      <c r="O128" s="1469" t="s">
        <v>18</v>
      </c>
      <c r="P128" s="1469" t="s">
        <v>18</v>
      </c>
      <c r="Q128" s="1510" t="s">
        <v>18</v>
      </c>
      <c r="R128" s="1425"/>
      <c r="T128" s="1511"/>
    </row>
    <row r="129" spans="1:20">
      <c r="B129" s="1513" t="s">
        <v>193</v>
      </c>
      <c r="C129" s="1432"/>
      <c r="D129" s="1432" t="s">
        <v>18</v>
      </c>
      <c r="E129" s="1514">
        <v>45</v>
      </c>
      <c r="F129" s="1514">
        <v>46</v>
      </c>
      <c r="G129" s="1463">
        <v>47</v>
      </c>
      <c r="H129" s="1463"/>
      <c r="I129" s="1464">
        <v>45.2</v>
      </c>
      <c r="J129" s="1464" t="s">
        <v>186</v>
      </c>
      <c r="K129" s="1464">
        <v>45.7</v>
      </c>
      <c r="L129" s="1512">
        <v>47.9</v>
      </c>
      <c r="M129" s="1515"/>
      <c r="N129" s="1469" t="s">
        <v>18</v>
      </c>
      <c r="O129" s="1469" t="s">
        <v>18</v>
      </c>
      <c r="P129" s="1469" t="s">
        <v>18</v>
      </c>
      <c r="Q129" s="1510" t="s">
        <v>18</v>
      </c>
      <c r="R129" s="1425"/>
      <c r="T129" s="1511"/>
    </row>
    <row r="130" spans="1:20">
      <c r="A130" s="1513"/>
      <c r="B130" s="1513" t="s">
        <v>906</v>
      </c>
      <c r="C130" s="1432"/>
      <c r="D130" s="1432" t="s">
        <v>18</v>
      </c>
      <c r="E130" s="1514">
        <v>60</v>
      </c>
      <c r="F130" s="1514">
        <v>62</v>
      </c>
      <c r="G130" s="1463">
        <v>62</v>
      </c>
      <c r="H130" s="1463"/>
      <c r="I130" s="1464">
        <v>59.9</v>
      </c>
      <c r="J130" s="1464" t="s">
        <v>186</v>
      </c>
      <c r="K130" s="1464">
        <v>60.4</v>
      </c>
      <c r="L130" s="1512">
        <v>64</v>
      </c>
      <c r="M130" s="1515"/>
      <c r="N130" s="1469" t="s">
        <v>18</v>
      </c>
      <c r="O130" s="1469" t="s">
        <v>18</v>
      </c>
      <c r="P130" s="1469" t="s">
        <v>18</v>
      </c>
      <c r="Q130" s="1510" t="s">
        <v>18</v>
      </c>
      <c r="R130" s="1425"/>
      <c r="T130" s="1511"/>
    </row>
    <row r="131" spans="1:20" ht="13.5" thickBot="1">
      <c r="A131" s="1517"/>
      <c r="B131" s="1513" t="s">
        <v>905</v>
      </c>
      <c r="C131" s="1432"/>
      <c r="D131" s="1432" t="s">
        <v>18</v>
      </c>
      <c r="E131" s="1514">
        <v>30</v>
      </c>
      <c r="F131" s="1514">
        <v>31</v>
      </c>
      <c r="G131" s="1463">
        <v>31</v>
      </c>
      <c r="H131" s="1463"/>
      <c r="I131" s="1464">
        <v>29.9</v>
      </c>
      <c r="J131" s="1464" t="s">
        <v>186</v>
      </c>
      <c r="K131" s="1464">
        <v>30.2</v>
      </c>
      <c r="L131" s="1512">
        <v>32</v>
      </c>
      <c r="M131" s="1515"/>
      <c r="N131" s="1469" t="s">
        <v>18</v>
      </c>
      <c r="O131" s="1469" t="s">
        <v>18</v>
      </c>
      <c r="P131" s="1469" t="s">
        <v>18</v>
      </c>
      <c r="Q131" s="1510" t="s">
        <v>18</v>
      </c>
      <c r="R131" s="1425"/>
      <c r="T131" s="1511"/>
    </row>
    <row r="132" spans="1:20">
      <c r="B132" s="1518" t="s">
        <v>1168</v>
      </c>
      <c r="C132" s="1432"/>
      <c r="D132" s="1432"/>
      <c r="E132" s="1514"/>
      <c r="F132" s="1514"/>
      <c r="G132" s="1463"/>
      <c r="H132" s="1463"/>
      <c r="I132" s="1464"/>
      <c r="J132" s="1464"/>
      <c r="K132" s="1464"/>
      <c r="L132" s="1565">
        <v>10.1</v>
      </c>
      <c r="M132" s="1515"/>
      <c r="N132" s="1469"/>
      <c r="O132" s="1469"/>
      <c r="P132" s="1469"/>
      <c r="Q132" s="1510"/>
      <c r="R132" s="1425"/>
      <c r="T132" s="1511"/>
    </row>
    <row r="133" spans="1:20">
      <c r="B133" s="1518" t="s">
        <v>1169</v>
      </c>
      <c r="C133" s="1432"/>
      <c r="D133" s="1432"/>
      <c r="E133" s="1514"/>
      <c r="F133" s="1514"/>
      <c r="G133" s="1463"/>
      <c r="H133" s="1463"/>
      <c r="I133" s="1464"/>
      <c r="J133" s="1464"/>
      <c r="K133" s="1464"/>
      <c r="L133" s="1565">
        <v>15</v>
      </c>
      <c r="M133" s="1515"/>
      <c r="N133" s="1469"/>
      <c r="O133" s="1469"/>
      <c r="P133" s="1469"/>
      <c r="Q133" s="1510"/>
      <c r="R133" s="1425"/>
      <c r="T133" s="1511"/>
    </row>
    <row r="134" spans="1:20">
      <c r="B134" s="1518" t="s">
        <v>1170</v>
      </c>
      <c r="C134" s="1432"/>
      <c r="D134" s="1432"/>
      <c r="E134" s="1514"/>
      <c r="F134" s="1514"/>
      <c r="G134" s="1463"/>
      <c r="H134" s="1463"/>
      <c r="I134" s="1464"/>
      <c r="J134" s="1464"/>
      <c r="K134" s="1464"/>
      <c r="L134" s="1565">
        <v>10.9</v>
      </c>
      <c r="M134" s="1515"/>
      <c r="N134" s="1469"/>
      <c r="O134" s="1469"/>
      <c r="P134" s="1469"/>
      <c r="Q134" s="1510"/>
      <c r="R134" s="1425"/>
      <c r="T134" s="1511"/>
    </row>
    <row r="135" spans="1:20">
      <c r="B135" s="1518" t="s">
        <v>1171</v>
      </c>
      <c r="C135" s="1432"/>
      <c r="D135" s="1432"/>
      <c r="E135" s="1514"/>
      <c r="F135" s="1514"/>
      <c r="G135" s="1463"/>
      <c r="H135" s="1463"/>
      <c r="I135" s="1464"/>
      <c r="J135" s="1464"/>
      <c r="K135" s="1464"/>
      <c r="L135" s="1565">
        <v>8.1</v>
      </c>
      <c r="M135" s="1515"/>
      <c r="N135" s="1469"/>
      <c r="O135" s="1469"/>
      <c r="P135" s="1469"/>
      <c r="Q135" s="1510"/>
      <c r="R135" s="1425"/>
      <c r="T135" s="1511"/>
    </row>
    <row r="136" spans="1:20" ht="13.5" thickBot="1">
      <c r="B136" s="1450" t="s">
        <v>194</v>
      </c>
      <c r="C136" s="1451"/>
      <c r="D136" s="1451"/>
      <c r="E136" s="1452"/>
      <c r="F136" s="1452"/>
      <c r="G136" s="1452"/>
      <c r="H136" s="1452"/>
      <c r="I136" s="1451"/>
      <c r="J136" s="1451"/>
      <c r="K136" s="1451"/>
      <c r="L136" s="1519"/>
      <c r="M136" s="1451"/>
      <c r="N136" s="1451"/>
      <c r="O136" s="1451"/>
      <c r="P136" s="1520"/>
      <c r="Q136" s="1453"/>
      <c r="R136" s="1425"/>
      <c r="T136" s="1511"/>
    </row>
    <row r="137" spans="1:20">
      <c r="B137" s="1521" t="s">
        <v>195</v>
      </c>
      <c r="C137" s="1418">
        <v>65</v>
      </c>
      <c r="D137" s="1418"/>
      <c r="E137" s="1456">
        <v>6</v>
      </c>
      <c r="F137" s="1479">
        <v>7.1</v>
      </c>
      <c r="G137" s="1479">
        <v>7.4</v>
      </c>
      <c r="H137" s="1479"/>
      <c r="I137" s="1480">
        <v>7.4</v>
      </c>
      <c r="J137" s="1480"/>
      <c r="K137" s="1480">
        <v>7.55</v>
      </c>
      <c r="L137" s="1480">
        <v>8.1</v>
      </c>
      <c r="M137" s="1457"/>
      <c r="N137" s="1418" t="s">
        <v>18</v>
      </c>
      <c r="O137" s="1418" t="s">
        <v>18</v>
      </c>
      <c r="P137" s="1418" t="s">
        <v>18</v>
      </c>
      <c r="Q137" s="1522" t="s">
        <v>196</v>
      </c>
      <c r="R137" s="1425"/>
      <c r="T137" s="1511"/>
    </row>
    <row r="138" spans="1:20">
      <c r="B138" s="1437" t="s">
        <v>197</v>
      </c>
      <c r="C138" s="1432">
        <v>68</v>
      </c>
      <c r="D138" s="1432"/>
      <c r="E138" s="1463">
        <v>9</v>
      </c>
      <c r="F138" s="1485">
        <v>10.65</v>
      </c>
      <c r="G138" s="1485">
        <v>11.05</v>
      </c>
      <c r="H138" s="1485"/>
      <c r="I138" s="1486">
        <v>11.1</v>
      </c>
      <c r="J138" s="1486"/>
      <c r="K138" s="1486">
        <v>11.35</v>
      </c>
      <c r="L138" s="1486">
        <v>12.15</v>
      </c>
      <c r="M138" s="1464"/>
      <c r="N138" s="1432" t="s">
        <v>18</v>
      </c>
      <c r="O138" s="1432" t="s">
        <v>18</v>
      </c>
      <c r="P138" s="1432" t="s">
        <v>18</v>
      </c>
      <c r="Q138" s="1523" t="s">
        <v>196</v>
      </c>
      <c r="R138" s="1425"/>
      <c r="T138" s="1511"/>
    </row>
    <row r="139" spans="1:20">
      <c r="B139" s="1437" t="s">
        <v>198</v>
      </c>
      <c r="C139" s="1432">
        <v>66</v>
      </c>
      <c r="D139" s="1432"/>
      <c r="E139" s="1463">
        <v>12.5</v>
      </c>
      <c r="F139" s="1485">
        <v>13.45</v>
      </c>
      <c r="G139" s="1485">
        <v>13.75</v>
      </c>
      <c r="H139" s="1485"/>
      <c r="I139" s="1486">
        <v>13.9</v>
      </c>
      <c r="J139" s="1486"/>
      <c r="K139" s="1486">
        <v>14.15</v>
      </c>
      <c r="L139" s="1486">
        <v>15.1</v>
      </c>
      <c r="M139" s="1464"/>
      <c r="N139" s="1432" t="s">
        <v>18</v>
      </c>
      <c r="O139" s="1432" t="s">
        <v>18</v>
      </c>
      <c r="P139" s="1432" t="s">
        <v>18</v>
      </c>
      <c r="Q139" s="1523" t="s">
        <v>196</v>
      </c>
      <c r="R139" s="1425"/>
      <c r="T139" s="1511"/>
    </row>
    <row r="140" spans="1:20">
      <c r="B140" s="1437" t="s">
        <v>199</v>
      </c>
      <c r="C140" s="1432">
        <v>67</v>
      </c>
      <c r="D140" s="1432"/>
      <c r="E140" s="1463">
        <v>17.5</v>
      </c>
      <c r="F140" s="1485">
        <v>18.8</v>
      </c>
      <c r="G140" s="1485">
        <v>19.25</v>
      </c>
      <c r="H140" s="1485"/>
      <c r="I140" s="1486">
        <v>19.45</v>
      </c>
      <c r="J140" s="1486"/>
      <c r="K140" s="1486">
        <v>19.8</v>
      </c>
      <c r="L140" s="1486">
        <v>21.15</v>
      </c>
      <c r="M140" s="1464"/>
      <c r="N140" s="1432" t="s">
        <v>18</v>
      </c>
      <c r="O140" s="1432" t="s">
        <v>18</v>
      </c>
      <c r="P140" s="1432" t="s">
        <v>18</v>
      </c>
      <c r="Q140" s="1523" t="s">
        <v>196</v>
      </c>
      <c r="R140" s="1425"/>
      <c r="T140" s="1511"/>
    </row>
    <row r="141" spans="1:20">
      <c r="B141" s="1524" t="s">
        <v>200</v>
      </c>
      <c r="C141" s="1525"/>
      <c r="D141" s="1525"/>
      <c r="E141" s="1485">
        <v>2.5</v>
      </c>
      <c r="F141" s="1485">
        <v>2.65</v>
      </c>
      <c r="G141" s="1485">
        <v>2.7</v>
      </c>
      <c r="H141" s="1485"/>
      <c r="I141" s="1486">
        <v>2.75</v>
      </c>
      <c r="J141" s="1486"/>
      <c r="K141" s="1486">
        <v>2.8</v>
      </c>
      <c r="L141" s="1486">
        <v>3</v>
      </c>
      <c r="M141" s="1464"/>
      <c r="N141" s="1432" t="s">
        <v>18</v>
      </c>
      <c r="O141" s="1432" t="s">
        <v>18</v>
      </c>
      <c r="P141" s="1432" t="s">
        <v>18</v>
      </c>
      <c r="Q141" s="1523" t="s">
        <v>18</v>
      </c>
      <c r="R141" s="1425"/>
      <c r="T141" s="1511"/>
    </row>
    <row r="142" spans="1:20">
      <c r="B142" s="1524" t="s">
        <v>201</v>
      </c>
      <c r="C142" s="1525"/>
      <c r="D142" s="1525"/>
      <c r="E142" s="1485">
        <v>3</v>
      </c>
      <c r="F142" s="1485">
        <v>3.15</v>
      </c>
      <c r="G142" s="1485">
        <v>3.25</v>
      </c>
      <c r="H142" s="1485"/>
      <c r="I142" s="1486">
        <v>3.25</v>
      </c>
      <c r="J142" s="1486"/>
      <c r="K142" s="1486">
        <v>3.3</v>
      </c>
      <c r="L142" s="1486">
        <v>3.55</v>
      </c>
      <c r="M142" s="1464"/>
      <c r="N142" s="1432" t="s">
        <v>18</v>
      </c>
      <c r="O142" s="1432" t="s">
        <v>18</v>
      </c>
      <c r="P142" s="1432" t="s">
        <v>18</v>
      </c>
      <c r="Q142" s="1523" t="s">
        <v>18</v>
      </c>
      <c r="R142" s="1425"/>
      <c r="T142" s="1511"/>
    </row>
    <row r="143" spans="1:20">
      <c r="B143" s="1524" t="s">
        <v>202</v>
      </c>
      <c r="C143" s="1525"/>
      <c r="D143" s="1525"/>
      <c r="E143" s="1485">
        <v>1.5</v>
      </c>
      <c r="F143" s="1485">
        <v>1.6</v>
      </c>
      <c r="G143" s="1485">
        <v>1.6</v>
      </c>
      <c r="H143" s="1485"/>
      <c r="I143" s="1486">
        <v>1.65</v>
      </c>
      <c r="J143" s="1486"/>
      <c r="K143" s="1526">
        <v>1.65</v>
      </c>
      <c r="L143" s="1526">
        <v>1.8</v>
      </c>
      <c r="M143" s="1464"/>
      <c r="N143" s="1432" t="s">
        <v>18</v>
      </c>
      <c r="O143" s="1432" t="s">
        <v>18</v>
      </c>
      <c r="P143" s="1432" t="s">
        <v>18</v>
      </c>
      <c r="Q143" s="1523" t="s">
        <v>18</v>
      </c>
      <c r="R143" s="1425"/>
      <c r="T143" s="1511"/>
    </row>
    <row r="144" spans="1:20">
      <c r="B144" s="1524" t="s">
        <v>203</v>
      </c>
      <c r="C144" s="1525"/>
      <c r="D144" s="1525"/>
      <c r="E144" s="1485">
        <v>2</v>
      </c>
      <c r="F144" s="1485">
        <v>2.1</v>
      </c>
      <c r="G144" s="1485">
        <v>2.15</v>
      </c>
      <c r="H144" s="1485"/>
      <c r="I144" s="1486">
        <v>2.2000000000000002</v>
      </c>
      <c r="J144" s="1486"/>
      <c r="K144" s="1527">
        <v>2.25</v>
      </c>
      <c r="L144" s="1527">
        <v>2.4</v>
      </c>
      <c r="M144" s="1464"/>
      <c r="N144" s="1432" t="s">
        <v>18</v>
      </c>
      <c r="O144" s="1432" t="s">
        <v>18</v>
      </c>
      <c r="P144" s="1432" t="s">
        <v>18</v>
      </c>
      <c r="Q144" s="1523" t="s">
        <v>18</v>
      </c>
      <c r="R144" s="1425"/>
      <c r="T144" s="1511"/>
    </row>
    <row r="145" spans="2:20">
      <c r="B145" s="1524" t="s">
        <v>204</v>
      </c>
      <c r="C145" s="1525"/>
      <c r="D145" s="1525"/>
      <c r="E145" s="1485">
        <v>2.5</v>
      </c>
      <c r="F145" s="1485">
        <v>2.6</v>
      </c>
      <c r="G145" s="1485">
        <v>2.7</v>
      </c>
      <c r="H145" s="1485"/>
      <c r="I145" s="1486">
        <v>2.75</v>
      </c>
      <c r="J145" s="1486"/>
      <c r="K145" s="1527">
        <v>2.8</v>
      </c>
      <c r="L145" s="1527">
        <v>3</v>
      </c>
      <c r="M145" s="1464"/>
      <c r="N145" s="1432" t="s">
        <v>18</v>
      </c>
      <c r="O145" s="1432" t="s">
        <v>18</v>
      </c>
      <c r="P145" s="1432" t="s">
        <v>18</v>
      </c>
      <c r="Q145" s="1523" t="s">
        <v>18</v>
      </c>
      <c r="R145" s="1425"/>
      <c r="T145" s="1511"/>
    </row>
    <row r="146" spans="2:20">
      <c r="B146" s="1524" t="s">
        <v>205</v>
      </c>
      <c r="C146" s="1525"/>
      <c r="D146" s="1525"/>
      <c r="E146" s="1485">
        <v>5</v>
      </c>
      <c r="F146" s="1485">
        <v>5</v>
      </c>
      <c r="G146" s="1485">
        <v>5</v>
      </c>
      <c r="H146" s="1485"/>
      <c r="I146" s="1486">
        <v>5</v>
      </c>
      <c r="J146" s="1486"/>
      <c r="K146" s="1528">
        <v>5</v>
      </c>
      <c r="L146" s="1529"/>
      <c r="M146" s="1530"/>
      <c r="N146" s="1432" t="s">
        <v>18</v>
      </c>
      <c r="O146" s="1432" t="s">
        <v>18</v>
      </c>
      <c r="P146" s="1432" t="s">
        <v>18</v>
      </c>
      <c r="Q146" s="1523" t="s">
        <v>18</v>
      </c>
      <c r="R146" s="1425"/>
      <c r="T146" s="1511"/>
    </row>
    <row r="147" spans="2:20">
      <c r="B147" s="1437" t="s">
        <v>206</v>
      </c>
      <c r="C147" s="1432"/>
      <c r="D147" s="1432"/>
      <c r="E147" s="1463">
        <v>15</v>
      </c>
      <c r="F147" s="1485">
        <v>15</v>
      </c>
      <c r="G147" s="1485">
        <v>15</v>
      </c>
      <c r="H147" s="1485"/>
      <c r="I147" s="1486">
        <v>15</v>
      </c>
      <c r="J147" s="1486"/>
      <c r="K147" s="1528">
        <v>15</v>
      </c>
      <c r="L147" s="1529"/>
      <c r="M147" s="1530"/>
      <c r="N147" s="1432" t="s">
        <v>18</v>
      </c>
      <c r="O147" s="1432" t="s">
        <v>18</v>
      </c>
      <c r="P147" s="1432" t="s">
        <v>18</v>
      </c>
      <c r="Q147" s="1523" t="s">
        <v>18</v>
      </c>
      <c r="R147" s="1425"/>
      <c r="T147" s="1511"/>
    </row>
    <row r="148" spans="2:20">
      <c r="B148" s="1437" t="s">
        <v>207</v>
      </c>
      <c r="C148" s="1432"/>
      <c r="D148" s="1432"/>
      <c r="E148" s="1463">
        <v>395.5</v>
      </c>
      <c r="F148" s="1485" t="s">
        <v>18</v>
      </c>
      <c r="G148" s="1485" t="s">
        <v>18</v>
      </c>
      <c r="H148" s="1485"/>
      <c r="I148" s="1485" t="s">
        <v>18</v>
      </c>
      <c r="J148" s="1485"/>
      <c r="K148" s="1485" t="s">
        <v>18</v>
      </c>
      <c r="L148" s="1485" t="s">
        <v>18</v>
      </c>
      <c r="M148" s="1464"/>
      <c r="N148" s="1432" t="s">
        <v>18</v>
      </c>
      <c r="O148" s="1432" t="s">
        <v>18</v>
      </c>
      <c r="P148" s="1432" t="s">
        <v>18</v>
      </c>
      <c r="Q148" s="1523" t="s">
        <v>18</v>
      </c>
      <c r="R148" s="1425"/>
      <c r="T148" s="1511"/>
    </row>
    <row r="149" spans="2:20">
      <c r="B149" s="1437" t="s">
        <v>208</v>
      </c>
      <c r="C149" s="1432"/>
      <c r="D149" s="1432"/>
      <c r="E149" s="1463" t="s">
        <v>209</v>
      </c>
      <c r="F149" s="1485" t="s">
        <v>209</v>
      </c>
      <c r="G149" s="1485" t="s">
        <v>209</v>
      </c>
      <c r="H149" s="1485"/>
      <c r="I149" s="1485" t="s">
        <v>209</v>
      </c>
      <c r="J149" s="1485"/>
      <c r="K149" s="1485" t="s">
        <v>209</v>
      </c>
      <c r="L149" s="1485" t="s">
        <v>209</v>
      </c>
      <c r="M149" s="1464"/>
      <c r="N149" s="1432" t="s">
        <v>18</v>
      </c>
      <c r="O149" s="1432" t="s">
        <v>18</v>
      </c>
      <c r="P149" s="1432" t="s">
        <v>18</v>
      </c>
      <c r="Q149" s="1523" t="s">
        <v>18</v>
      </c>
      <c r="R149" s="1425"/>
      <c r="T149" s="1511"/>
    </row>
    <row r="150" spans="2:20" ht="13.5" thickBot="1">
      <c r="B150" s="1472" t="s">
        <v>210</v>
      </c>
      <c r="C150" s="1473" t="s">
        <v>18</v>
      </c>
      <c r="D150" s="1473" t="s">
        <v>18</v>
      </c>
      <c r="E150" s="1474">
        <v>38.5</v>
      </c>
      <c r="F150" s="1531">
        <v>38.5</v>
      </c>
      <c r="G150" s="1531">
        <v>39.5</v>
      </c>
      <c r="H150" s="1531"/>
      <c r="I150" s="1532">
        <v>39.5</v>
      </c>
      <c r="J150" s="1532"/>
      <c r="K150" s="1532">
        <v>39.5</v>
      </c>
      <c r="L150" s="1532">
        <v>42.5</v>
      </c>
      <c r="M150" s="1475"/>
      <c r="N150" s="1533" t="s">
        <v>18</v>
      </c>
      <c r="O150" s="1533" t="s">
        <v>18</v>
      </c>
      <c r="P150" s="1533" t="s">
        <v>18</v>
      </c>
      <c r="Q150" s="1534" t="s">
        <v>18</v>
      </c>
      <c r="R150" s="1425"/>
      <c r="T150" s="1511"/>
    </row>
    <row r="151" spans="2:20" ht="13.5" thickBot="1">
      <c r="B151" s="1450" t="s">
        <v>211</v>
      </c>
      <c r="C151" s="1451"/>
      <c r="D151" s="1451"/>
      <c r="E151" s="1452"/>
      <c r="F151" s="1452"/>
      <c r="G151" s="1452"/>
      <c r="H151" s="1452"/>
      <c r="I151" s="1451"/>
      <c r="J151" s="1451"/>
      <c r="K151" s="1451"/>
      <c r="L151" s="1451"/>
      <c r="M151" s="1451"/>
      <c r="N151" s="1451"/>
      <c r="O151" s="1451"/>
      <c r="P151" s="1451"/>
      <c r="Q151" s="1453"/>
      <c r="R151" s="1425"/>
      <c r="T151" s="1511"/>
    </row>
    <row r="152" spans="2:20">
      <c r="B152" s="1417" t="s">
        <v>18</v>
      </c>
      <c r="C152" s="1418" t="s">
        <v>18</v>
      </c>
      <c r="D152" s="1418" t="s">
        <v>18</v>
      </c>
      <c r="E152" s="1456" t="s">
        <v>18</v>
      </c>
      <c r="F152" s="1456" t="s">
        <v>18</v>
      </c>
      <c r="G152" s="1456" t="s">
        <v>18</v>
      </c>
      <c r="H152" s="1456"/>
      <c r="I152" s="1456" t="s">
        <v>18</v>
      </c>
      <c r="J152" s="1456" t="s">
        <v>18</v>
      </c>
      <c r="K152" s="1456" t="s">
        <v>18</v>
      </c>
      <c r="L152" s="1456"/>
      <c r="M152" s="1456"/>
      <c r="N152" s="1508" t="s">
        <v>18</v>
      </c>
      <c r="O152" s="1508" t="s">
        <v>18</v>
      </c>
      <c r="P152" s="1508" t="s">
        <v>18</v>
      </c>
      <c r="Q152" s="1509" t="s">
        <v>18</v>
      </c>
      <c r="R152" s="1425"/>
      <c r="T152" s="1511"/>
    </row>
    <row r="153" spans="2:20" ht="13.5" thickBot="1">
      <c r="B153" s="1472" t="s">
        <v>18</v>
      </c>
      <c r="C153" s="1473" t="s">
        <v>18</v>
      </c>
      <c r="D153" s="1473" t="s">
        <v>18</v>
      </c>
      <c r="E153" s="1474" t="s">
        <v>18</v>
      </c>
      <c r="F153" s="1474" t="s">
        <v>18</v>
      </c>
      <c r="G153" s="1474" t="s">
        <v>18</v>
      </c>
      <c r="H153" s="1474"/>
      <c r="I153" s="1474" t="s">
        <v>18</v>
      </c>
      <c r="J153" s="1474" t="s">
        <v>18</v>
      </c>
      <c r="K153" s="1474" t="s">
        <v>18</v>
      </c>
      <c r="L153" s="1474"/>
      <c r="M153" s="1474"/>
      <c r="N153" s="1533" t="s">
        <v>18</v>
      </c>
      <c r="O153" s="1533" t="s">
        <v>18</v>
      </c>
      <c r="P153" s="1533" t="s">
        <v>18</v>
      </c>
      <c r="Q153" s="1534" t="s">
        <v>18</v>
      </c>
      <c r="R153" s="1425"/>
      <c r="T153" s="1511"/>
    </row>
    <row r="154" spans="2:20">
      <c r="E154" s="1535"/>
      <c r="F154" s="1536"/>
      <c r="G154" s="1537"/>
      <c r="H154" s="1537"/>
      <c r="I154" s="1537"/>
      <c r="J154" s="1537"/>
      <c r="K154" s="1537"/>
      <c r="L154" s="1537"/>
      <c r="M154" s="1537"/>
      <c r="T154" s="1511"/>
    </row>
    <row r="155" spans="2:20">
      <c r="B155" s="1392" t="s">
        <v>212</v>
      </c>
      <c r="C155" s="1392"/>
      <c r="D155" s="1392"/>
      <c r="T155" s="1511"/>
    </row>
    <row r="156" spans="2:20">
      <c r="B156" s="1392" t="s">
        <v>213</v>
      </c>
      <c r="C156" s="1392"/>
      <c r="D156" s="1392"/>
      <c r="T156" s="1511"/>
    </row>
    <row r="157" spans="2:20">
      <c r="B157" s="1392"/>
      <c r="C157" s="1392"/>
      <c r="D157" s="1392"/>
      <c r="T157" s="1511"/>
    </row>
    <row r="158" spans="2:20">
      <c r="B158" s="1540" t="s">
        <v>3</v>
      </c>
      <c r="C158" s="1540" t="s">
        <v>214</v>
      </c>
      <c r="D158" s="1540" t="s">
        <v>215</v>
      </c>
      <c r="E158" s="1541" t="s">
        <v>216</v>
      </c>
      <c r="T158" s="1511"/>
    </row>
    <row r="159" spans="2:20">
      <c r="B159" s="1542" t="s">
        <v>217</v>
      </c>
      <c r="C159" s="1543">
        <v>8705</v>
      </c>
      <c r="D159" s="1544">
        <v>8706</v>
      </c>
      <c r="E159" s="1545" t="s">
        <v>218</v>
      </c>
      <c r="T159" s="1511"/>
    </row>
    <row r="160" spans="2:20">
      <c r="B160" s="1542" t="s">
        <v>217</v>
      </c>
      <c r="C160" s="1543">
        <v>8705</v>
      </c>
      <c r="D160" s="1544">
        <v>8707</v>
      </c>
      <c r="E160" s="1545" t="s">
        <v>219</v>
      </c>
      <c r="T160" s="1511"/>
    </row>
    <row r="161" spans="2:20">
      <c r="B161" s="1542" t="s">
        <v>217</v>
      </c>
      <c r="C161" s="1543">
        <v>8705</v>
      </c>
      <c r="D161" s="1544">
        <v>8708</v>
      </c>
      <c r="E161" s="1545" t="s">
        <v>220</v>
      </c>
      <c r="T161" s="1511"/>
    </row>
    <row r="162" spans="2:20">
      <c r="B162" s="1542" t="s">
        <v>217</v>
      </c>
      <c r="C162" s="1543">
        <v>8705</v>
      </c>
      <c r="D162" s="1544">
        <v>8709</v>
      </c>
      <c r="E162" s="1545" t="s">
        <v>221</v>
      </c>
      <c r="T162" s="1511"/>
    </row>
    <row r="163" spans="2:20">
      <c r="B163" s="1542" t="s">
        <v>222</v>
      </c>
      <c r="C163" s="1543">
        <v>8710</v>
      </c>
      <c r="D163" s="1544">
        <v>8711</v>
      </c>
      <c r="E163" s="1545" t="s">
        <v>218</v>
      </c>
      <c r="T163" s="1511"/>
    </row>
    <row r="164" spans="2:20">
      <c r="B164" s="1542" t="s">
        <v>222</v>
      </c>
      <c r="C164" s="1543">
        <v>8710</v>
      </c>
      <c r="D164" s="1544">
        <v>8712</v>
      </c>
      <c r="E164" s="1545" t="s">
        <v>219</v>
      </c>
    </row>
    <row r="165" spans="2:20">
      <c r="B165" s="1542" t="s">
        <v>222</v>
      </c>
      <c r="C165" s="1543">
        <v>8710</v>
      </c>
      <c r="D165" s="1544">
        <v>8713</v>
      </c>
      <c r="E165" s="1545" t="s">
        <v>220</v>
      </c>
    </row>
    <row r="166" spans="2:20">
      <c r="B166" s="1542" t="s">
        <v>222</v>
      </c>
      <c r="C166" s="1543">
        <v>8710</v>
      </c>
      <c r="D166" s="1544">
        <v>8714</v>
      </c>
      <c r="E166" s="1545" t="s">
        <v>221</v>
      </c>
    </row>
  </sheetData>
  <pageMargins left="0.7" right="0.7" top="0.75" bottom="0.75" header="0.3" footer="0.3"/>
  <pageSetup paperSize="9" scale="26" orientation="portrait" horizontalDpi="300" verticalDpi="300"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0C001-2120-4755-919F-083EDA1DC77B}">
  <sheetPr>
    <tabColor rgb="FF00B050"/>
  </sheetPr>
  <dimension ref="B1:O40"/>
  <sheetViews>
    <sheetView workbookViewId="0">
      <selection activeCell="J36" sqref="J36"/>
    </sheetView>
  </sheetViews>
  <sheetFormatPr defaultColWidth="9.125" defaultRowHeight="12.75"/>
  <cols>
    <col min="1" max="1" width="3.625" style="337" customWidth="1"/>
    <col min="2" max="2" width="46.5" style="337" customWidth="1"/>
    <col min="3" max="3" width="9.875" style="337" bestFit="1" customWidth="1"/>
    <col min="4" max="4" width="16.375" style="337" bestFit="1" customWidth="1"/>
    <col min="5" max="6" width="13.5" style="361" hidden="1" customWidth="1"/>
    <col min="7" max="7" width="13.5" style="338" hidden="1" customWidth="1"/>
    <col min="8" max="10" width="13.5" style="338" customWidth="1"/>
    <col min="11" max="11" width="6.5" style="339" customWidth="1"/>
    <col min="12" max="14" width="11.5" style="337" customWidth="1"/>
    <col min="15" max="15" width="10.875" style="337" customWidth="1"/>
    <col min="16" max="16384" width="9.125" style="337"/>
  </cols>
  <sheetData>
    <row r="1" spans="2:15" ht="13.5" thickBot="1"/>
    <row r="2" spans="2:15" ht="13.5" thickBot="1">
      <c r="B2" s="362" t="s">
        <v>223</v>
      </c>
      <c r="C2" s="363"/>
      <c r="D2" s="363"/>
      <c r="E2" s="364"/>
      <c r="F2" s="364"/>
      <c r="G2" s="363"/>
      <c r="H2" s="363"/>
      <c r="I2" s="363"/>
      <c r="J2" s="363"/>
      <c r="K2" s="363"/>
      <c r="L2" s="363"/>
      <c r="M2" s="363"/>
      <c r="N2" s="363"/>
      <c r="O2" s="365"/>
    </row>
    <row r="3" spans="2:15" ht="26.25" thickBot="1">
      <c r="B3" s="366" t="s">
        <v>3</v>
      </c>
      <c r="C3" s="367" t="s">
        <v>4</v>
      </c>
      <c r="D3" s="367" t="s">
        <v>5</v>
      </c>
      <c r="E3" s="368">
        <v>2018</v>
      </c>
      <c r="F3" s="368">
        <v>2019</v>
      </c>
      <c r="G3" s="369">
        <v>2020</v>
      </c>
      <c r="H3" s="370">
        <v>2021</v>
      </c>
      <c r="I3" s="371">
        <v>2022</v>
      </c>
      <c r="J3" s="371">
        <v>2023</v>
      </c>
      <c r="K3" s="372" t="s">
        <v>7</v>
      </c>
      <c r="L3" s="372" t="s">
        <v>8</v>
      </c>
      <c r="M3" s="372" t="s">
        <v>9</v>
      </c>
      <c r="N3" s="372" t="s">
        <v>10</v>
      </c>
      <c r="O3" s="372" t="s">
        <v>11</v>
      </c>
    </row>
    <row r="4" spans="2:15" ht="13.5" thickBot="1">
      <c r="B4" s="373" t="s">
        <v>17</v>
      </c>
      <c r="C4" s="374"/>
      <c r="D4" s="374"/>
      <c r="E4" s="375"/>
      <c r="F4" s="375"/>
      <c r="G4" s="376"/>
      <c r="H4" s="377"/>
      <c r="I4" s="374"/>
      <c r="J4" s="378"/>
      <c r="K4" s="374"/>
      <c r="L4" s="374"/>
      <c r="M4" s="374"/>
      <c r="N4" s="374"/>
      <c r="O4" s="379"/>
    </row>
    <row r="5" spans="2:15">
      <c r="B5" s="380" t="s">
        <v>224</v>
      </c>
      <c r="C5" s="359" t="s">
        <v>18</v>
      </c>
      <c r="D5" s="359" t="s">
        <v>18</v>
      </c>
      <c r="E5" s="344">
        <v>0.17399999999999999</v>
      </c>
      <c r="F5" s="344">
        <v>0.184</v>
      </c>
      <c r="G5" s="381">
        <v>0.188</v>
      </c>
      <c r="H5" s="382">
        <v>0.19</v>
      </c>
      <c r="I5" s="345">
        <v>0.19400000000000001</v>
      </c>
      <c r="J5" s="340">
        <v>0.20799999999999999</v>
      </c>
      <c r="K5" s="383"/>
      <c r="L5" s="384" t="s">
        <v>19</v>
      </c>
      <c r="M5" s="384" t="s">
        <v>20</v>
      </c>
      <c r="N5" s="384" t="s">
        <v>20</v>
      </c>
      <c r="O5" s="385" t="s">
        <v>20</v>
      </c>
    </row>
    <row r="6" spans="2:15">
      <c r="B6" s="353" t="s">
        <v>225</v>
      </c>
      <c r="C6" s="354" t="s">
        <v>18</v>
      </c>
      <c r="D6" s="354" t="s">
        <v>18</v>
      </c>
      <c r="E6" s="386">
        <v>0.29699999999999999</v>
      </c>
      <c r="F6" s="386">
        <v>0.315</v>
      </c>
      <c r="G6" s="387">
        <v>0.32200000000000001</v>
      </c>
      <c r="H6" s="388">
        <v>0.32500000000000001</v>
      </c>
      <c r="I6" s="389">
        <v>0.33100000000000002</v>
      </c>
      <c r="J6" s="341">
        <v>0.35499999999999998</v>
      </c>
      <c r="K6" s="390"/>
      <c r="L6" s="391" t="s">
        <v>19</v>
      </c>
      <c r="M6" s="391" t="s">
        <v>20</v>
      </c>
      <c r="N6" s="391" t="s">
        <v>20</v>
      </c>
      <c r="O6" s="392" t="s">
        <v>20</v>
      </c>
    </row>
    <row r="7" spans="2:15" ht="13.5" thickBot="1">
      <c r="B7" s="393" t="s">
        <v>1013</v>
      </c>
      <c r="C7" s="394" t="s">
        <v>18</v>
      </c>
      <c r="D7" s="394" t="s">
        <v>18</v>
      </c>
      <c r="E7" s="395"/>
      <c r="F7" s="395"/>
      <c r="G7" s="396"/>
      <c r="H7" s="397"/>
      <c r="I7" s="398"/>
      <c r="J7" s="398">
        <f>J5*1.6</f>
        <v>0.33279999999999998</v>
      </c>
      <c r="K7" s="399"/>
      <c r="L7" s="400"/>
      <c r="M7" s="400"/>
      <c r="N7" s="400"/>
      <c r="O7" s="401"/>
    </row>
    <row r="8" spans="2:15" ht="13.5" thickBot="1">
      <c r="B8" s="342" t="s">
        <v>25</v>
      </c>
      <c r="C8" s="402"/>
      <c r="D8" s="402"/>
      <c r="E8" s="403"/>
      <c r="F8" s="403"/>
      <c r="G8" s="404"/>
      <c r="H8" s="405"/>
      <c r="I8" s="402"/>
      <c r="J8" s="406"/>
      <c r="K8" s="402"/>
      <c r="L8" s="402"/>
      <c r="M8" s="402"/>
      <c r="N8" s="402"/>
      <c r="O8" s="407"/>
    </row>
    <row r="9" spans="2:15">
      <c r="B9" s="380" t="s">
        <v>226</v>
      </c>
      <c r="C9" s="359">
        <v>7240</v>
      </c>
      <c r="D9" s="359">
        <v>7241</v>
      </c>
      <c r="E9" s="408">
        <v>25</v>
      </c>
      <c r="F9" s="409">
        <v>26</v>
      </c>
      <c r="G9" s="410">
        <v>27</v>
      </c>
      <c r="H9" s="411">
        <v>27</v>
      </c>
      <c r="I9" s="412">
        <v>28</v>
      </c>
      <c r="J9" s="346">
        <v>30</v>
      </c>
      <c r="K9" s="347"/>
      <c r="L9" s="348" t="s">
        <v>19</v>
      </c>
      <c r="M9" s="348" t="s">
        <v>19</v>
      </c>
      <c r="N9" s="348" t="s">
        <v>19</v>
      </c>
      <c r="O9" s="349" t="s">
        <v>19</v>
      </c>
    </row>
    <row r="10" spans="2:15">
      <c r="B10" s="353" t="s">
        <v>227</v>
      </c>
      <c r="C10" s="354">
        <v>7240</v>
      </c>
      <c r="D10" s="354">
        <v>7242</v>
      </c>
      <c r="E10" s="413">
        <v>25</v>
      </c>
      <c r="F10" s="414">
        <v>26</v>
      </c>
      <c r="G10" s="415">
        <v>27</v>
      </c>
      <c r="H10" s="416">
        <v>27</v>
      </c>
      <c r="I10" s="417">
        <v>28</v>
      </c>
      <c r="J10" s="341">
        <v>30</v>
      </c>
      <c r="K10" s="350"/>
      <c r="L10" s="351" t="s">
        <v>19</v>
      </c>
      <c r="M10" s="351" t="s">
        <v>19</v>
      </c>
      <c r="N10" s="351" t="s">
        <v>19</v>
      </c>
      <c r="O10" s="352" t="s">
        <v>19</v>
      </c>
    </row>
    <row r="11" spans="2:15">
      <c r="B11" s="353" t="s">
        <v>228</v>
      </c>
      <c r="C11" s="354">
        <v>7240</v>
      </c>
      <c r="D11" s="354">
        <v>7243</v>
      </c>
      <c r="E11" s="413">
        <v>25</v>
      </c>
      <c r="F11" s="414">
        <v>26</v>
      </c>
      <c r="G11" s="415">
        <v>27</v>
      </c>
      <c r="H11" s="416">
        <v>27</v>
      </c>
      <c r="I11" s="417">
        <v>28</v>
      </c>
      <c r="J11" s="341">
        <v>30</v>
      </c>
      <c r="K11" s="350"/>
      <c r="L11" s="351" t="s">
        <v>19</v>
      </c>
      <c r="M11" s="351" t="s">
        <v>19</v>
      </c>
      <c r="N11" s="351" t="s">
        <v>19</v>
      </c>
      <c r="O11" s="352" t="s">
        <v>19</v>
      </c>
    </row>
    <row r="12" spans="2:15">
      <c r="B12" s="353" t="s">
        <v>229</v>
      </c>
      <c r="C12" s="354">
        <v>7240</v>
      </c>
      <c r="D12" s="354">
        <v>7244</v>
      </c>
      <c r="E12" s="413">
        <v>25</v>
      </c>
      <c r="F12" s="414">
        <v>26</v>
      </c>
      <c r="G12" s="418">
        <v>27</v>
      </c>
      <c r="H12" s="419">
        <v>27</v>
      </c>
      <c r="I12" s="417">
        <v>28</v>
      </c>
      <c r="J12" s="341">
        <v>30</v>
      </c>
      <c r="K12" s="350"/>
      <c r="L12" s="351" t="s">
        <v>19</v>
      </c>
      <c r="M12" s="351" t="s">
        <v>19</v>
      </c>
      <c r="N12" s="351" t="s">
        <v>19</v>
      </c>
      <c r="O12" s="352" t="s">
        <v>19</v>
      </c>
    </row>
    <row r="13" spans="2:15">
      <c r="B13" s="353" t="s">
        <v>230</v>
      </c>
      <c r="C13" s="354">
        <v>7260</v>
      </c>
      <c r="D13" s="354">
        <v>7261</v>
      </c>
      <c r="E13" s="413">
        <v>75</v>
      </c>
      <c r="F13" s="413">
        <v>79</v>
      </c>
      <c r="G13" s="420">
        <v>81</v>
      </c>
      <c r="H13" s="421">
        <v>81</v>
      </c>
      <c r="I13" s="422">
        <v>83</v>
      </c>
      <c r="J13" s="341">
        <v>89</v>
      </c>
      <c r="K13" s="350"/>
      <c r="L13" s="351" t="s">
        <v>19</v>
      </c>
      <c r="M13" s="351" t="s">
        <v>19</v>
      </c>
      <c r="N13" s="351" t="s">
        <v>19</v>
      </c>
      <c r="O13" s="352" t="s">
        <v>19</v>
      </c>
    </row>
    <row r="14" spans="2:15">
      <c r="B14" s="353" t="s">
        <v>231</v>
      </c>
      <c r="C14" s="354">
        <v>7260</v>
      </c>
      <c r="D14" s="354">
        <v>7262</v>
      </c>
      <c r="E14" s="413">
        <v>75</v>
      </c>
      <c r="F14" s="413">
        <v>79</v>
      </c>
      <c r="G14" s="420">
        <v>81</v>
      </c>
      <c r="H14" s="421">
        <v>81</v>
      </c>
      <c r="I14" s="422">
        <v>83</v>
      </c>
      <c r="J14" s="341">
        <v>89</v>
      </c>
      <c r="K14" s="350"/>
      <c r="L14" s="351" t="s">
        <v>19</v>
      </c>
      <c r="M14" s="351" t="s">
        <v>19</v>
      </c>
      <c r="N14" s="351" t="s">
        <v>19</v>
      </c>
      <c r="O14" s="352" t="s">
        <v>19</v>
      </c>
    </row>
    <row r="15" spans="2:15">
      <c r="B15" s="353" t="s">
        <v>232</v>
      </c>
      <c r="C15" s="354">
        <v>7260</v>
      </c>
      <c r="D15" s="354">
        <v>7263</v>
      </c>
      <c r="E15" s="413">
        <v>75</v>
      </c>
      <c r="F15" s="413">
        <v>79</v>
      </c>
      <c r="G15" s="420">
        <v>81</v>
      </c>
      <c r="H15" s="421">
        <v>81</v>
      </c>
      <c r="I15" s="422">
        <v>83</v>
      </c>
      <c r="J15" s="341">
        <v>89</v>
      </c>
      <c r="K15" s="350"/>
      <c r="L15" s="351" t="s">
        <v>19</v>
      </c>
      <c r="M15" s="351" t="s">
        <v>19</v>
      </c>
      <c r="N15" s="351" t="s">
        <v>19</v>
      </c>
      <c r="O15" s="352" t="s">
        <v>19</v>
      </c>
    </row>
    <row r="16" spans="2:15" ht="13.5" thickBot="1">
      <c r="B16" s="423" t="s">
        <v>233</v>
      </c>
      <c r="C16" s="355">
        <v>7260</v>
      </c>
      <c r="D16" s="355">
        <v>7264</v>
      </c>
      <c r="E16" s="424">
        <v>75</v>
      </c>
      <c r="F16" s="424">
        <v>79</v>
      </c>
      <c r="G16" s="425">
        <v>81</v>
      </c>
      <c r="H16" s="426">
        <v>81</v>
      </c>
      <c r="I16" s="427">
        <v>83</v>
      </c>
      <c r="J16" s="341">
        <v>89</v>
      </c>
      <c r="K16" s="356"/>
      <c r="L16" s="357" t="s">
        <v>19</v>
      </c>
      <c r="M16" s="357" t="s">
        <v>19</v>
      </c>
      <c r="N16" s="357" t="s">
        <v>19</v>
      </c>
      <c r="O16" s="358" t="s">
        <v>19</v>
      </c>
    </row>
    <row r="17" spans="2:15" ht="13.5" thickBot="1">
      <c r="B17" s="428" t="s">
        <v>35</v>
      </c>
      <c r="C17" s="378"/>
      <c r="D17" s="378"/>
      <c r="E17" s="429"/>
      <c r="F17" s="429"/>
      <c r="G17" s="430"/>
      <c r="H17" s="431"/>
      <c r="I17" s="378"/>
      <c r="J17" s="378"/>
      <c r="K17" s="378"/>
      <c r="L17" s="378"/>
      <c r="M17" s="378"/>
      <c r="N17" s="378"/>
      <c r="O17" s="432"/>
    </row>
    <row r="18" spans="2:15">
      <c r="B18" s="433" t="s">
        <v>226</v>
      </c>
      <c r="C18" s="434">
        <v>7245</v>
      </c>
      <c r="D18" s="434">
        <v>7246</v>
      </c>
      <c r="E18" s="435">
        <v>250</v>
      </c>
      <c r="F18" s="435">
        <v>260</v>
      </c>
      <c r="G18" s="436">
        <v>270</v>
      </c>
      <c r="H18" s="437">
        <v>270</v>
      </c>
      <c r="I18" s="438">
        <v>280</v>
      </c>
      <c r="J18" s="346">
        <v>300</v>
      </c>
      <c r="K18" s="439"/>
      <c r="L18" s="440" t="s">
        <v>19</v>
      </c>
      <c r="M18" s="440" t="s">
        <v>19</v>
      </c>
      <c r="N18" s="440" t="s">
        <v>19</v>
      </c>
      <c r="O18" s="441" t="s">
        <v>19</v>
      </c>
    </row>
    <row r="19" spans="2:15">
      <c r="B19" s="353" t="s">
        <v>227</v>
      </c>
      <c r="C19" s="354">
        <v>7245</v>
      </c>
      <c r="D19" s="354">
        <v>7247</v>
      </c>
      <c r="E19" s="413">
        <v>250</v>
      </c>
      <c r="F19" s="413">
        <v>260</v>
      </c>
      <c r="G19" s="420">
        <v>270</v>
      </c>
      <c r="H19" s="421">
        <v>270</v>
      </c>
      <c r="I19" s="422">
        <v>280</v>
      </c>
      <c r="J19" s="341">
        <v>300</v>
      </c>
      <c r="K19" s="350"/>
      <c r="L19" s="351" t="s">
        <v>19</v>
      </c>
      <c r="M19" s="351" t="s">
        <v>19</v>
      </c>
      <c r="N19" s="351" t="s">
        <v>19</v>
      </c>
      <c r="O19" s="352" t="s">
        <v>19</v>
      </c>
    </row>
    <row r="20" spans="2:15">
      <c r="B20" s="353" t="s">
        <v>228</v>
      </c>
      <c r="C20" s="354">
        <v>7245</v>
      </c>
      <c r="D20" s="354">
        <v>7248</v>
      </c>
      <c r="E20" s="413">
        <v>250</v>
      </c>
      <c r="F20" s="413">
        <v>260</v>
      </c>
      <c r="G20" s="420">
        <v>270</v>
      </c>
      <c r="H20" s="421">
        <v>270</v>
      </c>
      <c r="I20" s="422">
        <v>280</v>
      </c>
      <c r="J20" s="341">
        <v>300</v>
      </c>
      <c r="K20" s="350"/>
      <c r="L20" s="351" t="s">
        <v>19</v>
      </c>
      <c r="M20" s="351" t="s">
        <v>19</v>
      </c>
      <c r="N20" s="351" t="s">
        <v>19</v>
      </c>
      <c r="O20" s="352" t="s">
        <v>19</v>
      </c>
    </row>
    <row r="21" spans="2:15">
      <c r="B21" s="353" t="s">
        <v>229</v>
      </c>
      <c r="C21" s="354">
        <v>7245</v>
      </c>
      <c r="D21" s="354">
        <v>7249</v>
      </c>
      <c r="E21" s="413">
        <v>250</v>
      </c>
      <c r="F21" s="413">
        <v>260</v>
      </c>
      <c r="G21" s="420">
        <v>270</v>
      </c>
      <c r="H21" s="421">
        <v>270</v>
      </c>
      <c r="I21" s="422">
        <v>280</v>
      </c>
      <c r="J21" s="341">
        <v>300</v>
      </c>
      <c r="K21" s="350"/>
      <c r="L21" s="351" t="s">
        <v>19</v>
      </c>
      <c r="M21" s="351" t="s">
        <v>19</v>
      </c>
      <c r="N21" s="351" t="s">
        <v>19</v>
      </c>
      <c r="O21" s="352" t="s">
        <v>19</v>
      </c>
    </row>
    <row r="22" spans="2:15">
      <c r="B22" s="353" t="s">
        <v>234</v>
      </c>
      <c r="C22" s="354">
        <v>7225</v>
      </c>
      <c r="D22" s="354">
        <v>7226</v>
      </c>
      <c r="E22" s="413">
        <v>20</v>
      </c>
      <c r="F22" s="413">
        <v>21</v>
      </c>
      <c r="G22" s="420">
        <v>22</v>
      </c>
      <c r="H22" s="421">
        <v>22</v>
      </c>
      <c r="I22" s="422">
        <v>22</v>
      </c>
      <c r="J22" s="341">
        <v>24</v>
      </c>
      <c r="K22" s="350"/>
      <c r="L22" s="351" t="s">
        <v>19</v>
      </c>
      <c r="M22" s="351" t="s">
        <v>19</v>
      </c>
      <c r="N22" s="351" t="s">
        <v>19</v>
      </c>
      <c r="O22" s="352" t="s">
        <v>19</v>
      </c>
    </row>
    <row r="23" spans="2:15">
      <c r="B23" s="353" t="s">
        <v>235</v>
      </c>
      <c r="C23" s="354">
        <v>7225</v>
      </c>
      <c r="D23" s="354">
        <v>7227</v>
      </c>
      <c r="E23" s="413">
        <v>20</v>
      </c>
      <c r="F23" s="413">
        <v>21</v>
      </c>
      <c r="G23" s="420">
        <v>22</v>
      </c>
      <c r="H23" s="421">
        <v>22</v>
      </c>
      <c r="I23" s="422">
        <v>22</v>
      </c>
      <c r="J23" s="341">
        <v>24</v>
      </c>
      <c r="K23" s="350"/>
      <c r="L23" s="351" t="s">
        <v>19</v>
      </c>
      <c r="M23" s="351" t="s">
        <v>19</v>
      </c>
      <c r="N23" s="351" t="s">
        <v>19</v>
      </c>
      <c r="O23" s="352" t="s">
        <v>19</v>
      </c>
    </row>
    <row r="24" spans="2:15">
      <c r="B24" s="353" t="s">
        <v>236</v>
      </c>
      <c r="C24" s="354">
        <v>7225</v>
      </c>
      <c r="D24" s="354">
        <v>7228</v>
      </c>
      <c r="E24" s="413">
        <v>20</v>
      </c>
      <c r="F24" s="413">
        <v>21</v>
      </c>
      <c r="G24" s="420">
        <v>22</v>
      </c>
      <c r="H24" s="421">
        <v>22</v>
      </c>
      <c r="I24" s="422">
        <v>22</v>
      </c>
      <c r="J24" s="341">
        <v>24</v>
      </c>
      <c r="K24" s="350"/>
      <c r="L24" s="351" t="s">
        <v>19</v>
      </c>
      <c r="M24" s="351" t="s">
        <v>19</v>
      </c>
      <c r="N24" s="351" t="s">
        <v>19</v>
      </c>
      <c r="O24" s="352" t="s">
        <v>19</v>
      </c>
    </row>
    <row r="25" spans="2:15">
      <c r="B25" s="353" t="s">
        <v>237</v>
      </c>
      <c r="C25" s="354">
        <v>7225</v>
      </c>
      <c r="D25" s="354">
        <v>7229</v>
      </c>
      <c r="E25" s="413">
        <v>20</v>
      </c>
      <c r="F25" s="413">
        <v>21</v>
      </c>
      <c r="G25" s="420">
        <v>22</v>
      </c>
      <c r="H25" s="421">
        <v>22</v>
      </c>
      <c r="I25" s="422">
        <v>22</v>
      </c>
      <c r="J25" s="341">
        <v>24</v>
      </c>
      <c r="K25" s="350"/>
      <c r="L25" s="351" t="s">
        <v>19</v>
      </c>
      <c r="M25" s="351" t="s">
        <v>19</v>
      </c>
      <c r="N25" s="351" t="s">
        <v>19</v>
      </c>
      <c r="O25" s="352" t="s">
        <v>19</v>
      </c>
    </row>
    <row r="26" spans="2:15">
      <c r="B26" s="353" t="s">
        <v>230</v>
      </c>
      <c r="C26" s="354">
        <v>7265</v>
      </c>
      <c r="D26" s="354">
        <v>7266</v>
      </c>
      <c r="E26" s="413">
        <v>750</v>
      </c>
      <c r="F26" s="413">
        <v>790</v>
      </c>
      <c r="G26" s="420">
        <v>810</v>
      </c>
      <c r="H26" s="421">
        <v>810</v>
      </c>
      <c r="I26" s="422">
        <v>830</v>
      </c>
      <c r="J26" s="341">
        <v>890</v>
      </c>
      <c r="K26" s="350"/>
      <c r="L26" s="351" t="s">
        <v>19</v>
      </c>
      <c r="M26" s="351" t="s">
        <v>19</v>
      </c>
      <c r="N26" s="351" t="s">
        <v>19</v>
      </c>
      <c r="O26" s="352" t="s">
        <v>19</v>
      </c>
    </row>
    <row r="27" spans="2:15">
      <c r="B27" s="353" t="s">
        <v>231</v>
      </c>
      <c r="C27" s="354">
        <v>7265</v>
      </c>
      <c r="D27" s="354">
        <v>7267</v>
      </c>
      <c r="E27" s="413">
        <v>750</v>
      </c>
      <c r="F27" s="413">
        <v>790</v>
      </c>
      <c r="G27" s="420">
        <v>810</v>
      </c>
      <c r="H27" s="421">
        <v>810</v>
      </c>
      <c r="I27" s="422">
        <v>830</v>
      </c>
      <c r="J27" s="341">
        <v>890</v>
      </c>
      <c r="K27" s="350"/>
      <c r="L27" s="351" t="s">
        <v>19</v>
      </c>
      <c r="M27" s="351" t="s">
        <v>19</v>
      </c>
      <c r="N27" s="351" t="s">
        <v>19</v>
      </c>
      <c r="O27" s="352" t="s">
        <v>19</v>
      </c>
    </row>
    <row r="28" spans="2:15">
      <c r="B28" s="353" t="s">
        <v>232</v>
      </c>
      <c r="C28" s="354">
        <v>7265</v>
      </c>
      <c r="D28" s="354">
        <v>7268</v>
      </c>
      <c r="E28" s="413">
        <v>750</v>
      </c>
      <c r="F28" s="413">
        <v>790</v>
      </c>
      <c r="G28" s="420">
        <v>810</v>
      </c>
      <c r="H28" s="421">
        <v>810</v>
      </c>
      <c r="I28" s="422">
        <v>830</v>
      </c>
      <c r="J28" s="341">
        <v>890</v>
      </c>
      <c r="K28" s="350"/>
      <c r="L28" s="351" t="s">
        <v>19</v>
      </c>
      <c r="M28" s="351" t="s">
        <v>19</v>
      </c>
      <c r="N28" s="351" t="s">
        <v>19</v>
      </c>
      <c r="O28" s="352" t="s">
        <v>19</v>
      </c>
    </row>
    <row r="29" spans="2:15">
      <c r="B29" s="353" t="s">
        <v>233</v>
      </c>
      <c r="C29" s="354">
        <v>7265</v>
      </c>
      <c r="D29" s="354">
        <v>7269</v>
      </c>
      <c r="E29" s="413">
        <v>750</v>
      </c>
      <c r="F29" s="413">
        <v>790</v>
      </c>
      <c r="G29" s="420">
        <v>810</v>
      </c>
      <c r="H29" s="421">
        <v>810</v>
      </c>
      <c r="I29" s="422">
        <v>830</v>
      </c>
      <c r="J29" s="341">
        <v>890</v>
      </c>
      <c r="K29" s="350"/>
      <c r="L29" s="351" t="s">
        <v>19</v>
      </c>
      <c r="M29" s="351" t="s">
        <v>19</v>
      </c>
      <c r="N29" s="351" t="s">
        <v>19</v>
      </c>
      <c r="O29" s="352" t="s">
        <v>19</v>
      </c>
    </row>
    <row r="30" spans="2:15">
      <c r="B30" s="353" t="s">
        <v>238</v>
      </c>
      <c r="C30" s="354">
        <v>7275</v>
      </c>
      <c r="D30" s="354">
        <v>7276</v>
      </c>
      <c r="E30" s="413">
        <v>200</v>
      </c>
      <c r="F30" s="413">
        <v>212</v>
      </c>
      <c r="G30" s="420">
        <v>216</v>
      </c>
      <c r="H30" s="421">
        <v>216</v>
      </c>
      <c r="I30" s="422">
        <v>221</v>
      </c>
      <c r="J30" s="341">
        <v>237</v>
      </c>
      <c r="K30" s="350"/>
      <c r="L30" s="351" t="s">
        <v>19</v>
      </c>
      <c r="M30" s="351" t="s">
        <v>19</v>
      </c>
      <c r="N30" s="351" t="s">
        <v>19</v>
      </c>
      <c r="O30" s="352" t="s">
        <v>19</v>
      </c>
    </row>
    <row r="31" spans="2:15">
      <c r="B31" s="353" t="s">
        <v>239</v>
      </c>
      <c r="C31" s="354">
        <v>7275</v>
      </c>
      <c r="D31" s="354">
        <v>7277</v>
      </c>
      <c r="E31" s="413">
        <v>200</v>
      </c>
      <c r="F31" s="413">
        <v>212</v>
      </c>
      <c r="G31" s="420">
        <v>216</v>
      </c>
      <c r="H31" s="421">
        <v>216</v>
      </c>
      <c r="I31" s="422">
        <v>221</v>
      </c>
      <c r="J31" s="341">
        <v>237</v>
      </c>
      <c r="K31" s="350"/>
      <c r="L31" s="351" t="s">
        <v>19</v>
      </c>
      <c r="M31" s="351" t="s">
        <v>19</v>
      </c>
      <c r="N31" s="351" t="s">
        <v>19</v>
      </c>
      <c r="O31" s="352" t="s">
        <v>19</v>
      </c>
    </row>
    <row r="32" spans="2:15">
      <c r="B32" s="353" t="s">
        <v>240</v>
      </c>
      <c r="C32" s="354">
        <v>7275</v>
      </c>
      <c r="D32" s="354">
        <v>7278</v>
      </c>
      <c r="E32" s="413">
        <v>200</v>
      </c>
      <c r="F32" s="413">
        <v>212</v>
      </c>
      <c r="G32" s="420">
        <v>216</v>
      </c>
      <c r="H32" s="421">
        <v>216</v>
      </c>
      <c r="I32" s="422">
        <v>221</v>
      </c>
      <c r="J32" s="341">
        <v>237</v>
      </c>
      <c r="K32" s="350"/>
      <c r="L32" s="351" t="s">
        <v>19</v>
      </c>
      <c r="M32" s="351" t="s">
        <v>19</v>
      </c>
      <c r="N32" s="351" t="s">
        <v>19</v>
      </c>
      <c r="O32" s="352" t="s">
        <v>19</v>
      </c>
    </row>
    <row r="33" spans="2:15" ht="13.5" thickBot="1">
      <c r="B33" s="423" t="s">
        <v>241</v>
      </c>
      <c r="C33" s="355">
        <v>7275</v>
      </c>
      <c r="D33" s="355">
        <v>7279</v>
      </c>
      <c r="E33" s="424">
        <v>200</v>
      </c>
      <c r="F33" s="424">
        <v>212</v>
      </c>
      <c r="G33" s="425">
        <v>216</v>
      </c>
      <c r="H33" s="426">
        <v>216</v>
      </c>
      <c r="I33" s="427">
        <v>221</v>
      </c>
      <c r="J33" s="341">
        <v>237</v>
      </c>
      <c r="K33" s="356"/>
      <c r="L33" s="357" t="s">
        <v>19</v>
      </c>
      <c r="M33" s="357" t="s">
        <v>19</v>
      </c>
      <c r="N33" s="357" t="s">
        <v>19</v>
      </c>
      <c r="O33" s="358" t="s">
        <v>19</v>
      </c>
    </row>
    <row r="34" spans="2:15" ht="13.5" thickBot="1">
      <c r="B34" s="428" t="s">
        <v>41</v>
      </c>
      <c r="C34" s="378"/>
      <c r="D34" s="378"/>
      <c r="E34" s="429"/>
      <c r="F34" s="429"/>
      <c r="G34" s="429"/>
      <c r="H34" s="429"/>
      <c r="I34" s="429"/>
      <c r="J34" s="429"/>
      <c r="K34" s="429"/>
      <c r="L34" s="429"/>
      <c r="M34" s="429"/>
      <c r="N34" s="429"/>
      <c r="O34" s="442"/>
    </row>
    <row r="35" spans="2:15" ht="13.5" thickBot="1">
      <c r="B35" s="373" t="s">
        <v>194</v>
      </c>
      <c r="C35" s="374"/>
      <c r="D35" s="374"/>
      <c r="E35" s="375"/>
      <c r="F35" s="375"/>
      <c r="G35" s="375"/>
      <c r="H35" s="375"/>
      <c r="I35" s="375"/>
      <c r="J35" s="375"/>
      <c r="K35" s="375"/>
      <c r="L35" s="375"/>
      <c r="M35" s="375"/>
      <c r="N35" s="375"/>
      <c r="O35" s="443"/>
    </row>
    <row r="36" spans="2:15" ht="13.5" thickBot="1">
      <c r="B36" s="1606" t="s">
        <v>211</v>
      </c>
      <c r="C36" s="1607"/>
      <c r="D36" s="1607"/>
      <c r="E36" s="1607"/>
      <c r="F36" s="429"/>
      <c r="G36" s="378"/>
      <c r="H36" s="378"/>
      <c r="I36" s="378"/>
      <c r="J36" s="378"/>
      <c r="K36" s="444"/>
      <c r="L36" s="343"/>
      <c r="M36" s="343"/>
      <c r="N36" s="343"/>
      <c r="O36" s="445"/>
    </row>
    <row r="37" spans="2:15">
      <c r="B37" s="446"/>
      <c r="C37" s="446"/>
      <c r="D37" s="446"/>
      <c r="G37" s="447"/>
      <c r="H37" s="447"/>
      <c r="I37" s="447"/>
      <c r="J37" s="447"/>
      <c r="K37" s="448"/>
      <c r="L37" s="446"/>
      <c r="M37" s="446"/>
      <c r="N37" s="446"/>
    </row>
    <row r="38" spans="2:15">
      <c r="B38" s="449"/>
      <c r="C38" s="360"/>
      <c r="D38" s="360"/>
      <c r="G38" s="450"/>
      <c r="H38" s="450"/>
      <c r="I38" s="450"/>
      <c r="J38" s="450"/>
      <c r="K38" s="448"/>
      <c r="L38" s="446"/>
      <c r="M38" s="446"/>
      <c r="N38" s="446"/>
    </row>
    <row r="39" spans="2:15">
      <c r="B39" s="360"/>
      <c r="C39" s="360"/>
      <c r="D39" s="360"/>
      <c r="G39" s="450"/>
      <c r="H39" s="450"/>
      <c r="I39" s="450"/>
      <c r="J39" s="450"/>
      <c r="K39" s="448"/>
      <c r="L39" s="446"/>
      <c r="M39" s="446"/>
      <c r="N39" s="446"/>
    </row>
    <row r="40" spans="2:15">
      <c r="B40" s="449"/>
      <c r="C40" s="360"/>
      <c r="D40" s="360"/>
      <c r="G40" s="450"/>
      <c r="H40" s="450"/>
      <c r="I40" s="450"/>
      <c r="J40" s="450"/>
      <c r="K40" s="448"/>
      <c r="L40" s="446"/>
      <c r="M40" s="446"/>
      <c r="N40" s="446"/>
    </row>
  </sheetData>
  <mergeCells count="1">
    <mergeCell ref="B36:E36"/>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FBD9A-2C9E-43BF-956F-A61E34091547}">
  <sheetPr>
    <tabColor rgb="FF00B050"/>
  </sheetPr>
  <dimension ref="A1:X145"/>
  <sheetViews>
    <sheetView topLeftCell="A131" workbookViewId="0">
      <selection activeCell="L25" sqref="L25"/>
    </sheetView>
  </sheetViews>
  <sheetFormatPr defaultColWidth="9.125" defaultRowHeight="12.75"/>
  <cols>
    <col min="1" max="1" width="4.125" style="794" customWidth="1"/>
    <col min="2" max="2" width="46.5" style="794" customWidth="1"/>
    <col min="3" max="3" width="12.125" style="813" bestFit="1" customWidth="1"/>
    <col min="4" max="4" width="20.125" style="813" bestFit="1" customWidth="1"/>
    <col min="5" max="8" width="11.875" style="814" hidden="1" customWidth="1"/>
    <col min="9" max="9" width="11.875" style="815" hidden="1" customWidth="1"/>
    <col min="10" max="12" width="11.875" style="814" customWidth="1"/>
    <col min="13" max="13" width="6.625" style="816" customWidth="1"/>
    <col min="14" max="16" width="11.5" style="794" customWidth="1"/>
    <col min="17" max="17" width="10.875" style="794" customWidth="1"/>
    <col min="18" max="18" width="10.875" style="795" customWidth="1"/>
    <col min="19" max="19" width="10.875" style="794" customWidth="1"/>
    <col min="20" max="20" width="20.875" style="794" bestFit="1" customWidth="1"/>
    <col min="21" max="21" width="29.625" style="794" bestFit="1" customWidth="1"/>
    <col min="22" max="22" width="17.5" style="794" customWidth="1"/>
    <col min="23" max="23" width="13.625" style="794" customWidth="1"/>
    <col min="24" max="24" width="24.5" style="794" customWidth="1"/>
    <col min="25" max="25" width="12.5" style="794" bestFit="1" customWidth="1"/>
    <col min="26" max="26" width="9.125" style="794"/>
    <col min="27" max="27" width="12.5" style="794" bestFit="1" customWidth="1"/>
    <col min="28" max="16384" width="9.125" style="794"/>
  </cols>
  <sheetData>
    <row r="1" spans="1:24" ht="13.5" thickBot="1">
      <c r="A1" s="795"/>
    </row>
    <row r="2" spans="1:24" ht="13.5" thickBot="1">
      <c r="B2" s="817" t="s">
        <v>242</v>
      </c>
      <c r="C2" s="818"/>
      <c r="D2" s="818"/>
      <c r="E2" s="819"/>
      <c r="F2" s="819"/>
      <c r="G2" s="819"/>
      <c r="H2" s="819"/>
      <c r="I2" s="820"/>
      <c r="J2" s="819"/>
      <c r="K2" s="819"/>
      <c r="L2" s="819"/>
      <c r="M2" s="821"/>
      <c r="N2" s="817"/>
      <c r="O2" s="817"/>
      <c r="P2" s="817"/>
      <c r="Q2" s="822"/>
      <c r="R2" s="823"/>
      <c r="T2" s="1610" t="s">
        <v>2</v>
      </c>
      <c r="U2" s="1610"/>
      <c r="V2" s="1610"/>
      <c r="W2" s="1610"/>
      <c r="X2" s="1610"/>
    </row>
    <row r="3" spans="1:24" ht="39" thickBot="1">
      <c r="B3" s="824" t="s">
        <v>3</v>
      </c>
      <c r="C3" s="825" t="s">
        <v>4</v>
      </c>
      <c r="D3" s="826" t="s">
        <v>5</v>
      </c>
      <c r="E3" s="827">
        <v>2018</v>
      </c>
      <c r="F3" s="828">
        <v>43466</v>
      </c>
      <c r="G3" s="829">
        <v>43647</v>
      </c>
      <c r="H3" s="828">
        <v>43831</v>
      </c>
      <c r="I3" s="830">
        <v>44013</v>
      </c>
      <c r="J3" s="830">
        <v>44197</v>
      </c>
      <c r="K3" s="831">
        <v>2022</v>
      </c>
      <c r="L3" s="831">
        <v>2023</v>
      </c>
      <c r="M3" s="832" t="s">
        <v>7</v>
      </c>
      <c r="N3" s="832" t="s">
        <v>8</v>
      </c>
      <c r="O3" s="832" t="s">
        <v>243</v>
      </c>
      <c r="P3" s="832" t="s">
        <v>10</v>
      </c>
      <c r="Q3" s="832" t="s">
        <v>11</v>
      </c>
      <c r="R3" s="833"/>
      <c r="T3" s="834" t="s">
        <v>12</v>
      </c>
      <c r="U3" s="835" t="s">
        <v>13</v>
      </c>
      <c r="V3" s="835" t="s">
        <v>14</v>
      </c>
      <c r="W3" s="835" t="s">
        <v>15</v>
      </c>
      <c r="X3" s="835" t="s">
        <v>16</v>
      </c>
    </row>
    <row r="4" spans="1:24" ht="13.5" thickBot="1">
      <c r="B4" s="1611" t="s">
        <v>17</v>
      </c>
      <c r="C4" s="1612"/>
      <c r="D4" s="1612"/>
      <c r="E4" s="836"/>
      <c r="F4" s="837"/>
      <c r="G4" s="836"/>
      <c r="H4" s="837"/>
      <c r="I4" s="838"/>
      <c r="J4" s="836"/>
      <c r="K4" s="836"/>
      <c r="L4" s="836"/>
      <c r="M4" s="839"/>
      <c r="N4" s="836"/>
      <c r="O4" s="836"/>
      <c r="P4" s="836"/>
      <c r="Q4" s="840"/>
      <c r="R4" s="823"/>
      <c r="T4" s="1613"/>
      <c r="U4" s="1614"/>
      <c r="V4" s="1614"/>
      <c r="W4" s="1614"/>
      <c r="X4" s="1615"/>
    </row>
    <row r="5" spans="1:24">
      <c r="B5" s="841" t="s">
        <v>244</v>
      </c>
      <c r="C5" s="842" t="s">
        <v>18</v>
      </c>
      <c r="D5" s="842" t="s">
        <v>18</v>
      </c>
      <c r="E5" s="843">
        <v>0.16300000000000001</v>
      </c>
      <c r="F5" s="843">
        <v>0.17199999999999999</v>
      </c>
      <c r="G5" s="844">
        <v>0.17100000000000001</v>
      </c>
      <c r="H5" s="843">
        <v>0.17499999999999999</v>
      </c>
      <c r="I5" s="845">
        <v>0.17399999999999999</v>
      </c>
      <c r="J5" s="846">
        <v>0.17499999999999999</v>
      </c>
      <c r="K5" s="844">
        <v>0.17899999999999999</v>
      </c>
      <c r="L5" s="847">
        <v>0.192</v>
      </c>
      <c r="M5" s="848"/>
      <c r="N5" s="849" t="s">
        <v>19</v>
      </c>
      <c r="O5" s="850" t="s">
        <v>20</v>
      </c>
      <c r="P5" s="850" t="s">
        <v>20</v>
      </c>
      <c r="Q5" s="851" t="s">
        <v>20</v>
      </c>
      <c r="R5" s="796"/>
      <c r="T5" s="852" t="s">
        <v>245</v>
      </c>
      <c r="U5" s="853"/>
      <c r="V5" s="854"/>
      <c r="W5" s="853"/>
      <c r="X5" s="855"/>
    </row>
    <row r="6" spans="1:24">
      <c r="B6" s="856" t="s">
        <v>224</v>
      </c>
      <c r="C6" s="857" t="s">
        <v>18</v>
      </c>
      <c r="D6" s="857" t="s">
        <v>18</v>
      </c>
      <c r="E6" s="858">
        <v>0.192</v>
      </c>
      <c r="F6" s="858">
        <v>0.20399999999999999</v>
      </c>
      <c r="G6" s="859">
        <v>0.20399999999999999</v>
      </c>
      <c r="H6" s="858">
        <v>0.20899999999999999</v>
      </c>
      <c r="I6" s="860">
        <v>0.20699999999999999</v>
      </c>
      <c r="J6" s="861">
        <v>0.20899999999999999</v>
      </c>
      <c r="K6" s="859">
        <v>0.21299999999999999</v>
      </c>
      <c r="L6" s="862">
        <v>0.22800000000000001</v>
      </c>
      <c r="M6" s="863"/>
      <c r="N6" s="864" t="s">
        <v>19</v>
      </c>
      <c r="O6" s="865" t="s">
        <v>20</v>
      </c>
      <c r="P6" s="865" t="s">
        <v>20</v>
      </c>
      <c r="Q6" s="866" t="s">
        <v>20</v>
      </c>
      <c r="R6" s="867"/>
      <c r="T6" s="868"/>
      <c r="U6" s="869"/>
      <c r="W6" s="869"/>
      <c r="X6" s="870"/>
    </row>
    <row r="7" spans="1:24">
      <c r="B7" s="856" t="s">
        <v>225</v>
      </c>
      <c r="C7" s="857" t="s">
        <v>18</v>
      </c>
      <c r="D7" s="857" t="s">
        <v>18</v>
      </c>
      <c r="E7" s="858">
        <v>0.32600000000000001</v>
      </c>
      <c r="F7" s="858">
        <v>0.34599999999999997</v>
      </c>
      <c r="G7" s="859">
        <v>0.34599999999999997</v>
      </c>
      <c r="H7" s="858">
        <v>0.35499999999999998</v>
      </c>
      <c r="I7" s="860">
        <v>0.35215999999999997</v>
      </c>
      <c r="J7" s="861">
        <v>0.35499999999999998</v>
      </c>
      <c r="K7" s="859">
        <v>0.36299999999999999</v>
      </c>
      <c r="L7" s="862">
        <v>0.38800000000000001</v>
      </c>
      <c r="M7" s="863"/>
      <c r="N7" s="864" t="s">
        <v>19</v>
      </c>
      <c r="O7" s="865" t="s">
        <v>20</v>
      </c>
      <c r="P7" s="865" t="s">
        <v>20</v>
      </c>
      <c r="Q7" s="866" t="s">
        <v>20</v>
      </c>
      <c r="R7" s="871"/>
      <c r="T7" s="868"/>
      <c r="U7" s="869"/>
      <c r="W7" s="869"/>
      <c r="X7" s="870"/>
    </row>
    <row r="8" spans="1:24">
      <c r="B8" s="856" t="s">
        <v>1008</v>
      </c>
      <c r="C8" s="857" t="s">
        <v>18</v>
      </c>
      <c r="D8" s="857" t="s">
        <v>18</v>
      </c>
      <c r="E8" s="858">
        <v>1.5</v>
      </c>
      <c r="F8" s="858">
        <v>1.5</v>
      </c>
      <c r="G8" s="859">
        <v>1.5</v>
      </c>
      <c r="H8" s="858">
        <v>1.5</v>
      </c>
      <c r="I8" s="860">
        <v>1.5</v>
      </c>
      <c r="J8" s="861">
        <v>1.5</v>
      </c>
      <c r="K8" s="859">
        <v>2.4500000000000002</v>
      </c>
      <c r="L8" s="862">
        <v>2.6</v>
      </c>
      <c r="M8" s="863"/>
      <c r="N8" s="864" t="s">
        <v>19</v>
      </c>
      <c r="O8" s="865" t="s">
        <v>20</v>
      </c>
      <c r="P8" s="865" t="s">
        <v>20</v>
      </c>
      <c r="Q8" s="866" t="s">
        <v>20</v>
      </c>
      <c r="R8" s="867"/>
      <c r="T8" s="868"/>
      <c r="U8" s="869"/>
      <c r="W8" s="869"/>
      <c r="X8" s="870"/>
    </row>
    <row r="9" spans="1:24">
      <c r="B9" s="872" t="s">
        <v>1064</v>
      </c>
      <c r="C9" s="857" t="s">
        <v>18</v>
      </c>
      <c r="D9" s="857" t="s">
        <v>18</v>
      </c>
      <c r="E9" s="873"/>
      <c r="F9" s="873"/>
      <c r="G9" s="874"/>
      <c r="H9" s="873"/>
      <c r="I9" s="875"/>
      <c r="J9" s="876"/>
      <c r="K9" s="874"/>
      <c r="L9" s="862">
        <v>2.6</v>
      </c>
      <c r="M9" s="877"/>
      <c r="N9" s="864" t="s">
        <v>19</v>
      </c>
      <c r="O9" s="865" t="s">
        <v>20</v>
      </c>
      <c r="P9" s="865" t="s">
        <v>20</v>
      </c>
      <c r="Q9" s="866" t="s">
        <v>20</v>
      </c>
      <c r="R9" s="867"/>
      <c r="T9" s="868"/>
      <c r="U9" s="869"/>
      <c r="W9" s="869"/>
      <c r="X9" s="870"/>
    </row>
    <row r="10" spans="1:24">
      <c r="B10" s="872" t="s">
        <v>1009</v>
      </c>
      <c r="C10" s="857" t="s">
        <v>18</v>
      </c>
      <c r="D10" s="857" t="s">
        <v>18</v>
      </c>
      <c r="E10" s="873"/>
      <c r="F10" s="873"/>
      <c r="G10" s="874"/>
      <c r="H10" s="873"/>
      <c r="I10" s="875"/>
      <c r="J10" s="876"/>
      <c r="K10" s="874"/>
      <c r="L10" s="878">
        <v>2.6</v>
      </c>
      <c r="M10" s="877"/>
      <c r="N10" s="864" t="s">
        <v>19</v>
      </c>
      <c r="O10" s="865" t="s">
        <v>20</v>
      </c>
      <c r="P10" s="865" t="s">
        <v>20</v>
      </c>
      <c r="Q10" s="866" t="s">
        <v>20</v>
      </c>
      <c r="R10" s="867"/>
      <c r="T10" s="868"/>
      <c r="U10" s="869"/>
      <c r="W10" s="869"/>
      <c r="X10" s="870"/>
    </row>
    <row r="11" spans="1:24">
      <c r="B11" s="856" t="s">
        <v>1010</v>
      </c>
      <c r="C11" s="857" t="s">
        <v>18</v>
      </c>
      <c r="D11" s="857" t="s">
        <v>18</v>
      </c>
      <c r="E11" s="858"/>
      <c r="F11" s="858"/>
      <c r="G11" s="859"/>
      <c r="H11" s="858"/>
      <c r="I11" s="860"/>
      <c r="J11" s="861"/>
      <c r="K11" s="859"/>
      <c r="L11" s="862">
        <v>2.6</v>
      </c>
      <c r="M11" s="863"/>
      <c r="N11" s="864" t="s">
        <v>19</v>
      </c>
      <c r="O11" s="865" t="s">
        <v>20</v>
      </c>
      <c r="P11" s="865" t="s">
        <v>20</v>
      </c>
      <c r="Q11" s="866" t="s">
        <v>20</v>
      </c>
      <c r="R11" s="867"/>
      <c r="T11" s="868"/>
      <c r="U11" s="869"/>
      <c r="W11" s="869"/>
      <c r="X11" s="870"/>
    </row>
    <row r="12" spans="1:24">
      <c r="B12" s="856" t="s">
        <v>1065</v>
      </c>
      <c r="C12" s="857" t="s">
        <v>18</v>
      </c>
      <c r="D12" s="857" t="s">
        <v>18</v>
      </c>
      <c r="E12" s="858"/>
      <c r="F12" s="858"/>
      <c r="G12" s="859"/>
      <c r="H12" s="858"/>
      <c r="I12" s="860"/>
      <c r="J12" s="861"/>
      <c r="K12" s="859"/>
      <c r="L12" s="862">
        <v>0.186</v>
      </c>
      <c r="M12" s="863"/>
      <c r="N12" s="864" t="s">
        <v>19</v>
      </c>
      <c r="O12" s="865" t="s">
        <v>20</v>
      </c>
      <c r="P12" s="865" t="s">
        <v>20</v>
      </c>
      <c r="Q12" s="866" t="s">
        <v>20</v>
      </c>
      <c r="R12" s="867"/>
      <c r="T12" s="868"/>
      <c r="U12" s="869"/>
      <c r="W12" s="869"/>
      <c r="X12" s="870"/>
    </row>
    <row r="13" spans="1:24">
      <c r="B13" s="856" t="s">
        <v>1066</v>
      </c>
      <c r="C13" s="857" t="s">
        <v>18</v>
      </c>
      <c r="D13" s="857" t="s">
        <v>18</v>
      </c>
      <c r="E13" s="858"/>
      <c r="F13" s="858"/>
      <c r="G13" s="859"/>
      <c r="H13" s="858"/>
      <c r="I13" s="860"/>
      <c r="J13" s="861"/>
      <c r="K13" s="859"/>
      <c r="L13" s="862">
        <v>0.223</v>
      </c>
      <c r="M13" s="863"/>
      <c r="N13" s="864" t="s">
        <v>19</v>
      </c>
      <c r="O13" s="865" t="s">
        <v>20</v>
      </c>
      <c r="P13" s="865" t="s">
        <v>20</v>
      </c>
      <c r="Q13" s="866" t="s">
        <v>20</v>
      </c>
      <c r="R13" s="867"/>
      <c r="T13" s="868"/>
      <c r="U13" s="869"/>
      <c r="W13" s="869"/>
      <c r="X13" s="870"/>
    </row>
    <row r="14" spans="1:24" ht="13.5" thickBot="1">
      <c r="B14" s="879" t="s">
        <v>1067</v>
      </c>
      <c r="C14" s="880" t="s">
        <v>18</v>
      </c>
      <c r="D14" s="880" t="s">
        <v>18</v>
      </c>
      <c r="E14" s="881"/>
      <c r="F14" s="881"/>
      <c r="G14" s="882"/>
      <c r="H14" s="881"/>
      <c r="I14" s="883"/>
      <c r="J14" s="884"/>
      <c r="K14" s="882"/>
      <c r="L14" s="885">
        <v>0.186</v>
      </c>
      <c r="M14" s="886"/>
      <c r="N14" s="887" t="s">
        <v>19</v>
      </c>
      <c r="O14" s="888" t="s">
        <v>20</v>
      </c>
      <c r="P14" s="888" t="s">
        <v>20</v>
      </c>
      <c r="Q14" s="889" t="s">
        <v>20</v>
      </c>
      <c r="R14" s="867"/>
      <c r="T14" s="868"/>
      <c r="U14" s="869"/>
      <c r="W14" s="869"/>
      <c r="X14" s="870"/>
    </row>
    <row r="15" spans="1:24" ht="13.5" thickBot="1">
      <c r="B15" s="890" t="s">
        <v>25</v>
      </c>
      <c r="C15" s="891"/>
      <c r="D15" s="891"/>
      <c r="E15" s="891"/>
      <c r="F15" s="892"/>
      <c r="G15" s="891"/>
      <c r="H15" s="892"/>
      <c r="I15" s="893"/>
      <c r="J15" s="894"/>
      <c r="K15" s="891"/>
      <c r="L15" s="895"/>
      <c r="M15" s="896"/>
      <c r="N15" s="891"/>
      <c r="O15" s="891"/>
      <c r="P15" s="891"/>
      <c r="Q15" s="897"/>
      <c r="R15" s="823"/>
      <c r="T15" s="868"/>
      <c r="U15" s="869"/>
      <c r="W15" s="869"/>
      <c r="X15" s="870"/>
    </row>
    <row r="16" spans="1:24">
      <c r="B16" s="898" t="s">
        <v>246</v>
      </c>
      <c r="C16" s="899">
        <v>8103</v>
      </c>
      <c r="D16" s="899">
        <v>8103</v>
      </c>
      <c r="E16" s="900" t="s">
        <v>18</v>
      </c>
      <c r="F16" s="901" t="s">
        <v>18</v>
      </c>
      <c r="G16" s="902"/>
      <c r="H16" s="901"/>
      <c r="I16" s="903"/>
      <c r="J16" s="904"/>
      <c r="K16" s="905"/>
      <c r="L16" s="906"/>
      <c r="M16" s="907"/>
      <c r="N16" s="908" t="s">
        <v>19</v>
      </c>
      <c r="O16" s="908" t="s">
        <v>20</v>
      </c>
      <c r="P16" s="908" t="s">
        <v>20</v>
      </c>
      <c r="Q16" s="909" t="s">
        <v>20</v>
      </c>
      <c r="R16" s="867"/>
      <c r="T16" s="868"/>
      <c r="U16" s="869"/>
      <c r="W16" s="869"/>
      <c r="X16" s="870"/>
    </row>
    <row r="17" spans="2:24">
      <c r="B17" s="910" t="s">
        <v>247</v>
      </c>
      <c r="C17" s="911">
        <v>7230</v>
      </c>
      <c r="D17" s="911">
        <v>7231</v>
      </c>
      <c r="E17" s="912">
        <v>15</v>
      </c>
      <c r="F17" s="913">
        <v>16</v>
      </c>
      <c r="G17" s="914"/>
      <c r="H17" s="913">
        <v>16</v>
      </c>
      <c r="I17" s="915">
        <v>16</v>
      </c>
      <c r="J17" s="916">
        <v>16</v>
      </c>
      <c r="K17" s="917">
        <v>17</v>
      </c>
      <c r="L17" s="862">
        <v>18</v>
      </c>
      <c r="M17" s="918"/>
      <c r="N17" s="919" t="s">
        <v>19</v>
      </c>
      <c r="O17" s="919" t="s">
        <v>19</v>
      </c>
      <c r="P17" s="919" t="s">
        <v>19</v>
      </c>
      <c r="Q17" s="920" t="s">
        <v>19</v>
      </c>
      <c r="R17" s="867"/>
      <c r="T17" s="868"/>
      <c r="U17" s="869"/>
      <c r="W17" s="869"/>
      <c r="X17" s="870"/>
    </row>
    <row r="18" spans="2:24">
      <c r="B18" s="910" t="s">
        <v>248</v>
      </c>
      <c r="C18" s="911">
        <v>7230</v>
      </c>
      <c r="D18" s="911">
        <v>7232</v>
      </c>
      <c r="E18" s="912">
        <v>15</v>
      </c>
      <c r="F18" s="913">
        <v>16</v>
      </c>
      <c r="G18" s="914"/>
      <c r="H18" s="913">
        <v>16</v>
      </c>
      <c r="I18" s="915">
        <v>16</v>
      </c>
      <c r="J18" s="916">
        <v>16</v>
      </c>
      <c r="K18" s="917">
        <v>17</v>
      </c>
      <c r="L18" s="862">
        <v>18</v>
      </c>
      <c r="M18" s="918"/>
      <c r="N18" s="919" t="s">
        <v>19</v>
      </c>
      <c r="O18" s="919" t="s">
        <v>19</v>
      </c>
      <c r="P18" s="919" t="s">
        <v>19</v>
      </c>
      <c r="Q18" s="920" t="s">
        <v>19</v>
      </c>
      <c r="R18" s="867"/>
      <c r="T18" s="868"/>
      <c r="U18" s="869"/>
      <c r="W18" s="869"/>
      <c r="X18" s="870"/>
    </row>
    <row r="19" spans="2:24">
      <c r="B19" s="910" t="s">
        <v>249</v>
      </c>
      <c r="C19" s="911">
        <v>7230</v>
      </c>
      <c r="D19" s="911">
        <v>7233</v>
      </c>
      <c r="E19" s="912">
        <v>15</v>
      </c>
      <c r="F19" s="913">
        <v>16</v>
      </c>
      <c r="G19" s="914"/>
      <c r="H19" s="913">
        <v>16</v>
      </c>
      <c r="I19" s="915">
        <v>16</v>
      </c>
      <c r="J19" s="916">
        <v>16</v>
      </c>
      <c r="K19" s="917">
        <v>17</v>
      </c>
      <c r="L19" s="862">
        <v>18</v>
      </c>
      <c r="M19" s="918"/>
      <c r="N19" s="919" t="s">
        <v>19</v>
      </c>
      <c r="O19" s="919" t="s">
        <v>19</v>
      </c>
      <c r="P19" s="919" t="s">
        <v>19</v>
      </c>
      <c r="Q19" s="920" t="s">
        <v>19</v>
      </c>
      <c r="R19" s="867"/>
      <c r="T19" s="868"/>
      <c r="U19" s="869"/>
      <c r="W19" s="869"/>
      <c r="X19" s="870"/>
    </row>
    <row r="20" spans="2:24">
      <c r="B20" s="910" t="s">
        <v>250</v>
      </c>
      <c r="C20" s="911">
        <v>7230</v>
      </c>
      <c r="D20" s="911">
        <v>7234</v>
      </c>
      <c r="E20" s="912">
        <v>15</v>
      </c>
      <c r="F20" s="913">
        <v>16</v>
      </c>
      <c r="G20" s="914"/>
      <c r="H20" s="913">
        <v>16</v>
      </c>
      <c r="I20" s="915">
        <v>16</v>
      </c>
      <c r="J20" s="916">
        <v>16</v>
      </c>
      <c r="K20" s="917">
        <v>17</v>
      </c>
      <c r="L20" s="862">
        <v>18</v>
      </c>
      <c r="M20" s="918"/>
      <c r="N20" s="919" t="s">
        <v>19</v>
      </c>
      <c r="O20" s="919" t="s">
        <v>19</v>
      </c>
      <c r="P20" s="919" t="s">
        <v>19</v>
      </c>
      <c r="Q20" s="920" t="s">
        <v>19</v>
      </c>
      <c r="R20" s="867"/>
      <c r="T20" s="868"/>
      <c r="U20" s="869"/>
      <c r="W20" s="869"/>
      <c r="X20" s="870"/>
    </row>
    <row r="21" spans="2:24">
      <c r="B21" s="910" t="s">
        <v>226</v>
      </c>
      <c r="C21" s="911">
        <v>7240</v>
      </c>
      <c r="D21" s="911">
        <v>7241</v>
      </c>
      <c r="E21" s="912">
        <v>25</v>
      </c>
      <c r="F21" s="913">
        <v>26</v>
      </c>
      <c r="G21" s="914"/>
      <c r="H21" s="913">
        <v>27</v>
      </c>
      <c r="I21" s="915">
        <v>27</v>
      </c>
      <c r="J21" s="916">
        <v>27</v>
      </c>
      <c r="K21" s="917">
        <v>28</v>
      </c>
      <c r="L21" s="862">
        <v>30</v>
      </c>
      <c r="M21" s="918"/>
      <c r="N21" s="919" t="s">
        <v>19</v>
      </c>
      <c r="O21" s="919" t="s">
        <v>19</v>
      </c>
      <c r="P21" s="919" t="s">
        <v>19</v>
      </c>
      <c r="Q21" s="920" t="s">
        <v>19</v>
      </c>
      <c r="R21" s="867"/>
      <c r="T21" s="868"/>
      <c r="U21" s="869"/>
      <c r="W21" s="869"/>
      <c r="X21" s="870"/>
    </row>
    <row r="22" spans="2:24">
      <c r="B22" s="910" t="s">
        <v>227</v>
      </c>
      <c r="C22" s="911">
        <v>7240</v>
      </c>
      <c r="D22" s="911">
        <v>7242</v>
      </c>
      <c r="E22" s="912">
        <v>25</v>
      </c>
      <c r="F22" s="913">
        <v>26</v>
      </c>
      <c r="G22" s="914"/>
      <c r="H22" s="913">
        <v>27</v>
      </c>
      <c r="I22" s="915">
        <v>27</v>
      </c>
      <c r="J22" s="916">
        <v>27</v>
      </c>
      <c r="K22" s="917">
        <v>28</v>
      </c>
      <c r="L22" s="862">
        <v>30</v>
      </c>
      <c r="M22" s="918"/>
      <c r="N22" s="919" t="s">
        <v>19</v>
      </c>
      <c r="O22" s="919" t="s">
        <v>19</v>
      </c>
      <c r="P22" s="919" t="s">
        <v>19</v>
      </c>
      <c r="Q22" s="920" t="s">
        <v>19</v>
      </c>
      <c r="R22" s="867"/>
      <c r="T22" s="868"/>
      <c r="U22" s="869"/>
      <c r="W22" s="869"/>
      <c r="X22" s="870"/>
    </row>
    <row r="23" spans="2:24">
      <c r="B23" s="910" t="s">
        <v>228</v>
      </c>
      <c r="C23" s="911">
        <v>7240</v>
      </c>
      <c r="D23" s="911">
        <v>7243</v>
      </c>
      <c r="E23" s="912">
        <v>25</v>
      </c>
      <c r="F23" s="913">
        <v>26</v>
      </c>
      <c r="G23" s="914"/>
      <c r="H23" s="913">
        <v>27</v>
      </c>
      <c r="I23" s="915">
        <v>27</v>
      </c>
      <c r="J23" s="916">
        <v>27</v>
      </c>
      <c r="K23" s="917">
        <v>28</v>
      </c>
      <c r="L23" s="862">
        <v>30</v>
      </c>
      <c r="M23" s="918"/>
      <c r="N23" s="919" t="s">
        <v>19</v>
      </c>
      <c r="O23" s="919" t="s">
        <v>19</v>
      </c>
      <c r="P23" s="919" t="s">
        <v>19</v>
      </c>
      <c r="Q23" s="920" t="s">
        <v>19</v>
      </c>
      <c r="R23" s="867"/>
      <c r="T23" s="868"/>
      <c r="U23" s="869"/>
      <c r="W23" s="869"/>
      <c r="X23" s="870"/>
    </row>
    <row r="24" spans="2:24">
      <c r="B24" s="910" t="s">
        <v>229</v>
      </c>
      <c r="C24" s="911">
        <v>7240</v>
      </c>
      <c r="D24" s="911">
        <v>7244</v>
      </c>
      <c r="E24" s="912">
        <v>25</v>
      </c>
      <c r="F24" s="913">
        <v>26</v>
      </c>
      <c r="G24" s="914"/>
      <c r="H24" s="913">
        <v>27</v>
      </c>
      <c r="I24" s="915">
        <v>27</v>
      </c>
      <c r="J24" s="916">
        <v>27</v>
      </c>
      <c r="K24" s="917">
        <v>28</v>
      </c>
      <c r="L24" s="862">
        <v>30</v>
      </c>
      <c r="M24" s="918"/>
      <c r="N24" s="919" t="s">
        <v>19</v>
      </c>
      <c r="O24" s="919" t="s">
        <v>19</v>
      </c>
      <c r="P24" s="919" t="s">
        <v>19</v>
      </c>
      <c r="Q24" s="920" t="s">
        <v>19</v>
      </c>
      <c r="R24" s="867"/>
      <c r="T24" s="868"/>
      <c r="U24" s="869"/>
      <c r="W24" s="869"/>
      <c r="X24" s="870"/>
    </row>
    <row r="25" spans="2:24">
      <c r="B25" s="921" t="s">
        <v>251</v>
      </c>
      <c r="C25" s="922">
        <v>2870</v>
      </c>
      <c r="D25" s="922">
        <v>2870</v>
      </c>
      <c r="E25" s="923">
        <v>133.5</v>
      </c>
      <c r="F25" s="923">
        <v>131.72</v>
      </c>
      <c r="G25" s="924">
        <v>129.54</v>
      </c>
      <c r="H25" s="923">
        <v>129.54</v>
      </c>
      <c r="I25" s="925">
        <v>126.49</v>
      </c>
      <c r="J25" s="926">
        <v>126.49</v>
      </c>
      <c r="K25" s="924">
        <v>129.16999999999999</v>
      </c>
      <c r="L25" s="862">
        <v>138.24</v>
      </c>
      <c r="M25" s="918"/>
      <c r="N25" s="919" t="s">
        <v>19</v>
      </c>
      <c r="O25" s="919" t="s">
        <v>19</v>
      </c>
      <c r="P25" s="919" t="s">
        <v>19</v>
      </c>
      <c r="Q25" s="920" t="s">
        <v>19</v>
      </c>
      <c r="R25" s="867"/>
      <c r="T25" s="868"/>
      <c r="U25" s="869"/>
      <c r="W25" s="869"/>
      <c r="X25" s="870"/>
    </row>
    <row r="26" spans="2:24">
      <c r="B26" s="921" t="s">
        <v>252</v>
      </c>
      <c r="C26" s="922">
        <v>2870</v>
      </c>
      <c r="D26" s="922">
        <v>2871</v>
      </c>
      <c r="E26" s="923">
        <v>112.5</v>
      </c>
      <c r="F26" s="923">
        <v>117.32</v>
      </c>
      <c r="G26" s="924">
        <v>122.14</v>
      </c>
      <c r="H26" s="923">
        <v>122.14</v>
      </c>
      <c r="I26" s="925">
        <v>126.49</v>
      </c>
      <c r="J26" s="926">
        <v>126.49</v>
      </c>
      <c r="K26" s="924">
        <v>129.16999999999999</v>
      </c>
      <c r="L26" s="862">
        <v>138.24</v>
      </c>
      <c r="M26" s="918"/>
      <c r="N26" s="919" t="s">
        <v>19</v>
      </c>
      <c r="O26" s="919" t="s">
        <v>19</v>
      </c>
      <c r="P26" s="919" t="s">
        <v>19</v>
      </c>
      <c r="Q26" s="920" t="s">
        <v>19</v>
      </c>
      <c r="R26" s="867"/>
      <c r="T26" s="868"/>
      <c r="U26" s="869"/>
      <c r="W26" s="869"/>
      <c r="X26" s="870"/>
    </row>
    <row r="27" spans="2:24">
      <c r="B27" s="921" t="s">
        <v>253</v>
      </c>
      <c r="C27" s="922">
        <v>2870</v>
      </c>
      <c r="D27" s="922">
        <v>2872</v>
      </c>
      <c r="E27" s="923">
        <v>112.5</v>
      </c>
      <c r="F27" s="923">
        <v>117.32</v>
      </c>
      <c r="G27" s="924">
        <v>122.14</v>
      </c>
      <c r="H27" s="923">
        <v>122.14</v>
      </c>
      <c r="I27" s="925">
        <v>126.49</v>
      </c>
      <c r="J27" s="926">
        <v>126.49</v>
      </c>
      <c r="K27" s="924">
        <v>129.16999999999999</v>
      </c>
      <c r="L27" s="862">
        <v>138.24</v>
      </c>
      <c r="M27" s="918"/>
      <c r="N27" s="919" t="s">
        <v>19</v>
      </c>
      <c r="O27" s="919" t="s">
        <v>19</v>
      </c>
      <c r="P27" s="919" t="s">
        <v>19</v>
      </c>
      <c r="Q27" s="920" t="s">
        <v>19</v>
      </c>
      <c r="R27" s="867"/>
      <c r="T27" s="868"/>
      <c r="U27" s="869"/>
      <c r="W27" s="869"/>
      <c r="X27" s="870"/>
    </row>
    <row r="28" spans="2:24">
      <c r="B28" s="921" t="s">
        <v>254</v>
      </c>
      <c r="C28" s="922">
        <v>2870</v>
      </c>
      <c r="D28" s="922">
        <v>2873</v>
      </c>
      <c r="E28" s="923">
        <v>133.5</v>
      </c>
      <c r="F28" s="923">
        <v>131.72</v>
      </c>
      <c r="G28" s="924">
        <v>129.54</v>
      </c>
      <c r="H28" s="923">
        <v>129.54</v>
      </c>
      <c r="I28" s="925">
        <v>126.49</v>
      </c>
      <c r="J28" s="926">
        <v>126.49</v>
      </c>
      <c r="K28" s="924">
        <v>129.16999999999999</v>
      </c>
      <c r="L28" s="862">
        <v>138.24</v>
      </c>
      <c r="M28" s="918"/>
      <c r="N28" s="919" t="s">
        <v>19</v>
      </c>
      <c r="O28" s="919" t="s">
        <v>19</v>
      </c>
      <c r="P28" s="919" t="s">
        <v>19</v>
      </c>
      <c r="Q28" s="920" t="s">
        <v>19</v>
      </c>
      <c r="R28" s="867"/>
      <c r="T28" s="868"/>
      <c r="U28" s="869"/>
      <c r="W28" s="869"/>
      <c r="X28" s="870"/>
    </row>
    <row r="29" spans="2:24">
      <c r="B29" s="921" t="s">
        <v>255</v>
      </c>
      <c r="C29" s="922">
        <v>2870</v>
      </c>
      <c r="D29" s="922">
        <v>2874</v>
      </c>
      <c r="E29" s="923">
        <v>133.5</v>
      </c>
      <c r="F29" s="923">
        <v>131.72</v>
      </c>
      <c r="G29" s="924">
        <v>129.54</v>
      </c>
      <c r="H29" s="923">
        <v>129.54</v>
      </c>
      <c r="I29" s="925">
        <v>126.49</v>
      </c>
      <c r="J29" s="926">
        <v>126.49</v>
      </c>
      <c r="K29" s="924">
        <v>129.16999999999999</v>
      </c>
      <c r="L29" s="862">
        <v>138.24</v>
      </c>
      <c r="M29" s="918"/>
      <c r="N29" s="919" t="s">
        <v>19</v>
      </c>
      <c r="O29" s="919" t="s">
        <v>19</v>
      </c>
      <c r="P29" s="919" t="s">
        <v>19</v>
      </c>
      <c r="Q29" s="920" t="s">
        <v>19</v>
      </c>
      <c r="R29" s="867"/>
      <c r="T29" s="868"/>
      <c r="U29" s="869"/>
      <c r="W29" s="869"/>
      <c r="X29" s="870"/>
    </row>
    <row r="30" spans="2:24">
      <c r="B30" s="927" t="s">
        <v>256</v>
      </c>
      <c r="C30" s="928">
        <v>2450</v>
      </c>
      <c r="D30" s="928">
        <v>2450</v>
      </c>
      <c r="E30" s="923">
        <v>170</v>
      </c>
      <c r="F30" s="923">
        <v>164.66</v>
      </c>
      <c r="G30" s="924">
        <v>158.63</v>
      </c>
      <c r="H30" s="923">
        <v>158.63</v>
      </c>
      <c r="I30" s="925">
        <v>151.35</v>
      </c>
      <c r="J30" s="926">
        <v>151.35</v>
      </c>
      <c r="K30" s="924">
        <v>154.56</v>
      </c>
      <c r="L30" s="862">
        <v>165.41</v>
      </c>
      <c r="M30" s="918"/>
      <c r="N30" s="919" t="s">
        <v>19</v>
      </c>
      <c r="O30" s="919" t="s">
        <v>19</v>
      </c>
      <c r="P30" s="919" t="s">
        <v>19</v>
      </c>
      <c r="Q30" s="920" t="s">
        <v>19</v>
      </c>
      <c r="R30" s="867"/>
      <c r="T30" s="868"/>
      <c r="U30" s="869"/>
      <c r="W30" s="869"/>
      <c r="X30" s="870"/>
    </row>
    <row r="31" spans="2:24">
      <c r="B31" s="921" t="s">
        <v>257</v>
      </c>
      <c r="C31" s="922">
        <v>2450</v>
      </c>
      <c r="D31" s="922">
        <v>2451</v>
      </c>
      <c r="E31" s="923">
        <v>131.75</v>
      </c>
      <c r="F31" s="923">
        <v>138.41</v>
      </c>
      <c r="G31" s="924">
        <v>145.13999999999999</v>
      </c>
      <c r="H31" s="923">
        <v>145.13999999999999</v>
      </c>
      <c r="I31" s="925">
        <v>151.35</v>
      </c>
      <c r="J31" s="926">
        <v>151.35</v>
      </c>
      <c r="K31" s="924">
        <v>154.56</v>
      </c>
      <c r="L31" s="862">
        <v>165.41</v>
      </c>
      <c r="M31" s="918"/>
      <c r="N31" s="919" t="s">
        <v>19</v>
      </c>
      <c r="O31" s="919" t="s">
        <v>19</v>
      </c>
      <c r="P31" s="919" t="s">
        <v>19</v>
      </c>
      <c r="Q31" s="920" t="s">
        <v>19</v>
      </c>
      <c r="R31" s="867"/>
      <c r="T31" s="868"/>
      <c r="U31" s="869"/>
      <c r="W31" s="869"/>
      <c r="X31" s="870"/>
    </row>
    <row r="32" spans="2:24">
      <c r="B32" s="921" t="s">
        <v>258</v>
      </c>
      <c r="C32" s="922">
        <v>2450</v>
      </c>
      <c r="D32" s="922">
        <v>2452</v>
      </c>
      <c r="E32" s="923">
        <v>131.75</v>
      </c>
      <c r="F32" s="923">
        <v>138.41</v>
      </c>
      <c r="G32" s="924">
        <v>145.13999999999999</v>
      </c>
      <c r="H32" s="923">
        <v>145.13999999999999</v>
      </c>
      <c r="I32" s="925">
        <v>151.35</v>
      </c>
      <c r="J32" s="926">
        <v>151.35</v>
      </c>
      <c r="K32" s="924">
        <v>154.56</v>
      </c>
      <c r="L32" s="862">
        <v>165.41</v>
      </c>
      <c r="M32" s="918"/>
      <c r="N32" s="919" t="s">
        <v>19</v>
      </c>
      <c r="O32" s="919" t="s">
        <v>19</v>
      </c>
      <c r="P32" s="919" t="s">
        <v>19</v>
      </c>
      <c r="Q32" s="920" t="s">
        <v>19</v>
      </c>
      <c r="R32" s="867"/>
      <c r="T32" s="868"/>
      <c r="U32" s="869"/>
      <c r="W32" s="869"/>
      <c r="X32" s="870"/>
    </row>
    <row r="33" spans="2:24">
      <c r="B33" s="921" t="s">
        <v>259</v>
      </c>
      <c r="C33" s="922">
        <v>2450</v>
      </c>
      <c r="D33" s="922">
        <v>2453</v>
      </c>
      <c r="E33" s="923">
        <v>170</v>
      </c>
      <c r="F33" s="923">
        <v>164.66</v>
      </c>
      <c r="G33" s="924">
        <v>158.63</v>
      </c>
      <c r="H33" s="923">
        <v>158.63</v>
      </c>
      <c r="I33" s="925">
        <v>151.35</v>
      </c>
      <c r="J33" s="926">
        <v>151.35</v>
      </c>
      <c r="K33" s="924">
        <v>154.56</v>
      </c>
      <c r="L33" s="862">
        <v>165.41</v>
      </c>
      <c r="M33" s="918"/>
      <c r="N33" s="919" t="s">
        <v>19</v>
      </c>
      <c r="O33" s="919" t="s">
        <v>19</v>
      </c>
      <c r="P33" s="919" t="s">
        <v>19</v>
      </c>
      <c r="Q33" s="920" t="s">
        <v>19</v>
      </c>
      <c r="R33" s="867"/>
      <c r="T33" s="868"/>
      <c r="U33" s="869"/>
      <c r="W33" s="869"/>
      <c r="X33" s="870"/>
    </row>
    <row r="34" spans="2:24">
      <c r="B34" s="921" t="s">
        <v>260</v>
      </c>
      <c r="C34" s="922">
        <v>2450</v>
      </c>
      <c r="D34" s="922">
        <v>2454</v>
      </c>
      <c r="E34" s="923">
        <v>170</v>
      </c>
      <c r="F34" s="923">
        <v>164.66</v>
      </c>
      <c r="G34" s="924">
        <v>158.63</v>
      </c>
      <c r="H34" s="923">
        <v>158.63</v>
      </c>
      <c r="I34" s="925">
        <v>151.35</v>
      </c>
      <c r="J34" s="926">
        <v>151.35</v>
      </c>
      <c r="K34" s="924">
        <v>154.56</v>
      </c>
      <c r="L34" s="862">
        <v>165.41</v>
      </c>
      <c r="M34" s="918"/>
      <c r="N34" s="919" t="s">
        <v>19</v>
      </c>
      <c r="O34" s="919" t="s">
        <v>19</v>
      </c>
      <c r="P34" s="919" t="s">
        <v>19</v>
      </c>
      <c r="Q34" s="920" t="s">
        <v>19</v>
      </c>
      <c r="R34" s="867"/>
      <c r="T34" s="868"/>
      <c r="U34" s="869"/>
      <c r="W34" s="869"/>
      <c r="X34" s="870"/>
    </row>
    <row r="35" spans="2:24" s="807" customFormat="1">
      <c r="B35" s="797" t="s">
        <v>1011</v>
      </c>
      <c r="C35" s="798">
        <v>8445</v>
      </c>
      <c r="D35" s="798">
        <v>8447</v>
      </c>
      <c r="E35" s="799"/>
      <c r="F35" s="799"/>
      <c r="G35" s="800"/>
      <c r="H35" s="799"/>
      <c r="I35" s="801"/>
      <c r="J35" s="802"/>
      <c r="K35" s="800">
        <v>71.040000000000006</v>
      </c>
      <c r="L35" s="862">
        <f>K35*1.0724</f>
        <v>76.183296000000013</v>
      </c>
      <c r="M35" s="803"/>
      <c r="N35" s="804" t="s">
        <v>19</v>
      </c>
      <c r="O35" s="804" t="s">
        <v>19</v>
      </c>
      <c r="P35" s="804" t="s">
        <v>19</v>
      </c>
      <c r="Q35" s="805" t="s">
        <v>19</v>
      </c>
      <c r="R35" s="806"/>
      <c r="T35" s="808"/>
      <c r="U35" s="809"/>
      <c r="W35" s="809"/>
      <c r="X35" s="810"/>
    </row>
    <row r="36" spans="2:24">
      <c r="B36" s="856" t="s">
        <v>261</v>
      </c>
      <c r="C36" s="922">
        <v>7250</v>
      </c>
      <c r="D36" s="922">
        <v>7251</v>
      </c>
      <c r="E36" s="929">
        <v>50</v>
      </c>
      <c r="F36" s="923">
        <v>53</v>
      </c>
      <c r="G36" s="924"/>
      <c r="H36" s="923">
        <v>54</v>
      </c>
      <c r="I36" s="925">
        <v>54</v>
      </c>
      <c r="J36" s="926">
        <v>54</v>
      </c>
      <c r="K36" s="924">
        <v>55</v>
      </c>
      <c r="L36" s="862">
        <v>59</v>
      </c>
      <c r="M36" s="918"/>
      <c r="N36" s="919" t="s">
        <v>19</v>
      </c>
      <c r="O36" s="919" t="s">
        <v>19</v>
      </c>
      <c r="P36" s="919" t="s">
        <v>19</v>
      </c>
      <c r="Q36" s="920" t="s">
        <v>19</v>
      </c>
      <c r="R36" s="867"/>
      <c r="T36" s="868"/>
      <c r="U36" s="869"/>
      <c r="W36" s="869"/>
      <c r="X36" s="870"/>
    </row>
    <row r="37" spans="2:24">
      <c r="B37" s="856" t="s">
        <v>262</v>
      </c>
      <c r="C37" s="922">
        <v>7250</v>
      </c>
      <c r="D37" s="922">
        <v>7252</v>
      </c>
      <c r="E37" s="929">
        <v>50</v>
      </c>
      <c r="F37" s="923">
        <v>53</v>
      </c>
      <c r="G37" s="924"/>
      <c r="H37" s="923">
        <v>54</v>
      </c>
      <c r="I37" s="925">
        <v>54</v>
      </c>
      <c r="J37" s="926">
        <v>54</v>
      </c>
      <c r="K37" s="924">
        <v>55</v>
      </c>
      <c r="L37" s="862">
        <v>59</v>
      </c>
      <c r="M37" s="918"/>
      <c r="N37" s="919" t="s">
        <v>19</v>
      </c>
      <c r="O37" s="919" t="s">
        <v>19</v>
      </c>
      <c r="P37" s="919" t="s">
        <v>19</v>
      </c>
      <c r="Q37" s="920" t="s">
        <v>19</v>
      </c>
      <c r="R37" s="867"/>
      <c r="T37" s="868"/>
      <c r="U37" s="869"/>
      <c r="W37" s="869"/>
      <c r="X37" s="870"/>
    </row>
    <row r="38" spans="2:24">
      <c r="B38" s="856" t="s">
        <v>263</v>
      </c>
      <c r="C38" s="922">
        <v>7250</v>
      </c>
      <c r="D38" s="922">
        <v>7253</v>
      </c>
      <c r="E38" s="929">
        <v>50</v>
      </c>
      <c r="F38" s="923">
        <v>53</v>
      </c>
      <c r="G38" s="924"/>
      <c r="H38" s="923">
        <v>54</v>
      </c>
      <c r="I38" s="925">
        <v>54</v>
      </c>
      <c r="J38" s="926">
        <v>54</v>
      </c>
      <c r="K38" s="924">
        <v>55</v>
      </c>
      <c r="L38" s="862">
        <v>59</v>
      </c>
      <c r="M38" s="918"/>
      <c r="N38" s="919" t="s">
        <v>19</v>
      </c>
      <c r="O38" s="919" t="s">
        <v>19</v>
      </c>
      <c r="P38" s="919" t="s">
        <v>19</v>
      </c>
      <c r="Q38" s="920" t="s">
        <v>19</v>
      </c>
      <c r="R38" s="867"/>
      <c r="T38" s="868"/>
      <c r="U38" s="869"/>
      <c r="W38" s="869"/>
      <c r="X38" s="870"/>
    </row>
    <row r="39" spans="2:24">
      <c r="B39" s="856" t="s">
        <v>264</v>
      </c>
      <c r="C39" s="922">
        <v>7250</v>
      </c>
      <c r="D39" s="922">
        <v>7254</v>
      </c>
      <c r="E39" s="929">
        <v>50</v>
      </c>
      <c r="F39" s="923">
        <v>53</v>
      </c>
      <c r="G39" s="924"/>
      <c r="H39" s="923">
        <v>54</v>
      </c>
      <c r="I39" s="925">
        <v>54</v>
      </c>
      <c r="J39" s="926">
        <v>54</v>
      </c>
      <c r="K39" s="924">
        <v>55</v>
      </c>
      <c r="L39" s="862">
        <v>59</v>
      </c>
      <c r="M39" s="918"/>
      <c r="N39" s="919" t="s">
        <v>19</v>
      </c>
      <c r="O39" s="919" t="s">
        <v>19</v>
      </c>
      <c r="P39" s="919" t="s">
        <v>19</v>
      </c>
      <c r="Q39" s="920" t="s">
        <v>19</v>
      </c>
      <c r="R39" s="867"/>
      <c r="T39" s="868"/>
      <c r="U39" s="869"/>
      <c r="W39" s="869"/>
      <c r="X39" s="870"/>
    </row>
    <row r="40" spans="2:24">
      <c r="B40" s="856" t="s">
        <v>230</v>
      </c>
      <c r="C40" s="922">
        <v>7260</v>
      </c>
      <c r="D40" s="922">
        <v>7261</v>
      </c>
      <c r="E40" s="929">
        <v>75</v>
      </c>
      <c r="F40" s="923">
        <v>79</v>
      </c>
      <c r="G40" s="924"/>
      <c r="H40" s="923">
        <v>81</v>
      </c>
      <c r="I40" s="925">
        <v>81</v>
      </c>
      <c r="J40" s="926">
        <v>81</v>
      </c>
      <c r="K40" s="924">
        <v>83</v>
      </c>
      <c r="L40" s="862">
        <v>89</v>
      </c>
      <c r="M40" s="918"/>
      <c r="N40" s="919" t="s">
        <v>19</v>
      </c>
      <c r="O40" s="919" t="s">
        <v>19</v>
      </c>
      <c r="P40" s="919" t="s">
        <v>19</v>
      </c>
      <c r="Q40" s="920" t="s">
        <v>19</v>
      </c>
      <c r="R40" s="867"/>
      <c r="T40" s="868"/>
      <c r="U40" s="869"/>
      <c r="W40" s="869"/>
      <c r="X40" s="870"/>
    </row>
    <row r="41" spans="2:24">
      <c r="B41" s="856" t="s">
        <v>231</v>
      </c>
      <c r="C41" s="922">
        <v>7260</v>
      </c>
      <c r="D41" s="922">
        <v>7262</v>
      </c>
      <c r="E41" s="929">
        <v>75</v>
      </c>
      <c r="F41" s="923">
        <v>79</v>
      </c>
      <c r="G41" s="924"/>
      <c r="H41" s="923">
        <v>81</v>
      </c>
      <c r="I41" s="925">
        <v>81</v>
      </c>
      <c r="J41" s="926">
        <v>81</v>
      </c>
      <c r="K41" s="924">
        <v>83</v>
      </c>
      <c r="L41" s="862">
        <v>89</v>
      </c>
      <c r="M41" s="918"/>
      <c r="N41" s="919" t="s">
        <v>19</v>
      </c>
      <c r="O41" s="919" t="s">
        <v>19</v>
      </c>
      <c r="P41" s="919" t="s">
        <v>19</v>
      </c>
      <c r="Q41" s="920" t="s">
        <v>19</v>
      </c>
      <c r="R41" s="867"/>
      <c r="T41" s="868"/>
      <c r="U41" s="869"/>
      <c r="W41" s="869"/>
      <c r="X41" s="870"/>
    </row>
    <row r="42" spans="2:24">
      <c r="B42" s="856" t="s">
        <v>232</v>
      </c>
      <c r="C42" s="922">
        <v>7260</v>
      </c>
      <c r="D42" s="922">
        <v>7263</v>
      </c>
      <c r="E42" s="929">
        <v>75</v>
      </c>
      <c r="F42" s="923">
        <v>79</v>
      </c>
      <c r="G42" s="924"/>
      <c r="H42" s="923">
        <v>81</v>
      </c>
      <c r="I42" s="925">
        <v>81</v>
      </c>
      <c r="J42" s="926">
        <v>81</v>
      </c>
      <c r="K42" s="924">
        <v>83</v>
      </c>
      <c r="L42" s="862">
        <v>89</v>
      </c>
      <c r="M42" s="918"/>
      <c r="N42" s="919" t="s">
        <v>19</v>
      </c>
      <c r="O42" s="919" t="s">
        <v>19</v>
      </c>
      <c r="P42" s="919" t="s">
        <v>19</v>
      </c>
      <c r="Q42" s="920" t="s">
        <v>19</v>
      </c>
      <c r="R42" s="867"/>
      <c r="T42" s="868"/>
      <c r="U42" s="869"/>
      <c r="W42" s="869"/>
      <c r="X42" s="870"/>
    </row>
    <row r="43" spans="2:24" ht="13.5" thickBot="1">
      <c r="B43" s="879" t="s">
        <v>233</v>
      </c>
      <c r="C43" s="930">
        <v>7260</v>
      </c>
      <c r="D43" s="930">
        <v>7264</v>
      </c>
      <c r="E43" s="931">
        <v>75</v>
      </c>
      <c r="F43" s="932">
        <v>79</v>
      </c>
      <c r="G43" s="933"/>
      <c r="H43" s="932">
        <v>81</v>
      </c>
      <c r="I43" s="934">
        <v>81</v>
      </c>
      <c r="J43" s="935">
        <v>81</v>
      </c>
      <c r="K43" s="933">
        <v>83</v>
      </c>
      <c r="L43" s="885">
        <v>89</v>
      </c>
      <c r="M43" s="936"/>
      <c r="N43" s="937" t="s">
        <v>19</v>
      </c>
      <c r="O43" s="937" t="s">
        <v>19</v>
      </c>
      <c r="P43" s="937" t="s">
        <v>19</v>
      </c>
      <c r="Q43" s="938" t="s">
        <v>19</v>
      </c>
      <c r="R43" s="867"/>
      <c r="T43" s="868"/>
      <c r="U43" s="869"/>
      <c r="W43" s="869"/>
      <c r="X43" s="870"/>
    </row>
    <row r="44" spans="2:24" ht="13.5" thickBot="1">
      <c r="B44" s="890" t="s">
        <v>33</v>
      </c>
      <c r="C44" s="891"/>
      <c r="D44" s="891"/>
      <c r="E44" s="891"/>
      <c r="F44" s="892"/>
      <c r="G44" s="891"/>
      <c r="H44" s="892"/>
      <c r="I44" s="893"/>
      <c r="J44" s="894"/>
      <c r="K44" s="891"/>
      <c r="L44" s="939"/>
      <c r="M44" s="891"/>
      <c r="N44" s="891"/>
      <c r="O44" s="891"/>
      <c r="P44" s="891"/>
      <c r="Q44" s="897"/>
      <c r="R44" s="823"/>
      <c r="T44" s="868"/>
      <c r="U44" s="869"/>
      <c r="W44" s="869"/>
      <c r="X44" s="870"/>
    </row>
    <row r="45" spans="2:24">
      <c r="B45" s="841" t="s">
        <v>251</v>
      </c>
      <c r="C45" s="940">
        <v>2875</v>
      </c>
      <c r="D45" s="940">
        <v>2875</v>
      </c>
      <c r="E45" s="941">
        <v>360.23</v>
      </c>
      <c r="F45" s="941">
        <v>355.5</v>
      </c>
      <c r="G45" s="942">
        <v>349.69</v>
      </c>
      <c r="H45" s="941">
        <v>349.69</v>
      </c>
      <c r="I45" s="943">
        <v>341.51</v>
      </c>
      <c r="J45" s="944">
        <v>341.51</v>
      </c>
      <c r="K45" s="945">
        <v>348.75</v>
      </c>
      <c r="L45" s="906">
        <v>373.23</v>
      </c>
      <c r="M45" s="907"/>
      <c r="N45" s="850" t="s">
        <v>19</v>
      </c>
      <c r="O45" s="850" t="s">
        <v>19</v>
      </c>
      <c r="P45" s="850" t="s">
        <v>19</v>
      </c>
      <c r="Q45" s="851" t="s">
        <v>19</v>
      </c>
      <c r="R45" s="867"/>
      <c r="T45" s="868"/>
      <c r="U45" s="869"/>
      <c r="W45" s="869"/>
      <c r="X45" s="870"/>
    </row>
    <row r="46" spans="2:24">
      <c r="B46" s="856" t="s">
        <v>252</v>
      </c>
      <c r="C46" s="922">
        <v>2875</v>
      </c>
      <c r="D46" s="922">
        <v>2876</v>
      </c>
      <c r="E46" s="912">
        <v>304.35000000000002</v>
      </c>
      <c r="F46" s="912">
        <v>317.17</v>
      </c>
      <c r="G46" s="917">
        <v>329.99</v>
      </c>
      <c r="H46" s="912">
        <v>329.99</v>
      </c>
      <c r="I46" s="915">
        <v>341.51</v>
      </c>
      <c r="J46" s="916">
        <v>341.51</v>
      </c>
      <c r="K46" s="917">
        <v>348.75</v>
      </c>
      <c r="L46" s="906">
        <v>373.23</v>
      </c>
      <c r="M46" s="918"/>
      <c r="N46" s="865" t="s">
        <v>19</v>
      </c>
      <c r="O46" s="865" t="s">
        <v>19</v>
      </c>
      <c r="P46" s="865" t="s">
        <v>19</v>
      </c>
      <c r="Q46" s="866" t="s">
        <v>19</v>
      </c>
      <c r="R46" s="867"/>
      <c r="T46" s="868"/>
      <c r="U46" s="869"/>
      <c r="W46" s="869"/>
      <c r="X46" s="870"/>
    </row>
    <row r="47" spans="2:24">
      <c r="B47" s="856" t="s">
        <v>253</v>
      </c>
      <c r="C47" s="922">
        <v>2875</v>
      </c>
      <c r="D47" s="922">
        <v>2877</v>
      </c>
      <c r="E47" s="912">
        <v>304.35000000000002</v>
      </c>
      <c r="F47" s="912">
        <v>317.17</v>
      </c>
      <c r="G47" s="917">
        <v>329.99</v>
      </c>
      <c r="H47" s="912">
        <v>329.99</v>
      </c>
      <c r="I47" s="915">
        <v>341.51</v>
      </c>
      <c r="J47" s="916">
        <v>341.51</v>
      </c>
      <c r="K47" s="917">
        <v>348.75</v>
      </c>
      <c r="L47" s="906">
        <v>373.23</v>
      </c>
      <c r="M47" s="918"/>
      <c r="N47" s="865" t="s">
        <v>19</v>
      </c>
      <c r="O47" s="865" t="s">
        <v>19</v>
      </c>
      <c r="P47" s="865" t="s">
        <v>19</v>
      </c>
      <c r="Q47" s="866" t="s">
        <v>19</v>
      </c>
      <c r="R47" s="867"/>
      <c r="T47" s="868"/>
      <c r="U47" s="869"/>
      <c r="W47" s="869"/>
      <c r="X47" s="870"/>
    </row>
    <row r="48" spans="2:24">
      <c r="B48" s="856" t="s">
        <v>254</v>
      </c>
      <c r="C48" s="922">
        <v>2875</v>
      </c>
      <c r="D48" s="922">
        <v>2878</v>
      </c>
      <c r="E48" s="912">
        <v>360.23</v>
      </c>
      <c r="F48" s="912">
        <v>355.5</v>
      </c>
      <c r="G48" s="917">
        <v>349.69</v>
      </c>
      <c r="H48" s="912">
        <v>349.69</v>
      </c>
      <c r="I48" s="915">
        <v>341.51</v>
      </c>
      <c r="J48" s="916">
        <v>341.51</v>
      </c>
      <c r="K48" s="917">
        <v>348.75</v>
      </c>
      <c r="L48" s="906">
        <v>373.23</v>
      </c>
      <c r="M48" s="918"/>
      <c r="N48" s="865" t="s">
        <v>19</v>
      </c>
      <c r="O48" s="865" t="s">
        <v>19</v>
      </c>
      <c r="P48" s="865" t="s">
        <v>19</v>
      </c>
      <c r="Q48" s="866" t="s">
        <v>19</v>
      </c>
      <c r="R48" s="867"/>
      <c r="T48" s="868"/>
      <c r="U48" s="869"/>
      <c r="W48" s="869"/>
      <c r="X48" s="870"/>
    </row>
    <row r="49" spans="2:24">
      <c r="B49" s="856" t="s">
        <v>255</v>
      </c>
      <c r="C49" s="922">
        <v>2875</v>
      </c>
      <c r="D49" s="922">
        <v>2879</v>
      </c>
      <c r="E49" s="912">
        <v>360.23</v>
      </c>
      <c r="F49" s="912">
        <v>355.5</v>
      </c>
      <c r="G49" s="917">
        <v>349.69</v>
      </c>
      <c r="H49" s="912">
        <v>349.69</v>
      </c>
      <c r="I49" s="915">
        <v>341.51</v>
      </c>
      <c r="J49" s="916">
        <v>341.51</v>
      </c>
      <c r="K49" s="946">
        <v>348.75</v>
      </c>
      <c r="L49" s="906">
        <v>373.23</v>
      </c>
      <c r="M49" s="918"/>
      <c r="N49" s="865" t="s">
        <v>19</v>
      </c>
      <c r="O49" s="865" t="s">
        <v>19</v>
      </c>
      <c r="P49" s="865" t="s">
        <v>19</v>
      </c>
      <c r="Q49" s="866" t="s">
        <v>19</v>
      </c>
      <c r="R49" s="867"/>
      <c r="T49" s="868"/>
      <c r="U49" s="869"/>
      <c r="W49" s="869"/>
      <c r="X49" s="870"/>
    </row>
    <row r="50" spans="2:24">
      <c r="B50" s="856" t="s">
        <v>256</v>
      </c>
      <c r="C50" s="922">
        <v>2885</v>
      </c>
      <c r="D50" s="922">
        <v>2885</v>
      </c>
      <c r="E50" s="912">
        <v>445.5</v>
      </c>
      <c r="F50" s="912">
        <v>435.31</v>
      </c>
      <c r="G50" s="917">
        <v>423.53</v>
      </c>
      <c r="H50" s="912">
        <v>423.53</v>
      </c>
      <c r="I50" s="915">
        <v>408.65</v>
      </c>
      <c r="J50" s="916">
        <v>408.65</v>
      </c>
      <c r="K50" s="917">
        <v>417.31</v>
      </c>
      <c r="L50" s="862">
        <v>446.61</v>
      </c>
      <c r="M50" s="918"/>
      <c r="N50" s="865" t="s">
        <v>19</v>
      </c>
      <c r="O50" s="865" t="s">
        <v>19</v>
      </c>
      <c r="P50" s="865" t="s">
        <v>19</v>
      </c>
      <c r="Q50" s="866" t="s">
        <v>19</v>
      </c>
      <c r="R50" s="867"/>
      <c r="T50" s="868"/>
      <c r="U50" s="869"/>
      <c r="W50" s="869"/>
      <c r="X50" s="870"/>
    </row>
    <row r="51" spans="2:24">
      <c r="B51" s="856" t="s">
        <v>257</v>
      </c>
      <c r="C51" s="922">
        <v>2885</v>
      </c>
      <c r="D51" s="922">
        <v>2886</v>
      </c>
      <c r="E51" s="912">
        <v>343.88</v>
      </c>
      <c r="F51" s="912">
        <v>365.59</v>
      </c>
      <c r="G51" s="917">
        <v>387.71</v>
      </c>
      <c r="H51" s="912">
        <v>387.71</v>
      </c>
      <c r="I51" s="915">
        <v>408.65</v>
      </c>
      <c r="J51" s="916">
        <v>408.65</v>
      </c>
      <c r="K51" s="917">
        <v>417.31</v>
      </c>
      <c r="L51" s="862">
        <v>446.61</v>
      </c>
      <c r="M51" s="918"/>
      <c r="N51" s="865" t="s">
        <v>19</v>
      </c>
      <c r="O51" s="865" t="s">
        <v>19</v>
      </c>
      <c r="P51" s="865" t="s">
        <v>19</v>
      </c>
      <c r="Q51" s="866" t="s">
        <v>19</v>
      </c>
      <c r="R51" s="867"/>
      <c r="T51" s="868"/>
      <c r="U51" s="869"/>
      <c r="W51" s="869"/>
      <c r="X51" s="870"/>
    </row>
    <row r="52" spans="2:24">
      <c r="B52" s="856" t="s">
        <v>258</v>
      </c>
      <c r="C52" s="922">
        <v>2885</v>
      </c>
      <c r="D52" s="922">
        <v>2887</v>
      </c>
      <c r="E52" s="912">
        <v>343.88</v>
      </c>
      <c r="F52" s="912">
        <v>365.59</v>
      </c>
      <c r="G52" s="917">
        <v>387.71</v>
      </c>
      <c r="H52" s="912">
        <v>387.71</v>
      </c>
      <c r="I52" s="915">
        <v>408.65</v>
      </c>
      <c r="J52" s="916">
        <v>408.65</v>
      </c>
      <c r="K52" s="917">
        <v>417.31</v>
      </c>
      <c r="L52" s="862">
        <v>446.61</v>
      </c>
      <c r="M52" s="918"/>
      <c r="N52" s="865" t="s">
        <v>19</v>
      </c>
      <c r="O52" s="865" t="s">
        <v>19</v>
      </c>
      <c r="P52" s="865" t="s">
        <v>19</v>
      </c>
      <c r="Q52" s="866" t="s">
        <v>19</v>
      </c>
      <c r="R52" s="867"/>
      <c r="T52" s="868"/>
      <c r="U52" s="869"/>
      <c r="W52" s="869"/>
      <c r="X52" s="870"/>
    </row>
    <row r="53" spans="2:24">
      <c r="B53" s="856" t="s">
        <v>259</v>
      </c>
      <c r="C53" s="922">
        <v>2885</v>
      </c>
      <c r="D53" s="922">
        <v>2888</v>
      </c>
      <c r="E53" s="912">
        <v>445.5</v>
      </c>
      <c r="F53" s="912">
        <v>435.31</v>
      </c>
      <c r="G53" s="917">
        <v>423.53</v>
      </c>
      <c r="H53" s="912">
        <v>423.53</v>
      </c>
      <c r="I53" s="915">
        <v>408.65</v>
      </c>
      <c r="J53" s="916">
        <v>408.65</v>
      </c>
      <c r="K53" s="917">
        <v>417.31</v>
      </c>
      <c r="L53" s="862">
        <v>446.61</v>
      </c>
      <c r="M53" s="918"/>
      <c r="N53" s="865" t="s">
        <v>19</v>
      </c>
      <c r="O53" s="865" t="s">
        <v>19</v>
      </c>
      <c r="P53" s="865" t="s">
        <v>19</v>
      </c>
      <c r="Q53" s="866" t="s">
        <v>19</v>
      </c>
      <c r="R53" s="867"/>
      <c r="T53" s="868"/>
      <c r="U53" s="869"/>
      <c r="W53" s="869"/>
      <c r="X53" s="870"/>
    </row>
    <row r="54" spans="2:24" ht="13.5" thickBot="1">
      <c r="B54" s="879" t="s">
        <v>260</v>
      </c>
      <c r="C54" s="930">
        <v>2885</v>
      </c>
      <c r="D54" s="930">
        <v>2889</v>
      </c>
      <c r="E54" s="947">
        <v>445.5</v>
      </c>
      <c r="F54" s="947">
        <v>435.31</v>
      </c>
      <c r="G54" s="948">
        <v>423.53</v>
      </c>
      <c r="H54" s="947">
        <v>423.53</v>
      </c>
      <c r="I54" s="949">
        <v>408.65</v>
      </c>
      <c r="J54" s="950">
        <v>408.65</v>
      </c>
      <c r="K54" s="948">
        <v>417.31</v>
      </c>
      <c r="L54" s="862">
        <v>446.61</v>
      </c>
      <c r="M54" s="936"/>
      <c r="N54" s="888" t="s">
        <v>19</v>
      </c>
      <c r="O54" s="888" t="s">
        <v>19</v>
      </c>
      <c r="P54" s="888" t="s">
        <v>19</v>
      </c>
      <c r="Q54" s="889" t="s">
        <v>19</v>
      </c>
      <c r="R54" s="867"/>
      <c r="T54" s="868"/>
      <c r="U54" s="869"/>
      <c r="W54" s="869"/>
      <c r="X54" s="870"/>
    </row>
    <row r="55" spans="2:24" ht="13.5" thickBot="1">
      <c r="B55" s="890" t="s">
        <v>35</v>
      </c>
      <c r="C55" s="891"/>
      <c r="D55" s="891"/>
      <c r="E55" s="891"/>
      <c r="F55" s="892"/>
      <c r="G55" s="891"/>
      <c r="H55" s="892"/>
      <c r="I55" s="893"/>
      <c r="J55" s="894"/>
      <c r="K55" s="891"/>
      <c r="L55" s="939"/>
      <c r="M55" s="896"/>
      <c r="N55" s="891"/>
      <c r="O55" s="891"/>
      <c r="P55" s="891"/>
      <c r="Q55" s="897"/>
      <c r="R55" s="823"/>
      <c r="T55" s="868"/>
      <c r="U55" s="869"/>
      <c r="W55" s="869"/>
      <c r="X55" s="870"/>
    </row>
    <row r="56" spans="2:24">
      <c r="B56" s="898" t="s">
        <v>247</v>
      </c>
      <c r="C56" s="899">
        <v>7235</v>
      </c>
      <c r="D56" s="899">
        <v>7236</v>
      </c>
      <c r="E56" s="941">
        <v>150</v>
      </c>
      <c r="F56" s="941">
        <v>160</v>
      </c>
      <c r="G56" s="942"/>
      <c r="H56" s="941">
        <v>160</v>
      </c>
      <c r="I56" s="943">
        <v>160</v>
      </c>
      <c r="J56" s="944">
        <v>160</v>
      </c>
      <c r="K56" s="945">
        <v>170</v>
      </c>
      <c r="L56" s="906">
        <v>180</v>
      </c>
      <c r="M56" s="907"/>
      <c r="N56" s="850" t="s">
        <v>19</v>
      </c>
      <c r="O56" s="850" t="s">
        <v>19</v>
      </c>
      <c r="P56" s="850" t="s">
        <v>19</v>
      </c>
      <c r="Q56" s="851" t="s">
        <v>19</v>
      </c>
      <c r="R56" s="867"/>
      <c r="T56" s="868"/>
      <c r="U56" s="869"/>
      <c r="W56" s="869"/>
      <c r="X56" s="870"/>
    </row>
    <row r="57" spans="2:24">
      <c r="B57" s="910" t="s">
        <v>248</v>
      </c>
      <c r="C57" s="911">
        <v>7235</v>
      </c>
      <c r="D57" s="911">
        <v>7237</v>
      </c>
      <c r="E57" s="912">
        <v>150</v>
      </c>
      <c r="F57" s="912">
        <v>160</v>
      </c>
      <c r="G57" s="917"/>
      <c r="H57" s="913">
        <v>160</v>
      </c>
      <c r="I57" s="915">
        <v>160</v>
      </c>
      <c r="J57" s="916">
        <v>160</v>
      </c>
      <c r="K57" s="917">
        <v>170</v>
      </c>
      <c r="L57" s="862">
        <v>180</v>
      </c>
      <c r="M57" s="918"/>
      <c r="N57" s="865" t="s">
        <v>19</v>
      </c>
      <c r="O57" s="865" t="s">
        <v>19</v>
      </c>
      <c r="P57" s="865" t="s">
        <v>19</v>
      </c>
      <c r="Q57" s="866" t="s">
        <v>19</v>
      </c>
      <c r="R57" s="867"/>
      <c r="T57" s="868"/>
      <c r="U57" s="869"/>
      <c r="W57" s="869"/>
      <c r="X57" s="870"/>
    </row>
    <row r="58" spans="2:24">
      <c r="B58" s="910" t="s">
        <v>249</v>
      </c>
      <c r="C58" s="911">
        <v>7235</v>
      </c>
      <c r="D58" s="911">
        <v>7238</v>
      </c>
      <c r="E58" s="912">
        <v>150</v>
      </c>
      <c r="F58" s="912">
        <v>160</v>
      </c>
      <c r="G58" s="917"/>
      <c r="H58" s="913">
        <v>160</v>
      </c>
      <c r="I58" s="915">
        <v>160</v>
      </c>
      <c r="J58" s="916">
        <v>160</v>
      </c>
      <c r="K58" s="917">
        <v>170</v>
      </c>
      <c r="L58" s="862">
        <v>180</v>
      </c>
      <c r="M58" s="918"/>
      <c r="N58" s="865" t="s">
        <v>19</v>
      </c>
      <c r="O58" s="865" t="s">
        <v>19</v>
      </c>
      <c r="P58" s="865" t="s">
        <v>19</v>
      </c>
      <c r="Q58" s="866" t="s">
        <v>19</v>
      </c>
      <c r="R58" s="867"/>
      <c r="T58" s="868"/>
      <c r="U58" s="869"/>
      <c r="W58" s="869"/>
      <c r="X58" s="870"/>
    </row>
    <row r="59" spans="2:24">
      <c r="B59" s="910" t="s">
        <v>250</v>
      </c>
      <c r="C59" s="911">
        <v>7235</v>
      </c>
      <c r="D59" s="911">
        <v>7239</v>
      </c>
      <c r="E59" s="912">
        <v>150</v>
      </c>
      <c r="F59" s="912">
        <v>160</v>
      </c>
      <c r="G59" s="917"/>
      <c r="H59" s="913">
        <v>160</v>
      </c>
      <c r="I59" s="915">
        <v>160</v>
      </c>
      <c r="J59" s="916">
        <v>160</v>
      </c>
      <c r="K59" s="917">
        <v>170</v>
      </c>
      <c r="L59" s="862">
        <v>180</v>
      </c>
      <c r="M59" s="918"/>
      <c r="N59" s="865" t="s">
        <v>19</v>
      </c>
      <c r="O59" s="865" t="s">
        <v>19</v>
      </c>
      <c r="P59" s="865" t="s">
        <v>19</v>
      </c>
      <c r="Q59" s="866" t="s">
        <v>19</v>
      </c>
      <c r="R59" s="867"/>
      <c r="T59" s="868"/>
      <c r="U59" s="869"/>
      <c r="W59" s="869"/>
      <c r="X59" s="870"/>
    </row>
    <row r="60" spans="2:24">
      <c r="B60" s="910" t="s">
        <v>226</v>
      </c>
      <c r="C60" s="911">
        <v>7245</v>
      </c>
      <c r="D60" s="911">
        <v>7246</v>
      </c>
      <c r="E60" s="912">
        <v>250</v>
      </c>
      <c r="F60" s="912">
        <v>260</v>
      </c>
      <c r="G60" s="917"/>
      <c r="H60" s="913">
        <v>270</v>
      </c>
      <c r="I60" s="915">
        <v>270</v>
      </c>
      <c r="J60" s="916">
        <v>270</v>
      </c>
      <c r="K60" s="917">
        <v>280</v>
      </c>
      <c r="L60" s="862">
        <v>300</v>
      </c>
      <c r="M60" s="918"/>
      <c r="N60" s="865" t="s">
        <v>19</v>
      </c>
      <c r="O60" s="865" t="s">
        <v>19</v>
      </c>
      <c r="P60" s="865" t="s">
        <v>19</v>
      </c>
      <c r="Q60" s="866" t="s">
        <v>19</v>
      </c>
      <c r="R60" s="867"/>
      <c r="T60" s="868"/>
      <c r="U60" s="869"/>
      <c r="W60" s="869"/>
      <c r="X60" s="870"/>
    </row>
    <row r="61" spans="2:24">
      <c r="B61" s="910" t="s">
        <v>227</v>
      </c>
      <c r="C61" s="911">
        <v>7245</v>
      </c>
      <c r="D61" s="911">
        <v>7247</v>
      </c>
      <c r="E61" s="912">
        <v>250</v>
      </c>
      <c r="F61" s="912">
        <v>260</v>
      </c>
      <c r="G61" s="917"/>
      <c r="H61" s="913">
        <v>270</v>
      </c>
      <c r="I61" s="915">
        <v>270</v>
      </c>
      <c r="J61" s="916">
        <v>270</v>
      </c>
      <c r="K61" s="917">
        <v>280</v>
      </c>
      <c r="L61" s="862">
        <v>300</v>
      </c>
      <c r="M61" s="918"/>
      <c r="N61" s="865" t="s">
        <v>19</v>
      </c>
      <c r="O61" s="865" t="s">
        <v>19</v>
      </c>
      <c r="P61" s="865" t="s">
        <v>19</v>
      </c>
      <c r="Q61" s="866" t="s">
        <v>19</v>
      </c>
      <c r="R61" s="867"/>
      <c r="T61" s="868"/>
      <c r="U61" s="869"/>
      <c r="W61" s="869"/>
      <c r="X61" s="870"/>
    </row>
    <row r="62" spans="2:24">
      <c r="B62" s="910" t="s">
        <v>228</v>
      </c>
      <c r="C62" s="911">
        <v>7245</v>
      </c>
      <c r="D62" s="911">
        <v>7248</v>
      </c>
      <c r="E62" s="912">
        <v>250</v>
      </c>
      <c r="F62" s="912">
        <v>260</v>
      </c>
      <c r="G62" s="917"/>
      <c r="H62" s="913">
        <v>270</v>
      </c>
      <c r="I62" s="915">
        <v>270</v>
      </c>
      <c r="J62" s="916">
        <v>270</v>
      </c>
      <c r="K62" s="917">
        <v>280</v>
      </c>
      <c r="L62" s="862">
        <v>300</v>
      </c>
      <c r="M62" s="918"/>
      <c r="N62" s="865" t="s">
        <v>19</v>
      </c>
      <c r="O62" s="865" t="s">
        <v>19</v>
      </c>
      <c r="P62" s="865" t="s">
        <v>19</v>
      </c>
      <c r="Q62" s="866" t="s">
        <v>19</v>
      </c>
      <c r="R62" s="867"/>
      <c r="T62" s="868"/>
      <c r="U62" s="869"/>
      <c r="W62" s="869"/>
      <c r="X62" s="870"/>
    </row>
    <row r="63" spans="2:24">
      <c r="B63" s="910" t="s">
        <v>229</v>
      </c>
      <c r="C63" s="911">
        <v>7245</v>
      </c>
      <c r="D63" s="911">
        <v>7249</v>
      </c>
      <c r="E63" s="912">
        <v>250</v>
      </c>
      <c r="F63" s="912">
        <v>260</v>
      </c>
      <c r="G63" s="917"/>
      <c r="H63" s="913">
        <v>270</v>
      </c>
      <c r="I63" s="915">
        <v>270</v>
      </c>
      <c r="J63" s="916">
        <v>270</v>
      </c>
      <c r="K63" s="917">
        <v>280</v>
      </c>
      <c r="L63" s="862">
        <v>300</v>
      </c>
      <c r="M63" s="918"/>
      <c r="N63" s="865" t="s">
        <v>19</v>
      </c>
      <c r="O63" s="865" t="s">
        <v>19</v>
      </c>
      <c r="P63" s="865" t="s">
        <v>19</v>
      </c>
      <c r="Q63" s="866" t="s">
        <v>19</v>
      </c>
      <c r="R63" s="867"/>
      <c r="T63" s="868"/>
      <c r="U63" s="869"/>
      <c r="W63" s="869"/>
      <c r="X63" s="870"/>
    </row>
    <row r="64" spans="2:24">
      <c r="B64" s="910" t="s">
        <v>246</v>
      </c>
      <c r="C64" s="911">
        <v>8102</v>
      </c>
      <c r="D64" s="911">
        <v>8102</v>
      </c>
      <c r="E64" s="912" t="s">
        <v>18</v>
      </c>
      <c r="F64" s="858" t="s">
        <v>18</v>
      </c>
      <c r="G64" s="859"/>
      <c r="H64" s="913"/>
      <c r="I64" s="915"/>
      <c r="J64" s="916"/>
      <c r="K64" s="917"/>
      <c r="L64" s="862"/>
      <c r="M64" s="918"/>
      <c r="N64" s="865" t="s">
        <v>19</v>
      </c>
      <c r="O64" s="865" t="s">
        <v>19</v>
      </c>
      <c r="P64" s="865" t="s">
        <v>19</v>
      </c>
      <c r="Q64" s="866" t="s">
        <v>19</v>
      </c>
      <c r="R64" s="867"/>
      <c r="T64" s="868"/>
      <c r="U64" s="869"/>
      <c r="W64" s="869"/>
      <c r="X64" s="870"/>
    </row>
    <row r="65" spans="2:24">
      <c r="B65" s="951" t="s">
        <v>878</v>
      </c>
      <c r="C65" s="928">
        <v>1630</v>
      </c>
      <c r="D65" s="928">
        <v>1631</v>
      </c>
      <c r="E65" s="912"/>
      <c r="F65" s="858"/>
      <c r="G65" s="859"/>
      <c r="H65" s="913"/>
      <c r="I65" s="915"/>
      <c r="J65" s="916"/>
      <c r="K65" s="917"/>
      <c r="L65" s="862"/>
      <c r="M65" s="918"/>
      <c r="N65" s="865" t="s">
        <v>19</v>
      </c>
      <c r="O65" s="865" t="s">
        <v>20</v>
      </c>
      <c r="P65" s="865"/>
      <c r="Q65" s="865"/>
      <c r="R65" s="867"/>
      <c r="T65" s="868"/>
      <c r="U65" s="869"/>
      <c r="W65" s="869"/>
      <c r="X65" s="870"/>
    </row>
    <row r="66" spans="2:24">
      <c r="B66" s="910" t="s">
        <v>879</v>
      </c>
      <c r="C66" s="928">
        <v>1630</v>
      </c>
      <c r="D66" s="928">
        <v>1632</v>
      </c>
      <c r="E66" s="912"/>
      <c r="F66" s="858"/>
      <c r="G66" s="859"/>
      <c r="H66" s="913"/>
      <c r="I66" s="915"/>
      <c r="J66" s="916"/>
      <c r="K66" s="917"/>
      <c r="L66" s="862"/>
      <c r="M66" s="918"/>
      <c r="N66" s="865" t="s">
        <v>19</v>
      </c>
      <c r="O66" s="865" t="s">
        <v>20</v>
      </c>
      <c r="P66" s="865"/>
      <c r="Q66" s="865"/>
      <c r="R66" s="867"/>
      <c r="T66" s="868"/>
      <c r="U66" s="869"/>
      <c r="W66" s="869"/>
      <c r="X66" s="870"/>
    </row>
    <row r="67" spans="2:24">
      <c r="B67" s="910" t="s">
        <v>880</v>
      </c>
      <c r="C67" s="928">
        <v>1630</v>
      </c>
      <c r="D67" s="928">
        <v>1633</v>
      </c>
      <c r="E67" s="912"/>
      <c r="F67" s="858"/>
      <c r="G67" s="859"/>
      <c r="H67" s="913"/>
      <c r="I67" s="915"/>
      <c r="J67" s="916"/>
      <c r="K67" s="917"/>
      <c r="L67" s="862"/>
      <c r="M67" s="918"/>
      <c r="N67" s="865" t="s">
        <v>19</v>
      </c>
      <c r="O67" s="865" t="s">
        <v>20</v>
      </c>
      <c r="P67" s="865"/>
      <c r="Q67" s="865"/>
      <c r="R67" s="867"/>
      <c r="T67" s="868"/>
      <c r="U67" s="869"/>
      <c r="W67" s="869"/>
      <c r="X67" s="870"/>
    </row>
    <row r="68" spans="2:24">
      <c r="B68" s="910" t="s">
        <v>881</v>
      </c>
      <c r="C68" s="928">
        <v>1630</v>
      </c>
      <c r="D68" s="928">
        <v>1634</v>
      </c>
      <c r="E68" s="912"/>
      <c r="F68" s="858"/>
      <c r="G68" s="859"/>
      <c r="H68" s="913"/>
      <c r="I68" s="915"/>
      <c r="J68" s="916"/>
      <c r="K68" s="917"/>
      <c r="L68" s="862"/>
      <c r="M68" s="918"/>
      <c r="N68" s="865" t="s">
        <v>19</v>
      </c>
      <c r="O68" s="865" t="s">
        <v>20</v>
      </c>
      <c r="P68" s="865"/>
      <c r="Q68" s="865"/>
      <c r="R68" s="867"/>
      <c r="T68" s="868"/>
      <c r="U68" s="869"/>
      <c r="W68" s="869"/>
      <c r="X68" s="870"/>
    </row>
    <row r="69" spans="2:24">
      <c r="B69" s="910" t="s">
        <v>251</v>
      </c>
      <c r="C69" s="928">
        <v>2880</v>
      </c>
      <c r="D69" s="928">
        <v>2880</v>
      </c>
      <c r="E69" s="912">
        <v>1186.75</v>
      </c>
      <c r="F69" s="912">
        <v>1221.28</v>
      </c>
      <c r="G69" s="917">
        <v>1184.27</v>
      </c>
      <c r="H69" s="912">
        <v>1184.27</v>
      </c>
      <c r="I69" s="915">
        <v>1138.3800000000001</v>
      </c>
      <c r="J69" s="916">
        <v>1138.3800000000001</v>
      </c>
      <c r="K69" s="917">
        <v>1162.51</v>
      </c>
      <c r="L69" s="862">
        <v>1244.1199999999999</v>
      </c>
      <c r="M69" s="952"/>
      <c r="N69" s="865" t="s">
        <v>19</v>
      </c>
      <c r="O69" s="865" t="s">
        <v>19</v>
      </c>
      <c r="P69" s="865" t="s">
        <v>19</v>
      </c>
      <c r="Q69" s="866" t="s">
        <v>19</v>
      </c>
      <c r="R69" s="867"/>
      <c r="T69" s="868"/>
      <c r="U69" s="869"/>
      <c r="W69" s="869"/>
      <c r="X69" s="870"/>
    </row>
    <row r="70" spans="2:24">
      <c r="B70" s="910" t="s">
        <v>252</v>
      </c>
      <c r="C70" s="928">
        <v>2880</v>
      </c>
      <c r="D70" s="928">
        <v>2881</v>
      </c>
      <c r="E70" s="912">
        <v>1055.25</v>
      </c>
      <c r="F70" s="912">
        <v>1085.19</v>
      </c>
      <c r="G70" s="917">
        <v>1114.3399999999999</v>
      </c>
      <c r="H70" s="912">
        <v>1114.3399999999999</v>
      </c>
      <c r="I70" s="915">
        <v>1138.3800000000001</v>
      </c>
      <c r="J70" s="916">
        <v>1138.3800000000001</v>
      </c>
      <c r="K70" s="917">
        <v>1162.51</v>
      </c>
      <c r="L70" s="862">
        <v>1244.1199999999999</v>
      </c>
      <c r="M70" s="952"/>
      <c r="N70" s="865" t="s">
        <v>19</v>
      </c>
      <c r="O70" s="865" t="s">
        <v>19</v>
      </c>
      <c r="P70" s="865" t="s">
        <v>19</v>
      </c>
      <c r="Q70" s="866" t="s">
        <v>19</v>
      </c>
      <c r="R70" s="867"/>
      <c r="T70" s="868"/>
      <c r="U70" s="869"/>
      <c r="W70" s="869"/>
      <c r="X70" s="870"/>
    </row>
    <row r="71" spans="2:24">
      <c r="B71" s="910" t="s">
        <v>253</v>
      </c>
      <c r="C71" s="928">
        <v>2880</v>
      </c>
      <c r="D71" s="928">
        <v>2882</v>
      </c>
      <c r="E71" s="912">
        <v>1055.25</v>
      </c>
      <c r="F71" s="912">
        <v>1085.19</v>
      </c>
      <c r="G71" s="917">
        <v>1114.3399999999999</v>
      </c>
      <c r="H71" s="912">
        <v>1114.3399999999999</v>
      </c>
      <c r="I71" s="915">
        <v>1138.3800000000001</v>
      </c>
      <c r="J71" s="916">
        <v>1138.3800000000001</v>
      </c>
      <c r="K71" s="917">
        <v>1162.51</v>
      </c>
      <c r="L71" s="862">
        <v>1244.1199999999999</v>
      </c>
      <c r="M71" s="952"/>
      <c r="N71" s="865" t="s">
        <v>19</v>
      </c>
      <c r="O71" s="865" t="s">
        <v>19</v>
      </c>
      <c r="P71" s="865" t="s">
        <v>19</v>
      </c>
      <c r="Q71" s="866" t="s">
        <v>19</v>
      </c>
      <c r="R71" s="867"/>
      <c r="T71" s="868"/>
      <c r="U71" s="869"/>
      <c r="W71" s="869"/>
      <c r="X71" s="870"/>
    </row>
    <row r="72" spans="2:24">
      <c r="B72" s="910" t="s">
        <v>254</v>
      </c>
      <c r="C72" s="928">
        <v>2880</v>
      </c>
      <c r="D72" s="928">
        <v>2883</v>
      </c>
      <c r="E72" s="912">
        <v>1253.6300000000001</v>
      </c>
      <c r="F72" s="912">
        <v>1221.28</v>
      </c>
      <c r="G72" s="917">
        <v>1184.27</v>
      </c>
      <c r="H72" s="912">
        <v>1184.27</v>
      </c>
      <c r="I72" s="915">
        <v>1138.3800000000001</v>
      </c>
      <c r="J72" s="916">
        <v>1138.3800000000001</v>
      </c>
      <c r="K72" s="917">
        <v>1162.51</v>
      </c>
      <c r="L72" s="862">
        <v>1244.1199999999999</v>
      </c>
      <c r="M72" s="952"/>
      <c r="N72" s="865" t="s">
        <v>19</v>
      </c>
      <c r="O72" s="865" t="s">
        <v>19</v>
      </c>
      <c r="P72" s="865" t="s">
        <v>19</v>
      </c>
      <c r="Q72" s="866" t="s">
        <v>19</v>
      </c>
      <c r="R72" s="867"/>
      <c r="T72" s="868"/>
      <c r="U72" s="869"/>
      <c r="W72" s="869"/>
      <c r="X72" s="870"/>
    </row>
    <row r="73" spans="2:24">
      <c r="B73" s="910" t="s">
        <v>255</v>
      </c>
      <c r="C73" s="928">
        <v>2880</v>
      </c>
      <c r="D73" s="928">
        <v>2884</v>
      </c>
      <c r="E73" s="912">
        <v>1253.6300000000001</v>
      </c>
      <c r="F73" s="912">
        <v>1221.28</v>
      </c>
      <c r="G73" s="917">
        <v>1184.27</v>
      </c>
      <c r="H73" s="912">
        <v>1184.27</v>
      </c>
      <c r="I73" s="915">
        <v>1138.3800000000001</v>
      </c>
      <c r="J73" s="916">
        <v>1138.3800000000001</v>
      </c>
      <c r="K73" s="917">
        <v>1162.51</v>
      </c>
      <c r="L73" s="862">
        <v>1244.1199999999999</v>
      </c>
      <c r="M73" s="952"/>
      <c r="N73" s="865" t="s">
        <v>19</v>
      </c>
      <c r="O73" s="865" t="s">
        <v>19</v>
      </c>
      <c r="P73" s="865" t="s">
        <v>19</v>
      </c>
      <c r="Q73" s="866" t="s">
        <v>19</v>
      </c>
      <c r="R73" s="867"/>
      <c r="T73" s="868"/>
      <c r="U73" s="869"/>
      <c r="W73" s="869"/>
      <c r="X73" s="870"/>
    </row>
    <row r="74" spans="2:24">
      <c r="B74" s="910" t="s">
        <v>256</v>
      </c>
      <c r="C74" s="928">
        <v>2455</v>
      </c>
      <c r="D74" s="928">
        <v>2455</v>
      </c>
      <c r="E74" s="912">
        <v>1565</v>
      </c>
      <c r="F74" s="912">
        <v>1553.94</v>
      </c>
      <c r="G74" s="917">
        <v>1538.66</v>
      </c>
      <c r="H74" s="912">
        <v>1538.66</v>
      </c>
      <c r="I74" s="915">
        <v>1513.52</v>
      </c>
      <c r="J74" s="916">
        <v>1513.52</v>
      </c>
      <c r="K74" s="917">
        <v>1545.61</v>
      </c>
      <c r="L74" s="862">
        <v>1654.11</v>
      </c>
      <c r="M74" s="952"/>
      <c r="N74" s="865" t="s">
        <v>19</v>
      </c>
      <c r="O74" s="865" t="s">
        <v>19</v>
      </c>
      <c r="P74" s="865" t="s">
        <v>19</v>
      </c>
      <c r="Q74" s="866" t="s">
        <v>19</v>
      </c>
      <c r="R74" s="867"/>
      <c r="T74" s="868"/>
      <c r="U74" s="869"/>
      <c r="W74" s="869"/>
      <c r="X74" s="870"/>
    </row>
    <row r="75" spans="2:24">
      <c r="B75" s="910" t="s">
        <v>257</v>
      </c>
      <c r="C75" s="928">
        <v>2455</v>
      </c>
      <c r="D75" s="928">
        <v>2456</v>
      </c>
      <c r="E75" s="912">
        <v>1244.3800000000001</v>
      </c>
      <c r="F75" s="912">
        <v>1333.97</v>
      </c>
      <c r="G75" s="917">
        <v>1425.64</v>
      </c>
      <c r="H75" s="912">
        <v>1425.64</v>
      </c>
      <c r="I75" s="915">
        <v>1513.52</v>
      </c>
      <c r="J75" s="916">
        <v>1513.52</v>
      </c>
      <c r="K75" s="917">
        <v>1545.61</v>
      </c>
      <c r="L75" s="862">
        <v>1654.11</v>
      </c>
      <c r="M75" s="952"/>
      <c r="N75" s="865" t="s">
        <v>19</v>
      </c>
      <c r="O75" s="865" t="s">
        <v>19</v>
      </c>
      <c r="P75" s="865" t="s">
        <v>19</v>
      </c>
      <c r="Q75" s="866" t="s">
        <v>19</v>
      </c>
      <c r="R75" s="867"/>
      <c r="T75" s="868"/>
      <c r="U75" s="869"/>
      <c r="W75" s="869"/>
      <c r="X75" s="870"/>
    </row>
    <row r="76" spans="2:24">
      <c r="B76" s="910" t="s">
        <v>258</v>
      </c>
      <c r="C76" s="928">
        <v>2455</v>
      </c>
      <c r="D76" s="928">
        <v>2457</v>
      </c>
      <c r="E76" s="912">
        <v>1244.3800000000001</v>
      </c>
      <c r="F76" s="912">
        <v>1333.97</v>
      </c>
      <c r="G76" s="917">
        <v>1425.64</v>
      </c>
      <c r="H76" s="912">
        <v>1425.64</v>
      </c>
      <c r="I76" s="915">
        <v>1513.52</v>
      </c>
      <c r="J76" s="916">
        <v>1513.52</v>
      </c>
      <c r="K76" s="917">
        <v>1545.61</v>
      </c>
      <c r="L76" s="862">
        <v>1654.11</v>
      </c>
      <c r="M76" s="952"/>
      <c r="N76" s="865" t="s">
        <v>19</v>
      </c>
      <c r="O76" s="865" t="s">
        <v>19</v>
      </c>
      <c r="P76" s="865" t="s">
        <v>19</v>
      </c>
      <c r="Q76" s="866" t="s">
        <v>19</v>
      </c>
      <c r="R76" s="867"/>
      <c r="T76" s="868"/>
      <c r="U76" s="869"/>
      <c r="W76" s="869"/>
      <c r="X76" s="870"/>
    </row>
    <row r="77" spans="2:24">
      <c r="B77" s="910" t="s">
        <v>259</v>
      </c>
      <c r="C77" s="928">
        <v>2455</v>
      </c>
      <c r="D77" s="928">
        <v>2458</v>
      </c>
      <c r="E77" s="912">
        <v>1565</v>
      </c>
      <c r="F77" s="912">
        <v>1553.94</v>
      </c>
      <c r="G77" s="917">
        <v>1538.66</v>
      </c>
      <c r="H77" s="912">
        <v>1538.66</v>
      </c>
      <c r="I77" s="915">
        <v>1513.52</v>
      </c>
      <c r="J77" s="916">
        <v>1513.52</v>
      </c>
      <c r="K77" s="917">
        <v>1545.61</v>
      </c>
      <c r="L77" s="862">
        <v>1654.11</v>
      </c>
      <c r="M77" s="952"/>
      <c r="N77" s="865" t="s">
        <v>19</v>
      </c>
      <c r="O77" s="865" t="s">
        <v>19</v>
      </c>
      <c r="P77" s="865" t="s">
        <v>19</v>
      </c>
      <c r="Q77" s="866" t="s">
        <v>19</v>
      </c>
      <c r="R77" s="867"/>
      <c r="T77" s="868"/>
      <c r="U77" s="869"/>
      <c r="W77" s="869"/>
      <c r="X77" s="870"/>
    </row>
    <row r="78" spans="2:24">
      <c r="B78" s="910" t="s">
        <v>260</v>
      </c>
      <c r="C78" s="928">
        <v>2455</v>
      </c>
      <c r="D78" s="928">
        <v>2459</v>
      </c>
      <c r="E78" s="912">
        <v>1565</v>
      </c>
      <c r="F78" s="912">
        <v>1553.94</v>
      </c>
      <c r="G78" s="917">
        <v>1538.66</v>
      </c>
      <c r="H78" s="912">
        <v>1538.66</v>
      </c>
      <c r="I78" s="915">
        <v>1513.52</v>
      </c>
      <c r="J78" s="916">
        <v>1513.52</v>
      </c>
      <c r="K78" s="917">
        <v>1545.61</v>
      </c>
      <c r="L78" s="862">
        <v>1654.11</v>
      </c>
      <c r="M78" s="952"/>
      <c r="N78" s="865" t="s">
        <v>19</v>
      </c>
      <c r="O78" s="865" t="s">
        <v>19</v>
      </c>
      <c r="P78" s="865" t="s">
        <v>19</v>
      </c>
      <c r="Q78" s="866" t="s">
        <v>19</v>
      </c>
      <c r="R78" s="867"/>
      <c r="T78" s="868"/>
      <c r="U78" s="869"/>
      <c r="W78" s="869"/>
      <c r="X78" s="870"/>
    </row>
    <row r="79" spans="2:24" s="807" customFormat="1">
      <c r="B79" s="797" t="s">
        <v>1012</v>
      </c>
      <c r="C79" s="798">
        <v>8455</v>
      </c>
      <c r="D79" s="798">
        <v>8457</v>
      </c>
      <c r="E79" s="799"/>
      <c r="F79" s="799"/>
      <c r="G79" s="800"/>
      <c r="H79" s="799"/>
      <c r="I79" s="801"/>
      <c r="J79" s="802"/>
      <c r="K79" s="800">
        <v>639.38</v>
      </c>
      <c r="L79" s="862">
        <f>K79*1.0724</f>
        <v>685.67111199999999</v>
      </c>
      <c r="M79" s="803"/>
      <c r="N79" s="811" t="s">
        <v>19</v>
      </c>
      <c r="O79" s="811" t="s">
        <v>19</v>
      </c>
      <c r="P79" s="811" t="s">
        <v>19</v>
      </c>
      <c r="Q79" s="812" t="s">
        <v>19</v>
      </c>
      <c r="R79" s="806"/>
      <c r="T79" s="808"/>
      <c r="U79" s="809"/>
      <c r="W79" s="809"/>
      <c r="X79" s="810"/>
    </row>
    <row r="80" spans="2:24">
      <c r="B80" s="856" t="s">
        <v>265</v>
      </c>
      <c r="C80" s="857">
        <v>7220</v>
      </c>
      <c r="D80" s="857">
        <v>7221</v>
      </c>
      <c r="E80" s="912">
        <v>15</v>
      </c>
      <c r="F80" s="912">
        <v>16</v>
      </c>
      <c r="G80" s="917"/>
      <c r="H80" s="912">
        <v>16</v>
      </c>
      <c r="I80" s="915">
        <v>16</v>
      </c>
      <c r="J80" s="916">
        <v>16</v>
      </c>
      <c r="K80" s="917">
        <v>17</v>
      </c>
      <c r="L80" s="862">
        <v>18</v>
      </c>
      <c r="M80" s="918"/>
      <c r="N80" s="865" t="s">
        <v>19</v>
      </c>
      <c r="O80" s="865" t="s">
        <v>19</v>
      </c>
      <c r="P80" s="865" t="s">
        <v>19</v>
      </c>
      <c r="Q80" s="866" t="s">
        <v>19</v>
      </c>
      <c r="R80" s="867"/>
      <c r="T80" s="868"/>
      <c r="U80" s="869"/>
      <c r="W80" s="869"/>
      <c r="X80" s="870"/>
    </row>
    <row r="81" spans="2:24">
      <c r="B81" s="856" t="s">
        <v>266</v>
      </c>
      <c r="C81" s="857">
        <v>7220</v>
      </c>
      <c r="D81" s="857">
        <v>7222</v>
      </c>
      <c r="E81" s="912">
        <v>15</v>
      </c>
      <c r="F81" s="912">
        <v>16</v>
      </c>
      <c r="G81" s="917"/>
      <c r="H81" s="912">
        <v>16</v>
      </c>
      <c r="I81" s="915">
        <v>16</v>
      </c>
      <c r="J81" s="916">
        <v>16</v>
      </c>
      <c r="K81" s="917">
        <v>17</v>
      </c>
      <c r="L81" s="862">
        <v>18</v>
      </c>
      <c r="M81" s="918"/>
      <c r="N81" s="865" t="s">
        <v>19</v>
      </c>
      <c r="O81" s="865" t="s">
        <v>19</v>
      </c>
      <c r="P81" s="865" t="s">
        <v>19</v>
      </c>
      <c r="Q81" s="866" t="s">
        <v>19</v>
      </c>
      <c r="R81" s="867"/>
      <c r="T81" s="868"/>
      <c r="U81" s="869"/>
      <c r="W81" s="869"/>
      <c r="X81" s="870"/>
    </row>
    <row r="82" spans="2:24">
      <c r="B82" s="856" t="s">
        <v>267</v>
      </c>
      <c r="C82" s="857">
        <v>7220</v>
      </c>
      <c r="D82" s="857">
        <v>7223</v>
      </c>
      <c r="E82" s="912">
        <v>15</v>
      </c>
      <c r="F82" s="912">
        <v>16</v>
      </c>
      <c r="G82" s="917"/>
      <c r="H82" s="912">
        <v>16</v>
      </c>
      <c r="I82" s="915">
        <v>16</v>
      </c>
      <c r="J82" s="916">
        <v>16</v>
      </c>
      <c r="K82" s="917">
        <v>17</v>
      </c>
      <c r="L82" s="862">
        <v>18</v>
      </c>
      <c r="M82" s="918"/>
      <c r="N82" s="865" t="s">
        <v>19</v>
      </c>
      <c r="O82" s="865" t="s">
        <v>19</v>
      </c>
      <c r="P82" s="865" t="s">
        <v>19</v>
      </c>
      <c r="Q82" s="866" t="s">
        <v>19</v>
      </c>
      <c r="R82" s="867"/>
      <c r="T82" s="868"/>
      <c r="U82" s="869"/>
      <c r="W82" s="869"/>
      <c r="X82" s="870"/>
    </row>
    <row r="83" spans="2:24">
      <c r="B83" s="856" t="s">
        <v>268</v>
      </c>
      <c r="C83" s="857">
        <v>7220</v>
      </c>
      <c r="D83" s="857">
        <v>7224</v>
      </c>
      <c r="E83" s="912">
        <v>15</v>
      </c>
      <c r="F83" s="912">
        <v>16</v>
      </c>
      <c r="G83" s="917"/>
      <c r="H83" s="912">
        <v>16</v>
      </c>
      <c r="I83" s="915">
        <v>16</v>
      </c>
      <c r="J83" s="916">
        <v>16</v>
      </c>
      <c r="K83" s="917">
        <v>17</v>
      </c>
      <c r="L83" s="862">
        <v>18</v>
      </c>
      <c r="M83" s="918"/>
      <c r="N83" s="865" t="s">
        <v>19</v>
      </c>
      <c r="O83" s="865" t="s">
        <v>19</v>
      </c>
      <c r="P83" s="865" t="s">
        <v>19</v>
      </c>
      <c r="Q83" s="866" t="s">
        <v>19</v>
      </c>
      <c r="R83" s="867"/>
      <c r="T83" s="868"/>
      <c r="U83" s="869"/>
      <c r="W83" s="869"/>
      <c r="X83" s="870"/>
    </row>
    <row r="84" spans="2:24">
      <c r="B84" s="856" t="s">
        <v>234</v>
      </c>
      <c r="C84" s="857">
        <v>7225</v>
      </c>
      <c r="D84" s="857">
        <v>7226</v>
      </c>
      <c r="E84" s="912">
        <v>20</v>
      </c>
      <c r="F84" s="912">
        <v>21</v>
      </c>
      <c r="G84" s="917"/>
      <c r="H84" s="912">
        <v>22</v>
      </c>
      <c r="I84" s="915">
        <v>22</v>
      </c>
      <c r="J84" s="916">
        <v>22</v>
      </c>
      <c r="K84" s="917">
        <v>22</v>
      </c>
      <c r="L84" s="862">
        <v>24</v>
      </c>
      <c r="M84" s="918"/>
      <c r="N84" s="865" t="s">
        <v>19</v>
      </c>
      <c r="O84" s="865" t="s">
        <v>19</v>
      </c>
      <c r="P84" s="865" t="s">
        <v>19</v>
      </c>
      <c r="Q84" s="866" t="s">
        <v>19</v>
      </c>
      <c r="R84" s="867"/>
      <c r="T84" s="868"/>
      <c r="U84" s="869"/>
      <c r="W84" s="869"/>
      <c r="X84" s="870"/>
    </row>
    <row r="85" spans="2:24">
      <c r="B85" s="856" t="s">
        <v>235</v>
      </c>
      <c r="C85" s="857">
        <v>7225</v>
      </c>
      <c r="D85" s="857">
        <v>7227</v>
      </c>
      <c r="E85" s="912">
        <v>20</v>
      </c>
      <c r="F85" s="912">
        <v>21</v>
      </c>
      <c r="G85" s="917"/>
      <c r="H85" s="912">
        <v>22</v>
      </c>
      <c r="I85" s="915">
        <v>22</v>
      </c>
      <c r="J85" s="916">
        <v>22</v>
      </c>
      <c r="K85" s="917">
        <v>22</v>
      </c>
      <c r="L85" s="862">
        <v>24</v>
      </c>
      <c r="M85" s="918"/>
      <c r="N85" s="865" t="s">
        <v>19</v>
      </c>
      <c r="O85" s="865" t="s">
        <v>19</v>
      </c>
      <c r="P85" s="865" t="s">
        <v>19</v>
      </c>
      <c r="Q85" s="866" t="s">
        <v>19</v>
      </c>
      <c r="R85" s="867"/>
      <c r="T85" s="868"/>
      <c r="U85" s="869"/>
      <c r="W85" s="869"/>
      <c r="X85" s="870"/>
    </row>
    <row r="86" spans="2:24">
      <c r="B86" s="856" t="s">
        <v>236</v>
      </c>
      <c r="C86" s="857">
        <v>7225</v>
      </c>
      <c r="D86" s="857">
        <v>7228</v>
      </c>
      <c r="E86" s="912">
        <v>20</v>
      </c>
      <c r="F86" s="912">
        <v>21</v>
      </c>
      <c r="G86" s="917"/>
      <c r="H86" s="912">
        <v>22</v>
      </c>
      <c r="I86" s="915">
        <v>22</v>
      </c>
      <c r="J86" s="916">
        <v>22</v>
      </c>
      <c r="K86" s="917">
        <v>22</v>
      </c>
      <c r="L86" s="862">
        <v>24</v>
      </c>
      <c r="M86" s="918"/>
      <c r="N86" s="865" t="s">
        <v>19</v>
      </c>
      <c r="O86" s="865" t="s">
        <v>19</v>
      </c>
      <c r="P86" s="865" t="s">
        <v>19</v>
      </c>
      <c r="Q86" s="866" t="s">
        <v>19</v>
      </c>
      <c r="R86" s="867"/>
      <c r="T86" s="868"/>
      <c r="U86" s="869"/>
      <c r="W86" s="869"/>
      <c r="X86" s="870"/>
    </row>
    <row r="87" spans="2:24">
      <c r="B87" s="856" t="s">
        <v>237</v>
      </c>
      <c r="C87" s="857">
        <v>7225</v>
      </c>
      <c r="D87" s="857">
        <v>7229</v>
      </c>
      <c r="E87" s="912">
        <v>20</v>
      </c>
      <c r="F87" s="912">
        <v>21</v>
      </c>
      <c r="G87" s="917"/>
      <c r="H87" s="912">
        <v>22</v>
      </c>
      <c r="I87" s="915">
        <v>22</v>
      </c>
      <c r="J87" s="916">
        <v>22</v>
      </c>
      <c r="K87" s="917">
        <v>22</v>
      </c>
      <c r="L87" s="862">
        <v>24</v>
      </c>
      <c r="M87" s="918"/>
      <c r="N87" s="865" t="s">
        <v>19</v>
      </c>
      <c r="O87" s="865" t="s">
        <v>19</v>
      </c>
      <c r="P87" s="865" t="s">
        <v>19</v>
      </c>
      <c r="Q87" s="866" t="s">
        <v>19</v>
      </c>
      <c r="R87" s="867"/>
      <c r="T87" s="868"/>
      <c r="U87" s="869"/>
      <c r="W87" s="869"/>
      <c r="X87" s="870"/>
    </row>
    <row r="88" spans="2:24">
      <c r="B88" s="856" t="s">
        <v>261</v>
      </c>
      <c r="C88" s="922">
        <v>7255</v>
      </c>
      <c r="D88" s="922">
        <v>7256</v>
      </c>
      <c r="E88" s="912">
        <v>500</v>
      </c>
      <c r="F88" s="912">
        <v>530</v>
      </c>
      <c r="G88" s="917"/>
      <c r="H88" s="912">
        <v>540</v>
      </c>
      <c r="I88" s="915">
        <v>540</v>
      </c>
      <c r="J88" s="916">
        <v>540</v>
      </c>
      <c r="K88" s="917">
        <v>550</v>
      </c>
      <c r="L88" s="862">
        <v>590</v>
      </c>
      <c r="M88" s="918"/>
      <c r="N88" s="865" t="s">
        <v>19</v>
      </c>
      <c r="O88" s="865" t="s">
        <v>19</v>
      </c>
      <c r="P88" s="865" t="s">
        <v>19</v>
      </c>
      <c r="Q88" s="866" t="s">
        <v>19</v>
      </c>
      <c r="R88" s="867"/>
      <c r="T88" s="868"/>
      <c r="U88" s="869"/>
      <c r="W88" s="869"/>
      <c r="X88" s="870"/>
    </row>
    <row r="89" spans="2:24">
      <c r="B89" s="856" t="s">
        <v>262</v>
      </c>
      <c r="C89" s="922">
        <v>7255</v>
      </c>
      <c r="D89" s="922">
        <v>7257</v>
      </c>
      <c r="E89" s="912">
        <v>500</v>
      </c>
      <c r="F89" s="912">
        <v>530</v>
      </c>
      <c r="G89" s="917"/>
      <c r="H89" s="912">
        <v>540</v>
      </c>
      <c r="I89" s="915">
        <v>540</v>
      </c>
      <c r="J89" s="916">
        <v>540</v>
      </c>
      <c r="K89" s="917">
        <v>550</v>
      </c>
      <c r="L89" s="862">
        <v>590</v>
      </c>
      <c r="M89" s="918"/>
      <c r="N89" s="865" t="s">
        <v>19</v>
      </c>
      <c r="O89" s="865" t="s">
        <v>19</v>
      </c>
      <c r="P89" s="865" t="s">
        <v>19</v>
      </c>
      <c r="Q89" s="866" t="s">
        <v>19</v>
      </c>
      <c r="R89" s="867"/>
      <c r="T89" s="868"/>
      <c r="U89" s="869"/>
      <c r="W89" s="869"/>
      <c r="X89" s="870"/>
    </row>
    <row r="90" spans="2:24">
      <c r="B90" s="856" t="s">
        <v>263</v>
      </c>
      <c r="C90" s="922">
        <v>7255</v>
      </c>
      <c r="D90" s="922">
        <v>7258</v>
      </c>
      <c r="E90" s="912">
        <v>500</v>
      </c>
      <c r="F90" s="912">
        <v>530</v>
      </c>
      <c r="G90" s="917"/>
      <c r="H90" s="912">
        <v>540</v>
      </c>
      <c r="I90" s="915">
        <v>540</v>
      </c>
      <c r="J90" s="916">
        <v>540</v>
      </c>
      <c r="K90" s="917">
        <v>550</v>
      </c>
      <c r="L90" s="862">
        <v>590</v>
      </c>
      <c r="M90" s="918"/>
      <c r="N90" s="865" t="s">
        <v>19</v>
      </c>
      <c r="O90" s="865" t="s">
        <v>19</v>
      </c>
      <c r="P90" s="865" t="s">
        <v>19</v>
      </c>
      <c r="Q90" s="866" t="s">
        <v>19</v>
      </c>
      <c r="R90" s="867"/>
      <c r="T90" s="868"/>
      <c r="U90" s="869"/>
      <c r="W90" s="869"/>
      <c r="X90" s="870"/>
    </row>
    <row r="91" spans="2:24">
      <c r="B91" s="856" t="s">
        <v>264</v>
      </c>
      <c r="C91" s="922">
        <v>7255</v>
      </c>
      <c r="D91" s="922">
        <v>7259</v>
      </c>
      <c r="E91" s="912">
        <v>500</v>
      </c>
      <c r="F91" s="912">
        <v>530</v>
      </c>
      <c r="G91" s="917"/>
      <c r="H91" s="912">
        <v>540</v>
      </c>
      <c r="I91" s="915">
        <v>540</v>
      </c>
      <c r="J91" s="916">
        <v>540</v>
      </c>
      <c r="K91" s="917">
        <v>550</v>
      </c>
      <c r="L91" s="862">
        <v>590</v>
      </c>
      <c r="M91" s="918"/>
      <c r="N91" s="865" t="s">
        <v>19</v>
      </c>
      <c r="O91" s="865" t="s">
        <v>19</v>
      </c>
      <c r="P91" s="865" t="s">
        <v>19</v>
      </c>
      <c r="Q91" s="866" t="s">
        <v>19</v>
      </c>
      <c r="R91" s="867"/>
      <c r="T91" s="868"/>
      <c r="U91" s="869"/>
      <c r="W91" s="869"/>
      <c r="X91" s="870"/>
    </row>
    <row r="92" spans="2:24">
      <c r="B92" s="856" t="s">
        <v>230</v>
      </c>
      <c r="C92" s="922">
        <v>7265</v>
      </c>
      <c r="D92" s="922">
        <v>7266</v>
      </c>
      <c r="E92" s="912">
        <v>750</v>
      </c>
      <c r="F92" s="912">
        <v>790</v>
      </c>
      <c r="G92" s="917"/>
      <c r="H92" s="912">
        <v>810</v>
      </c>
      <c r="I92" s="915">
        <v>810</v>
      </c>
      <c r="J92" s="916">
        <v>810</v>
      </c>
      <c r="K92" s="917">
        <v>830</v>
      </c>
      <c r="L92" s="862">
        <v>890</v>
      </c>
      <c r="M92" s="918"/>
      <c r="N92" s="865" t="s">
        <v>19</v>
      </c>
      <c r="O92" s="865" t="s">
        <v>19</v>
      </c>
      <c r="P92" s="865" t="s">
        <v>19</v>
      </c>
      <c r="Q92" s="866" t="s">
        <v>19</v>
      </c>
      <c r="R92" s="867"/>
      <c r="T92" s="868"/>
      <c r="U92" s="869"/>
      <c r="W92" s="869"/>
      <c r="X92" s="870"/>
    </row>
    <row r="93" spans="2:24">
      <c r="B93" s="856" t="s">
        <v>231</v>
      </c>
      <c r="C93" s="922">
        <v>7265</v>
      </c>
      <c r="D93" s="922">
        <v>7267</v>
      </c>
      <c r="E93" s="912">
        <v>750</v>
      </c>
      <c r="F93" s="912">
        <v>790</v>
      </c>
      <c r="G93" s="917"/>
      <c r="H93" s="912">
        <v>810</v>
      </c>
      <c r="I93" s="915">
        <v>810</v>
      </c>
      <c r="J93" s="916">
        <v>810</v>
      </c>
      <c r="K93" s="917">
        <v>830</v>
      </c>
      <c r="L93" s="862">
        <v>890</v>
      </c>
      <c r="M93" s="918"/>
      <c r="N93" s="865" t="s">
        <v>19</v>
      </c>
      <c r="O93" s="865" t="s">
        <v>19</v>
      </c>
      <c r="P93" s="865" t="s">
        <v>19</v>
      </c>
      <c r="Q93" s="866" t="s">
        <v>19</v>
      </c>
      <c r="R93" s="867"/>
      <c r="T93" s="868"/>
      <c r="U93" s="869"/>
      <c r="W93" s="869"/>
      <c r="X93" s="870"/>
    </row>
    <row r="94" spans="2:24">
      <c r="B94" s="856" t="s">
        <v>232</v>
      </c>
      <c r="C94" s="922">
        <v>7265</v>
      </c>
      <c r="D94" s="922">
        <v>7268</v>
      </c>
      <c r="E94" s="912">
        <v>750</v>
      </c>
      <c r="F94" s="912">
        <v>790</v>
      </c>
      <c r="G94" s="917"/>
      <c r="H94" s="912">
        <v>810</v>
      </c>
      <c r="I94" s="915">
        <v>810</v>
      </c>
      <c r="J94" s="916">
        <v>810</v>
      </c>
      <c r="K94" s="917">
        <v>830</v>
      </c>
      <c r="L94" s="862">
        <v>890</v>
      </c>
      <c r="M94" s="918"/>
      <c r="N94" s="865" t="s">
        <v>19</v>
      </c>
      <c r="O94" s="865" t="s">
        <v>19</v>
      </c>
      <c r="P94" s="865" t="s">
        <v>19</v>
      </c>
      <c r="Q94" s="866" t="s">
        <v>19</v>
      </c>
      <c r="R94" s="867"/>
      <c r="T94" s="868"/>
      <c r="U94" s="869"/>
      <c r="W94" s="869"/>
      <c r="X94" s="870"/>
    </row>
    <row r="95" spans="2:24">
      <c r="B95" s="856" t="s">
        <v>233</v>
      </c>
      <c r="C95" s="922">
        <v>7265</v>
      </c>
      <c r="D95" s="922">
        <v>7269</v>
      </c>
      <c r="E95" s="912">
        <v>750</v>
      </c>
      <c r="F95" s="912">
        <v>790</v>
      </c>
      <c r="G95" s="917"/>
      <c r="H95" s="912">
        <v>810</v>
      </c>
      <c r="I95" s="915">
        <v>810</v>
      </c>
      <c r="J95" s="916">
        <v>810</v>
      </c>
      <c r="K95" s="917">
        <v>830</v>
      </c>
      <c r="L95" s="862">
        <v>890</v>
      </c>
      <c r="M95" s="918"/>
      <c r="N95" s="865" t="s">
        <v>19</v>
      </c>
      <c r="O95" s="865" t="s">
        <v>19</v>
      </c>
      <c r="P95" s="865" t="s">
        <v>19</v>
      </c>
      <c r="Q95" s="866" t="s">
        <v>19</v>
      </c>
      <c r="R95" s="867"/>
      <c r="T95" s="868"/>
      <c r="U95" s="869"/>
      <c r="W95" s="869"/>
      <c r="X95" s="870"/>
    </row>
    <row r="96" spans="2:24">
      <c r="B96" s="856" t="s">
        <v>269</v>
      </c>
      <c r="C96" s="922">
        <v>7270</v>
      </c>
      <c r="D96" s="922">
        <v>7271</v>
      </c>
      <c r="E96" s="912">
        <v>150</v>
      </c>
      <c r="F96" s="912">
        <v>159</v>
      </c>
      <c r="G96" s="917"/>
      <c r="H96" s="912">
        <v>162</v>
      </c>
      <c r="I96" s="915">
        <v>162</v>
      </c>
      <c r="J96" s="916">
        <v>162</v>
      </c>
      <c r="K96" s="917">
        <v>166</v>
      </c>
      <c r="L96" s="862">
        <v>178</v>
      </c>
      <c r="M96" s="918"/>
      <c r="N96" s="865" t="s">
        <v>19</v>
      </c>
      <c r="O96" s="865" t="s">
        <v>19</v>
      </c>
      <c r="P96" s="865" t="s">
        <v>19</v>
      </c>
      <c r="Q96" s="866" t="s">
        <v>19</v>
      </c>
      <c r="R96" s="867"/>
      <c r="T96" s="868"/>
      <c r="U96" s="869"/>
      <c r="W96" s="869"/>
      <c r="X96" s="870"/>
    </row>
    <row r="97" spans="1:24">
      <c r="B97" s="856" t="s">
        <v>270</v>
      </c>
      <c r="C97" s="922">
        <v>7270</v>
      </c>
      <c r="D97" s="922">
        <v>7272</v>
      </c>
      <c r="E97" s="912">
        <v>150</v>
      </c>
      <c r="F97" s="912">
        <v>159</v>
      </c>
      <c r="G97" s="917"/>
      <c r="H97" s="912">
        <v>162</v>
      </c>
      <c r="I97" s="915">
        <v>162</v>
      </c>
      <c r="J97" s="916">
        <v>162</v>
      </c>
      <c r="K97" s="917">
        <v>166</v>
      </c>
      <c r="L97" s="862">
        <v>178</v>
      </c>
      <c r="M97" s="918"/>
      <c r="N97" s="865" t="s">
        <v>19</v>
      </c>
      <c r="O97" s="865" t="s">
        <v>19</v>
      </c>
      <c r="P97" s="865" t="s">
        <v>19</v>
      </c>
      <c r="Q97" s="866" t="s">
        <v>19</v>
      </c>
      <c r="R97" s="867"/>
      <c r="T97" s="868"/>
      <c r="U97" s="869"/>
      <c r="W97" s="869"/>
      <c r="X97" s="870"/>
    </row>
    <row r="98" spans="1:24">
      <c r="B98" s="856" t="s">
        <v>271</v>
      </c>
      <c r="C98" s="922">
        <v>7270</v>
      </c>
      <c r="D98" s="922">
        <v>7273</v>
      </c>
      <c r="E98" s="912">
        <v>150</v>
      </c>
      <c r="F98" s="912">
        <v>159</v>
      </c>
      <c r="G98" s="917"/>
      <c r="H98" s="912">
        <v>162</v>
      </c>
      <c r="I98" s="915">
        <v>162</v>
      </c>
      <c r="J98" s="916">
        <v>162</v>
      </c>
      <c r="K98" s="917">
        <v>166</v>
      </c>
      <c r="L98" s="862">
        <v>178</v>
      </c>
      <c r="M98" s="918"/>
      <c r="N98" s="865" t="s">
        <v>19</v>
      </c>
      <c r="O98" s="865" t="s">
        <v>19</v>
      </c>
      <c r="P98" s="865" t="s">
        <v>19</v>
      </c>
      <c r="Q98" s="866" t="s">
        <v>19</v>
      </c>
      <c r="R98" s="867"/>
      <c r="T98" s="868"/>
      <c r="U98" s="869"/>
      <c r="W98" s="869"/>
      <c r="X98" s="870"/>
    </row>
    <row r="99" spans="1:24">
      <c r="B99" s="856" t="s">
        <v>272</v>
      </c>
      <c r="C99" s="922">
        <v>7270</v>
      </c>
      <c r="D99" s="922">
        <v>7274</v>
      </c>
      <c r="E99" s="912">
        <v>150</v>
      </c>
      <c r="F99" s="912">
        <v>159</v>
      </c>
      <c r="G99" s="917"/>
      <c r="H99" s="912">
        <v>162</v>
      </c>
      <c r="I99" s="915">
        <v>162</v>
      </c>
      <c r="J99" s="916">
        <v>162</v>
      </c>
      <c r="K99" s="917">
        <v>166</v>
      </c>
      <c r="L99" s="862">
        <v>178</v>
      </c>
      <c r="M99" s="918"/>
      <c r="N99" s="865" t="s">
        <v>19</v>
      </c>
      <c r="O99" s="865" t="s">
        <v>19</v>
      </c>
      <c r="P99" s="865" t="s">
        <v>19</v>
      </c>
      <c r="Q99" s="866" t="s">
        <v>19</v>
      </c>
      <c r="R99" s="867"/>
      <c r="T99" s="868"/>
      <c r="U99" s="869"/>
      <c r="W99" s="869"/>
      <c r="X99" s="870"/>
    </row>
    <row r="100" spans="1:24">
      <c r="B100" s="856" t="s">
        <v>238</v>
      </c>
      <c r="C100" s="922">
        <v>7275</v>
      </c>
      <c r="D100" s="922">
        <v>7276</v>
      </c>
      <c r="E100" s="912">
        <v>200</v>
      </c>
      <c r="F100" s="912">
        <v>212</v>
      </c>
      <c r="G100" s="917"/>
      <c r="H100" s="912">
        <v>216</v>
      </c>
      <c r="I100" s="915">
        <v>216</v>
      </c>
      <c r="J100" s="916">
        <v>216</v>
      </c>
      <c r="K100" s="917">
        <v>221</v>
      </c>
      <c r="L100" s="862">
        <v>237</v>
      </c>
      <c r="M100" s="918"/>
      <c r="N100" s="865" t="s">
        <v>19</v>
      </c>
      <c r="O100" s="865" t="s">
        <v>19</v>
      </c>
      <c r="P100" s="865" t="s">
        <v>19</v>
      </c>
      <c r="Q100" s="866" t="s">
        <v>19</v>
      </c>
      <c r="R100" s="867"/>
      <c r="T100" s="868"/>
      <c r="U100" s="869"/>
      <c r="W100" s="869"/>
      <c r="X100" s="870"/>
    </row>
    <row r="101" spans="1:24">
      <c r="B101" s="856" t="s">
        <v>239</v>
      </c>
      <c r="C101" s="922">
        <v>7275</v>
      </c>
      <c r="D101" s="922">
        <v>7277</v>
      </c>
      <c r="E101" s="912">
        <v>200</v>
      </c>
      <c r="F101" s="912">
        <v>212</v>
      </c>
      <c r="G101" s="917"/>
      <c r="H101" s="912">
        <v>216</v>
      </c>
      <c r="I101" s="915">
        <v>216</v>
      </c>
      <c r="J101" s="916">
        <v>216</v>
      </c>
      <c r="K101" s="917">
        <v>221</v>
      </c>
      <c r="L101" s="862">
        <v>237</v>
      </c>
      <c r="M101" s="918"/>
      <c r="N101" s="865" t="s">
        <v>19</v>
      </c>
      <c r="O101" s="865" t="s">
        <v>19</v>
      </c>
      <c r="P101" s="865" t="s">
        <v>19</v>
      </c>
      <c r="Q101" s="866" t="s">
        <v>19</v>
      </c>
      <c r="R101" s="867"/>
      <c r="T101" s="868"/>
      <c r="U101" s="869"/>
      <c r="W101" s="869"/>
      <c r="X101" s="870"/>
    </row>
    <row r="102" spans="1:24">
      <c r="B102" s="856" t="s">
        <v>240</v>
      </c>
      <c r="C102" s="922">
        <v>7275</v>
      </c>
      <c r="D102" s="922">
        <v>7278</v>
      </c>
      <c r="E102" s="912">
        <v>200</v>
      </c>
      <c r="F102" s="912">
        <v>212</v>
      </c>
      <c r="G102" s="917"/>
      <c r="H102" s="912">
        <v>216</v>
      </c>
      <c r="I102" s="915">
        <v>216</v>
      </c>
      <c r="J102" s="916">
        <v>216</v>
      </c>
      <c r="K102" s="917">
        <v>221</v>
      </c>
      <c r="L102" s="862">
        <v>237</v>
      </c>
      <c r="M102" s="918"/>
      <c r="N102" s="865" t="s">
        <v>19</v>
      </c>
      <c r="O102" s="865" t="s">
        <v>19</v>
      </c>
      <c r="P102" s="865" t="s">
        <v>19</v>
      </c>
      <c r="Q102" s="866" t="s">
        <v>19</v>
      </c>
      <c r="R102" s="867"/>
      <c r="T102" s="868"/>
      <c r="U102" s="869"/>
      <c r="W102" s="869"/>
      <c r="X102" s="870"/>
    </row>
    <row r="103" spans="1:24" ht="13.5" thickBot="1">
      <c r="B103" s="879" t="s">
        <v>241</v>
      </c>
      <c r="C103" s="930">
        <v>7275</v>
      </c>
      <c r="D103" s="930">
        <v>7279</v>
      </c>
      <c r="E103" s="947">
        <v>200</v>
      </c>
      <c r="F103" s="947">
        <v>212</v>
      </c>
      <c r="G103" s="948"/>
      <c r="H103" s="947">
        <v>216</v>
      </c>
      <c r="I103" s="949">
        <v>216</v>
      </c>
      <c r="J103" s="950">
        <v>216</v>
      </c>
      <c r="K103" s="948">
        <v>221</v>
      </c>
      <c r="L103" s="885">
        <v>237</v>
      </c>
      <c r="M103" s="936"/>
      <c r="N103" s="888" t="s">
        <v>19</v>
      </c>
      <c r="O103" s="888" t="s">
        <v>19</v>
      </c>
      <c r="P103" s="888" t="s">
        <v>19</v>
      </c>
      <c r="Q103" s="889" t="s">
        <v>19</v>
      </c>
      <c r="R103" s="867"/>
      <c r="T103" s="868"/>
      <c r="U103" s="869"/>
      <c r="W103" s="869"/>
      <c r="X103" s="870"/>
    </row>
    <row r="104" spans="1:24" ht="13.5" thickBot="1">
      <c r="B104" s="1608" t="s">
        <v>41</v>
      </c>
      <c r="C104" s="1609"/>
      <c r="D104" s="1609"/>
      <c r="E104" s="891"/>
      <c r="F104" s="892"/>
      <c r="G104" s="891"/>
      <c r="H104" s="892"/>
      <c r="I104" s="893"/>
      <c r="J104" s="894"/>
      <c r="K104" s="891"/>
      <c r="L104" s="939"/>
      <c r="M104" s="896"/>
      <c r="N104" s="891"/>
      <c r="O104" s="891"/>
      <c r="P104" s="891"/>
      <c r="Q104" s="897"/>
      <c r="R104" s="823"/>
      <c r="T104" s="868"/>
      <c r="U104" s="869"/>
      <c r="W104" s="869"/>
      <c r="X104" s="870"/>
    </row>
    <row r="105" spans="1:24">
      <c r="B105" s="841" t="s">
        <v>273</v>
      </c>
      <c r="C105" s="842" t="s">
        <v>18</v>
      </c>
      <c r="D105" s="842" t="s">
        <v>18</v>
      </c>
      <c r="E105" s="942">
        <v>1</v>
      </c>
      <c r="F105" s="941">
        <v>1.1000000000000001</v>
      </c>
      <c r="G105" s="942"/>
      <c r="H105" s="943">
        <v>1.1499999999999999</v>
      </c>
      <c r="I105" s="943">
        <v>1.1499999999999999</v>
      </c>
      <c r="J105" s="944">
        <v>1.1499999999999999</v>
      </c>
      <c r="K105" s="942">
        <v>1.2</v>
      </c>
      <c r="L105" s="906">
        <v>1.25</v>
      </c>
      <c r="M105" s="907"/>
      <c r="N105" s="850" t="s">
        <v>20</v>
      </c>
      <c r="O105" s="850" t="s">
        <v>18</v>
      </c>
      <c r="P105" s="850" t="s">
        <v>18</v>
      </c>
      <c r="Q105" s="851" t="s">
        <v>18</v>
      </c>
      <c r="R105" s="867"/>
      <c r="T105" s="868"/>
      <c r="U105" s="869"/>
      <c r="W105" s="869"/>
      <c r="X105" s="870"/>
    </row>
    <row r="106" spans="1:24">
      <c r="B106" s="856" t="s">
        <v>274</v>
      </c>
      <c r="C106" s="857" t="s">
        <v>18</v>
      </c>
      <c r="D106" s="857" t="s">
        <v>18</v>
      </c>
      <c r="E106" s="917">
        <v>16.5</v>
      </c>
      <c r="F106" s="912">
        <v>17.5</v>
      </c>
      <c r="G106" s="917"/>
      <c r="H106" s="915">
        <v>18</v>
      </c>
      <c r="I106" s="915">
        <v>18</v>
      </c>
      <c r="J106" s="916">
        <v>18</v>
      </c>
      <c r="K106" s="917">
        <v>18.5</v>
      </c>
      <c r="L106" s="862">
        <v>20</v>
      </c>
      <c r="M106" s="918"/>
      <c r="N106" s="865" t="s">
        <v>20</v>
      </c>
      <c r="O106" s="865" t="s">
        <v>18</v>
      </c>
      <c r="P106" s="865" t="s">
        <v>18</v>
      </c>
      <c r="Q106" s="866" t="s">
        <v>18</v>
      </c>
      <c r="R106" s="867"/>
      <c r="T106" s="868"/>
      <c r="U106" s="869"/>
      <c r="W106" s="869"/>
      <c r="X106" s="870"/>
    </row>
    <row r="107" spans="1:24">
      <c r="B107" s="856" t="s">
        <v>275</v>
      </c>
      <c r="C107" s="857" t="s">
        <v>18</v>
      </c>
      <c r="D107" s="857" t="s">
        <v>18</v>
      </c>
      <c r="E107" s="917">
        <v>10</v>
      </c>
      <c r="F107" s="912">
        <v>11.5</v>
      </c>
      <c r="G107" s="917"/>
      <c r="H107" s="915">
        <v>12</v>
      </c>
      <c r="I107" s="915">
        <v>11.75</v>
      </c>
      <c r="J107" s="916">
        <v>12</v>
      </c>
      <c r="K107" s="917">
        <v>12</v>
      </c>
      <c r="L107" s="862">
        <v>13</v>
      </c>
      <c r="M107" s="918"/>
      <c r="N107" s="865" t="s">
        <v>20</v>
      </c>
      <c r="O107" s="865" t="s">
        <v>18</v>
      </c>
      <c r="P107" s="865" t="s">
        <v>18</v>
      </c>
      <c r="Q107" s="866" t="s">
        <v>18</v>
      </c>
      <c r="R107" s="867"/>
      <c r="T107" s="868"/>
      <c r="U107" s="869"/>
      <c r="W107" s="869"/>
      <c r="X107" s="870"/>
    </row>
    <row r="108" spans="1:24">
      <c r="B108" s="856" t="s">
        <v>276</v>
      </c>
      <c r="C108" s="857" t="s">
        <v>18</v>
      </c>
      <c r="D108" s="857" t="s">
        <v>18</v>
      </c>
      <c r="E108" s="917">
        <v>2</v>
      </c>
      <c r="F108" s="912">
        <v>2.2999999999999998</v>
      </c>
      <c r="G108" s="917"/>
      <c r="H108" s="915">
        <v>2.35</v>
      </c>
      <c r="I108" s="915">
        <v>2.35</v>
      </c>
      <c r="J108" s="916">
        <v>2.4</v>
      </c>
      <c r="K108" s="917">
        <v>2.4500000000000002</v>
      </c>
      <c r="L108" s="862">
        <v>2.6</v>
      </c>
      <c r="M108" s="918"/>
      <c r="N108" s="865" t="s">
        <v>20</v>
      </c>
      <c r="O108" s="865" t="s">
        <v>18</v>
      </c>
      <c r="P108" s="865" t="s">
        <v>18</v>
      </c>
      <c r="Q108" s="866" t="s">
        <v>18</v>
      </c>
      <c r="R108" s="867"/>
      <c r="T108" s="868"/>
      <c r="U108" s="869"/>
      <c r="W108" s="869"/>
      <c r="X108" s="870"/>
    </row>
    <row r="109" spans="1:24">
      <c r="B109" s="856" t="s">
        <v>277</v>
      </c>
      <c r="C109" s="857" t="s">
        <v>18</v>
      </c>
      <c r="D109" s="857" t="s">
        <v>18</v>
      </c>
      <c r="E109" s="917"/>
      <c r="F109" s="912">
        <v>1.5</v>
      </c>
      <c r="G109" s="917"/>
      <c r="H109" s="915">
        <v>1.5</v>
      </c>
      <c r="I109" s="915">
        <v>1.5</v>
      </c>
      <c r="J109" s="916">
        <v>1.5</v>
      </c>
      <c r="K109" s="917">
        <v>2.4500000000000002</v>
      </c>
      <c r="L109" s="862">
        <v>2.6</v>
      </c>
      <c r="M109" s="918"/>
      <c r="N109" s="865" t="s">
        <v>20</v>
      </c>
      <c r="O109" s="865" t="s">
        <v>18</v>
      </c>
      <c r="P109" s="865" t="s">
        <v>18</v>
      </c>
      <c r="Q109" s="866" t="s">
        <v>18</v>
      </c>
      <c r="R109" s="867"/>
      <c r="T109" s="868"/>
      <c r="U109" s="869"/>
      <c r="W109" s="869"/>
      <c r="X109" s="870"/>
    </row>
    <row r="110" spans="1:24">
      <c r="A110" s="953"/>
      <c r="B110" s="856" t="s">
        <v>278</v>
      </c>
      <c r="C110" s="857" t="s">
        <v>18</v>
      </c>
      <c r="D110" s="857" t="s">
        <v>18</v>
      </c>
      <c r="E110" s="912">
        <v>2.5</v>
      </c>
      <c r="F110" s="912">
        <v>2.2999999999999998</v>
      </c>
      <c r="G110" s="917"/>
      <c r="H110" s="915">
        <v>2.35</v>
      </c>
      <c r="I110" s="915">
        <v>2.35</v>
      </c>
      <c r="J110" s="916">
        <v>2.4</v>
      </c>
      <c r="K110" s="917">
        <v>2.4500000000000002</v>
      </c>
      <c r="L110" s="862">
        <v>2.6</v>
      </c>
      <c r="M110" s="918"/>
      <c r="N110" s="865" t="s">
        <v>20</v>
      </c>
      <c r="O110" s="865" t="s">
        <v>18</v>
      </c>
      <c r="P110" s="865" t="s">
        <v>18</v>
      </c>
      <c r="Q110" s="866" t="s">
        <v>18</v>
      </c>
      <c r="R110" s="867"/>
      <c r="T110" s="868"/>
      <c r="U110" s="869"/>
      <c r="W110" s="869"/>
      <c r="X110" s="870"/>
    </row>
    <row r="111" spans="1:24">
      <c r="A111" s="953"/>
      <c r="B111" s="856" t="s">
        <v>279</v>
      </c>
      <c r="C111" s="857" t="s">
        <v>18</v>
      </c>
      <c r="D111" s="857" t="s">
        <v>18</v>
      </c>
      <c r="E111" s="912">
        <v>1.6</v>
      </c>
      <c r="F111" s="912">
        <v>1.7</v>
      </c>
      <c r="G111" s="917"/>
      <c r="H111" s="915">
        <v>1.75</v>
      </c>
      <c r="I111" s="915">
        <v>1.75</v>
      </c>
      <c r="J111" s="916">
        <v>1.75</v>
      </c>
      <c r="K111" s="917">
        <v>1.8</v>
      </c>
      <c r="L111" s="862">
        <v>1.9</v>
      </c>
      <c r="M111" s="918"/>
      <c r="N111" s="865" t="s">
        <v>20</v>
      </c>
      <c r="O111" s="865" t="s">
        <v>18</v>
      </c>
      <c r="P111" s="865" t="s">
        <v>18</v>
      </c>
      <c r="Q111" s="866" t="s">
        <v>18</v>
      </c>
      <c r="R111" s="867"/>
      <c r="T111" s="868"/>
      <c r="U111" s="869"/>
      <c r="W111" s="869"/>
      <c r="X111" s="870"/>
    </row>
    <row r="112" spans="1:24">
      <c r="A112" s="953"/>
      <c r="B112" s="856" t="s">
        <v>280</v>
      </c>
      <c r="C112" s="857" t="s">
        <v>18</v>
      </c>
      <c r="D112" s="857" t="s">
        <v>18</v>
      </c>
      <c r="E112" s="912">
        <v>20</v>
      </c>
      <c r="F112" s="912">
        <v>21.15</v>
      </c>
      <c r="G112" s="917"/>
      <c r="H112" s="915">
        <v>21.6</v>
      </c>
      <c r="I112" s="915">
        <v>21.6</v>
      </c>
      <c r="J112" s="916">
        <v>21.8</v>
      </c>
      <c r="K112" s="917" t="s">
        <v>18</v>
      </c>
      <c r="L112" s="862" t="s">
        <v>18</v>
      </c>
      <c r="M112" s="918"/>
      <c r="N112" s="865" t="s">
        <v>20</v>
      </c>
      <c r="O112" s="865" t="s">
        <v>18</v>
      </c>
      <c r="P112" s="865" t="s">
        <v>18</v>
      </c>
      <c r="Q112" s="866" t="s">
        <v>18</v>
      </c>
      <c r="R112" s="867"/>
      <c r="T112" s="868"/>
      <c r="U112" s="869"/>
      <c r="W112" s="869"/>
      <c r="X112" s="870"/>
    </row>
    <row r="113" spans="1:24" ht="13.5" thickBot="1">
      <c r="A113" s="953"/>
      <c r="B113" s="879" t="s">
        <v>281</v>
      </c>
      <c r="C113" s="880" t="s">
        <v>18</v>
      </c>
      <c r="D113" s="880" t="s">
        <v>18</v>
      </c>
      <c r="E113" s="947">
        <v>13</v>
      </c>
      <c r="F113" s="947">
        <v>13.75</v>
      </c>
      <c r="G113" s="948"/>
      <c r="H113" s="949">
        <v>14</v>
      </c>
      <c r="I113" s="949">
        <v>14</v>
      </c>
      <c r="J113" s="950">
        <v>14.2</v>
      </c>
      <c r="K113" s="948" t="s">
        <v>18</v>
      </c>
      <c r="L113" s="885" t="s">
        <v>18</v>
      </c>
      <c r="M113" s="936"/>
      <c r="N113" s="888" t="s">
        <v>20</v>
      </c>
      <c r="O113" s="888" t="s">
        <v>18</v>
      </c>
      <c r="P113" s="888" t="s">
        <v>18</v>
      </c>
      <c r="Q113" s="889" t="s">
        <v>18</v>
      </c>
      <c r="R113" s="867"/>
      <c r="T113" s="868"/>
      <c r="U113" s="869"/>
      <c r="W113" s="869"/>
      <c r="X113" s="870"/>
    </row>
    <row r="114" spans="1:24" ht="13.5" thickBot="1">
      <c r="B114" s="1608" t="s">
        <v>194</v>
      </c>
      <c r="C114" s="1609"/>
      <c r="D114" s="1609"/>
      <c r="E114" s="891"/>
      <c r="F114" s="892"/>
      <c r="G114" s="891"/>
      <c r="H114" s="891"/>
      <c r="I114" s="893"/>
      <c r="J114" s="894"/>
      <c r="K114" s="891"/>
      <c r="L114" s="939"/>
      <c r="M114" s="896"/>
      <c r="N114" s="891"/>
      <c r="O114" s="891"/>
      <c r="P114" s="891"/>
      <c r="Q114" s="897"/>
      <c r="R114" s="823"/>
      <c r="T114" s="868"/>
      <c r="U114" s="869"/>
      <c r="W114" s="869"/>
      <c r="X114" s="870"/>
    </row>
    <row r="115" spans="1:24">
      <c r="B115" s="841" t="s">
        <v>282</v>
      </c>
      <c r="C115" s="842" t="s">
        <v>18</v>
      </c>
      <c r="D115" s="842" t="s">
        <v>18</v>
      </c>
      <c r="E115" s="942">
        <v>4</v>
      </c>
      <c r="F115" s="941">
        <v>4.5999999999999996</v>
      </c>
      <c r="G115" s="942"/>
      <c r="H115" s="943">
        <v>4.7</v>
      </c>
      <c r="I115" s="943">
        <v>4.7</v>
      </c>
      <c r="J115" s="944">
        <f>J108*2</f>
        <v>4.8</v>
      </c>
      <c r="K115" s="942">
        <v>4.9000000000000004</v>
      </c>
      <c r="L115" s="906">
        <f>2.6*2</f>
        <v>5.2</v>
      </c>
      <c r="M115" s="907"/>
      <c r="N115" s="850" t="s">
        <v>20</v>
      </c>
      <c r="O115" s="850" t="s">
        <v>18</v>
      </c>
      <c r="P115" s="850" t="s">
        <v>18</v>
      </c>
      <c r="Q115" s="851" t="s">
        <v>18</v>
      </c>
      <c r="R115" s="867"/>
      <c r="T115" s="868"/>
      <c r="U115" s="869"/>
      <c r="W115" s="869"/>
      <c r="X115" s="870"/>
    </row>
    <row r="116" spans="1:24">
      <c r="B116" s="856" t="s">
        <v>283</v>
      </c>
      <c r="C116" s="857" t="s">
        <v>18</v>
      </c>
      <c r="D116" s="857" t="s">
        <v>18</v>
      </c>
      <c r="E116" s="917">
        <v>6</v>
      </c>
      <c r="F116" s="912">
        <v>6.9</v>
      </c>
      <c r="G116" s="917"/>
      <c r="H116" s="915">
        <v>7.0500000000000007</v>
      </c>
      <c r="I116" s="915">
        <v>7.0500000000000007</v>
      </c>
      <c r="J116" s="916">
        <f>J108*3</f>
        <v>7.1999999999999993</v>
      </c>
      <c r="K116" s="917">
        <v>7.35</v>
      </c>
      <c r="L116" s="862">
        <f>2.6*3</f>
        <v>7.8000000000000007</v>
      </c>
      <c r="M116" s="918"/>
      <c r="N116" s="865" t="s">
        <v>20</v>
      </c>
      <c r="O116" s="865" t="s">
        <v>18</v>
      </c>
      <c r="P116" s="865" t="s">
        <v>18</v>
      </c>
      <c r="Q116" s="866" t="s">
        <v>18</v>
      </c>
      <c r="R116" s="867"/>
      <c r="T116" s="868"/>
      <c r="U116" s="869"/>
      <c r="W116" s="869"/>
      <c r="X116" s="870"/>
    </row>
    <row r="117" spans="1:24">
      <c r="B117" s="856" t="s">
        <v>284</v>
      </c>
      <c r="C117" s="857" t="s">
        <v>18</v>
      </c>
      <c r="D117" s="857" t="s">
        <v>18</v>
      </c>
      <c r="E117" s="954" t="s">
        <v>18</v>
      </c>
      <c r="F117" s="912" t="s">
        <v>18</v>
      </c>
      <c r="G117" s="917"/>
      <c r="H117" s="915"/>
      <c r="I117" s="915">
        <v>25</v>
      </c>
      <c r="J117" s="916">
        <v>25</v>
      </c>
      <c r="K117" s="917">
        <v>26</v>
      </c>
      <c r="L117" s="862">
        <v>28</v>
      </c>
      <c r="M117" s="955"/>
      <c r="N117" s="865" t="s">
        <v>20</v>
      </c>
      <c r="O117" s="865" t="s">
        <v>18</v>
      </c>
      <c r="P117" s="857" t="s">
        <v>18</v>
      </c>
      <c r="Q117" s="956" t="s">
        <v>18</v>
      </c>
      <c r="R117" s="957"/>
      <c r="T117" s="868"/>
      <c r="U117" s="869"/>
      <c r="W117" s="869"/>
      <c r="X117" s="870"/>
    </row>
    <row r="118" spans="1:24" ht="13.5" thickBot="1">
      <c r="B118" s="879" t="s">
        <v>285</v>
      </c>
      <c r="C118" s="880" t="s">
        <v>18</v>
      </c>
      <c r="D118" s="880" t="s">
        <v>18</v>
      </c>
      <c r="E118" s="958" t="s">
        <v>18</v>
      </c>
      <c r="F118" s="947" t="s">
        <v>18</v>
      </c>
      <c r="G118" s="958"/>
      <c r="H118" s="949"/>
      <c r="I118" s="949">
        <v>35</v>
      </c>
      <c r="J118" s="950">
        <v>35.5</v>
      </c>
      <c r="K118" s="958">
        <v>36</v>
      </c>
      <c r="L118" s="885">
        <v>38.5</v>
      </c>
      <c r="M118" s="959"/>
      <c r="N118" s="888" t="s">
        <v>20</v>
      </c>
      <c r="O118" s="888" t="s">
        <v>18</v>
      </c>
      <c r="P118" s="880" t="s">
        <v>18</v>
      </c>
      <c r="Q118" s="960" t="s">
        <v>18</v>
      </c>
      <c r="R118" s="957"/>
      <c r="T118" s="868"/>
      <c r="U118" s="869"/>
      <c r="W118" s="869"/>
      <c r="X118" s="870"/>
    </row>
    <row r="119" spans="1:24" ht="13.5" thickBot="1">
      <c r="B119" s="1608" t="s">
        <v>286</v>
      </c>
      <c r="C119" s="1609"/>
      <c r="D119" s="1609"/>
      <c r="E119" s="891"/>
      <c r="F119" s="892"/>
      <c r="G119" s="891"/>
      <c r="H119" s="891"/>
      <c r="I119" s="893"/>
      <c r="J119" s="894"/>
      <c r="K119" s="891"/>
      <c r="L119" s="939"/>
      <c r="M119" s="896"/>
      <c r="N119" s="891"/>
      <c r="O119" s="891"/>
      <c r="P119" s="891"/>
      <c r="Q119" s="897"/>
      <c r="R119" s="957"/>
    </row>
    <row r="120" spans="1:24">
      <c r="B120" s="961" t="s">
        <v>287</v>
      </c>
      <c r="C120" s="962">
        <v>8140</v>
      </c>
      <c r="D120" s="962">
        <v>8141</v>
      </c>
      <c r="E120" s="963"/>
      <c r="F120" s="964">
        <v>1054.5</v>
      </c>
      <c r="G120" s="964"/>
      <c r="H120" s="965">
        <v>1078</v>
      </c>
      <c r="I120" s="966"/>
      <c r="J120" s="967">
        <v>1088</v>
      </c>
      <c r="K120" s="968">
        <f>1088*1.0212</f>
        <v>1111.0656000000001</v>
      </c>
      <c r="L120" s="906">
        <f>K120*1.0724</f>
        <v>1191.5067494400002</v>
      </c>
      <c r="M120" s="969"/>
      <c r="N120" s="970" t="s">
        <v>19</v>
      </c>
      <c r="O120" s="970" t="s">
        <v>20</v>
      </c>
      <c r="P120" s="970" t="s">
        <v>19</v>
      </c>
      <c r="Q120" s="971" t="s">
        <v>20</v>
      </c>
      <c r="R120" s="972"/>
      <c r="S120" s="973"/>
      <c r="T120" s="973"/>
    </row>
    <row r="121" spans="1:24">
      <c r="B121" s="974" t="s">
        <v>287</v>
      </c>
      <c r="C121" s="975">
        <v>8140</v>
      </c>
      <c r="D121" s="975">
        <v>8142</v>
      </c>
      <c r="E121" s="976"/>
      <c r="F121" s="977">
        <v>1054.5</v>
      </c>
      <c r="G121" s="977"/>
      <c r="H121" s="978">
        <v>1078</v>
      </c>
      <c r="I121" s="979"/>
      <c r="J121" s="980">
        <v>1088</v>
      </c>
      <c r="K121" s="977">
        <f>1088*1.0212</f>
        <v>1111.0656000000001</v>
      </c>
      <c r="L121" s="906">
        <f t="shared" ref="L121:L145" si="0">K121*1.0724</f>
        <v>1191.5067494400002</v>
      </c>
      <c r="M121" s="981"/>
      <c r="N121" s="982" t="s">
        <v>19</v>
      </c>
      <c r="O121" s="982" t="s">
        <v>20</v>
      </c>
      <c r="P121" s="982" t="s">
        <v>19</v>
      </c>
      <c r="Q121" s="983" t="s">
        <v>20</v>
      </c>
      <c r="R121" s="972"/>
      <c r="S121" s="973"/>
      <c r="T121" s="973"/>
    </row>
    <row r="122" spans="1:24">
      <c r="B122" s="974" t="s">
        <v>287</v>
      </c>
      <c r="C122" s="975">
        <v>8140</v>
      </c>
      <c r="D122" s="975">
        <v>8143</v>
      </c>
      <c r="E122" s="976"/>
      <c r="F122" s="977">
        <v>1054.5</v>
      </c>
      <c r="G122" s="977"/>
      <c r="H122" s="978">
        <v>1078</v>
      </c>
      <c r="I122" s="979"/>
      <c r="J122" s="980">
        <v>1088</v>
      </c>
      <c r="K122" s="984">
        <f>1088*1.0212</f>
        <v>1111.0656000000001</v>
      </c>
      <c r="L122" s="906">
        <f t="shared" si="0"/>
        <v>1191.5067494400002</v>
      </c>
      <c r="M122" s="981"/>
      <c r="N122" s="982" t="s">
        <v>19</v>
      </c>
      <c r="O122" s="982" t="s">
        <v>20</v>
      </c>
      <c r="P122" s="982" t="s">
        <v>19</v>
      </c>
      <c r="Q122" s="983" t="s">
        <v>20</v>
      </c>
      <c r="R122" s="972"/>
      <c r="S122" s="973"/>
      <c r="T122" s="973"/>
    </row>
    <row r="123" spans="1:24">
      <c r="B123" s="974" t="s">
        <v>287</v>
      </c>
      <c r="C123" s="975">
        <v>8140</v>
      </c>
      <c r="D123" s="975">
        <v>8144</v>
      </c>
      <c r="E123" s="976"/>
      <c r="F123" s="977">
        <v>1054.5</v>
      </c>
      <c r="G123" s="977"/>
      <c r="H123" s="978">
        <v>1078</v>
      </c>
      <c r="I123" s="979"/>
      <c r="J123" s="980">
        <v>1088</v>
      </c>
      <c r="K123" s="984">
        <f>1088*1.0212</f>
        <v>1111.0656000000001</v>
      </c>
      <c r="L123" s="906">
        <f t="shared" si="0"/>
        <v>1191.5067494400002</v>
      </c>
      <c r="M123" s="981"/>
      <c r="N123" s="982" t="s">
        <v>19</v>
      </c>
      <c r="O123" s="982" t="s">
        <v>20</v>
      </c>
      <c r="P123" s="982" t="s">
        <v>19</v>
      </c>
      <c r="Q123" s="983" t="s">
        <v>20</v>
      </c>
      <c r="R123" s="972"/>
      <c r="S123" s="973"/>
      <c r="T123" s="973"/>
    </row>
    <row r="124" spans="1:24">
      <c r="B124" s="985" t="s">
        <v>288</v>
      </c>
      <c r="C124" s="975">
        <v>8145</v>
      </c>
      <c r="D124" s="975">
        <v>8146</v>
      </c>
      <c r="E124" s="977"/>
      <c r="F124" s="977">
        <v>1296.25</v>
      </c>
      <c r="G124" s="977"/>
      <c r="H124" s="977">
        <v>1325</v>
      </c>
      <c r="I124" s="979"/>
      <c r="J124" s="980">
        <v>1337</v>
      </c>
      <c r="K124" s="977">
        <f t="shared" ref="K124:K145" si="1">J124*1.0212</f>
        <v>1365.3444000000002</v>
      </c>
      <c r="L124" s="906">
        <f t="shared" si="0"/>
        <v>1464.1953345600002</v>
      </c>
      <c r="M124" s="986"/>
      <c r="N124" s="982" t="s">
        <v>19</v>
      </c>
      <c r="O124" s="982" t="s">
        <v>20</v>
      </c>
      <c r="P124" s="982" t="s">
        <v>19</v>
      </c>
      <c r="Q124" s="983" t="s">
        <v>20</v>
      </c>
      <c r="R124" s="972"/>
      <c r="S124" s="973"/>
      <c r="T124" s="973"/>
    </row>
    <row r="125" spans="1:24">
      <c r="B125" s="985" t="s">
        <v>288</v>
      </c>
      <c r="C125" s="975">
        <v>8145</v>
      </c>
      <c r="D125" s="975">
        <v>8147</v>
      </c>
      <c r="E125" s="977"/>
      <c r="F125" s="977">
        <v>1296.25</v>
      </c>
      <c r="G125" s="977"/>
      <c r="H125" s="977">
        <v>1325</v>
      </c>
      <c r="I125" s="979"/>
      <c r="J125" s="980">
        <v>1337</v>
      </c>
      <c r="K125" s="977">
        <f t="shared" si="1"/>
        <v>1365.3444000000002</v>
      </c>
      <c r="L125" s="906">
        <f t="shared" si="0"/>
        <v>1464.1953345600002</v>
      </c>
      <c r="M125" s="986"/>
      <c r="N125" s="982" t="s">
        <v>19</v>
      </c>
      <c r="O125" s="982" t="s">
        <v>20</v>
      </c>
      <c r="P125" s="982" t="s">
        <v>19</v>
      </c>
      <c r="Q125" s="983" t="s">
        <v>20</v>
      </c>
      <c r="R125" s="972"/>
      <c r="S125" s="973"/>
      <c r="T125" s="973"/>
    </row>
    <row r="126" spans="1:24">
      <c r="B126" s="985" t="s">
        <v>288</v>
      </c>
      <c r="C126" s="975">
        <v>8145</v>
      </c>
      <c r="D126" s="975">
        <v>8148</v>
      </c>
      <c r="E126" s="977"/>
      <c r="F126" s="977">
        <v>1296.25</v>
      </c>
      <c r="G126" s="977"/>
      <c r="H126" s="977">
        <v>1325</v>
      </c>
      <c r="I126" s="979"/>
      <c r="J126" s="980">
        <v>1337</v>
      </c>
      <c r="K126" s="977">
        <f t="shared" si="1"/>
        <v>1365.3444000000002</v>
      </c>
      <c r="L126" s="906">
        <f t="shared" si="0"/>
        <v>1464.1953345600002</v>
      </c>
      <c r="M126" s="986"/>
      <c r="N126" s="982" t="s">
        <v>19</v>
      </c>
      <c r="O126" s="982" t="s">
        <v>20</v>
      </c>
      <c r="P126" s="982" t="s">
        <v>19</v>
      </c>
      <c r="Q126" s="983" t="s">
        <v>20</v>
      </c>
      <c r="R126" s="972"/>
      <c r="S126" s="973"/>
      <c r="T126" s="973"/>
    </row>
    <row r="127" spans="1:24">
      <c r="B127" s="985" t="s">
        <v>288</v>
      </c>
      <c r="C127" s="975">
        <v>8145</v>
      </c>
      <c r="D127" s="975">
        <v>8149</v>
      </c>
      <c r="E127" s="977"/>
      <c r="F127" s="977">
        <v>1296.25</v>
      </c>
      <c r="G127" s="977"/>
      <c r="H127" s="977">
        <v>1325</v>
      </c>
      <c r="I127" s="979"/>
      <c r="J127" s="980">
        <v>1337</v>
      </c>
      <c r="K127" s="977">
        <f t="shared" si="1"/>
        <v>1365.3444000000002</v>
      </c>
      <c r="L127" s="906">
        <f t="shared" si="0"/>
        <v>1464.1953345600002</v>
      </c>
      <c r="M127" s="986"/>
      <c r="N127" s="982" t="s">
        <v>19</v>
      </c>
      <c r="O127" s="982" t="s">
        <v>20</v>
      </c>
      <c r="P127" s="982" t="s">
        <v>19</v>
      </c>
      <c r="Q127" s="983" t="s">
        <v>20</v>
      </c>
      <c r="R127" s="972"/>
      <c r="S127" s="973"/>
      <c r="T127" s="973"/>
    </row>
    <row r="128" spans="1:24">
      <c r="B128" s="974" t="s">
        <v>289</v>
      </c>
      <c r="C128" s="975">
        <v>8150</v>
      </c>
      <c r="D128" s="975">
        <v>8151</v>
      </c>
      <c r="E128" s="977"/>
      <c r="F128" s="977">
        <v>350</v>
      </c>
      <c r="G128" s="977"/>
      <c r="H128" s="978">
        <v>358</v>
      </c>
      <c r="I128" s="979"/>
      <c r="J128" s="980">
        <v>361</v>
      </c>
      <c r="K128" s="977">
        <f t="shared" si="1"/>
        <v>368.65320000000003</v>
      </c>
      <c r="L128" s="906">
        <f t="shared" si="0"/>
        <v>395.34369168000006</v>
      </c>
      <c r="M128" s="986"/>
      <c r="N128" s="982" t="s">
        <v>19</v>
      </c>
      <c r="O128" s="982" t="s">
        <v>20</v>
      </c>
      <c r="P128" s="982" t="s">
        <v>19</v>
      </c>
      <c r="Q128" s="983" t="s">
        <v>20</v>
      </c>
      <c r="R128" s="972"/>
      <c r="S128" s="973"/>
      <c r="T128" s="973"/>
    </row>
    <row r="129" spans="2:20">
      <c r="B129" s="974" t="s">
        <v>289</v>
      </c>
      <c r="C129" s="975">
        <v>8150</v>
      </c>
      <c r="D129" s="975">
        <v>8152</v>
      </c>
      <c r="E129" s="977"/>
      <c r="F129" s="977">
        <v>350</v>
      </c>
      <c r="G129" s="977"/>
      <c r="H129" s="978">
        <v>358</v>
      </c>
      <c r="I129" s="979"/>
      <c r="J129" s="980">
        <v>361</v>
      </c>
      <c r="K129" s="977">
        <f t="shared" si="1"/>
        <v>368.65320000000003</v>
      </c>
      <c r="L129" s="906">
        <f t="shared" si="0"/>
        <v>395.34369168000006</v>
      </c>
      <c r="M129" s="986"/>
      <c r="N129" s="982" t="s">
        <v>19</v>
      </c>
      <c r="O129" s="982" t="s">
        <v>20</v>
      </c>
      <c r="P129" s="982" t="s">
        <v>19</v>
      </c>
      <c r="Q129" s="983" t="s">
        <v>20</v>
      </c>
      <c r="R129" s="972"/>
      <c r="S129" s="973"/>
      <c r="T129" s="973"/>
    </row>
    <row r="130" spans="2:20">
      <c r="B130" s="974" t="s">
        <v>289</v>
      </c>
      <c r="C130" s="975">
        <v>8150</v>
      </c>
      <c r="D130" s="975">
        <v>8153</v>
      </c>
      <c r="E130" s="977"/>
      <c r="F130" s="977">
        <v>350</v>
      </c>
      <c r="G130" s="977"/>
      <c r="H130" s="978">
        <v>358</v>
      </c>
      <c r="I130" s="979"/>
      <c r="J130" s="980">
        <v>361</v>
      </c>
      <c r="K130" s="977">
        <f t="shared" si="1"/>
        <v>368.65320000000003</v>
      </c>
      <c r="L130" s="906">
        <f t="shared" si="0"/>
        <v>395.34369168000006</v>
      </c>
      <c r="M130" s="986"/>
      <c r="N130" s="982" t="s">
        <v>19</v>
      </c>
      <c r="O130" s="982" t="s">
        <v>20</v>
      </c>
      <c r="P130" s="982" t="s">
        <v>19</v>
      </c>
      <c r="Q130" s="983" t="s">
        <v>20</v>
      </c>
      <c r="R130" s="972"/>
      <c r="S130" s="973"/>
      <c r="T130" s="973"/>
    </row>
    <row r="131" spans="2:20">
      <c r="B131" s="974" t="s">
        <v>289</v>
      </c>
      <c r="C131" s="975">
        <v>8150</v>
      </c>
      <c r="D131" s="975">
        <v>8154</v>
      </c>
      <c r="E131" s="977"/>
      <c r="F131" s="977">
        <v>350</v>
      </c>
      <c r="G131" s="977"/>
      <c r="H131" s="978">
        <v>358</v>
      </c>
      <c r="I131" s="979"/>
      <c r="J131" s="980">
        <v>361</v>
      </c>
      <c r="K131" s="977">
        <f t="shared" si="1"/>
        <v>368.65320000000003</v>
      </c>
      <c r="L131" s="906">
        <f t="shared" si="0"/>
        <v>395.34369168000006</v>
      </c>
      <c r="M131" s="986"/>
      <c r="N131" s="982" t="s">
        <v>19</v>
      </c>
      <c r="O131" s="982" t="s">
        <v>20</v>
      </c>
      <c r="P131" s="982" t="s">
        <v>19</v>
      </c>
      <c r="Q131" s="983" t="s">
        <v>20</v>
      </c>
      <c r="R131" s="972"/>
      <c r="S131" s="973"/>
      <c r="T131" s="973"/>
    </row>
    <row r="132" spans="2:20">
      <c r="B132" s="974" t="s">
        <v>290</v>
      </c>
      <c r="C132" s="975">
        <v>8155</v>
      </c>
      <c r="D132" s="975">
        <v>8156</v>
      </c>
      <c r="E132" s="977"/>
      <c r="F132" s="977">
        <v>525</v>
      </c>
      <c r="G132" s="977"/>
      <c r="H132" s="977">
        <v>537</v>
      </c>
      <c r="I132" s="979"/>
      <c r="J132" s="980">
        <v>542</v>
      </c>
      <c r="K132" s="977">
        <f t="shared" si="1"/>
        <v>553.49040000000002</v>
      </c>
      <c r="L132" s="906">
        <f t="shared" si="0"/>
        <v>593.56310496000003</v>
      </c>
      <c r="M132" s="986"/>
      <c r="N132" s="982" t="s">
        <v>19</v>
      </c>
      <c r="O132" s="982" t="s">
        <v>20</v>
      </c>
      <c r="P132" s="982" t="s">
        <v>19</v>
      </c>
      <c r="Q132" s="983" t="s">
        <v>20</v>
      </c>
      <c r="R132" s="972"/>
      <c r="S132" s="973"/>
      <c r="T132" s="973"/>
    </row>
    <row r="133" spans="2:20">
      <c r="B133" s="974" t="s">
        <v>290</v>
      </c>
      <c r="C133" s="975">
        <v>8155</v>
      </c>
      <c r="D133" s="975">
        <v>8157</v>
      </c>
      <c r="E133" s="977"/>
      <c r="F133" s="977">
        <v>525</v>
      </c>
      <c r="G133" s="977"/>
      <c r="H133" s="977">
        <v>537</v>
      </c>
      <c r="I133" s="979"/>
      <c r="J133" s="980">
        <v>542</v>
      </c>
      <c r="K133" s="977">
        <f t="shared" si="1"/>
        <v>553.49040000000002</v>
      </c>
      <c r="L133" s="906">
        <f t="shared" si="0"/>
        <v>593.56310496000003</v>
      </c>
      <c r="M133" s="986"/>
      <c r="N133" s="982" t="s">
        <v>19</v>
      </c>
      <c r="O133" s="982" t="s">
        <v>20</v>
      </c>
      <c r="P133" s="982" t="s">
        <v>19</v>
      </c>
      <c r="Q133" s="983" t="s">
        <v>20</v>
      </c>
      <c r="R133" s="972"/>
      <c r="S133" s="973"/>
      <c r="T133" s="973"/>
    </row>
    <row r="134" spans="2:20">
      <c r="B134" s="974" t="s">
        <v>290</v>
      </c>
      <c r="C134" s="975">
        <v>8155</v>
      </c>
      <c r="D134" s="975">
        <v>8158</v>
      </c>
      <c r="E134" s="977"/>
      <c r="F134" s="977">
        <v>525</v>
      </c>
      <c r="G134" s="977"/>
      <c r="H134" s="977">
        <v>537</v>
      </c>
      <c r="I134" s="979"/>
      <c r="J134" s="980">
        <v>542</v>
      </c>
      <c r="K134" s="977">
        <f t="shared" si="1"/>
        <v>553.49040000000002</v>
      </c>
      <c r="L134" s="906">
        <f t="shared" si="0"/>
        <v>593.56310496000003</v>
      </c>
      <c r="M134" s="986"/>
      <c r="N134" s="982" t="s">
        <v>19</v>
      </c>
      <c r="O134" s="982" t="s">
        <v>20</v>
      </c>
      <c r="P134" s="982" t="s">
        <v>19</v>
      </c>
      <c r="Q134" s="983" t="s">
        <v>20</v>
      </c>
      <c r="R134" s="972"/>
      <c r="S134" s="973"/>
      <c r="T134" s="973"/>
    </row>
    <row r="135" spans="2:20">
      <c r="B135" s="974" t="s">
        <v>290</v>
      </c>
      <c r="C135" s="975">
        <v>8155</v>
      </c>
      <c r="D135" s="975">
        <v>8159</v>
      </c>
      <c r="E135" s="977"/>
      <c r="F135" s="977">
        <v>525</v>
      </c>
      <c r="G135" s="977"/>
      <c r="H135" s="977">
        <v>537</v>
      </c>
      <c r="I135" s="979"/>
      <c r="J135" s="980">
        <v>542</v>
      </c>
      <c r="K135" s="977">
        <f t="shared" si="1"/>
        <v>553.49040000000002</v>
      </c>
      <c r="L135" s="906">
        <f t="shared" si="0"/>
        <v>593.56310496000003</v>
      </c>
      <c r="M135" s="986"/>
      <c r="N135" s="987" t="s">
        <v>19</v>
      </c>
      <c r="O135" s="987" t="s">
        <v>20</v>
      </c>
      <c r="P135" s="987" t="s">
        <v>19</v>
      </c>
      <c r="Q135" s="983" t="s">
        <v>20</v>
      </c>
      <c r="R135" s="972"/>
      <c r="S135" s="973"/>
      <c r="T135" s="973"/>
    </row>
    <row r="136" spans="2:20">
      <c r="B136" s="910" t="s">
        <v>291</v>
      </c>
      <c r="C136" s="928">
        <v>2925</v>
      </c>
      <c r="D136" s="928">
        <v>2925</v>
      </c>
      <c r="E136" s="912">
        <v>325</v>
      </c>
      <c r="F136" s="912">
        <v>325</v>
      </c>
      <c r="G136" s="917"/>
      <c r="H136" s="917">
        <v>325</v>
      </c>
      <c r="I136" s="979"/>
      <c r="J136" s="980">
        <v>328</v>
      </c>
      <c r="K136" s="977">
        <f t="shared" si="1"/>
        <v>334.95360000000005</v>
      </c>
      <c r="L136" s="906">
        <f t="shared" si="0"/>
        <v>359.20424064000008</v>
      </c>
      <c r="M136" s="918"/>
      <c r="N136" s="865" t="s">
        <v>19</v>
      </c>
      <c r="O136" s="865" t="s">
        <v>19</v>
      </c>
      <c r="P136" s="865" t="s">
        <v>19</v>
      </c>
      <c r="Q136" s="866" t="s">
        <v>20</v>
      </c>
      <c r="R136" s="972"/>
      <c r="S136" s="973"/>
      <c r="T136" s="973"/>
    </row>
    <row r="137" spans="2:20">
      <c r="B137" s="910" t="s">
        <v>292</v>
      </c>
      <c r="C137" s="928">
        <v>2925</v>
      </c>
      <c r="D137" s="928">
        <v>2926</v>
      </c>
      <c r="E137" s="912">
        <v>325</v>
      </c>
      <c r="F137" s="912">
        <v>325</v>
      </c>
      <c r="G137" s="917"/>
      <c r="H137" s="917">
        <v>325</v>
      </c>
      <c r="I137" s="979"/>
      <c r="J137" s="980">
        <v>328</v>
      </c>
      <c r="K137" s="977">
        <f t="shared" si="1"/>
        <v>334.95360000000005</v>
      </c>
      <c r="L137" s="906">
        <f t="shared" si="0"/>
        <v>359.20424064000008</v>
      </c>
      <c r="M137" s="918"/>
      <c r="N137" s="865" t="s">
        <v>19</v>
      </c>
      <c r="O137" s="865" t="s">
        <v>19</v>
      </c>
      <c r="P137" s="865" t="s">
        <v>19</v>
      </c>
      <c r="Q137" s="866" t="s">
        <v>20</v>
      </c>
      <c r="R137" s="972"/>
      <c r="S137" s="973"/>
      <c r="T137" s="973"/>
    </row>
    <row r="138" spans="2:20">
      <c r="B138" s="910" t="s">
        <v>293</v>
      </c>
      <c r="C138" s="928">
        <v>2925</v>
      </c>
      <c r="D138" s="928">
        <v>2927</v>
      </c>
      <c r="E138" s="912">
        <v>325</v>
      </c>
      <c r="F138" s="912">
        <v>325</v>
      </c>
      <c r="G138" s="917"/>
      <c r="H138" s="917">
        <v>325</v>
      </c>
      <c r="I138" s="979"/>
      <c r="J138" s="980">
        <v>328</v>
      </c>
      <c r="K138" s="977">
        <f t="shared" si="1"/>
        <v>334.95360000000005</v>
      </c>
      <c r="L138" s="906">
        <f t="shared" si="0"/>
        <v>359.20424064000008</v>
      </c>
      <c r="M138" s="918"/>
      <c r="N138" s="865" t="s">
        <v>19</v>
      </c>
      <c r="O138" s="865" t="s">
        <v>19</v>
      </c>
      <c r="P138" s="865" t="s">
        <v>19</v>
      </c>
      <c r="Q138" s="866" t="s">
        <v>20</v>
      </c>
      <c r="R138" s="972"/>
      <c r="S138" s="973"/>
      <c r="T138" s="973"/>
    </row>
    <row r="139" spans="2:20">
      <c r="B139" s="910" t="s">
        <v>294</v>
      </c>
      <c r="C139" s="928">
        <v>2925</v>
      </c>
      <c r="D139" s="928">
        <v>2928</v>
      </c>
      <c r="E139" s="912">
        <v>325</v>
      </c>
      <c r="F139" s="912">
        <v>325</v>
      </c>
      <c r="G139" s="917"/>
      <c r="H139" s="917">
        <v>325</v>
      </c>
      <c r="I139" s="979"/>
      <c r="J139" s="980">
        <v>328</v>
      </c>
      <c r="K139" s="977">
        <f t="shared" si="1"/>
        <v>334.95360000000005</v>
      </c>
      <c r="L139" s="906">
        <f t="shared" si="0"/>
        <v>359.20424064000008</v>
      </c>
      <c r="M139" s="918"/>
      <c r="N139" s="865" t="s">
        <v>19</v>
      </c>
      <c r="O139" s="865" t="s">
        <v>19</v>
      </c>
      <c r="P139" s="865" t="s">
        <v>19</v>
      </c>
      <c r="Q139" s="866" t="s">
        <v>20</v>
      </c>
      <c r="R139" s="972"/>
      <c r="S139" s="973"/>
      <c r="T139" s="973"/>
    </row>
    <row r="140" spans="2:20">
      <c r="B140" s="910" t="s">
        <v>295</v>
      </c>
      <c r="C140" s="928">
        <v>2925</v>
      </c>
      <c r="D140" s="928">
        <v>2929</v>
      </c>
      <c r="E140" s="912">
        <v>325</v>
      </c>
      <c r="F140" s="912">
        <v>325</v>
      </c>
      <c r="G140" s="917"/>
      <c r="H140" s="917">
        <v>325</v>
      </c>
      <c r="I140" s="979"/>
      <c r="J140" s="980">
        <v>328</v>
      </c>
      <c r="K140" s="977">
        <f t="shared" si="1"/>
        <v>334.95360000000005</v>
      </c>
      <c r="L140" s="906">
        <f t="shared" si="0"/>
        <v>359.20424064000008</v>
      </c>
      <c r="M140" s="918"/>
      <c r="N140" s="865" t="s">
        <v>19</v>
      </c>
      <c r="O140" s="865" t="s">
        <v>19</v>
      </c>
      <c r="P140" s="865" t="s">
        <v>19</v>
      </c>
      <c r="Q140" s="866" t="s">
        <v>20</v>
      </c>
      <c r="R140" s="972"/>
      <c r="S140" s="973"/>
      <c r="T140" s="973"/>
    </row>
    <row r="141" spans="2:20">
      <c r="B141" s="910" t="s">
        <v>296</v>
      </c>
      <c r="C141" s="928">
        <v>2995</v>
      </c>
      <c r="D141" s="928">
        <v>2995</v>
      </c>
      <c r="E141" s="912">
        <v>650</v>
      </c>
      <c r="F141" s="912">
        <v>650</v>
      </c>
      <c r="G141" s="917"/>
      <c r="H141" s="917">
        <v>650</v>
      </c>
      <c r="I141" s="979"/>
      <c r="J141" s="980">
        <v>656</v>
      </c>
      <c r="K141" s="977">
        <f t="shared" si="1"/>
        <v>669.9072000000001</v>
      </c>
      <c r="L141" s="906">
        <f t="shared" si="0"/>
        <v>718.40848128000016</v>
      </c>
      <c r="M141" s="918"/>
      <c r="N141" s="865" t="s">
        <v>19</v>
      </c>
      <c r="O141" s="865" t="s">
        <v>19</v>
      </c>
      <c r="P141" s="865" t="s">
        <v>19</v>
      </c>
      <c r="Q141" s="866" t="s">
        <v>20</v>
      </c>
      <c r="R141" s="972"/>
      <c r="S141" s="973"/>
      <c r="T141" s="973"/>
    </row>
    <row r="142" spans="2:20">
      <c r="B142" s="910" t="s">
        <v>297</v>
      </c>
      <c r="C142" s="928">
        <v>2995</v>
      </c>
      <c r="D142" s="928">
        <v>2996</v>
      </c>
      <c r="E142" s="912">
        <v>650</v>
      </c>
      <c r="F142" s="912">
        <v>650</v>
      </c>
      <c r="G142" s="917"/>
      <c r="H142" s="917">
        <v>650</v>
      </c>
      <c r="I142" s="979"/>
      <c r="J142" s="980">
        <v>656</v>
      </c>
      <c r="K142" s="977">
        <f t="shared" si="1"/>
        <v>669.9072000000001</v>
      </c>
      <c r="L142" s="906">
        <f t="shared" si="0"/>
        <v>718.40848128000016</v>
      </c>
      <c r="M142" s="918"/>
      <c r="N142" s="865" t="s">
        <v>19</v>
      </c>
      <c r="O142" s="865" t="s">
        <v>19</v>
      </c>
      <c r="P142" s="865" t="s">
        <v>19</v>
      </c>
      <c r="Q142" s="866" t="s">
        <v>20</v>
      </c>
      <c r="R142" s="972"/>
      <c r="S142" s="973"/>
      <c r="T142" s="973"/>
    </row>
    <row r="143" spans="2:20">
      <c r="B143" s="910" t="s">
        <v>298</v>
      </c>
      <c r="C143" s="928">
        <v>2995</v>
      </c>
      <c r="D143" s="928">
        <v>2997</v>
      </c>
      <c r="E143" s="912">
        <v>650</v>
      </c>
      <c r="F143" s="912">
        <v>650</v>
      </c>
      <c r="G143" s="917"/>
      <c r="H143" s="917">
        <v>650</v>
      </c>
      <c r="I143" s="979"/>
      <c r="J143" s="980">
        <v>656</v>
      </c>
      <c r="K143" s="977">
        <f t="shared" si="1"/>
        <v>669.9072000000001</v>
      </c>
      <c r="L143" s="906">
        <f t="shared" si="0"/>
        <v>718.40848128000016</v>
      </c>
      <c r="M143" s="918"/>
      <c r="N143" s="865" t="s">
        <v>19</v>
      </c>
      <c r="O143" s="865" t="s">
        <v>19</v>
      </c>
      <c r="P143" s="865" t="s">
        <v>19</v>
      </c>
      <c r="Q143" s="866" t="s">
        <v>20</v>
      </c>
      <c r="R143" s="972"/>
      <c r="S143" s="973"/>
      <c r="T143" s="973"/>
    </row>
    <row r="144" spans="2:20">
      <c r="B144" s="910" t="s">
        <v>299</v>
      </c>
      <c r="C144" s="928">
        <v>2995</v>
      </c>
      <c r="D144" s="928">
        <v>2998</v>
      </c>
      <c r="E144" s="912">
        <v>650</v>
      </c>
      <c r="F144" s="912">
        <v>650</v>
      </c>
      <c r="G144" s="917"/>
      <c r="H144" s="917">
        <v>650</v>
      </c>
      <c r="I144" s="979"/>
      <c r="J144" s="980">
        <v>656</v>
      </c>
      <c r="K144" s="977">
        <f t="shared" si="1"/>
        <v>669.9072000000001</v>
      </c>
      <c r="L144" s="906">
        <f t="shared" si="0"/>
        <v>718.40848128000016</v>
      </c>
      <c r="M144" s="918"/>
      <c r="N144" s="865" t="s">
        <v>19</v>
      </c>
      <c r="O144" s="865" t="s">
        <v>19</v>
      </c>
      <c r="P144" s="865" t="s">
        <v>19</v>
      </c>
      <c r="Q144" s="866" t="s">
        <v>20</v>
      </c>
      <c r="R144" s="972"/>
      <c r="S144" s="973"/>
      <c r="T144" s="973"/>
    </row>
    <row r="145" spans="2:20" ht="13.5" thickBot="1">
      <c r="B145" s="988" t="s">
        <v>300</v>
      </c>
      <c r="C145" s="989">
        <v>2995</v>
      </c>
      <c r="D145" s="989">
        <v>2999</v>
      </c>
      <c r="E145" s="947">
        <v>650</v>
      </c>
      <c r="F145" s="947">
        <v>650</v>
      </c>
      <c r="G145" s="948"/>
      <c r="H145" s="948">
        <v>650</v>
      </c>
      <c r="I145" s="990"/>
      <c r="J145" s="991">
        <v>656</v>
      </c>
      <c r="K145" s="992">
        <f t="shared" si="1"/>
        <v>669.9072000000001</v>
      </c>
      <c r="L145" s="885">
        <f t="shared" si="0"/>
        <v>718.40848128000016</v>
      </c>
      <c r="M145" s="936"/>
      <c r="N145" s="888" t="s">
        <v>19</v>
      </c>
      <c r="O145" s="888" t="s">
        <v>19</v>
      </c>
      <c r="P145" s="888" t="s">
        <v>19</v>
      </c>
      <c r="Q145" s="889" t="s">
        <v>20</v>
      </c>
      <c r="R145" s="972"/>
      <c r="S145" s="973"/>
      <c r="T145" s="973"/>
    </row>
  </sheetData>
  <mergeCells count="6">
    <mergeCell ref="B119:D119"/>
    <mergeCell ref="T2:X2"/>
    <mergeCell ref="B4:D4"/>
    <mergeCell ref="T4:X4"/>
    <mergeCell ref="B104:D104"/>
    <mergeCell ref="B114:D114"/>
  </mergeCells>
  <pageMargins left="0.7" right="0.7" top="0.75" bottom="0.75" header="0.3" footer="0.3"/>
  <pageSetup paperSize="9" orientation="portrait" horizontalDpi="300" verticalDpi="300"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9DA10-9D2A-4F4E-B442-8EC85E74ABA5}">
  <sheetPr>
    <tabColor rgb="FF00B050"/>
    <pageSetUpPr fitToPage="1"/>
  </sheetPr>
  <dimension ref="A2:T190"/>
  <sheetViews>
    <sheetView showGridLines="0" topLeftCell="A87" zoomScale="60" zoomScaleNormal="60" zoomScalePageLayoutView="60" workbookViewId="0">
      <selection activeCell="H13" sqref="H13"/>
    </sheetView>
  </sheetViews>
  <sheetFormatPr defaultColWidth="8" defaultRowHeight="12.75"/>
  <cols>
    <col min="1" max="1" width="2.5" style="241" customWidth="1"/>
    <col min="2" max="2" width="75.25" style="241" customWidth="1"/>
    <col min="3" max="3" width="11.125" style="785" customWidth="1"/>
    <col min="4" max="4" width="18.875" style="785" customWidth="1"/>
    <col min="5" max="5" width="17.625" style="247" customWidth="1"/>
    <col min="6" max="6" width="16" style="248" customWidth="1"/>
    <col min="7" max="7" width="17.75" style="140" customWidth="1"/>
    <col min="8" max="8" width="17.375" style="140" customWidth="1"/>
    <col min="9" max="9" width="9.125" style="241" bestFit="1" customWidth="1"/>
    <col min="10" max="10" width="12.375" style="241" customWidth="1"/>
    <col min="11" max="11" width="10.5" style="241" customWidth="1"/>
    <col min="12" max="12" width="10.625" style="241" customWidth="1"/>
    <col min="13" max="13" width="22.375" style="241" customWidth="1"/>
    <col min="14" max="14" width="2.875" style="241" customWidth="1"/>
    <col min="15" max="15" width="52.625" style="141" customWidth="1"/>
    <col min="16" max="16" width="10.125" style="241" customWidth="1"/>
    <col min="17" max="17" width="13.375" style="241" customWidth="1"/>
    <col min="18" max="18" width="11.125" style="241" customWidth="1"/>
    <col min="19" max="19" width="49.375" style="241" customWidth="1"/>
    <col min="20" max="16384" width="8" style="241"/>
  </cols>
  <sheetData>
    <row r="2" spans="2:19">
      <c r="B2" s="139" t="s">
        <v>939</v>
      </c>
      <c r="C2" s="784">
        <v>7.2400000000000006E-2</v>
      </c>
      <c r="E2" s="244"/>
      <c r="F2" s="244"/>
    </row>
    <row r="3" spans="2:19" ht="15.75">
      <c r="B3" s="142" t="s">
        <v>301</v>
      </c>
      <c r="C3" s="786"/>
      <c r="E3" s="245"/>
      <c r="F3" s="244"/>
    </row>
    <row r="4" spans="2:19">
      <c r="E4" s="244"/>
      <c r="F4" s="244"/>
    </row>
    <row r="5" spans="2:19" ht="15.75">
      <c r="E5" s="246"/>
      <c r="F5" s="1616"/>
      <c r="G5" s="1617"/>
      <c r="H5" s="1617"/>
      <c r="I5" s="1617"/>
      <c r="J5" s="1617"/>
      <c r="K5" s="1617"/>
      <c r="L5" s="1617"/>
    </row>
    <row r="6" spans="2:19" ht="13.5" thickBot="1"/>
    <row r="7" spans="2:19" ht="45.75" thickBot="1">
      <c r="B7" s="143" t="s">
        <v>940</v>
      </c>
      <c r="C7" s="143"/>
      <c r="D7" s="143"/>
      <c r="E7" s="249"/>
      <c r="F7" s="249"/>
      <c r="G7" s="144"/>
      <c r="H7" s="144"/>
      <c r="I7" s="145"/>
      <c r="J7" s="145"/>
      <c r="K7" s="145"/>
      <c r="L7" s="145"/>
      <c r="M7" s="146" t="s">
        <v>302</v>
      </c>
      <c r="O7" s="147" t="s">
        <v>2</v>
      </c>
      <c r="P7" s="145"/>
      <c r="Q7" s="145"/>
      <c r="R7" s="145"/>
      <c r="S7" s="145"/>
    </row>
    <row r="8" spans="2:19" ht="51.75" thickBot="1">
      <c r="B8" s="148" t="s">
        <v>3</v>
      </c>
      <c r="C8" s="148" t="s">
        <v>4</v>
      </c>
      <c r="D8" s="148" t="s">
        <v>5</v>
      </c>
      <c r="E8" s="250" t="s">
        <v>941</v>
      </c>
      <c r="F8" s="250" t="s">
        <v>942</v>
      </c>
      <c r="G8" s="251" t="s">
        <v>943</v>
      </c>
      <c r="H8" s="149" t="s">
        <v>944</v>
      </c>
      <c r="I8" s="150" t="s">
        <v>8</v>
      </c>
      <c r="J8" s="150" t="s">
        <v>9</v>
      </c>
      <c r="K8" s="150" t="s">
        <v>10</v>
      </c>
      <c r="L8" s="150" t="s">
        <v>11</v>
      </c>
      <c r="M8" s="150" t="s">
        <v>303</v>
      </c>
      <c r="O8" s="151" t="s">
        <v>12</v>
      </c>
      <c r="P8" s="151" t="s">
        <v>13</v>
      </c>
      <c r="Q8" s="151" t="s">
        <v>14</v>
      </c>
      <c r="R8" s="151" t="s">
        <v>15</v>
      </c>
      <c r="S8" s="151" t="s">
        <v>16</v>
      </c>
    </row>
    <row r="9" spans="2:19" ht="13.5" thickBot="1">
      <c r="B9" s="152" t="s">
        <v>17</v>
      </c>
      <c r="C9" s="153" t="s">
        <v>4</v>
      </c>
      <c r="D9" s="153" t="s">
        <v>5</v>
      </c>
      <c r="E9" s="252" t="s">
        <v>945</v>
      </c>
      <c r="F9" s="252" t="s">
        <v>304</v>
      </c>
      <c r="G9" s="154" t="s">
        <v>946</v>
      </c>
      <c r="H9" s="154" t="s">
        <v>947</v>
      </c>
      <c r="I9" s="155"/>
      <c r="J9" s="155"/>
      <c r="K9" s="155"/>
      <c r="L9" s="155"/>
      <c r="M9" s="155"/>
      <c r="O9" s="156"/>
      <c r="P9" s="153"/>
      <c r="Q9" s="153"/>
      <c r="R9" s="153"/>
      <c r="S9" s="153"/>
    </row>
    <row r="10" spans="2:19" ht="13.5" thickBot="1">
      <c r="B10" s="157" t="s">
        <v>305</v>
      </c>
      <c r="C10" s="157" t="s">
        <v>18</v>
      </c>
      <c r="D10" s="157" t="s">
        <v>18</v>
      </c>
      <c r="E10" s="253">
        <v>0.113</v>
      </c>
      <c r="F10" s="254">
        <v>0.113</v>
      </c>
      <c r="G10" s="158">
        <v>0.121</v>
      </c>
      <c r="H10" s="159">
        <v>0.121</v>
      </c>
      <c r="I10" s="160" t="s">
        <v>19</v>
      </c>
      <c r="J10" s="160" t="s">
        <v>20</v>
      </c>
      <c r="K10" s="160" t="s">
        <v>20</v>
      </c>
      <c r="L10" s="160" t="s">
        <v>20</v>
      </c>
      <c r="M10" s="160"/>
      <c r="O10" s="161"/>
      <c r="P10" s="162"/>
      <c r="Q10" s="162"/>
      <c r="R10" s="162"/>
      <c r="S10" s="162"/>
    </row>
    <row r="11" spans="2:19" ht="13.5" thickBot="1">
      <c r="B11" s="163" t="s">
        <v>948</v>
      </c>
      <c r="C11" s="157" t="s">
        <v>18</v>
      </c>
      <c r="D11" s="157" t="s">
        <v>18</v>
      </c>
      <c r="E11" s="253">
        <v>0.14499999999999999</v>
      </c>
      <c r="F11" s="254">
        <v>0.14499999999999999</v>
      </c>
      <c r="G11" s="158">
        <v>0.156</v>
      </c>
      <c r="H11" s="159">
        <v>0.156</v>
      </c>
      <c r="I11" s="160" t="s">
        <v>19</v>
      </c>
      <c r="J11" s="160" t="s">
        <v>20</v>
      </c>
      <c r="K11" s="160" t="s">
        <v>20</v>
      </c>
      <c r="L11" s="160" t="s">
        <v>20</v>
      </c>
      <c r="M11" s="160"/>
      <c r="O11" s="161"/>
      <c r="P11" s="162"/>
      <c r="Q11" s="162"/>
      <c r="R11" s="162"/>
      <c r="S11" s="162"/>
    </row>
    <row r="12" spans="2:19" ht="13.5" thickBot="1">
      <c r="B12" s="157" t="s">
        <v>306</v>
      </c>
      <c r="C12" s="157" t="s">
        <v>18</v>
      </c>
      <c r="D12" s="157" t="s">
        <v>18</v>
      </c>
      <c r="E12" s="253">
        <v>0.14499999999999999</v>
      </c>
      <c r="F12" s="254">
        <v>0.14499999999999999</v>
      </c>
      <c r="G12" s="158">
        <v>0.156</v>
      </c>
      <c r="H12" s="159">
        <v>0.156</v>
      </c>
      <c r="I12" s="160" t="s">
        <v>19</v>
      </c>
      <c r="J12" s="160" t="s">
        <v>20</v>
      </c>
      <c r="K12" s="160" t="s">
        <v>20</v>
      </c>
      <c r="L12" s="160" t="s">
        <v>20</v>
      </c>
      <c r="M12" s="160"/>
      <c r="N12" s="164"/>
      <c r="O12" s="161"/>
      <c r="P12" s="162"/>
      <c r="Q12" s="162"/>
      <c r="R12" s="162"/>
      <c r="S12" s="162"/>
    </row>
    <row r="13" spans="2:19" ht="13.5" thickBot="1">
      <c r="B13" s="157" t="s">
        <v>307</v>
      </c>
      <c r="C13" s="157" t="s">
        <v>18</v>
      </c>
      <c r="D13" s="157" t="s">
        <v>18</v>
      </c>
      <c r="E13" s="254">
        <v>0.17499999999999999</v>
      </c>
      <c r="F13" s="254">
        <v>0.17499999999999999</v>
      </c>
      <c r="G13" s="255">
        <v>0.187</v>
      </c>
      <c r="H13" s="793" t="s">
        <v>1063</v>
      </c>
      <c r="I13" s="160" t="s">
        <v>19</v>
      </c>
      <c r="J13" s="160" t="s">
        <v>20</v>
      </c>
      <c r="K13" s="160" t="s">
        <v>20</v>
      </c>
      <c r="L13" s="160" t="s">
        <v>20</v>
      </c>
      <c r="M13" s="160"/>
      <c r="N13" s="164"/>
      <c r="O13" s="161"/>
      <c r="P13" s="162"/>
      <c r="Q13" s="162"/>
      <c r="R13" s="162"/>
      <c r="S13" s="162"/>
    </row>
    <row r="14" spans="2:19" ht="13.5" thickBot="1">
      <c r="B14" s="163" t="s">
        <v>308</v>
      </c>
      <c r="C14" s="157" t="s">
        <v>18</v>
      </c>
      <c r="D14" s="157" t="s">
        <v>18</v>
      </c>
      <c r="E14" s="256">
        <v>0.186</v>
      </c>
      <c r="F14" s="254">
        <v>0.186</v>
      </c>
      <c r="G14" s="158">
        <v>0.2</v>
      </c>
      <c r="H14" s="159">
        <v>0.2</v>
      </c>
      <c r="I14" s="160" t="s">
        <v>19</v>
      </c>
      <c r="J14" s="160" t="s">
        <v>20</v>
      </c>
      <c r="K14" s="160" t="s">
        <v>20</v>
      </c>
      <c r="L14" s="160" t="s">
        <v>20</v>
      </c>
      <c r="M14" s="160"/>
      <c r="O14" s="161"/>
      <c r="P14" s="162"/>
      <c r="Q14" s="162"/>
      <c r="R14" s="162"/>
      <c r="S14" s="162"/>
    </row>
    <row r="15" spans="2:19" ht="13.5" thickBot="1">
      <c r="B15" s="163" t="s">
        <v>309</v>
      </c>
      <c r="C15" s="157" t="s">
        <v>18</v>
      </c>
      <c r="D15" s="157" t="s">
        <v>18</v>
      </c>
      <c r="E15" s="257">
        <v>8</v>
      </c>
      <c r="F15" s="254">
        <v>8</v>
      </c>
      <c r="G15" s="158">
        <v>8.6</v>
      </c>
      <c r="H15" s="258">
        <v>8.6</v>
      </c>
      <c r="I15" s="160" t="s">
        <v>19</v>
      </c>
      <c r="J15" s="160" t="s">
        <v>20</v>
      </c>
      <c r="K15" s="160" t="s">
        <v>20</v>
      </c>
      <c r="L15" s="160" t="s">
        <v>20</v>
      </c>
      <c r="M15" s="160"/>
      <c r="O15" s="161" t="s">
        <v>310</v>
      </c>
      <c r="P15" s="162"/>
      <c r="Q15" s="162"/>
      <c r="R15" s="162"/>
      <c r="S15" s="162"/>
    </row>
    <row r="16" spans="2:19" ht="13.5" thickBot="1">
      <c r="B16" s="163" t="s">
        <v>311</v>
      </c>
      <c r="C16" s="157" t="s">
        <v>18</v>
      </c>
      <c r="D16" s="157" t="s">
        <v>18</v>
      </c>
      <c r="E16" s="257">
        <v>4.7</v>
      </c>
      <c r="F16" s="254">
        <v>4.7</v>
      </c>
      <c r="G16" s="158">
        <v>5</v>
      </c>
      <c r="H16" s="258">
        <v>5</v>
      </c>
      <c r="I16" s="160" t="s">
        <v>19</v>
      </c>
      <c r="J16" s="160" t="s">
        <v>20</v>
      </c>
      <c r="K16" s="160" t="s">
        <v>20</v>
      </c>
      <c r="L16" s="160" t="s">
        <v>20</v>
      </c>
      <c r="M16" s="160"/>
      <c r="O16" s="161" t="s">
        <v>312</v>
      </c>
      <c r="P16" s="162"/>
      <c r="Q16" s="162"/>
      <c r="R16" s="162"/>
      <c r="S16" s="162"/>
    </row>
    <row r="17" spans="2:20" ht="13.5" thickBot="1">
      <c r="B17" s="163" t="s">
        <v>313</v>
      </c>
      <c r="C17" s="157" t="s">
        <v>18</v>
      </c>
      <c r="D17" s="157" t="s">
        <v>18</v>
      </c>
      <c r="E17" s="257">
        <v>5.2</v>
      </c>
      <c r="F17" s="254">
        <v>5.2</v>
      </c>
      <c r="G17" s="158">
        <v>5.6</v>
      </c>
      <c r="H17" s="258">
        <v>5.6</v>
      </c>
      <c r="I17" s="160" t="s">
        <v>19</v>
      </c>
      <c r="J17" s="160" t="s">
        <v>20</v>
      </c>
      <c r="K17" s="160" t="s">
        <v>20</v>
      </c>
      <c r="L17" s="160" t="s">
        <v>20</v>
      </c>
      <c r="M17" s="160"/>
      <c r="O17" s="161" t="s">
        <v>314</v>
      </c>
      <c r="P17" s="162"/>
      <c r="Q17" s="162"/>
      <c r="R17" s="162"/>
      <c r="S17" s="162"/>
    </row>
    <row r="18" spans="2:20" ht="13.5" thickBot="1">
      <c r="B18" s="152" t="s">
        <v>25</v>
      </c>
      <c r="C18" s="153" t="s">
        <v>4</v>
      </c>
      <c r="D18" s="153" t="s">
        <v>5</v>
      </c>
      <c r="E18" s="252" t="s">
        <v>945</v>
      </c>
      <c r="F18" s="252" t="s">
        <v>304</v>
      </c>
      <c r="G18" s="154" t="s">
        <v>946</v>
      </c>
      <c r="H18" s="154" t="s">
        <v>947</v>
      </c>
      <c r="I18" s="155"/>
      <c r="J18" s="155"/>
      <c r="K18" s="155"/>
      <c r="L18" s="155"/>
      <c r="M18" s="155"/>
      <c r="O18" s="165" t="s">
        <v>25</v>
      </c>
      <c r="P18" s="155"/>
      <c r="Q18" s="155"/>
      <c r="R18" s="155"/>
      <c r="S18" s="155"/>
      <c r="T18" s="164"/>
    </row>
    <row r="19" spans="2:20" ht="39" thickBot="1">
      <c r="B19" s="157" t="s">
        <v>315</v>
      </c>
      <c r="C19" s="787">
        <v>1065</v>
      </c>
      <c r="D19" s="787">
        <v>1066</v>
      </c>
      <c r="E19" s="259">
        <v>26.6</v>
      </c>
      <c r="F19" s="259">
        <v>26.6</v>
      </c>
      <c r="G19" s="166">
        <v>31</v>
      </c>
      <c r="H19" s="167">
        <v>31</v>
      </c>
      <c r="I19" s="260" t="s">
        <v>19</v>
      </c>
      <c r="J19" s="260" t="s">
        <v>20</v>
      </c>
      <c r="K19" s="260" t="s">
        <v>19</v>
      </c>
      <c r="L19" s="260" t="s">
        <v>316</v>
      </c>
      <c r="M19" s="260" t="s">
        <v>317</v>
      </c>
      <c r="O19" s="161" t="s">
        <v>318</v>
      </c>
      <c r="P19" s="162" t="s">
        <v>319</v>
      </c>
      <c r="Q19" s="162" t="s">
        <v>320</v>
      </c>
      <c r="R19" s="162" t="s">
        <v>321</v>
      </c>
      <c r="S19" s="161" t="s">
        <v>322</v>
      </c>
    </row>
    <row r="20" spans="2:20" ht="39" thickBot="1">
      <c r="B20" s="157" t="s">
        <v>323</v>
      </c>
      <c r="C20" s="261">
        <v>2400</v>
      </c>
      <c r="D20" s="157">
        <v>2401</v>
      </c>
      <c r="E20" s="259">
        <v>77</v>
      </c>
      <c r="F20" s="259">
        <v>77</v>
      </c>
      <c r="G20" s="166">
        <v>91</v>
      </c>
      <c r="H20" s="167">
        <v>91</v>
      </c>
      <c r="I20" s="260" t="s">
        <v>19</v>
      </c>
      <c r="J20" s="260" t="s">
        <v>20</v>
      </c>
      <c r="K20" s="260" t="s">
        <v>19</v>
      </c>
      <c r="L20" s="260" t="s">
        <v>316</v>
      </c>
      <c r="M20" s="260" t="s">
        <v>317</v>
      </c>
      <c r="O20" s="161" t="s">
        <v>324</v>
      </c>
      <c r="P20" s="162" t="s">
        <v>325</v>
      </c>
      <c r="Q20" s="162" t="s">
        <v>326</v>
      </c>
      <c r="R20" s="162" t="s">
        <v>327</v>
      </c>
      <c r="S20" s="161" t="s">
        <v>328</v>
      </c>
    </row>
    <row r="21" spans="2:20" ht="39" thickBot="1">
      <c r="B21" s="157" t="s">
        <v>329</v>
      </c>
      <c r="C21" s="261">
        <v>2400</v>
      </c>
      <c r="D21" s="157">
        <v>2402</v>
      </c>
      <c r="E21" s="259">
        <v>77</v>
      </c>
      <c r="F21" s="259">
        <v>77</v>
      </c>
      <c r="G21" s="166">
        <v>91</v>
      </c>
      <c r="H21" s="167">
        <v>91</v>
      </c>
      <c r="I21" s="260" t="s">
        <v>19</v>
      </c>
      <c r="J21" s="260" t="s">
        <v>20</v>
      </c>
      <c r="K21" s="260" t="s">
        <v>19</v>
      </c>
      <c r="L21" s="260" t="s">
        <v>316</v>
      </c>
      <c r="M21" s="260" t="s">
        <v>317</v>
      </c>
      <c r="O21" s="161" t="s">
        <v>324</v>
      </c>
      <c r="P21" s="162" t="s">
        <v>325</v>
      </c>
      <c r="Q21" s="162" t="s">
        <v>320</v>
      </c>
      <c r="R21" s="162" t="s">
        <v>327</v>
      </c>
      <c r="S21" s="161" t="s">
        <v>328</v>
      </c>
    </row>
    <row r="22" spans="2:20" ht="39" thickBot="1">
      <c r="B22" s="157" t="s">
        <v>330</v>
      </c>
      <c r="C22" s="261">
        <v>2400</v>
      </c>
      <c r="D22" s="157">
        <v>2403</v>
      </c>
      <c r="E22" s="259">
        <v>77</v>
      </c>
      <c r="F22" s="259">
        <v>77</v>
      </c>
      <c r="G22" s="166">
        <v>91</v>
      </c>
      <c r="H22" s="167">
        <v>91</v>
      </c>
      <c r="I22" s="260" t="s">
        <v>19</v>
      </c>
      <c r="J22" s="260" t="s">
        <v>20</v>
      </c>
      <c r="K22" s="260" t="s">
        <v>19</v>
      </c>
      <c r="L22" s="260" t="s">
        <v>316</v>
      </c>
      <c r="M22" s="260" t="s">
        <v>317</v>
      </c>
      <c r="O22" s="161" t="s">
        <v>324</v>
      </c>
      <c r="P22" s="162" t="s">
        <v>325</v>
      </c>
      <c r="Q22" s="162" t="s">
        <v>331</v>
      </c>
      <c r="R22" s="162" t="s">
        <v>327</v>
      </c>
      <c r="S22" s="161" t="s">
        <v>328</v>
      </c>
    </row>
    <row r="23" spans="2:20" ht="39" thickBot="1">
      <c r="B23" s="157" t="s">
        <v>332</v>
      </c>
      <c r="C23" s="261">
        <v>2400</v>
      </c>
      <c r="D23" s="157">
        <v>2404</v>
      </c>
      <c r="E23" s="259">
        <v>77</v>
      </c>
      <c r="F23" s="259">
        <v>77</v>
      </c>
      <c r="G23" s="166">
        <v>91</v>
      </c>
      <c r="H23" s="167">
        <v>91</v>
      </c>
      <c r="I23" s="260" t="s">
        <v>19</v>
      </c>
      <c r="J23" s="260" t="s">
        <v>20</v>
      </c>
      <c r="K23" s="260" t="s">
        <v>19</v>
      </c>
      <c r="L23" s="260" t="s">
        <v>316</v>
      </c>
      <c r="M23" s="260" t="s">
        <v>317</v>
      </c>
      <c r="O23" s="161" t="s">
        <v>324</v>
      </c>
      <c r="P23" s="162" t="s">
        <v>325</v>
      </c>
      <c r="Q23" s="162" t="s">
        <v>32</v>
      </c>
      <c r="R23" s="162" t="s">
        <v>327</v>
      </c>
      <c r="S23" s="161" t="s">
        <v>328</v>
      </c>
    </row>
    <row r="24" spans="2:20" ht="39" thickBot="1">
      <c r="B24" s="157" t="s">
        <v>333</v>
      </c>
      <c r="C24" s="261">
        <v>2590</v>
      </c>
      <c r="D24" s="157">
        <v>2591</v>
      </c>
      <c r="E24" s="259">
        <v>91.3</v>
      </c>
      <c r="F24" s="259">
        <v>91.3</v>
      </c>
      <c r="G24" s="166">
        <v>108</v>
      </c>
      <c r="H24" s="167">
        <v>108</v>
      </c>
      <c r="I24" s="260" t="s">
        <v>19</v>
      </c>
      <c r="J24" s="260" t="s">
        <v>20</v>
      </c>
      <c r="K24" s="260" t="s">
        <v>19</v>
      </c>
      <c r="L24" s="260" t="s">
        <v>316</v>
      </c>
      <c r="M24" s="260" t="s">
        <v>317</v>
      </c>
      <c r="O24" s="161" t="s">
        <v>324</v>
      </c>
      <c r="P24" s="162" t="s">
        <v>319</v>
      </c>
      <c r="Q24" s="161" t="s">
        <v>326</v>
      </c>
      <c r="R24" s="162" t="s">
        <v>327</v>
      </c>
      <c r="S24" s="161" t="s">
        <v>334</v>
      </c>
    </row>
    <row r="25" spans="2:20" ht="39" thickBot="1">
      <c r="B25" s="157" t="s">
        <v>335</v>
      </c>
      <c r="C25" s="261">
        <v>2590</v>
      </c>
      <c r="D25" s="157">
        <v>2592</v>
      </c>
      <c r="E25" s="259">
        <v>91.3</v>
      </c>
      <c r="F25" s="259">
        <v>91.3</v>
      </c>
      <c r="G25" s="166">
        <v>108</v>
      </c>
      <c r="H25" s="167">
        <v>108</v>
      </c>
      <c r="I25" s="260" t="s">
        <v>19</v>
      </c>
      <c r="J25" s="260" t="s">
        <v>20</v>
      </c>
      <c r="K25" s="260" t="s">
        <v>19</v>
      </c>
      <c r="L25" s="260" t="s">
        <v>316</v>
      </c>
      <c r="M25" s="260" t="s">
        <v>317</v>
      </c>
      <c r="O25" s="161" t="s">
        <v>324</v>
      </c>
      <c r="P25" s="162" t="s">
        <v>319</v>
      </c>
      <c r="Q25" s="162" t="s">
        <v>320</v>
      </c>
      <c r="R25" s="162" t="s">
        <v>327</v>
      </c>
      <c r="S25" s="161" t="s">
        <v>334</v>
      </c>
    </row>
    <row r="26" spans="2:20" ht="39" thickBot="1">
      <c r="B26" s="157" t="s">
        <v>336</v>
      </c>
      <c r="C26" s="261">
        <v>2590</v>
      </c>
      <c r="D26" s="157">
        <v>2593</v>
      </c>
      <c r="E26" s="259">
        <v>91.3</v>
      </c>
      <c r="F26" s="259">
        <v>91.3</v>
      </c>
      <c r="G26" s="166">
        <v>108</v>
      </c>
      <c r="H26" s="167">
        <v>108</v>
      </c>
      <c r="I26" s="260" t="s">
        <v>19</v>
      </c>
      <c r="J26" s="260" t="s">
        <v>20</v>
      </c>
      <c r="K26" s="260" t="s">
        <v>19</v>
      </c>
      <c r="L26" s="260" t="s">
        <v>316</v>
      </c>
      <c r="M26" s="260" t="s">
        <v>317</v>
      </c>
      <c r="O26" s="161" t="s">
        <v>324</v>
      </c>
      <c r="P26" s="162" t="s">
        <v>319</v>
      </c>
      <c r="Q26" s="162" t="s">
        <v>331</v>
      </c>
      <c r="R26" s="162" t="s">
        <v>327</v>
      </c>
      <c r="S26" s="161" t="s">
        <v>334</v>
      </c>
    </row>
    <row r="27" spans="2:20" ht="39" thickBot="1">
      <c r="B27" s="157" t="s">
        <v>337</v>
      </c>
      <c r="C27" s="261">
        <v>2590</v>
      </c>
      <c r="D27" s="157">
        <v>2594</v>
      </c>
      <c r="E27" s="259">
        <v>91.3</v>
      </c>
      <c r="F27" s="259">
        <v>91.3</v>
      </c>
      <c r="G27" s="166">
        <v>108</v>
      </c>
      <c r="H27" s="167">
        <v>108</v>
      </c>
      <c r="I27" s="260" t="s">
        <v>19</v>
      </c>
      <c r="J27" s="260" t="s">
        <v>20</v>
      </c>
      <c r="K27" s="260" t="s">
        <v>19</v>
      </c>
      <c r="L27" s="260" t="s">
        <v>316</v>
      </c>
      <c r="M27" s="260" t="s">
        <v>317</v>
      </c>
      <c r="O27" s="161" t="s">
        <v>324</v>
      </c>
      <c r="P27" s="162" t="s">
        <v>319</v>
      </c>
      <c r="Q27" s="162" t="s">
        <v>32</v>
      </c>
      <c r="R27" s="162" t="s">
        <v>327</v>
      </c>
      <c r="S27" s="161" t="s">
        <v>334</v>
      </c>
    </row>
    <row r="28" spans="2:20" ht="39" thickBot="1">
      <c r="B28" s="261" t="s">
        <v>338</v>
      </c>
      <c r="C28" s="261">
        <v>2530</v>
      </c>
      <c r="D28" s="261">
        <v>2531</v>
      </c>
      <c r="E28" s="259">
        <v>223.5</v>
      </c>
      <c r="F28" s="259">
        <v>223.5</v>
      </c>
      <c r="G28" s="166">
        <v>264</v>
      </c>
      <c r="H28" s="167">
        <v>264</v>
      </c>
      <c r="I28" s="260" t="s">
        <v>19</v>
      </c>
      <c r="J28" s="260" t="s">
        <v>20</v>
      </c>
      <c r="K28" s="260" t="s">
        <v>19</v>
      </c>
      <c r="L28" s="260" t="s">
        <v>316</v>
      </c>
      <c r="M28" s="260" t="s">
        <v>317</v>
      </c>
      <c r="O28" s="161" t="s">
        <v>339</v>
      </c>
      <c r="P28" s="162" t="s">
        <v>325</v>
      </c>
      <c r="Q28" s="161" t="s">
        <v>326</v>
      </c>
      <c r="R28" s="162" t="s">
        <v>327</v>
      </c>
      <c r="S28" s="161" t="s">
        <v>334</v>
      </c>
    </row>
    <row r="29" spans="2:20" ht="39" thickBot="1">
      <c r="B29" s="261" t="s">
        <v>340</v>
      </c>
      <c r="C29" s="261">
        <v>2530</v>
      </c>
      <c r="D29" s="787">
        <v>2532</v>
      </c>
      <c r="E29" s="259">
        <v>123.2</v>
      </c>
      <c r="F29" s="259">
        <v>123.2</v>
      </c>
      <c r="G29" s="166">
        <v>145</v>
      </c>
      <c r="H29" s="167">
        <v>145</v>
      </c>
      <c r="I29" s="260" t="s">
        <v>19</v>
      </c>
      <c r="J29" s="260" t="s">
        <v>20</v>
      </c>
      <c r="K29" s="260" t="s">
        <v>19</v>
      </c>
      <c r="L29" s="260" t="s">
        <v>316</v>
      </c>
      <c r="M29" s="260" t="s">
        <v>317</v>
      </c>
      <c r="O29" s="161" t="s">
        <v>339</v>
      </c>
      <c r="P29" s="162" t="s">
        <v>325</v>
      </c>
      <c r="Q29" s="162" t="s">
        <v>320</v>
      </c>
      <c r="R29" s="162" t="s">
        <v>327</v>
      </c>
      <c r="S29" s="161" t="s">
        <v>334</v>
      </c>
    </row>
    <row r="30" spans="2:20" ht="39" thickBot="1">
      <c r="B30" s="261" t="s">
        <v>341</v>
      </c>
      <c r="C30" s="261">
        <v>2530</v>
      </c>
      <c r="D30" s="261">
        <v>2533</v>
      </c>
      <c r="E30" s="259">
        <v>223.5</v>
      </c>
      <c r="F30" s="259">
        <v>223.5</v>
      </c>
      <c r="G30" s="166">
        <v>264</v>
      </c>
      <c r="H30" s="167">
        <v>264</v>
      </c>
      <c r="I30" s="260" t="s">
        <v>19</v>
      </c>
      <c r="J30" s="260" t="s">
        <v>20</v>
      </c>
      <c r="K30" s="260" t="s">
        <v>19</v>
      </c>
      <c r="L30" s="260" t="s">
        <v>316</v>
      </c>
      <c r="M30" s="260" t="s">
        <v>317</v>
      </c>
      <c r="O30" s="161" t="s">
        <v>339</v>
      </c>
      <c r="P30" s="162" t="s">
        <v>325</v>
      </c>
      <c r="Q30" s="162" t="s">
        <v>331</v>
      </c>
      <c r="R30" s="162" t="s">
        <v>327</v>
      </c>
      <c r="S30" s="161" t="s">
        <v>334</v>
      </c>
    </row>
    <row r="31" spans="2:20" ht="39" thickBot="1">
      <c r="B31" s="261" t="s">
        <v>342</v>
      </c>
      <c r="C31" s="261">
        <v>2530</v>
      </c>
      <c r="D31" s="261">
        <v>2534</v>
      </c>
      <c r="E31" s="259">
        <v>223.5</v>
      </c>
      <c r="F31" s="259">
        <v>223.5</v>
      </c>
      <c r="G31" s="166">
        <v>264</v>
      </c>
      <c r="H31" s="167">
        <v>264</v>
      </c>
      <c r="I31" s="260" t="s">
        <v>19</v>
      </c>
      <c r="J31" s="260" t="s">
        <v>20</v>
      </c>
      <c r="K31" s="260" t="s">
        <v>19</v>
      </c>
      <c r="L31" s="260" t="s">
        <v>316</v>
      </c>
      <c r="M31" s="260" t="s">
        <v>317</v>
      </c>
      <c r="O31" s="161" t="s">
        <v>339</v>
      </c>
      <c r="P31" s="162" t="s">
        <v>325</v>
      </c>
      <c r="Q31" s="162" t="s">
        <v>32</v>
      </c>
      <c r="R31" s="162" t="s">
        <v>327</v>
      </c>
      <c r="S31" s="161" t="s">
        <v>334</v>
      </c>
    </row>
    <row r="32" spans="2:20" ht="51.75" thickBot="1">
      <c r="B32" s="262" t="s">
        <v>343</v>
      </c>
      <c r="C32" s="262">
        <v>2520</v>
      </c>
      <c r="D32" s="787">
        <v>2521</v>
      </c>
      <c r="E32" s="259">
        <v>273.8</v>
      </c>
      <c r="F32" s="259">
        <v>273.8</v>
      </c>
      <c r="G32" s="166">
        <v>323</v>
      </c>
      <c r="H32" s="167">
        <v>323</v>
      </c>
      <c r="I32" s="260" t="s">
        <v>19</v>
      </c>
      <c r="J32" s="260" t="s">
        <v>20</v>
      </c>
      <c r="K32" s="260" t="s">
        <v>19</v>
      </c>
      <c r="L32" s="260" t="s">
        <v>316</v>
      </c>
      <c r="M32" s="260" t="s">
        <v>317</v>
      </c>
      <c r="O32" s="161" t="s">
        <v>344</v>
      </c>
      <c r="P32" s="162" t="s">
        <v>319</v>
      </c>
      <c r="Q32" s="161" t="s">
        <v>326</v>
      </c>
      <c r="R32" s="162" t="s">
        <v>327</v>
      </c>
      <c r="S32" s="161" t="s">
        <v>334</v>
      </c>
    </row>
    <row r="33" spans="2:20" ht="51.75" thickBot="1">
      <c r="B33" s="262" t="s">
        <v>345</v>
      </c>
      <c r="C33" s="262">
        <v>2520</v>
      </c>
      <c r="D33" s="787">
        <v>2522</v>
      </c>
      <c r="E33" s="259">
        <v>152.1</v>
      </c>
      <c r="F33" s="259">
        <v>152.1</v>
      </c>
      <c r="G33" s="166">
        <v>179</v>
      </c>
      <c r="H33" s="167">
        <v>179</v>
      </c>
      <c r="I33" s="260" t="s">
        <v>19</v>
      </c>
      <c r="J33" s="260" t="s">
        <v>20</v>
      </c>
      <c r="K33" s="260" t="s">
        <v>19</v>
      </c>
      <c r="L33" s="260" t="s">
        <v>316</v>
      </c>
      <c r="M33" s="260" t="s">
        <v>317</v>
      </c>
      <c r="O33" s="161" t="s">
        <v>344</v>
      </c>
      <c r="P33" s="162" t="s">
        <v>319</v>
      </c>
      <c r="Q33" s="162" t="s">
        <v>320</v>
      </c>
      <c r="R33" s="162" t="s">
        <v>327</v>
      </c>
      <c r="S33" s="161" t="s">
        <v>334</v>
      </c>
    </row>
    <row r="34" spans="2:20" ht="51.75" thickBot="1">
      <c r="B34" s="262" t="s">
        <v>346</v>
      </c>
      <c r="C34" s="262">
        <v>2520</v>
      </c>
      <c r="D34" s="787">
        <v>2523</v>
      </c>
      <c r="E34" s="259">
        <v>273.8</v>
      </c>
      <c r="F34" s="259">
        <v>273.8</v>
      </c>
      <c r="G34" s="166">
        <v>323</v>
      </c>
      <c r="H34" s="167">
        <v>323</v>
      </c>
      <c r="I34" s="260" t="s">
        <v>19</v>
      </c>
      <c r="J34" s="260" t="s">
        <v>20</v>
      </c>
      <c r="K34" s="260" t="s">
        <v>19</v>
      </c>
      <c r="L34" s="260" t="s">
        <v>316</v>
      </c>
      <c r="M34" s="260" t="s">
        <v>317</v>
      </c>
      <c r="O34" s="161" t="s">
        <v>344</v>
      </c>
      <c r="P34" s="162" t="s">
        <v>319</v>
      </c>
      <c r="Q34" s="162" t="s">
        <v>331</v>
      </c>
      <c r="R34" s="162" t="s">
        <v>327</v>
      </c>
      <c r="S34" s="161" t="s">
        <v>334</v>
      </c>
    </row>
    <row r="35" spans="2:20" ht="51.75" thickBot="1">
      <c r="B35" s="262" t="s">
        <v>347</v>
      </c>
      <c r="C35" s="262">
        <v>2520</v>
      </c>
      <c r="D35" s="787">
        <v>2524</v>
      </c>
      <c r="E35" s="259">
        <v>273.8</v>
      </c>
      <c r="F35" s="259">
        <v>273.8</v>
      </c>
      <c r="G35" s="166">
        <v>323</v>
      </c>
      <c r="H35" s="167">
        <v>323</v>
      </c>
      <c r="I35" s="260" t="s">
        <v>19</v>
      </c>
      <c r="J35" s="260" t="s">
        <v>20</v>
      </c>
      <c r="K35" s="260" t="s">
        <v>19</v>
      </c>
      <c r="L35" s="260" t="s">
        <v>316</v>
      </c>
      <c r="M35" s="260" t="s">
        <v>317</v>
      </c>
      <c r="O35" s="161" t="s">
        <v>344</v>
      </c>
      <c r="P35" s="162" t="s">
        <v>319</v>
      </c>
      <c r="Q35" s="162" t="s">
        <v>32</v>
      </c>
      <c r="R35" s="162" t="s">
        <v>327</v>
      </c>
      <c r="S35" s="161" t="s">
        <v>334</v>
      </c>
    </row>
    <row r="36" spans="2:20" ht="13.5" thickBot="1">
      <c r="B36" s="168" t="s">
        <v>35</v>
      </c>
      <c r="C36" s="153" t="s">
        <v>4</v>
      </c>
      <c r="D36" s="153" t="s">
        <v>5</v>
      </c>
      <c r="E36" s="252" t="s">
        <v>945</v>
      </c>
      <c r="F36" s="252" t="s">
        <v>304</v>
      </c>
      <c r="G36" s="154" t="s">
        <v>946</v>
      </c>
      <c r="H36" s="154" t="s">
        <v>947</v>
      </c>
      <c r="I36" s="169"/>
      <c r="J36" s="169"/>
      <c r="K36" s="169"/>
      <c r="L36" s="169"/>
      <c r="M36" s="169"/>
      <c r="O36" s="170" t="s">
        <v>35</v>
      </c>
      <c r="P36" s="169"/>
      <c r="Q36" s="169"/>
      <c r="R36" s="169"/>
      <c r="S36" s="169"/>
    </row>
    <row r="37" spans="2:20" ht="51.75" thickBot="1">
      <c r="B37" s="263" t="s">
        <v>348</v>
      </c>
      <c r="C37" s="261">
        <v>8035</v>
      </c>
      <c r="D37" s="261">
        <v>8035</v>
      </c>
      <c r="E37" s="259" t="s">
        <v>349</v>
      </c>
      <c r="F37" s="259" t="s">
        <v>349</v>
      </c>
      <c r="G37" s="264" t="s">
        <v>349</v>
      </c>
      <c r="H37" s="171" t="s">
        <v>349</v>
      </c>
      <c r="I37" s="265" t="s">
        <v>19</v>
      </c>
      <c r="J37" s="265" t="s">
        <v>20</v>
      </c>
      <c r="K37" s="265" t="s">
        <v>19</v>
      </c>
      <c r="L37" s="265" t="s">
        <v>19</v>
      </c>
      <c r="M37" s="265" t="s">
        <v>317</v>
      </c>
      <c r="O37" s="266" t="s">
        <v>350</v>
      </c>
      <c r="P37" s="267" t="s">
        <v>325</v>
      </c>
      <c r="Q37" s="265" t="s">
        <v>351</v>
      </c>
      <c r="R37" s="265" t="s">
        <v>352</v>
      </c>
      <c r="S37" s="268" t="s">
        <v>353</v>
      </c>
    </row>
    <row r="38" spans="2:20" ht="51.75" thickBot="1">
      <c r="B38" s="263" t="s">
        <v>354</v>
      </c>
      <c r="C38" s="261">
        <v>8035</v>
      </c>
      <c r="D38" s="261">
        <v>8036</v>
      </c>
      <c r="E38" s="259" t="s">
        <v>349</v>
      </c>
      <c r="F38" s="259" t="s">
        <v>349</v>
      </c>
      <c r="G38" s="264" t="s">
        <v>349</v>
      </c>
      <c r="H38" s="171" t="s">
        <v>349</v>
      </c>
      <c r="I38" s="265" t="s">
        <v>19</v>
      </c>
      <c r="J38" s="265" t="s">
        <v>20</v>
      </c>
      <c r="K38" s="265" t="s">
        <v>19</v>
      </c>
      <c r="L38" s="265" t="s">
        <v>19</v>
      </c>
      <c r="M38" s="265" t="s">
        <v>317</v>
      </c>
      <c r="O38" s="266" t="s">
        <v>350</v>
      </c>
      <c r="P38" s="267" t="s">
        <v>325</v>
      </c>
      <c r="Q38" s="265" t="s">
        <v>355</v>
      </c>
      <c r="R38" s="265" t="s">
        <v>321</v>
      </c>
      <c r="S38" s="268" t="s">
        <v>356</v>
      </c>
    </row>
    <row r="39" spans="2:20" ht="51.75" thickBot="1">
      <c r="B39" s="263" t="s">
        <v>357</v>
      </c>
      <c r="C39" s="261">
        <v>8035</v>
      </c>
      <c r="D39" s="261">
        <v>8037</v>
      </c>
      <c r="E39" s="259" t="s">
        <v>349</v>
      </c>
      <c r="F39" s="259" t="s">
        <v>349</v>
      </c>
      <c r="G39" s="264" t="s">
        <v>349</v>
      </c>
      <c r="H39" s="171" t="s">
        <v>349</v>
      </c>
      <c r="I39" s="265" t="s">
        <v>19</v>
      </c>
      <c r="J39" s="265" t="s">
        <v>20</v>
      </c>
      <c r="K39" s="265" t="s">
        <v>19</v>
      </c>
      <c r="L39" s="265" t="s">
        <v>19</v>
      </c>
      <c r="M39" s="265" t="s">
        <v>317</v>
      </c>
      <c r="O39" s="266" t="s">
        <v>350</v>
      </c>
      <c r="P39" s="267" t="s">
        <v>325</v>
      </c>
      <c r="Q39" s="162" t="s">
        <v>320</v>
      </c>
      <c r="R39" s="265" t="s">
        <v>321</v>
      </c>
      <c r="S39" s="268" t="s">
        <v>356</v>
      </c>
    </row>
    <row r="40" spans="2:20" ht="51.75" thickBot="1">
      <c r="B40" s="263" t="s">
        <v>358</v>
      </c>
      <c r="C40" s="261">
        <v>8035</v>
      </c>
      <c r="D40" s="261">
        <v>8038</v>
      </c>
      <c r="E40" s="259" t="s">
        <v>349</v>
      </c>
      <c r="F40" s="259" t="s">
        <v>349</v>
      </c>
      <c r="G40" s="264" t="s">
        <v>349</v>
      </c>
      <c r="H40" s="171" t="s">
        <v>349</v>
      </c>
      <c r="I40" s="265" t="s">
        <v>19</v>
      </c>
      <c r="J40" s="265" t="s">
        <v>20</v>
      </c>
      <c r="K40" s="265" t="s">
        <v>19</v>
      </c>
      <c r="L40" s="265" t="s">
        <v>19</v>
      </c>
      <c r="M40" s="265" t="s">
        <v>317</v>
      </c>
      <c r="O40" s="266" t="s">
        <v>350</v>
      </c>
      <c r="P40" s="267" t="s">
        <v>325</v>
      </c>
      <c r="Q40" s="162" t="s">
        <v>331</v>
      </c>
      <c r="R40" s="265" t="s">
        <v>321</v>
      </c>
      <c r="S40" s="268" t="s">
        <v>356</v>
      </c>
    </row>
    <row r="41" spans="2:20" ht="51.75" thickBot="1">
      <c r="B41" s="263" t="s">
        <v>359</v>
      </c>
      <c r="C41" s="261">
        <v>8035</v>
      </c>
      <c r="D41" s="261">
        <v>8039</v>
      </c>
      <c r="E41" s="259" t="s">
        <v>349</v>
      </c>
      <c r="F41" s="259" t="s">
        <v>349</v>
      </c>
      <c r="G41" s="264" t="s">
        <v>349</v>
      </c>
      <c r="H41" s="171" t="s">
        <v>349</v>
      </c>
      <c r="I41" s="265" t="s">
        <v>19</v>
      </c>
      <c r="J41" s="265" t="s">
        <v>20</v>
      </c>
      <c r="K41" s="265" t="s">
        <v>19</v>
      </c>
      <c r="L41" s="265" t="s">
        <v>19</v>
      </c>
      <c r="M41" s="265" t="s">
        <v>317</v>
      </c>
      <c r="O41" s="266" t="s">
        <v>350</v>
      </c>
      <c r="P41" s="267" t="s">
        <v>325</v>
      </c>
      <c r="Q41" s="162" t="s">
        <v>32</v>
      </c>
      <c r="R41" s="265" t="s">
        <v>321</v>
      </c>
      <c r="S41" s="268" t="s">
        <v>356</v>
      </c>
    </row>
    <row r="42" spans="2:20" ht="39" thickBot="1">
      <c r="B42" s="261" t="s">
        <v>315</v>
      </c>
      <c r="C42" s="261">
        <v>1067</v>
      </c>
      <c r="D42" s="787">
        <v>1068</v>
      </c>
      <c r="E42" s="254">
        <v>266.2</v>
      </c>
      <c r="F42" s="254">
        <v>266.2</v>
      </c>
      <c r="G42" s="166">
        <v>314</v>
      </c>
      <c r="H42" s="167">
        <v>314</v>
      </c>
      <c r="I42" s="172" t="s">
        <v>19</v>
      </c>
      <c r="J42" s="172" t="s">
        <v>20</v>
      </c>
      <c r="K42" s="172" t="s">
        <v>19</v>
      </c>
      <c r="L42" s="260" t="s">
        <v>316</v>
      </c>
      <c r="M42" s="172" t="s">
        <v>317</v>
      </c>
      <c r="O42" s="161" t="s">
        <v>318</v>
      </c>
      <c r="P42" s="162" t="s">
        <v>319</v>
      </c>
      <c r="Q42" s="162" t="s">
        <v>320</v>
      </c>
      <c r="R42" s="162" t="s">
        <v>321</v>
      </c>
      <c r="S42" s="161" t="s">
        <v>322</v>
      </c>
      <c r="T42" s="173"/>
    </row>
    <row r="43" spans="2:20" ht="39" thickBot="1">
      <c r="B43" s="157" t="s">
        <v>360</v>
      </c>
      <c r="C43" s="261">
        <v>2405</v>
      </c>
      <c r="D43" s="157">
        <v>2406</v>
      </c>
      <c r="E43" s="254">
        <v>769.8</v>
      </c>
      <c r="F43" s="254">
        <v>769.8</v>
      </c>
      <c r="G43" s="166">
        <v>908</v>
      </c>
      <c r="H43" s="167">
        <v>908</v>
      </c>
      <c r="I43" s="172" t="s">
        <v>19</v>
      </c>
      <c r="J43" s="172" t="s">
        <v>20</v>
      </c>
      <c r="K43" s="172" t="s">
        <v>19</v>
      </c>
      <c r="L43" s="260" t="s">
        <v>316</v>
      </c>
      <c r="M43" s="172" t="s">
        <v>317</v>
      </c>
      <c r="O43" s="161" t="s">
        <v>324</v>
      </c>
      <c r="P43" s="162" t="s">
        <v>325</v>
      </c>
      <c r="Q43" s="162" t="s">
        <v>326</v>
      </c>
      <c r="R43" s="162" t="s">
        <v>327</v>
      </c>
      <c r="S43" s="161" t="s">
        <v>328</v>
      </c>
    </row>
    <row r="44" spans="2:20" ht="39" thickBot="1">
      <c r="B44" s="157" t="s">
        <v>361</v>
      </c>
      <c r="C44" s="261">
        <v>2405</v>
      </c>
      <c r="D44" s="157">
        <v>2407</v>
      </c>
      <c r="E44" s="254">
        <v>769.8</v>
      </c>
      <c r="F44" s="254">
        <v>769.8</v>
      </c>
      <c r="G44" s="166">
        <v>908</v>
      </c>
      <c r="H44" s="167">
        <v>908</v>
      </c>
      <c r="I44" s="172" t="s">
        <v>19</v>
      </c>
      <c r="J44" s="172" t="s">
        <v>20</v>
      </c>
      <c r="K44" s="172" t="s">
        <v>19</v>
      </c>
      <c r="L44" s="260" t="s">
        <v>316</v>
      </c>
      <c r="M44" s="172" t="s">
        <v>317</v>
      </c>
      <c r="N44" s="173"/>
      <c r="O44" s="161" t="s">
        <v>324</v>
      </c>
      <c r="P44" s="162" t="s">
        <v>325</v>
      </c>
      <c r="Q44" s="162" t="s">
        <v>320</v>
      </c>
      <c r="R44" s="162" t="s">
        <v>327</v>
      </c>
      <c r="S44" s="161" t="s">
        <v>328</v>
      </c>
    </row>
    <row r="45" spans="2:20" ht="39" thickBot="1">
      <c r="B45" s="157" t="s">
        <v>362</v>
      </c>
      <c r="C45" s="261">
        <v>2405</v>
      </c>
      <c r="D45" s="157">
        <v>2408</v>
      </c>
      <c r="E45" s="254">
        <v>769.8</v>
      </c>
      <c r="F45" s="254">
        <v>769.8</v>
      </c>
      <c r="G45" s="166">
        <v>908</v>
      </c>
      <c r="H45" s="167">
        <v>908</v>
      </c>
      <c r="I45" s="172" t="s">
        <v>19</v>
      </c>
      <c r="J45" s="172" t="s">
        <v>20</v>
      </c>
      <c r="K45" s="172" t="s">
        <v>19</v>
      </c>
      <c r="L45" s="260" t="s">
        <v>316</v>
      </c>
      <c r="M45" s="172" t="s">
        <v>317</v>
      </c>
      <c r="O45" s="161" t="s">
        <v>324</v>
      </c>
      <c r="P45" s="162" t="s">
        <v>325</v>
      </c>
      <c r="Q45" s="162" t="s">
        <v>331</v>
      </c>
      <c r="R45" s="162" t="s">
        <v>327</v>
      </c>
      <c r="S45" s="161" t="s">
        <v>328</v>
      </c>
    </row>
    <row r="46" spans="2:20" ht="39" thickBot="1">
      <c r="B46" s="157" t="s">
        <v>363</v>
      </c>
      <c r="C46" s="261">
        <v>2405</v>
      </c>
      <c r="D46" s="157">
        <v>2409</v>
      </c>
      <c r="E46" s="254">
        <v>769.8</v>
      </c>
      <c r="F46" s="254">
        <v>769.8</v>
      </c>
      <c r="G46" s="166">
        <v>908</v>
      </c>
      <c r="H46" s="167">
        <v>908</v>
      </c>
      <c r="I46" s="172" t="s">
        <v>19</v>
      </c>
      <c r="J46" s="172" t="s">
        <v>20</v>
      </c>
      <c r="K46" s="172" t="s">
        <v>19</v>
      </c>
      <c r="L46" s="260" t="s">
        <v>316</v>
      </c>
      <c r="M46" s="172" t="s">
        <v>317</v>
      </c>
      <c r="O46" s="161" t="s">
        <v>324</v>
      </c>
      <c r="P46" s="162" t="s">
        <v>325</v>
      </c>
      <c r="Q46" s="162" t="s">
        <v>32</v>
      </c>
      <c r="R46" s="162" t="s">
        <v>327</v>
      </c>
      <c r="S46" s="161" t="s">
        <v>328</v>
      </c>
    </row>
    <row r="47" spans="2:20" ht="39" thickBot="1">
      <c r="B47" s="157" t="s">
        <v>364</v>
      </c>
      <c r="C47" s="261">
        <v>2595</v>
      </c>
      <c r="D47" s="157">
        <v>2596</v>
      </c>
      <c r="E47" s="254">
        <v>912.8</v>
      </c>
      <c r="F47" s="254">
        <v>912.8</v>
      </c>
      <c r="G47" s="166">
        <v>1077</v>
      </c>
      <c r="H47" s="167">
        <v>1077</v>
      </c>
      <c r="I47" s="172" t="s">
        <v>19</v>
      </c>
      <c r="J47" s="172" t="s">
        <v>20</v>
      </c>
      <c r="K47" s="172" t="s">
        <v>19</v>
      </c>
      <c r="L47" s="260" t="s">
        <v>316</v>
      </c>
      <c r="M47" s="172" t="s">
        <v>317</v>
      </c>
      <c r="O47" s="161" t="s">
        <v>324</v>
      </c>
      <c r="P47" s="162" t="s">
        <v>319</v>
      </c>
      <c r="Q47" s="162" t="s">
        <v>326</v>
      </c>
      <c r="R47" s="162" t="s">
        <v>327</v>
      </c>
      <c r="S47" s="161" t="s">
        <v>334</v>
      </c>
    </row>
    <row r="48" spans="2:20" ht="39" thickBot="1">
      <c r="B48" s="157" t="s">
        <v>365</v>
      </c>
      <c r="C48" s="261">
        <v>2595</v>
      </c>
      <c r="D48" s="157">
        <v>2597</v>
      </c>
      <c r="E48" s="254">
        <v>912.8</v>
      </c>
      <c r="F48" s="254">
        <v>912.8</v>
      </c>
      <c r="G48" s="166">
        <v>1077</v>
      </c>
      <c r="H48" s="167">
        <v>1077</v>
      </c>
      <c r="I48" s="172" t="s">
        <v>19</v>
      </c>
      <c r="J48" s="172" t="s">
        <v>20</v>
      </c>
      <c r="K48" s="172" t="s">
        <v>19</v>
      </c>
      <c r="L48" s="260" t="s">
        <v>316</v>
      </c>
      <c r="M48" s="172" t="s">
        <v>317</v>
      </c>
      <c r="O48" s="161" t="s">
        <v>324</v>
      </c>
      <c r="P48" s="162" t="s">
        <v>319</v>
      </c>
      <c r="Q48" s="162" t="s">
        <v>320</v>
      </c>
      <c r="R48" s="162" t="s">
        <v>327</v>
      </c>
      <c r="S48" s="161" t="s">
        <v>334</v>
      </c>
    </row>
    <row r="49" spans="2:19" ht="39" thickBot="1">
      <c r="B49" s="157" t="s">
        <v>366</v>
      </c>
      <c r="C49" s="261">
        <v>2595</v>
      </c>
      <c r="D49" s="157">
        <v>2598</v>
      </c>
      <c r="E49" s="254">
        <v>912.8</v>
      </c>
      <c r="F49" s="254">
        <v>912.8</v>
      </c>
      <c r="G49" s="166">
        <v>1077</v>
      </c>
      <c r="H49" s="167">
        <v>1077</v>
      </c>
      <c r="I49" s="172" t="s">
        <v>19</v>
      </c>
      <c r="J49" s="172" t="s">
        <v>20</v>
      </c>
      <c r="K49" s="172" t="s">
        <v>19</v>
      </c>
      <c r="L49" s="260" t="s">
        <v>316</v>
      </c>
      <c r="M49" s="172" t="s">
        <v>317</v>
      </c>
      <c r="O49" s="161" t="s">
        <v>324</v>
      </c>
      <c r="P49" s="162" t="s">
        <v>319</v>
      </c>
      <c r="Q49" s="162" t="s">
        <v>331</v>
      </c>
      <c r="R49" s="162" t="s">
        <v>327</v>
      </c>
      <c r="S49" s="161" t="s">
        <v>334</v>
      </c>
    </row>
    <row r="50" spans="2:19" ht="39" thickBot="1">
      <c r="B50" s="157" t="s">
        <v>367</v>
      </c>
      <c r="C50" s="261">
        <v>2595</v>
      </c>
      <c r="D50" s="157">
        <v>2599</v>
      </c>
      <c r="E50" s="254">
        <v>912.8</v>
      </c>
      <c r="F50" s="254">
        <v>912.8</v>
      </c>
      <c r="G50" s="166">
        <v>1077</v>
      </c>
      <c r="H50" s="167">
        <v>1077</v>
      </c>
      <c r="I50" s="172" t="s">
        <v>19</v>
      </c>
      <c r="J50" s="172" t="s">
        <v>20</v>
      </c>
      <c r="K50" s="172" t="s">
        <v>19</v>
      </c>
      <c r="L50" s="260" t="s">
        <v>316</v>
      </c>
      <c r="M50" s="172" t="s">
        <v>317</v>
      </c>
      <c r="O50" s="161" t="s">
        <v>324</v>
      </c>
      <c r="P50" s="162" t="s">
        <v>319</v>
      </c>
      <c r="Q50" s="162" t="s">
        <v>32</v>
      </c>
      <c r="R50" s="162" t="s">
        <v>327</v>
      </c>
      <c r="S50" s="161" t="s">
        <v>334</v>
      </c>
    </row>
    <row r="51" spans="2:19" ht="39" thickBot="1">
      <c r="B51" s="261" t="s">
        <v>368</v>
      </c>
      <c r="C51" s="261">
        <v>2610</v>
      </c>
      <c r="D51" s="787">
        <v>2611</v>
      </c>
      <c r="E51" s="254">
        <v>23</v>
      </c>
      <c r="F51" s="254">
        <v>23</v>
      </c>
      <c r="G51" s="166">
        <v>27</v>
      </c>
      <c r="H51" s="167">
        <v>27</v>
      </c>
      <c r="I51" s="172" t="s">
        <v>19</v>
      </c>
      <c r="J51" s="172" t="s">
        <v>20</v>
      </c>
      <c r="K51" s="172" t="s">
        <v>19</v>
      </c>
      <c r="L51" s="260" t="s">
        <v>316</v>
      </c>
      <c r="M51" s="172" t="s">
        <v>317</v>
      </c>
      <c r="O51" s="161" t="s">
        <v>318</v>
      </c>
      <c r="P51" s="162" t="s">
        <v>369</v>
      </c>
      <c r="Q51" s="162" t="s">
        <v>326</v>
      </c>
      <c r="R51" s="162" t="s">
        <v>321</v>
      </c>
      <c r="S51" s="161" t="s">
        <v>370</v>
      </c>
    </row>
    <row r="52" spans="2:19" ht="39" thickBot="1">
      <c r="B52" s="261" t="s">
        <v>371</v>
      </c>
      <c r="C52" s="261">
        <v>2610</v>
      </c>
      <c r="D52" s="787">
        <v>2612</v>
      </c>
      <c r="E52" s="254">
        <v>23</v>
      </c>
      <c r="F52" s="254">
        <v>23</v>
      </c>
      <c r="G52" s="166">
        <v>27</v>
      </c>
      <c r="H52" s="167">
        <v>27</v>
      </c>
      <c r="I52" s="172" t="s">
        <v>19</v>
      </c>
      <c r="J52" s="172" t="s">
        <v>20</v>
      </c>
      <c r="K52" s="172" t="s">
        <v>19</v>
      </c>
      <c r="L52" s="260" t="s">
        <v>316</v>
      </c>
      <c r="M52" s="172" t="s">
        <v>317</v>
      </c>
      <c r="O52" s="161" t="s">
        <v>318</v>
      </c>
      <c r="P52" s="162" t="s">
        <v>369</v>
      </c>
      <c r="Q52" s="162" t="s">
        <v>320</v>
      </c>
      <c r="R52" s="162" t="s">
        <v>321</v>
      </c>
      <c r="S52" s="161" t="s">
        <v>370</v>
      </c>
    </row>
    <row r="53" spans="2:19" ht="39" thickBot="1">
      <c r="B53" s="261" t="s">
        <v>372</v>
      </c>
      <c r="C53" s="261">
        <v>2610</v>
      </c>
      <c r="D53" s="787">
        <v>2613</v>
      </c>
      <c r="E53" s="254">
        <v>23</v>
      </c>
      <c r="F53" s="254">
        <v>23</v>
      </c>
      <c r="G53" s="166">
        <v>27</v>
      </c>
      <c r="H53" s="167">
        <v>27</v>
      </c>
      <c r="I53" s="172" t="s">
        <v>19</v>
      </c>
      <c r="J53" s="172" t="s">
        <v>20</v>
      </c>
      <c r="K53" s="172" t="s">
        <v>19</v>
      </c>
      <c r="L53" s="260" t="s">
        <v>316</v>
      </c>
      <c r="M53" s="172" t="s">
        <v>317</v>
      </c>
      <c r="O53" s="161" t="s">
        <v>318</v>
      </c>
      <c r="P53" s="162" t="s">
        <v>369</v>
      </c>
      <c r="Q53" s="162" t="s">
        <v>331</v>
      </c>
      <c r="R53" s="162" t="s">
        <v>321</v>
      </c>
      <c r="S53" s="161" t="s">
        <v>370</v>
      </c>
    </row>
    <row r="54" spans="2:19" ht="39" thickBot="1">
      <c r="B54" s="261" t="s">
        <v>373</v>
      </c>
      <c r="C54" s="261">
        <v>2610</v>
      </c>
      <c r="D54" s="787">
        <v>2614</v>
      </c>
      <c r="E54" s="254">
        <v>23</v>
      </c>
      <c r="F54" s="254">
        <v>23</v>
      </c>
      <c r="G54" s="166">
        <v>27</v>
      </c>
      <c r="H54" s="167">
        <v>27</v>
      </c>
      <c r="I54" s="172" t="s">
        <v>19</v>
      </c>
      <c r="J54" s="172" t="s">
        <v>20</v>
      </c>
      <c r="K54" s="172" t="s">
        <v>19</v>
      </c>
      <c r="L54" s="260" t="s">
        <v>316</v>
      </c>
      <c r="M54" s="172" t="s">
        <v>317</v>
      </c>
      <c r="O54" s="161" t="s">
        <v>318</v>
      </c>
      <c r="P54" s="162" t="s">
        <v>369</v>
      </c>
      <c r="Q54" s="162" t="s">
        <v>32</v>
      </c>
      <c r="R54" s="162" t="s">
        <v>321</v>
      </c>
      <c r="S54" s="161" t="s">
        <v>370</v>
      </c>
    </row>
    <row r="55" spans="2:19" ht="39" thickBot="1">
      <c r="B55" s="261" t="s">
        <v>338</v>
      </c>
      <c r="C55" s="261">
        <v>2535</v>
      </c>
      <c r="D55" s="787">
        <v>2536</v>
      </c>
      <c r="E55" s="254">
        <v>2234.6999999999998</v>
      </c>
      <c r="F55" s="254">
        <v>2234.6999999999998</v>
      </c>
      <c r="G55" s="166">
        <v>2636</v>
      </c>
      <c r="H55" s="167">
        <v>2636</v>
      </c>
      <c r="I55" s="172" t="s">
        <v>19</v>
      </c>
      <c r="J55" s="172" t="s">
        <v>20</v>
      </c>
      <c r="K55" s="172" t="s">
        <v>19</v>
      </c>
      <c r="L55" s="260" t="s">
        <v>316</v>
      </c>
      <c r="M55" s="172" t="s">
        <v>317</v>
      </c>
      <c r="O55" s="161" t="s">
        <v>374</v>
      </c>
      <c r="P55" s="162" t="s">
        <v>325</v>
      </c>
      <c r="Q55" s="162" t="s">
        <v>326</v>
      </c>
      <c r="R55" s="162" t="s">
        <v>327</v>
      </c>
      <c r="S55" s="161" t="s">
        <v>334</v>
      </c>
    </row>
    <row r="56" spans="2:19" ht="39" thickBot="1">
      <c r="B56" s="261" t="s">
        <v>340</v>
      </c>
      <c r="C56" s="261">
        <v>2535</v>
      </c>
      <c r="D56" s="261">
        <v>2537</v>
      </c>
      <c r="E56" s="254">
        <v>1232.2</v>
      </c>
      <c r="F56" s="254">
        <v>1232.2</v>
      </c>
      <c r="G56" s="166">
        <v>1454</v>
      </c>
      <c r="H56" s="167">
        <v>1454</v>
      </c>
      <c r="I56" s="172" t="s">
        <v>19</v>
      </c>
      <c r="J56" s="172" t="s">
        <v>20</v>
      </c>
      <c r="K56" s="172" t="s">
        <v>19</v>
      </c>
      <c r="L56" s="260" t="s">
        <v>316</v>
      </c>
      <c r="M56" s="172" t="s">
        <v>317</v>
      </c>
      <c r="O56" s="161" t="s">
        <v>374</v>
      </c>
      <c r="P56" s="162" t="s">
        <v>325</v>
      </c>
      <c r="Q56" s="162" t="s">
        <v>320</v>
      </c>
      <c r="R56" s="162" t="s">
        <v>327</v>
      </c>
      <c r="S56" s="161" t="s">
        <v>334</v>
      </c>
    </row>
    <row r="57" spans="2:19" ht="39" thickBot="1">
      <c r="B57" s="261" t="s">
        <v>341</v>
      </c>
      <c r="C57" s="261">
        <v>2535</v>
      </c>
      <c r="D57" s="787">
        <v>2538</v>
      </c>
      <c r="E57" s="254">
        <v>2234.6999999999998</v>
      </c>
      <c r="F57" s="254">
        <v>2234.6999999999998</v>
      </c>
      <c r="G57" s="166">
        <v>2636</v>
      </c>
      <c r="H57" s="167">
        <v>2636</v>
      </c>
      <c r="I57" s="172" t="s">
        <v>19</v>
      </c>
      <c r="J57" s="172" t="s">
        <v>20</v>
      </c>
      <c r="K57" s="172" t="s">
        <v>19</v>
      </c>
      <c r="L57" s="260" t="s">
        <v>316</v>
      </c>
      <c r="M57" s="172" t="s">
        <v>317</v>
      </c>
      <c r="O57" s="161" t="s">
        <v>374</v>
      </c>
      <c r="P57" s="162" t="s">
        <v>325</v>
      </c>
      <c r="Q57" s="162" t="s">
        <v>331</v>
      </c>
      <c r="R57" s="162" t="s">
        <v>327</v>
      </c>
      <c r="S57" s="161" t="s">
        <v>334</v>
      </c>
    </row>
    <row r="58" spans="2:19" ht="39" thickBot="1">
      <c r="B58" s="261" t="s">
        <v>342</v>
      </c>
      <c r="C58" s="261">
        <v>2535</v>
      </c>
      <c r="D58" s="787">
        <v>2539</v>
      </c>
      <c r="E58" s="254">
        <v>2234.6999999999998</v>
      </c>
      <c r="F58" s="254">
        <v>2234.6999999999998</v>
      </c>
      <c r="G58" s="166">
        <v>2636</v>
      </c>
      <c r="H58" s="167">
        <v>2636</v>
      </c>
      <c r="I58" s="172" t="s">
        <v>19</v>
      </c>
      <c r="J58" s="172" t="s">
        <v>20</v>
      </c>
      <c r="K58" s="172" t="s">
        <v>19</v>
      </c>
      <c r="L58" s="260" t="s">
        <v>316</v>
      </c>
      <c r="M58" s="172" t="s">
        <v>317</v>
      </c>
      <c r="O58" s="161" t="s">
        <v>374</v>
      </c>
      <c r="P58" s="162" t="s">
        <v>325</v>
      </c>
      <c r="Q58" s="162" t="s">
        <v>32</v>
      </c>
      <c r="R58" s="162" t="s">
        <v>327</v>
      </c>
      <c r="S58" s="161" t="s">
        <v>334</v>
      </c>
    </row>
    <row r="59" spans="2:19" ht="39" thickBot="1">
      <c r="B59" s="262" t="s">
        <v>343</v>
      </c>
      <c r="C59" s="262">
        <v>2525</v>
      </c>
      <c r="D59" s="787">
        <v>2526</v>
      </c>
      <c r="E59" s="254">
        <v>2738.3</v>
      </c>
      <c r="F59" s="254">
        <v>2738.3</v>
      </c>
      <c r="G59" s="166">
        <v>3230</v>
      </c>
      <c r="H59" s="167">
        <v>3230</v>
      </c>
      <c r="I59" s="172" t="s">
        <v>19</v>
      </c>
      <c r="J59" s="172" t="s">
        <v>20</v>
      </c>
      <c r="K59" s="172" t="s">
        <v>19</v>
      </c>
      <c r="L59" s="260" t="s">
        <v>316</v>
      </c>
      <c r="M59" s="172" t="s">
        <v>317</v>
      </c>
      <c r="O59" s="161" t="s">
        <v>374</v>
      </c>
      <c r="P59" s="162" t="s">
        <v>319</v>
      </c>
      <c r="Q59" s="162" t="s">
        <v>326</v>
      </c>
      <c r="R59" s="162" t="s">
        <v>327</v>
      </c>
      <c r="S59" s="161" t="s">
        <v>375</v>
      </c>
    </row>
    <row r="60" spans="2:19" ht="39" thickBot="1">
      <c r="B60" s="262" t="s">
        <v>345</v>
      </c>
      <c r="C60" s="262">
        <v>2525</v>
      </c>
      <c r="D60" s="787">
        <v>2527</v>
      </c>
      <c r="E60" s="254">
        <v>1521.3</v>
      </c>
      <c r="F60" s="254">
        <v>1521.3</v>
      </c>
      <c r="G60" s="166">
        <v>1795</v>
      </c>
      <c r="H60" s="167">
        <v>1795</v>
      </c>
      <c r="I60" s="172" t="s">
        <v>19</v>
      </c>
      <c r="J60" s="172" t="s">
        <v>20</v>
      </c>
      <c r="K60" s="172" t="s">
        <v>19</v>
      </c>
      <c r="L60" s="260" t="s">
        <v>316</v>
      </c>
      <c r="M60" s="172" t="s">
        <v>317</v>
      </c>
      <c r="O60" s="161" t="s">
        <v>374</v>
      </c>
      <c r="P60" s="162" t="s">
        <v>319</v>
      </c>
      <c r="Q60" s="162" t="s">
        <v>320</v>
      </c>
      <c r="R60" s="162" t="s">
        <v>327</v>
      </c>
      <c r="S60" s="161" t="s">
        <v>375</v>
      </c>
    </row>
    <row r="61" spans="2:19" ht="39" thickBot="1">
      <c r="B61" s="262" t="s">
        <v>346</v>
      </c>
      <c r="C61" s="262">
        <v>2525</v>
      </c>
      <c r="D61" s="787">
        <v>2528</v>
      </c>
      <c r="E61" s="254">
        <v>2738.3</v>
      </c>
      <c r="F61" s="254">
        <v>2738.3</v>
      </c>
      <c r="G61" s="166">
        <v>3230</v>
      </c>
      <c r="H61" s="167">
        <v>3230</v>
      </c>
      <c r="I61" s="172" t="s">
        <v>19</v>
      </c>
      <c r="J61" s="172" t="s">
        <v>20</v>
      </c>
      <c r="K61" s="172" t="s">
        <v>19</v>
      </c>
      <c r="L61" s="260" t="s">
        <v>316</v>
      </c>
      <c r="M61" s="172" t="s">
        <v>317</v>
      </c>
      <c r="O61" s="161" t="s">
        <v>374</v>
      </c>
      <c r="P61" s="162" t="s">
        <v>319</v>
      </c>
      <c r="Q61" s="162" t="s">
        <v>331</v>
      </c>
      <c r="R61" s="162" t="s">
        <v>327</v>
      </c>
      <c r="S61" s="161" t="s">
        <v>375</v>
      </c>
    </row>
    <row r="62" spans="2:19" ht="39" thickBot="1">
      <c r="B62" s="262" t="s">
        <v>347</v>
      </c>
      <c r="C62" s="262">
        <v>2525</v>
      </c>
      <c r="D62" s="787">
        <v>2529</v>
      </c>
      <c r="E62" s="254">
        <v>2738.3</v>
      </c>
      <c r="F62" s="254">
        <v>2738.3</v>
      </c>
      <c r="G62" s="166">
        <v>3230</v>
      </c>
      <c r="H62" s="167">
        <v>3230</v>
      </c>
      <c r="I62" s="172" t="s">
        <v>19</v>
      </c>
      <c r="J62" s="172" t="s">
        <v>20</v>
      </c>
      <c r="K62" s="172" t="s">
        <v>19</v>
      </c>
      <c r="L62" s="260" t="s">
        <v>316</v>
      </c>
      <c r="M62" s="172" t="s">
        <v>317</v>
      </c>
      <c r="O62" s="161" t="s">
        <v>374</v>
      </c>
      <c r="P62" s="162" t="s">
        <v>319</v>
      </c>
      <c r="Q62" s="162" t="s">
        <v>32</v>
      </c>
      <c r="R62" s="162" t="s">
        <v>327</v>
      </c>
      <c r="S62" s="161" t="s">
        <v>375</v>
      </c>
    </row>
    <row r="63" spans="2:19" ht="39" thickBot="1">
      <c r="B63" s="261" t="s">
        <v>376</v>
      </c>
      <c r="C63" s="261">
        <v>1349</v>
      </c>
      <c r="D63" s="787">
        <v>1349</v>
      </c>
      <c r="E63" s="254">
        <v>16.7</v>
      </c>
      <c r="F63" s="254">
        <v>16.7</v>
      </c>
      <c r="G63" s="166">
        <v>20</v>
      </c>
      <c r="H63" s="167">
        <v>20</v>
      </c>
      <c r="I63" s="172" t="s">
        <v>19</v>
      </c>
      <c r="J63" s="172" t="s">
        <v>20</v>
      </c>
      <c r="K63" s="172" t="s">
        <v>19</v>
      </c>
      <c r="L63" s="260" t="s">
        <v>316</v>
      </c>
      <c r="M63" s="172" t="s">
        <v>317</v>
      </c>
      <c r="O63" s="161" t="s">
        <v>377</v>
      </c>
      <c r="P63" s="162" t="s">
        <v>378</v>
      </c>
      <c r="Q63" s="162" t="s">
        <v>355</v>
      </c>
      <c r="R63" s="162" t="s">
        <v>321</v>
      </c>
      <c r="S63" s="161" t="s">
        <v>379</v>
      </c>
    </row>
    <row r="64" spans="2:19" ht="13.5" thickBot="1">
      <c r="B64" s="168" t="s">
        <v>41</v>
      </c>
      <c r="C64" s="153" t="s">
        <v>4</v>
      </c>
      <c r="D64" s="153" t="s">
        <v>5</v>
      </c>
      <c r="E64" s="252" t="s">
        <v>945</v>
      </c>
      <c r="F64" s="252" t="s">
        <v>304</v>
      </c>
      <c r="G64" s="154" t="s">
        <v>946</v>
      </c>
      <c r="H64" s="154" t="s">
        <v>947</v>
      </c>
      <c r="I64" s="169"/>
      <c r="J64" s="169"/>
      <c r="K64" s="169"/>
      <c r="L64" s="169"/>
      <c r="M64" s="169"/>
      <c r="O64" s="170" t="s">
        <v>41</v>
      </c>
      <c r="P64" s="169"/>
      <c r="Q64" s="169"/>
      <c r="R64" s="169"/>
      <c r="S64" s="169"/>
    </row>
    <row r="65" spans="2:20" ht="166.5" thickBot="1">
      <c r="B65" s="174" t="s">
        <v>380</v>
      </c>
      <c r="C65" s="174" t="s">
        <v>381</v>
      </c>
      <c r="D65" s="174" t="s">
        <v>18</v>
      </c>
      <c r="E65" s="254">
        <v>0</v>
      </c>
      <c r="F65" s="254">
        <v>0</v>
      </c>
      <c r="G65" s="175">
        <v>0</v>
      </c>
      <c r="H65" s="269">
        <v>0</v>
      </c>
      <c r="I65" s="270" t="s">
        <v>18</v>
      </c>
      <c r="J65" s="270" t="s">
        <v>18</v>
      </c>
      <c r="K65" s="270" t="s">
        <v>326</v>
      </c>
      <c r="L65" s="270" t="s">
        <v>326</v>
      </c>
      <c r="M65" s="172" t="s">
        <v>317</v>
      </c>
      <c r="O65" s="271" t="s">
        <v>382</v>
      </c>
      <c r="P65" s="162" t="s">
        <v>325</v>
      </c>
      <c r="Q65" s="162" t="s">
        <v>355</v>
      </c>
      <c r="R65" s="162" t="s">
        <v>327</v>
      </c>
      <c r="S65" s="176" t="s">
        <v>383</v>
      </c>
      <c r="T65" s="173"/>
    </row>
    <row r="66" spans="2:20" ht="64.5" thickBot="1">
      <c r="B66" s="177" t="s">
        <v>384</v>
      </c>
      <c r="C66" s="272" t="s">
        <v>385</v>
      </c>
      <c r="D66" s="177" t="s">
        <v>18</v>
      </c>
      <c r="E66" s="254">
        <v>2.2999999999999998</v>
      </c>
      <c r="F66" s="254">
        <v>2.2999999999999998</v>
      </c>
      <c r="G66" s="273">
        <v>2.5</v>
      </c>
      <c r="H66" s="178">
        <v>2.5</v>
      </c>
      <c r="I66" s="270" t="s">
        <v>386</v>
      </c>
      <c r="J66" s="270" t="s">
        <v>18</v>
      </c>
      <c r="K66" s="270" t="s">
        <v>326</v>
      </c>
      <c r="L66" s="270" t="s">
        <v>326</v>
      </c>
      <c r="M66" s="172" t="s">
        <v>317</v>
      </c>
      <c r="O66" s="272" t="s">
        <v>387</v>
      </c>
      <c r="P66" s="162" t="s">
        <v>325</v>
      </c>
      <c r="Q66" s="162" t="s">
        <v>388</v>
      </c>
      <c r="R66" s="162" t="s">
        <v>327</v>
      </c>
      <c r="S66" s="272" t="s">
        <v>389</v>
      </c>
    </row>
    <row r="67" spans="2:20" ht="64.5" thickBot="1">
      <c r="B67" s="177" t="s">
        <v>390</v>
      </c>
      <c r="C67" s="174" t="s">
        <v>391</v>
      </c>
      <c r="D67" s="174" t="s">
        <v>18</v>
      </c>
      <c r="E67" s="254">
        <v>4.5999999999999996</v>
      </c>
      <c r="F67" s="254">
        <v>4.5999999999999996</v>
      </c>
      <c r="G67" s="273">
        <v>4.9000000000000004</v>
      </c>
      <c r="H67" s="178">
        <v>4.9000000000000004</v>
      </c>
      <c r="I67" s="270" t="s">
        <v>386</v>
      </c>
      <c r="J67" s="270" t="s">
        <v>18</v>
      </c>
      <c r="K67" s="270" t="s">
        <v>326</v>
      </c>
      <c r="L67" s="270" t="s">
        <v>326</v>
      </c>
      <c r="M67" s="172" t="s">
        <v>317</v>
      </c>
      <c r="O67" s="272" t="s">
        <v>392</v>
      </c>
      <c r="P67" s="162" t="s">
        <v>325</v>
      </c>
      <c r="Q67" s="162" t="s">
        <v>388</v>
      </c>
      <c r="R67" s="162" t="s">
        <v>327</v>
      </c>
      <c r="S67" s="272" t="s">
        <v>389</v>
      </c>
    </row>
    <row r="68" spans="2:20" ht="51.75" thickBot="1">
      <c r="B68" s="177" t="s">
        <v>393</v>
      </c>
      <c r="C68" s="272" t="s">
        <v>394</v>
      </c>
      <c r="D68" s="177" t="s">
        <v>18</v>
      </c>
      <c r="E68" s="254">
        <v>7.4</v>
      </c>
      <c r="F68" s="254">
        <v>7.4</v>
      </c>
      <c r="G68" s="273">
        <v>8</v>
      </c>
      <c r="H68" s="178">
        <v>8</v>
      </c>
      <c r="I68" s="270" t="s">
        <v>386</v>
      </c>
      <c r="J68" s="270" t="s">
        <v>18</v>
      </c>
      <c r="K68" s="270" t="s">
        <v>326</v>
      </c>
      <c r="L68" s="270" t="s">
        <v>326</v>
      </c>
      <c r="M68" s="172" t="s">
        <v>317</v>
      </c>
      <c r="O68" s="272" t="s">
        <v>395</v>
      </c>
      <c r="P68" s="162" t="s">
        <v>325</v>
      </c>
      <c r="Q68" s="162" t="s">
        <v>388</v>
      </c>
      <c r="R68" s="162" t="s">
        <v>327</v>
      </c>
      <c r="S68" s="272" t="s">
        <v>396</v>
      </c>
    </row>
    <row r="69" spans="2:20" ht="51.75" thickBot="1">
      <c r="B69" s="177" t="s">
        <v>397</v>
      </c>
      <c r="C69" s="174" t="s">
        <v>398</v>
      </c>
      <c r="D69" s="174" t="s">
        <v>18</v>
      </c>
      <c r="E69" s="254">
        <v>9.6999999999999993</v>
      </c>
      <c r="F69" s="254">
        <v>9.6999999999999993</v>
      </c>
      <c r="G69" s="273">
        <v>10.4</v>
      </c>
      <c r="H69" s="178">
        <v>10.4</v>
      </c>
      <c r="I69" s="270" t="s">
        <v>386</v>
      </c>
      <c r="J69" s="270" t="s">
        <v>18</v>
      </c>
      <c r="K69" s="270" t="s">
        <v>326</v>
      </c>
      <c r="L69" s="270" t="s">
        <v>326</v>
      </c>
      <c r="M69" s="172" t="s">
        <v>317</v>
      </c>
      <c r="O69" s="272" t="s">
        <v>399</v>
      </c>
      <c r="P69" s="162" t="s">
        <v>325</v>
      </c>
      <c r="Q69" s="162" t="s">
        <v>388</v>
      </c>
      <c r="R69" s="162" t="s">
        <v>327</v>
      </c>
      <c r="S69" s="272" t="s">
        <v>400</v>
      </c>
    </row>
    <row r="70" spans="2:20" ht="51.75" thickBot="1">
      <c r="B70" s="177" t="s">
        <v>401</v>
      </c>
      <c r="C70" s="272" t="s">
        <v>402</v>
      </c>
      <c r="D70" s="177" t="s">
        <v>18</v>
      </c>
      <c r="E70" s="254">
        <v>12</v>
      </c>
      <c r="F70" s="254">
        <v>12</v>
      </c>
      <c r="G70" s="273">
        <v>12.9</v>
      </c>
      <c r="H70" s="178">
        <v>12.9</v>
      </c>
      <c r="I70" s="270" t="s">
        <v>18</v>
      </c>
      <c r="J70" s="270" t="s">
        <v>18</v>
      </c>
      <c r="K70" s="270" t="s">
        <v>326</v>
      </c>
      <c r="L70" s="270" t="s">
        <v>326</v>
      </c>
      <c r="M70" s="172" t="s">
        <v>317</v>
      </c>
      <c r="O70" s="272" t="s">
        <v>403</v>
      </c>
      <c r="P70" s="162" t="s">
        <v>325</v>
      </c>
      <c r="Q70" s="162" t="s">
        <v>388</v>
      </c>
      <c r="R70" s="162" t="s">
        <v>327</v>
      </c>
      <c r="S70" s="272" t="s">
        <v>400</v>
      </c>
    </row>
    <row r="71" spans="2:20" ht="13.5" thickBot="1">
      <c r="B71" s="262" t="s">
        <v>404</v>
      </c>
      <c r="C71" s="174" t="s">
        <v>18</v>
      </c>
      <c r="D71" s="174" t="s">
        <v>18</v>
      </c>
      <c r="E71" s="254">
        <v>2.2999999999999998</v>
      </c>
      <c r="F71" s="254">
        <v>2.2999999999999998</v>
      </c>
      <c r="G71" s="273">
        <v>2.5</v>
      </c>
      <c r="H71" s="178">
        <v>2.5</v>
      </c>
      <c r="I71" s="270" t="s">
        <v>18</v>
      </c>
      <c r="J71" s="270" t="s">
        <v>18</v>
      </c>
      <c r="K71" s="270" t="s">
        <v>326</v>
      </c>
      <c r="L71" s="270" t="s">
        <v>326</v>
      </c>
      <c r="M71" s="172" t="s">
        <v>317</v>
      </c>
      <c r="O71" s="161" t="s">
        <v>405</v>
      </c>
      <c r="P71" s="162" t="s">
        <v>325</v>
      </c>
      <c r="Q71" s="162" t="s">
        <v>388</v>
      </c>
      <c r="R71" s="162" t="s">
        <v>327</v>
      </c>
      <c r="S71" s="162"/>
    </row>
    <row r="72" spans="2:20" ht="13.5" thickBot="1">
      <c r="B72" s="262" t="s">
        <v>406</v>
      </c>
      <c r="C72" s="177" t="s">
        <v>18</v>
      </c>
      <c r="D72" s="177" t="s">
        <v>18</v>
      </c>
      <c r="E72" s="254">
        <v>4.5999999999999996</v>
      </c>
      <c r="F72" s="254">
        <v>4.5999999999999996</v>
      </c>
      <c r="G72" s="273">
        <v>4.9000000000000004</v>
      </c>
      <c r="H72" s="178">
        <v>4.9000000000000004</v>
      </c>
      <c r="I72" s="270" t="s">
        <v>18</v>
      </c>
      <c r="J72" s="270" t="s">
        <v>18</v>
      </c>
      <c r="K72" s="270" t="s">
        <v>326</v>
      </c>
      <c r="L72" s="270" t="s">
        <v>326</v>
      </c>
      <c r="M72" s="172" t="s">
        <v>317</v>
      </c>
      <c r="O72" s="161" t="s">
        <v>407</v>
      </c>
      <c r="P72" s="162" t="s">
        <v>325</v>
      </c>
      <c r="Q72" s="162" t="s">
        <v>388</v>
      </c>
      <c r="R72" s="162" t="s">
        <v>327</v>
      </c>
      <c r="S72" s="162"/>
    </row>
    <row r="73" spans="2:20" ht="39" thickBot="1">
      <c r="B73" s="177" t="s">
        <v>408</v>
      </c>
      <c r="C73" s="174" t="s">
        <v>409</v>
      </c>
      <c r="D73" s="174" t="s">
        <v>18</v>
      </c>
      <c r="E73" s="254">
        <v>1.3</v>
      </c>
      <c r="F73" s="254">
        <v>1.3</v>
      </c>
      <c r="G73" s="273">
        <v>1.4</v>
      </c>
      <c r="H73" s="178">
        <v>1.4</v>
      </c>
      <c r="I73" s="270" t="s">
        <v>386</v>
      </c>
      <c r="J73" s="270" t="s">
        <v>18</v>
      </c>
      <c r="K73" s="270" t="s">
        <v>326</v>
      </c>
      <c r="L73" s="270" t="s">
        <v>326</v>
      </c>
      <c r="M73" s="172" t="s">
        <v>317</v>
      </c>
      <c r="O73" s="161"/>
      <c r="P73" s="162" t="s">
        <v>325</v>
      </c>
      <c r="Q73" s="162" t="s">
        <v>388</v>
      </c>
      <c r="R73" s="162" t="s">
        <v>327</v>
      </c>
      <c r="S73" s="162"/>
    </row>
    <row r="74" spans="2:20" ht="13.5" thickBot="1">
      <c r="B74" s="168" t="s">
        <v>194</v>
      </c>
      <c r="C74" s="153" t="s">
        <v>4</v>
      </c>
      <c r="D74" s="153" t="s">
        <v>5</v>
      </c>
      <c r="E74" s="252" t="s">
        <v>945</v>
      </c>
      <c r="F74" s="252" t="s">
        <v>304</v>
      </c>
      <c r="G74" s="154" t="s">
        <v>946</v>
      </c>
      <c r="H74" s="154" t="s">
        <v>947</v>
      </c>
      <c r="I74" s="169"/>
      <c r="J74" s="169"/>
      <c r="K74" s="169"/>
      <c r="L74" s="169"/>
      <c r="M74" s="169"/>
      <c r="O74" s="170" t="s">
        <v>194</v>
      </c>
      <c r="P74" s="169"/>
      <c r="Q74" s="169"/>
      <c r="R74" s="169"/>
      <c r="S74" s="169"/>
    </row>
    <row r="75" spans="2:20" ht="13.5" thickBot="1">
      <c r="B75" s="157" t="s">
        <v>410</v>
      </c>
      <c r="C75" s="787" t="s">
        <v>18</v>
      </c>
      <c r="D75" s="787" t="s">
        <v>18</v>
      </c>
      <c r="E75" s="254"/>
      <c r="F75" s="254"/>
      <c r="G75" s="179" t="s">
        <v>411</v>
      </c>
      <c r="H75" s="180" t="s">
        <v>411</v>
      </c>
      <c r="I75" s="181" t="s">
        <v>18</v>
      </c>
      <c r="J75" s="181" t="s">
        <v>18</v>
      </c>
      <c r="K75" s="181" t="s">
        <v>326</v>
      </c>
      <c r="L75" s="181" t="s">
        <v>326</v>
      </c>
      <c r="M75" s="172" t="s">
        <v>317</v>
      </c>
      <c r="O75" s="182" t="s">
        <v>412</v>
      </c>
      <c r="P75" s="162" t="s">
        <v>325</v>
      </c>
      <c r="Q75" s="162" t="s">
        <v>413</v>
      </c>
      <c r="R75" s="162"/>
      <c r="S75" s="161"/>
      <c r="T75" s="173"/>
    </row>
    <row r="76" spans="2:20" ht="26.25" thickBot="1">
      <c r="B76" s="157" t="s">
        <v>414</v>
      </c>
      <c r="C76" s="787" t="s">
        <v>18</v>
      </c>
      <c r="D76" s="787" t="s">
        <v>18</v>
      </c>
      <c r="E76" s="254"/>
      <c r="F76" s="254"/>
      <c r="G76" s="179" t="s">
        <v>411</v>
      </c>
      <c r="H76" s="180" t="s">
        <v>411</v>
      </c>
      <c r="I76" s="181" t="s">
        <v>18</v>
      </c>
      <c r="J76" s="181" t="s">
        <v>18</v>
      </c>
      <c r="K76" s="181" t="s">
        <v>326</v>
      </c>
      <c r="L76" s="181" t="s">
        <v>326</v>
      </c>
      <c r="M76" s="172" t="s">
        <v>317</v>
      </c>
      <c r="O76" s="274" t="s">
        <v>415</v>
      </c>
      <c r="P76" s="162" t="s">
        <v>325</v>
      </c>
      <c r="Q76" s="162" t="s">
        <v>413</v>
      </c>
      <c r="R76" s="162"/>
      <c r="S76" s="161"/>
    </row>
    <row r="77" spans="2:20" ht="26.25" thickBot="1">
      <c r="B77" s="157" t="s">
        <v>416</v>
      </c>
      <c r="C77" s="787" t="s">
        <v>18</v>
      </c>
      <c r="D77" s="787" t="s">
        <v>18</v>
      </c>
      <c r="E77" s="254"/>
      <c r="F77" s="254"/>
      <c r="G77" s="179" t="s">
        <v>411</v>
      </c>
      <c r="H77" s="180" t="s">
        <v>411</v>
      </c>
      <c r="I77" s="181" t="s">
        <v>18</v>
      </c>
      <c r="J77" s="181" t="s">
        <v>18</v>
      </c>
      <c r="K77" s="181" t="s">
        <v>326</v>
      </c>
      <c r="L77" s="181" t="s">
        <v>326</v>
      </c>
      <c r="M77" s="172" t="s">
        <v>317</v>
      </c>
      <c r="O77" s="176" t="s">
        <v>417</v>
      </c>
      <c r="P77" s="162" t="s">
        <v>325</v>
      </c>
      <c r="Q77" s="162" t="s">
        <v>418</v>
      </c>
      <c r="R77" s="162"/>
      <c r="S77" s="162"/>
    </row>
    <row r="78" spans="2:20" ht="13.5" thickBot="1">
      <c r="B78" s="157" t="s">
        <v>420</v>
      </c>
      <c r="C78" s="787" t="s">
        <v>18</v>
      </c>
      <c r="D78" s="787" t="s">
        <v>18</v>
      </c>
      <c r="E78" s="259">
        <v>16</v>
      </c>
      <c r="F78" s="259">
        <v>16</v>
      </c>
      <c r="G78" s="183"/>
      <c r="H78" s="171">
        <v>17.2</v>
      </c>
      <c r="I78" s="181" t="s">
        <v>18</v>
      </c>
      <c r="J78" s="181" t="s">
        <v>18</v>
      </c>
      <c r="K78" s="181" t="s">
        <v>326</v>
      </c>
      <c r="L78" s="181" t="s">
        <v>326</v>
      </c>
      <c r="M78" s="172" t="s">
        <v>317</v>
      </c>
      <c r="O78" s="184" t="s">
        <v>421</v>
      </c>
      <c r="P78" s="162" t="s">
        <v>325</v>
      </c>
      <c r="Q78" s="162" t="s">
        <v>422</v>
      </c>
      <c r="R78" s="162"/>
      <c r="S78" s="162"/>
    </row>
    <row r="79" spans="2:20" ht="26.25" thickBot="1">
      <c r="B79" s="174" t="s">
        <v>423</v>
      </c>
      <c r="C79" s="787" t="s">
        <v>18</v>
      </c>
      <c r="D79" s="787" t="s">
        <v>18</v>
      </c>
      <c r="E79" s="259">
        <v>11.5</v>
      </c>
      <c r="F79" s="259">
        <v>11.5</v>
      </c>
      <c r="G79" s="183"/>
      <c r="H79" s="171">
        <v>12.3</v>
      </c>
      <c r="I79" s="181" t="s">
        <v>18</v>
      </c>
      <c r="J79" s="181" t="s">
        <v>18</v>
      </c>
      <c r="K79" s="181" t="s">
        <v>326</v>
      </c>
      <c r="L79" s="181" t="s">
        <v>326</v>
      </c>
      <c r="M79" s="172" t="s">
        <v>317</v>
      </c>
      <c r="O79" s="176" t="s">
        <v>424</v>
      </c>
      <c r="P79" s="162" t="s">
        <v>325</v>
      </c>
      <c r="Q79" s="162" t="s">
        <v>422</v>
      </c>
      <c r="R79" s="162"/>
      <c r="S79" s="162"/>
    </row>
    <row r="80" spans="2:20" ht="26.25" thickBot="1">
      <c r="B80" s="174" t="s">
        <v>425</v>
      </c>
      <c r="C80" s="787" t="s">
        <v>18</v>
      </c>
      <c r="D80" s="787" t="s">
        <v>18</v>
      </c>
      <c r="E80" s="259">
        <v>7.5</v>
      </c>
      <c r="F80" s="259">
        <v>7.5</v>
      </c>
      <c r="G80" s="183"/>
      <c r="H80" s="171">
        <v>8</v>
      </c>
      <c r="I80" s="181" t="s">
        <v>18</v>
      </c>
      <c r="J80" s="181" t="s">
        <v>18</v>
      </c>
      <c r="K80" s="181" t="s">
        <v>326</v>
      </c>
      <c r="L80" s="181" t="s">
        <v>326</v>
      </c>
      <c r="M80" s="172" t="s">
        <v>317</v>
      </c>
      <c r="O80" s="176" t="s">
        <v>426</v>
      </c>
      <c r="P80" s="162" t="s">
        <v>325</v>
      </c>
      <c r="Q80" s="162" t="s">
        <v>419</v>
      </c>
      <c r="R80" s="162"/>
      <c r="S80" s="162"/>
    </row>
    <row r="81" spans="2:20" ht="13.5" thickBot="1">
      <c r="B81" s="157" t="s">
        <v>427</v>
      </c>
      <c r="C81" s="157" t="s">
        <v>428</v>
      </c>
      <c r="D81" s="787" t="s">
        <v>326</v>
      </c>
      <c r="E81" s="259" t="s">
        <v>326</v>
      </c>
      <c r="F81" s="259" t="s">
        <v>326</v>
      </c>
      <c r="G81" s="275" t="s">
        <v>949</v>
      </c>
      <c r="H81" s="275" t="s">
        <v>950</v>
      </c>
      <c r="I81" s="172" t="s">
        <v>19</v>
      </c>
      <c r="J81" s="181" t="s">
        <v>18</v>
      </c>
      <c r="K81" s="181" t="s">
        <v>326</v>
      </c>
      <c r="L81" s="181" t="s">
        <v>326</v>
      </c>
      <c r="M81" s="172" t="s">
        <v>317</v>
      </c>
      <c r="O81" s="161" t="s">
        <v>429</v>
      </c>
      <c r="P81" s="162" t="s">
        <v>430</v>
      </c>
      <c r="Q81" s="162" t="s">
        <v>388</v>
      </c>
      <c r="R81" s="162" t="s">
        <v>321</v>
      </c>
      <c r="S81" s="162" t="s">
        <v>431</v>
      </c>
    </row>
    <row r="82" spans="2:20" ht="13.5" thickBot="1">
      <c r="B82" s="157" t="s">
        <v>432</v>
      </c>
      <c r="C82" s="788">
        <v>440</v>
      </c>
      <c r="D82" s="789">
        <v>440</v>
      </c>
      <c r="E82" s="254" t="s">
        <v>18</v>
      </c>
      <c r="F82" s="254" t="s">
        <v>18</v>
      </c>
      <c r="G82" s="275" t="s">
        <v>326</v>
      </c>
      <c r="H82" s="275" t="s">
        <v>326</v>
      </c>
      <c r="I82" s="172" t="s">
        <v>19</v>
      </c>
      <c r="J82" s="172" t="s">
        <v>18</v>
      </c>
      <c r="K82" s="181" t="s">
        <v>18</v>
      </c>
      <c r="L82" s="181" t="s">
        <v>18</v>
      </c>
      <c r="M82" s="172" t="s">
        <v>433</v>
      </c>
      <c r="O82" s="161" t="s">
        <v>434</v>
      </c>
      <c r="P82" s="162" t="s">
        <v>430</v>
      </c>
      <c r="Q82" s="162" t="s">
        <v>388</v>
      </c>
      <c r="R82" s="162" t="s">
        <v>321</v>
      </c>
      <c r="S82" s="162"/>
    </row>
    <row r="83" spans="2:20" ht="39" thickBot="1">
      <c r="B83" s="157" t="s">
        <v>435</v>
      </c>
      <c r="C83" s="157">
        <v>1740</v>
      </c>
      <c r="D83" s="157" t="s">
        <v>326</v>
      </c>
      <c r="E83" s="254">
        <v>14.942147340000004</v>
      </c>
      <c r="F83" s="254">
        <v>14.5</v>
      </c>
      <c r="G83" s="185">
        <v>16</v>
      </c>
      <c r="H83" s="186">
        <v>15.5</v>
      </c>
      <c r="I83" s="162" t="s">
        <v>19</v>
      </c>
      <c r="J83" s="162" t="s">
        <v>19</v>
      </c>
      <c r="K83" s="181" t="s">
        <v>326</v>
      </c>
      <c r="L83" s="181" t="s">
        <v>326</v>
      </c>
      <c r="M83" s="172" t="s">
        <v>317</v>
      </c>
      <c r="O83" s="276" t="s">
        <v>436</v>
      </c>
      <c r="P83" s="187" t="s">
        <v>437</v>
      </c>
      <c r="Q83" s="187" t="s">
        <v>388</v>
      </c>
      <c r="R83" s="187" t="s">
        <v>321</v>
      </c>
      <c r="S83" s="276" t="s">
        <v>438</v>
      </c>
    </row>
    <row r="84" spans="2:20" ht="51.75" thickBot="1">
      <c r="B84" s="177" t="s">
        <v>439</v>
      </c>
      <c r="C84" s="787" t="s">
        <v>18</v>
      </c>
      <c r="D84" s="787" t="s">
        <v>18</v>
      </c>
      <c r="E84" s="254">
        <v>28.6</v>
      </c>
      <c r="F84" s="254">
        <v>28.6</v>
      </c>
      <c r="G84" s="188">
        <v>30.7</v>
      </c>
      <c r="H84" s="178">
        <v>30.7</v>
      </c>
      <c r="I84" s="181" t="s">
        <v>18</v>
      </c>
      <c r="J84" s="181" t="s">
        <v>18</v>
      </c>
      <c r="K84" s="181" t="s">
        <v>19</v>
      </c>
      <c r="L84" s="181" t="s">
        <v>326</v>
      </c>
      <c r="M84" s="172" t="s">
        <v>317</v>
      </c>
      <c r="O84" s="176" t="s">
        <v>440</v>
      </c>
      <c r="P84" s="162" t="s">
        <v>325</v>
      </c>
      <c r="Q84" s="161" t="s">
        <v>441</v>
      </c>
      <c r="R84" s="162" t="s">
        <v>327</v>
      </c>
      <c r="S84" s="176" t="s">
        <v>442</v>
      </c>
    </row>
    <row r="85" spans="2:20" ht="51.75" thickBot="1">
      <c r="B85" s="177" t="s">
        <v>443</v>
      </c>
      <c r="C85" s="787" t="s">
        <v>18</v>
      </c>
      <c r="D85" s="787" t="s">
        <v>18</v>
      </c>
      <c r="E85" s="254">
        <v>28.6</v>
      </c>
      <c r="F85" s="254">
        <v>43.5</v>
      </c>
      <c r="G85" s="188">
        <v>46.6</v>
      </c>
      <c r="H85" s="178">
        <v>46.6</v>
      </c>
      <c r="I85" s="181" t="s">
        <v>18</v>
      </c>
      <c r="J85" s="181" t="s">
        <v>18</v>
      </c>
      <c r="K85" s="181" t="s">
        <v>19</v>
      </c>
      <c r="L85" s="181" t="s">
        <v>326</v>
      </c>
      <c r="M85" s="172" t="s">
        <v>317</v>
      </c>
      <c r="O85" s="176" t="s">
        <v>440</v>
      </c>
      <c r="P85" s="162" t="s">
        <v>325</v>
      </c>
      <c r="Q85" s="161" t="s">
        <v>444</v>
      </c>
      <c r="R85" s="162" t="s">
        <v>327</v>
      </c>
      <c r="S85" s="176" t="s">
        <v>442</v>
      </c>
    </row>
    <row r="86" spans="2:20" ht="64.5" thickBot="1">
      <c r="B86" s="177" t="s">
        <v>445</v>
      </c>
      <c r="C86" s="787" t="s">
        <v>18</v>
      </c>
      <c r="D86" s="787" t="s">
        <v>18</v>
      </c>
      <c r="E86" s="277">
        <v>9.9499999999999993</v>
      </c>
      <c r="F86" s="277">
        <v>9.9499999999999993</v>
      </c>
      <c r="G86" s="166">
        <v>10.7</v>
      </c>
      <c r="H86" s="178">
        <v>10.7</v>
      </c>
      <c r="I86" s="181" t="s">
        <v>18</v>
      </c>
      <c r="J86" s="181" t="s">
        <v>18</v>
      </c>
      <c r="K86" s="181" t="s">
        <v>18</v>
      </c>
      <c r="L86" s="181" t="s">
        <v>18</v>
      </c>
      <c r="M86" s="172" t="s">
        <v>317</v>
      </c>
      <c r="O86" s="176" t="s">
        <v>446</v>
      </c>
      <c r="P86" s="162" t="s">
        <v>325</v>
      </c>
      <c r="Q86" s="187" t="s">
        <v>388</v>
      </c>
      <c r="R86" s="162" t="s">
        <v>327</v>
      </c>
      <c r="S86" s="176"/>
    </row>
    <row r="87" spans="2:20" ht="69.75" customHeight="1" thickBot="1">
      <c r="B87" s="177" t="s">
        <v>447</v>
      </c>
      <c r="C87" s="787" t="s">
        <v>18</v>
      </c>
      <c r="D87" s="787" t="s">
        <v>18</v>
      </c>
      <c r="E87" s="277">
        <v>4.95</v>
      </c>
      <c r="F87" s="277">
        <v>4.95</v>
      </c>
      <c r="G87" s="166">
        <v>5.3</v>
      </c>
      <c r="H87" s="178">
        <v>5.3</v>
      </c>
      <c r="I87" s="189" t="s">
        <v>18</v>
      </c>
      <c r="J87" s="189" t="s">
        <v>18</v>
      </c>
      <c r="K87" s="189" t="s">
        <v>18</v>
      </c>
      <c r="L87" s="189" t="s">
        <v>18</v>
      </c>
      <c r="M87" s="190" t="s">
        <v>317</v>
      </c>
      <c r="N87" s="191"/>
      <c r="O87" s="176" t="s">
        <v>448</v>
      </c>
      <c r="P87" s="162"/>
      <c r="Q87" s="187"/>
      <c r="R87" s="162"/>
      <c r="S87" s="176" t="s">
        <v>449</v>
      </c>
    </row>
    <row r="88" spans="2:20" ht="69.75" customHeight="1" thickBot="1">
      <c r="B88" s="177" t="s">
        <v>450</v>
      </c>
      <c r="C88" s="787" t="s">
        <v>18</v>
      </c>
      <c r="D88" s="787" t="s">
        <v>18</v>
      </c>
      <c r="E88" s="277">
        <v>2.95</v>
      </c>
      <c r="F88" s="277">
        <v>2.95</v>
      </c>
      <c r="G88" s="166">
        <v>3.2</v>
      </c>
      <c r="H88" s="178">
        <v>3.2</v>
      </c>
      <c r="I88" s="189" t="s">
        <v>18</v>
      </c>
      <c r="J88" s="189" t="s">
        <v>18</v>
      </c>
      <c r="K88" s="189" t="s">
        <v>18</v>
      </c>
      <c r="L88" s="189" t="s">
        <v>18</v>
      </c>
      <c r="M88" s="190" t="s">
        <v>317</v>
      </c>
      <c r="N88" s="191"/>
      <c r="O88" s="176" t="s">
        <v>451</v>
      </c>
      <c r="P88" s="162"/>
      <c r="Q88" s="187"/>
      <c r="R88" s="162"/>
      <c r="S88" s="176" t="s">
        <v>449</v>
      </c>
    </row>
    <row r="89" spans="2:20" ht="69.75" customHeight="1" thickBot="1">
      <c r="B89" s="177" t="s">
        <v>452</v>
      </c>
      <c r="C89" s="787" t="s">
        <v>18</v>
      </c>
      <c r="D89" s="787" t="s">
        <v>18</v>
      </c>
      <c r="E89" s="277">
        <v>2.2999999999999998</v>
      </c>
      <c r="F89" s="277">
        <v>2.2999999999999998</v>
      </c>
      <c r="G89" s="166">
        <v>2.5</v>
      </c>
      <c r="H89" s="178">
        <v>2.5</v>
      </c>
      <c r="I89" s="181" t="s">
        <v>18</v>
      </c>
      <c r="J89" s="181" t="s">
        <v>18</v>
      </c>
      <c r="K89" s="181" t="s">
        <v>18</v>
      </c>
      <c r="L89" s="181" t="s">
        <v>18</v>
      </c>
      <c r="M89" s="172" t="s">
        <v>317</v>
      </c>
      <c r="N89" s="191"/>
      <c r="O89" s="278" t="s">
        <v>453</v>
      </c>
      <c r="P89" s="162"/>
      <c r="Q89" s="187"/>
      <c r="R89" s="162"/>
      <c r="S89" s="176" t="s">
        <v>449</v>
      </c>
    </row>
    <row r="90" spans="2:20" ht="13.5" thickBot="1">
      <c r="B90" s="192" t="s">
        <v>454</v>
      </c>
      <c r="C90" s="153" t="s">
        <v>4</v>
      </c>
      <c r="D90" s="153" t="s">
        <v>5</v>
      </c>
      <c r="E90" s="252" t="s">
        <v>945</v>
      </c>
      <c r="F90" s="252" t="s">
        <v>304</v>
      </c>
      <c r="G90" s="154" t="s">
        <v>946</v>
      </c>
      <c r="H90" s="154" t="s">
        <v>947</v>
      </c>
      <c r="I90" s="153"/>
      <c r="J90" s="153"/>
      <c r="K90" s="153"/>
      <c r="L90" s="153"/>
      <c r="M90" s="153"/>
      <c r="O90" s="156" t="s">
        <v>455</v>
      </c>
      <c r="P90" s="153"/>
      <c r="Q90" s="153"/>
      <c r="R90" s="153"/>
      <c r="S90" s="153"/>
    </row>
    <row r="91" spans="2:20" ht="77.25" thickBot="1">
      <c r="B91" s="162" t="s">
        <v>951</v>
      </c>
      <c r="C91" s="790">
        <v>6375</v>
      </c>
      <c r="D91" s="789">
        <v>6376</v>
      </c>
      <c r="E91" s="279">
        <v>36</v>
      </c>
      <c r="F91" s="254">
        <v>36</v>
      </c>
      <c r="G91" s="188">
        <v>39</v>
      </c>
      <c r="H91" s="193">
        <v>39</v>
      </c>
      <c r="I91" s="172" t="s">
        <v>19</v>
      </c>
      <c r="J91" s="172" t="s">
        <v>19</v>
      </c>
      <c r="K91" s="162" t="s">
        <v>19</v>
      </c>
      <c r="L91" s="162" t="s">
        <v>19</v>
      </c>
      <c r="M91" s="162"/>
      <c r="O91" s="266" t="s">
        <v>456</v>
      </c>
      <c r="P91" s="161" t="s">
        <v>457</v>
      </c>
      <c r="Q91" s="162" t="s">
        <v>458</v>
      </c>
      <c r="R91" s="162" t="s">
        <v>321</v>
      </c>
      <c r="S91" s="266" t="s">
        <v>459</v>
      </c>
      <c r="T91" s="194"/>
    </row>
    <row r="92" spans="2:20" ht="77.25" thickBot="1">
      <c r="B92" s="162" t="s">
        <v>952</v>
      </c>
      <c r="C92" s="790">
        <v>6375</v>
      </c>
      <c r="D92" s="789">
        <v>6377</v>
      </c>
      <c r="E92" s="279">
        <v>36</v>
      </c>
      <c r="F92" s="254">
        <v>36</v>
      </c>
      <c r="G92" s="188">
        <v>39</v>
      </c>
      <c r="H92" s="193">
        <v>39</v>
      </c>
      <c r="I92" s="172" t="s">
        <v>19</v>
      </c>
      <c r="J92" s="172" t="s">
        <v>19</v>
      </c>
      <c r="K92" s="162" t="s">
        <v>19</v>
      </c>
      <c r="L92" s="162" t="s">
        <v>19</v>
      </c>
      <c r="M92" s="162"/>
      <c r="O92" s="266" t="s">
        <v>456</v>
      </c>
      <c r="P92" s="161" t="s">
        <v>457</v>
      </c>
      <c r="Q92" s="162" t="s">
        <v>320</v>
      </c>
      <c r="R92" s="162" t="s">
        <v>321</v>
      </c>
      <c r="S92" s="266" t="s">
        <v>459</v>
      </c>
    </row>
    <row r="93" spans="2:20" ht="77.25" thickBot="1">
      <c r="B93" s="162" t="s">
        <v>953</v>
      </c>
      <c r="C93" s="790">
        <v>6375</v>
      </c>
      <c r="D93" s="789">
        <v>6378</v>
      </c>
      <c r="E93" s="279">
        <v>55</v>
      </c>
      <c r="F93" s="254">
        <v>55</v>
      </c>
      <c r="G93" s="188">
        <v>59</v>
      </c>
      <c r="H93" s="193">
        <v>59</v>
      </c>
      <c r="I93" s="172" t="s">
        <v>19</v>
      </c>
      <c r="J93" s="172" t="s">
        <v>19</v>
      </c>
      <c r="K93" s="162" t="s">
        <v>19</v>
      </c>
      <c r="L93" s="162" t="s">
        <v>19</v>
      </c>
      <c r="M93" s="162"/>
      <c r="O93" s="266" t="s">
        <v>456</v>
      </c>
      <c r="P93" s="161" t="s">
        <v>457</v>
      </c>
      <c r="Q93" s="162" t="s">
        <v>331</v>
      </c>
      <c r="R93" s="162" t="s">
        <v>321</v>
      </c>
      <c r="S93" s="266" t="s">
        <v>459</v>
      </c>
    </row>
    <row r="94" spans="2:20" ht="77.25" thickBot="1">
      <c r="B94" s="162" t="s">
        <v>954</v>
      </c>
      <c r="C94" s="790">
        <v>6375</v>
      </c>
      <c r="D94" s="789">
        <v>6379</v>
      </c>
      <c r="E94" s="279">
        <v>36</v>
      </c>
      <c r="F94" s="254">
        <v>36</v>
      </c>
      <c r="G94" s="188">
        <v>39</v>
      </c>
      <c r="H94" s="193">
        <v>39</v>
      </c>
      <c r="I94" s="172" t="s">
        <v>19</v>
      </c>
      <c r="J94" s="172" t="s">
        <v>19</v>
      </c>
      <c r="K94" s="162" t="s">
        <v>19</v>
      </c>
      <c r="L94" s="162" t="s">
        <v>19</v>
      </c>
      <c r="M94" s="162"/>
      <c r="O94" s="266" t="s">
        <v>456</v>
      </c>
      <c r="P94" s="161" t="s">
        <v>457</v>
      </c>
      <c r="Q94" s="162" t="s">
        <v>32</v>
      </c>
      <c r="R94" s="162" t="s">
        <v>321</v>
      </c>
      <c r="S94" s="266" t="s">
        <v>459</v>
      </c>
    </row>
    <row r="95" spans="2:20" ht="77.25" thickBot="1">
      <c r="B95" s="162" t="s">
        <v>955</v>
      </c>
      <c r="C95" s="790">
        <v>6375</v>
      </c>
      <c r="D95" s="789">
        <v>6376</v>
      </c>
      <c r="E95" s="279">
        <v>59</v>
      </c>
      <c r="F95" s="254">
        <v>59</v>
      </c>
      <c r="G95" s="188">
        <v>63</v>
      </c>
      <c r="H95" s="193">
        <v>63</v>
      </c>
      <c r="I95" s="172" t="s">
        <v>19</v>
      </c>
      <c r="J95" s="172" t="s">
        <v>19</v>
      </c>
      <c r="K95" s="162" t="s">
        <v>19</v>
      </c>
      <c r="L95" s="162" t="s">
        <v>19</v>
      </c>
      <c r="M95" s="162"/>
      <c r="O95" s="266" t="s">
        <v>456</v>
      </c>
      <c r="P95" s="161" t="s">
        <v>457</v>
      </c>
      <c r="Q95" s="162" t="s">
        <v>458</v>
      </c>
      <c r="R95" s="162" t="s">
        <v>321</v>
      </c>
      <c r="S95" s="266" t="s">
        <v>459</v>
      </c>
    </row>
    <row r="96" spans="2:20" ht="77.25" thickBot="1">
      <c r="B96" s="162" t="s">
        <v>956</v>
      </c>
      <c r="C96" s="790">
        <v>6375</v>
      </c>
      <c r="D96" s="789">
        <v>6377</v>
      </c>
      <c r="E96" s="279">
        <v>59</v>
      </c>
      <c r="F96" s="254">
        <v>59</v>
      </c>
      <c r="G96" s="188">
        <v>63</v>
      </c>
      <c r="H96" s="193">
        <v>63</v>
      </c>
      <c r="I96" s="172" t="s">
        <v>19</v>
      </c>
      <c r="J96" s="172" t="s">
        <v>19</v>
      </c>
      <c r="K96" s="162" t="s">
        <v>19</v>
      </c>
      <c r="L96" s="162" t="s">
        <v>19</v>
      </c>
      <c r="M96" s="162"/>
      <c r="O96" s="266" t="s">
        <v>456</v>
      </c>
      <c r="P96" s="161" t="s">
        <v>457</v>
      </c>
      <c r="Q96" s="162" t="s">
        <v>320</v>
      </c>
      <c r="R96" s="162" t="s">
        <v>321</v>
      </c>
      <c r="S96" s="266" t="s">
        <v>459</v>
      </c>
    </row>
    <row r="97" spans="2:19" ht="77.25" thickBot="1">
      <c r="B97" s="162" t="s">
        <v>957</v>
      </c>
      <c r="C97" s="790">
        <v>6375</v>
      </c>
      <c r="D97" s="789">
        <v>6378</v>
      </c>
      <c r="E97" s="279">
        <v>89</v>
      </c>
      <c r="F97" s="254">
        <v>89</v>
      </c>
      <c r="G97" s="188">
        <v>96</v>
      </c>
      <c r="H97" s="193">
        <v>96</v>
      </c>
      <c r="I97" s="172" t="s">
        <v>19</v>
      </c>
      <c r="J97" s="172" t="s">
        <v>19</v>
      </c>
      <c r="K97" s="162" t="s">
        <v>19</v>
      </c>
      <c r="L97" s="162" t="s">
        <v>19</v>
      </c>
      <c r="M97" s="162"/>
      <c r="O97" s="266" t="s">
        <v>456</v>
      </c>
      <c r="P97" s="161" t="s">
        <v>457</v>
      </c>
      <c r="Q97" s="162" t="s">
        <v>331</v>
      </c>
      <c r="R97" s="162" t="s">
        <v>321</v>
      </c>
      <c r="S97" s="266" t="s">
        <v>459</v>
      </c>
    </row>
    <row r="98" spans="2:19" ht="77.25" thickBot="1">
      <c r="B98" s="162" t="s">
        <v>958</v>
      </c>
      <c r="C98" s="790">
        <v>6375</v>
      </c>
      <c r="D98" s="789">
        <v>6379</v>
      </c>
      <c r="E98" s="279">
        <v>59</v>
      </c>
      <c r="F98" s="254">
        <v>59</v>
      </c>
      <c r="G98" s="188">
        <v>63</v>
      </c>
      <c r="H98" s="193">
        <v>63</v>
      </c>
      <c r="I98" s="172" t="s">
        <v>19</v>
      </c>
      <c r="J98" s="172" t="s">
        <v>19</v>
      </c>
      <c r="K98" s="162" t="s">
        <v>19</v>
      </c>
      <c r="L98" s="162" t="s">
        <v>19</v>
      </c>
      <c r="M98" s="162"/>
      <c r="O98" s="266" t="s">
        <v>456</v>
      </c>
      <c r="P98" s="161" t="s">
        <v>457</v>
      </c>
      <c r="Q98" s="162" t="s">
        <v>32</v>
      </c>
      <c r="R98" s="162" t="s">
        <v>321</v>
      </c>
      <c r="S98" s="266" t="s">
        <v>459</v>
      </c>
    </row>
    <row r="99" spans="2:19" ht="77.25" thickBot="1">
      <c r="B99" s="162" t="s">
        <v>959</v>
      </c>
      <c r="C99" s="790">
        <v>6375</v>
      </c>
      <c r="D99" s="789">
        <v>6376</v>
      </c>
      <c r="E99" s="279">
        <v>88</v>
      </c>
      <c r="F99" s="254">
        <v>88</v>
      </c>
      <c r="G99" s="188">
        <v>94</v>
      </c>
      <c r="H99" s="193">
        <v>94</v>
      </c>
      <c r="I99" s="172" t="s">
        <v>19</v>
      </c>
      <c r="J99" s="172" t="s">
        <v>19</v>
      </c>
      <c r="K99" s="162" t="s">
        <v>19</v>
      </c>
      <c r="L99" s="162" t="s">
        <v>19</v>
      </c>
      <c r="M99" s="162"/>
      <c r="O99" s="266" t="s">
        <v>456</v>
      </c>
      <c r="P99" s="161" t="s">
        <v>457</v>
      </c>
      <c r="Q99" s="162" t="s">
        <v>458</v>
      </c>
      <c r="R99" s="162" t="s">
        <v>321</v>
      </c>
      <c r="S99" s="266" t="s">
        <v>459</v>
      </c>
    </row>
    <row r="100" spans="2:19" ht="77.25" thickBot="1">
      <c r="B100" s="162" t="s">
        <v>960</v>
      </c>
      <c r="C100" s="790">
        <v>6375</v>
      </c>
      <c r="D100" s="789">
        <v>6377</v>
      </c>
      <c r="E100" s="279">
        <v>88</v>
      </c>
      <c r="F100" s="254">
        <v>88</v>
      </c>
      <c r="G100" s="188">
        <v>94</v>
      </c>
      <c r="H100" s="193">
        <v>94</v>
      </c>
      <c r="I100" s="172" t="s">
        <v>19</v>
      </c>
      <c r="J100" s="172" t="s">
        <v>19</v>
      </c>
      <c r="K100" s="162" t="s">
        <v>19</v>
      </c>
      <c r="L100" s="162" t="s">
        <v>19</v>
      </c>
      <c r="M100" s="162"/>
      <c r="O100" s="266" t="s">
        <v>456</v>
      </c>
      <c r="P100" s="161" t="s">
        <v>457</v>
      </c>
      <c r="Q100" s="162" t="s">
        <v>320</v>
      </c>
      <c r="R100" s="162" t="s">
        <v>321</v>
      </c>
      <c r="S100" s="266" t="s">
        <v>459</v>
      </c>
    </row>
    <row r="101" spans="2:19" ht="77.25" thickBot="1">
      <c r="B101" s="162" t="s">
        <v>961</v>
      </c>
      <c r="C101" s="790">
        <v>6375</v>
      </c>
      <c r="D101" s="789">
        <v>6378</v>
      </c>
      <c r="E101" s="279">
        <v>133</v>
      </c>
      <c r="F101" s="254">
        <v>133</v>
      </c>
      <c r="G101" s="188">
        <v>142</v>
      </c>
      <c r="H101" s="193">
        <v>142</v>
      </c>
      <c r="I101" s="172" t="s">
        <v>19</v>
      </c>
      <c r="J101" s="172" t="s">
        <v>19</v>
      </c>
      <c r="K101" s="162" t="s">
        <v>19</v>
      </c>
      <c r="L101" s="162" t="s">
        <v>19</v>
      </c>
      <c r="M101" s="162"/>
      <c r="O101" s="266" t="s">
        <v>456</v>
      </c>
      <c r="P101" s="161" t="s">
        <v>457</v>
      </c>
      <c r="Q101" s="162" t="s">
        <v>331</v>
      </c>
      <c r="R101" s="162" t="s">
        <v>321</v>
      </c>
      <c r="S101" s="266" t="s">
        <v>459</v>
      </c>
    </row>
    <row r="102" spans="2:19" ht="77.25" thickBot="1">
      <c r="B102" s="162" t="s">
        <v>962</v>
      </c>
      <c r="C102" s="790">
        <v>6375</v>
      </c>
      <c r="D102" s="789">
        <v>6379</v>
      </c>
      <c r="E102" s="279">
        <v>88</v>
      </c>
      <c r="F102" s="254">
        <v>88</v>
      </c>
      <c r="G102" s="188">
        <v>94</v>
      </c>
      <c r="H102" s="193">
        <v>94</v>
      </c>
      <c r="I102" s="172" t="s">
        <v>19</v>
      </c>
      <c r="J102" s="172" t="s">
        <v>19</v>
      </c>
      <c r="K102" s="162" t="s">
        <v>19</v>
      </c>
      <c r="L102" s="162" t="s">
        <v>19</v>
      </c>
      <c r="M102" s="162"/>
      <c r="O102" s="266" t="s">
        <v>456</v>
      </c>
      <c r="P102" s="161" t="s">
        <v>457</v>
      </c>
      <c r="Q102" s="162" t="s">
        <v>32</v>
      </c>
      <c r="R102" s="162" t="s">
        <v>321</v>
      </c>
      <c r="S102" s="266" t="s">
        <v>459</v>
      </c>
    </row>
    <row r="103" spans="2:19" ht="77.25" thickBot="1">
      <c r="B103" s="162" t="s">
        <v>963</v>
      </c>
      <c r="C103" s="790">
        <v>6375</v>
      </c>
      <c r="D103" s="789">
        <v>6376</v>
      </c>
      <c r="E103" s="279">
        <v>116</v>
      </c>
      <c r="F103" s="254">
        <v>116</v>
      </c>
      <c r="G103" s="188">
        <v>125</v>
      </c>
      <c r="H103" s="193">
        <v>125</v>
      </c>
      <c r="I103" s="172" t="s">
        <v>19</v>
      </c>
      <c r="J103" s="172" t="s">
        <v>19</v>
      </c>
      <c r="K103" s="162" t="s">
        <v>19</v>
      </c>
      <c r="L103" s="162" t="s">
        <v>19</v>
      </c>
      <c r="M103" s="162"/>
      <c r="O103" s="266" t="s">
        <v>456</v>
      </c>
      <c r="P103" s="161" t="s">
        <v>457</v>
      </c>
      <c r="Q103" s="162" t="s">
        <v>458</v>
      </c>
      <c r="R103" s="162" t="s">
        <v>321</v>
      </c>
      <c r="S103" s="266" t="s">
        <v>459</v>
      </c>
    </row>
    <row r="104" spans="2:19" ht="77.25" thickBot="1">
      <c r="B104" s="162" t="s">
        <v>964</v>
      </c>
      <c r="C104" s="790">
        <v>6375</v>
      </c>
      <c r="D104" s="789">
        <v>6377</v>
      </c>
      <c r="E104" s="279">
        <v>116</v>
      </c>
      <c r="F104" s="254">
        <v>116</v>
      </c>
      <c r="G104" s="188">
        <v>125</v>
      </c>
      <c r="H104" s="193">
        <v>125</v>
      </c>
      <c r="I104" s="172" t="s">
        <v>19</v>
      </c>
      <c r="J104" s="172" t="s">
        <v>19</v>
      </c>
      <c r="K104" s="162" t="s">
        <v>19</v>
      </c>
      <c r="L104" s="162" t="s">
        <v>19</v>
      </c>
      <c r="M104" s="162"/>
      <c r="O104" s="266" t="s">
        <v>456</v>
      </c>
      <c r="P104" s="161" t="s">
        <v>457</v>
      </c>
      <c r="Q104" s="162" t="s">
        <v>320</v>
      </c>
      <c r="R104" s="162" t="s">
        <v>321</v>
      </c>
      <c r="S104" s="266" t="s">
        <v>459</v>
      </c>
    </row>
    <row r="105" spans="2:19" ht="77.25" thickBot="1">
      <c r="B105" s="162" t="s">
        <v>965</v>
      </c>
      <c r="C105" s="790">
        <v>6375</v>
      </c>
      <c r="D105" s="789">
        <v>6378</v>
      </c>
      <c r="E105" s="279">
        <v>176</v>
      </c>
      <c r="F105" s="254">
        <v>176</v>
      </c>
      <c r="G105" s="188">
        <v>189</v>
      </c>
      <c r="H105" s="193">
        <v>189</v>
      </c>
      <c r="I105" s="172" t="s">
        <v>19</v>
      </c>
      <c r="J105" s="172" t="s">
        <v>19</v>
      </c>
      <c r="K105" s="162" t="s">
        <v>19</v>
      </c>
      <c r="L105" s="162" t="s">
        <v>19</v>
      </c>
      <c r="M105" s="162"/>
      <c r="O105" s="266" t="s">
        <v>456</v>
      </c>
      <c r="P105" s="161" t="s">
        <v>457</v>
      </c>
      <c r="Q105" s="162" t="s">
        <v>331</v>
      </c>
      <c r="R105" s="162" t="s">
        <v>321</v>
      </c>
      <c r="S105" s="266" t="s">
        <v>459</v>
      </c>
    </row>
    <row r="106" spans="2:19" ht="77.25" thickBot="1">
      <c r="B106" s="162" t="s">
        <v>966</v>
      </c>
      <c r="C106" s="790">
        <v>6375</v>
      </c>
      <c r="D106" s="789">
        <v>6379</v>
      </c>
      <c r="E106" s="279">
        <v>116</v>
      </c>
      <c r="F106" s="254">
        <v>116</v>
      </c>
      <c r="G106" s="188">
        <v>125</v>
      </c>
      <c r="H106" s="193">
        <v>125</v>
      </c>
      <c r="I106" s="172" t="s">
        <v>19</v>
      </c>
      <c r="J106" s="172" t="s">
        <v>19</v>
      </c>
      <c r="K106" s="162" t="s">
        <v>19</v>
      </c>
      <c r="L106" s="162" t="s">
        <v>19</v>
      </c>
      <c r="M106" s="162"/>
      <c r="O106" s="266" t="s">
        <v>456</v>
      </c>
      <c r="P106" s="161" t="s">
        <v>457</v>
      </c>
      <c r="Q106" s="162" t="s">
        <v>32</v>
      </c>
      <c r="R106" s="162" t="s">
        <v>321</v>
      </c>
      <c r="S106" s="266" t="s">
        <v>459</v>
      </c>
    </row>
    <row r="107" spans="2:19" ht="77.25" thickBot="1">
      <c r="B107" s="162" t="s">
        <v>967</v>
      </c>
      <c r="C107" s="790">
        <v>6375</v>
      </c>
      <c r="D107" s="789">
        <v>6376</v>
      </c>
      <c r="E107" s="279">
        <v>145</v>
      </c>
      <c r="F107" s="254">
        <v>145</v>
      </c>
      <c r="G107" s="188">
        <v>156</v>
      </c>
      <c r="H107" s="193">
        <v>156</v>
      </c>
      <c r="I107" s="172" t="s">
        <v>19</v>
      </c>
      <c r="J107" s="172" t="s">
        <v>19</v>
      </c>
      <c r="K107" s="162" t="s">
        <v>19</v>
      </c>
      <c r="L107" s="162" t="s">
        <v>19</v>
      </c>
      <c r="M107" s="162"/>
      <c r="O107" s="266" t="s">
        <v>456</v>
      </c>
      <c r="P107" s="161" t="s">
        <v>457</v>
      </c>
      <c r="Q107" s="162" t="s">
        <v>458</v>
      </c>
      <c r="R107" s="162" t="s">
        <v>321</v>
      </c>
      <c r="S107" s="266" t="s">
        <v>459</v>
      </c>
    </row>
    <row r="108" spans="2:19" ht="77.25" thickBot="1">
      <c r="B108" s="162" t="s">
        <v>968</v>
      </c>
      <c r="C108" s="790">
        <v>6375</v>
      </c>
      <c r="D108" s="789">
        <v>6377</v>
      </c>
      <c r="E108" s="279">
        <v>145</v>
      </c>
      <c r="F108" s="254">
        <v>145</v>
      </c>
      <c r="G108" s="188">
        <v>156</v>
      </c>
      <c r="H108" s="193">
        <v>156</v>
      </c>
      <c r="I108" s="172" t="s">
        <v>19</v>
      </c>
      <c r="J108" s="172" t="s">
        <v>19</v>
      </c>
      <c r="K108" s="162" t="s">
        <v>19</v>
      </c>
      <c r="L108" s="162" t="s">
        <v>19</v>
      </c>
      <c r="M108" s="162"/>
      <c r="O108" s="266" t="s">
        <v>456</v>
      </c>
      <c r="P108" s="161" t="s">
        <v>457</v>
      </c>
      <c r="Q108" s="162" t="s">
        <v>320</v>
      </c>
      <c r="R108" s="162" t="s">
        <v>321</v>
      </c>
      <c r="S108" s="266" t="s">
        <v>459</v>
      </c>
    </row>
    <row r="109" spans="2:19" ht="77.25" thickBot="1">
      <c r="B109" s="162" t="s">
        <v>969</v>
      </c>
      <c r="C109" s="790">
        <v>6375</v>
      </c>
      <c r="D109" s="789">
        <v>6378</v>
      </c>
      <c r="E109" s="279">
        <v>220</v>
      </c>
      <c r="F109" s="254">
        <v>220</v>
      </c>
      <c r="G109" s="188">
        <v>236</v>
      </c>
      <c r="H109" s="193">
        <v>236</v>
      </c>
      <c r="I109" s="172" t="s">
        <v>19</v>
      </c>
      <c r="J109" s="172" t="s">
        <v>19</v>
      </c>
      <c r="K109" s="162" t="s">
        <v>19</v>
      </c>
      <c r="L109" s="162" t="s">
        <v>19</v>
      </c>
      <c r="M109" s="162"/>
      <c r="O109" s="266" t="s">
        <v>456</v>
      </c>
      <c r="P109" s="161" t="s">
        <v>457</v>
      </c>
      <c r="Q109" s="162" t="s">
        <v>331</v>
      </c>
      <c r="R109" s="162" t="s">
        <v>321</v>
      </c>
      <c r="S109" s="266" t="s">
        <v>459</v>
      </c>
    </row>
    <row r="110" spans="2:19" ht="77.25" thickBot="1">
      <c r="B110" s="162" t="s">
        <v>970</v>
      </c>
      <c r="C110" s="790">
        <v>6375</v>
      </c>
      <c r="D110" s="789">
        <v>6379</v>
      </c>
      <c r="E110" s="279">
        <v>145</v>
      </c>
      <c r="F110" s="254">
        <v>145</v>
      </c>
      <c r="G110" s="188">
        <v>156</v>
      </c>
      <c r="H110" s="193">
        <v>156</v>
      </c>
      <c r="I110" s="172" t="s">
        <v>19</v>
      </c>
      <c r="J110" s="172" t="s">
        <v>19</v>
      </c>
      <c r="K110" s="162" t="s">
        <v>19</v>
      </c>
      <c r="L110" s="162" t="s">
        <v>19</v>
      </c>
      <c r="M110" s="162"/>
      <c r="O110" s="266" t="s">
        <v>456</v>
      </c>
      <c r="P110" s="161" t="s">
        <v>457</v>
      </c>
      <c r="Q110" s="162" t="s">
        <v>32</v>
      </c>
      <c r="R110" s="162" t="s">
        <v>321</v>
      </c>
      <c r="S110" s="266" t="s">
        <v>459</v>
      </c>
    </row>
    <row r="111" spans="2:19" ht="77.25" thickBot="1">
      <c r="B111" s="162" t="s">
        <v>971</v>
      </c>
      <c r="C111" s="790">
        <v>6375</v>
      </c>
      <c r="D111" s="789">
        <v>6376</v>
      </c>
      <c r="E111" s="280">
        <v>174</v>
      </c>
      <c r="F111" s="254">
        <v>174</v>
      </c>
      <c r="G111" s="188">
        <v>187</v>
      </c>
      <c r="H111" s="193">
        <v>187</v>
      </c>
      <c r="I111" s="172" t="s">
        <v>19</v>
      </c>
      <c r="J111" s="172" t="s">
        <v>19</v>
      </c>
      <c r="K111" s="162" t="s">
        <v>19</v>
      </c>
      <c r="L111" s="162" t="s">
        <v>19</v>
      </c>
      <c r="M111" s="162"/>
      <c r="O111" s="266" t="s">
        <v>456</v>
      </c>
      <c r="P111" s="161" t="s">
        <v>457</v>
      </c>
      <c r="Q111" s="162" t="s">
        <v>458</v>
      </c>
      <c r="R111" s="162" t="s">
        <v>321</v>
      </c>
      <c r="S111" s="266" t="s">
        <v>459</v>
      </c>
    </row>
    <row r="112" spans="2:19" ht="77.25" thickBot="1">
      <c r="B112" s="162" t="s">
        <v>972</v>
      </c>
      <c r="C112" s="790">
        <v>6375</v>
      </c>
      <c r="D112" s="789">
        <v>6377</v>
      </c>
      <c r="E112" s="280">
        <v>174</v>
      </c>
      <c r="F112" s="254">
        <v>174</v>
      </c>
      <c r="G112" s="188">
        <v>187</v>
      </c>
      <c r="H112" s="193">
        <v>187</v>
      </c>
      <c r="I112" s="172" t="s">
        <v>19</v>
      </c>
      <c r="J112" s="172" t="s">
        <v>19</v>
      </c>
      <c r="K112" s="162" t="s">
        <v>19</v>
      </c>
      <c r="L112" s="162" t="s">
        <v>19</v>
      </c>
      <c r="M112" s="162"/>
      <c r="O112" s="266" t="s">
        <v>456</v>
      </c>
      <c r="P112" s="161" t="s">
        <v>457</v>
      </c>
      <c r="Q112" s="162" t="s">
        <v>320</v>
      </c>
      <c r="R112" s="162" t="s">
        <v>321</v>
      </c>
      <c r="S112" s="266" t="s">
        <v>459</v>
      </c>
    </row>
    <row r="113" spans="2:20" ht="77.25" thickBot="1">
      <c r="B113" s="162" t="s">
        <v>973</v>
      </c>
      <c r="C113" s="790">
        <v>6375</v>
      </c>
      <c r="D113" s="789">
        <v>6378</v>
      </c>
      <c r="E113" s="279">
        <v>264</v>
      </c>
      <c r="F113" s="254">
        <v>264</v>
      </c>
      <c r="G113" s="188">
        <v>284</v>
      </c>
      <c r="H113" s="193">
        <v>284</v>
      </c>
      <c r="I113" s="172" t="s">
        <v>19</v>
      </c>
      <c r="J113" s="172" t="s">
        <v>19</v>
      </c>
      <c r="K113" s="162" t="s">
        <v>19</v>
      </c>
      <c r="L113" s="162" t="s">
        <v>19</v>
      </c>
      <c r="M113" s="162"/>
      <c r="O113" s="266" t="s">
        <v>456</v>
      </c>
      <c r="P113" s="161" t="s">
        <v>457</v>
      </c>
      <c r="Q113" s="162" t="s">
        <v>331</v>
      </c>
      <c r="R113" s="162" t="s">
        <v>321</v>
      </c>
      <c r="S113" s="266" t="s">
        <v>459</v>
      </c>
    </row>
    <row r="114" spans="2:20" ht="77.25" thickBot="1">
      <c r="B114" s="162" t="s">
        <v>974</v>
      </c>
      <c r="C114" s="790">
        <v>6375</v>
      </c>
      <c r="D114" s="789">
        <v>6379</v>
      </c>
      <c r="E114" s="280">
        <v>174</v>
      </c>
      <c r="F114" s="254">
        <v>174</v>
      </c>
      <c r="G114" s="188">
        <v>187</v>
      </c>
      <c r="H114" s="193">
        <v>187</v>
      </c>
      <c r="I114" s="172" t="s">
        <v>19</v>
      </c>
      <c r="J114" s="172" t="s">
        <v>19</v>
      </c>
      <c r="K114" s="162" t="s">
        <v>19</v>
      </c>
      <c r="L114" s="162" t="s">
        <v>19</v>
      </c>
      <c r="M114" s="162"/>
      <c r="O114" s="266" t="s">
        <v>456</v>
      </c>
      <c r="P114" s="161" t="s">
        <v>457</v>
      </c>
      <c r="Q114" s="162" t="s">
        <v>32</v>
      </c>
      <c r="R114" s="162" t="s">
        <v>321</v>
      </c>
      <c r="S114" s="266" t="s">
        <v>459</v>
      </c>
    </row>
    <row r="115" spans="2:20" ht="13.5" thickBot="1">
      <c r="B115" s="162" t="s">
        <v>975</v>
      </c>
      <c r="C115" s="791">
        <v>8300</v>
      </c>
      <c r="D115" s="792">
        <v>8303</v>
      </c>
      <c r="E115" s="280"/>
      <c r="F115" s="254"/>
      <c r="G115" s="166"/>
      <c r="H115" s="167"/>
      <c r="I115" s="172" t="s">
        <v>19</v>
      </c>
      <c r="J115" s="172" t="s">
        <v>20</v>
      </c>
      <c r="K115" s="162" t="s">
        <v>20</v>
      </c>
      <c r="L115" s="162" t="s">
        <v>20</v>
      </c>
      <c r="M115" s="162"/>
      <c r="O115" s="195" t="s">
        <v>460</v>
      </c>
      <c r="P115" s="162"/>
      <c r="Q115" s="162"/>
      <c r="R115" s="162"/>
      <c r="S115" s="196"/>
    </row>
    <row r="116" spans="2:20" ht="13.5" thickBot="1">
      <c r="B116" s="162" t="s">
        <v>976</v>
      </c>
      <c r="C116" s="790">
        <v>7970</v>
      </c>
      <c r="D116" s="789">
        <v>7973</v>
      </c>
      <c r="E116" s="280"/>
      <c r="F116" s="254"/>
      <c r="G116" s="166"/>
      <c r="H116" s="167"/>
      <c r="I116" s="172" t="s">
        <v>19</v>
      </c>
      <c r="J116" s="172" t="s">
        <v>20</v>
      </c>
      <c r="K116" s="162" t="s">
        <v>20</v>
      </c>
      <c r="L116" s="162" t="s">
        <v>20</v>
      </c>
      <c r="M116" s="162"/>
      <c r="O116" s="196" t="s">
        <v>461</v>
      </c>
      <c r="P116" s="162"/>
      <c r="Q116" s="162"/>
      <c r="R116" s="162"/>
      <c r="S116" s="196"/>
    </row>
    <row r="117" spans="2:20" ht="13.5" thickBot="1">
      <c r="B117" s="192" t="s">
        <v>462</v>
      </c>
      <c r="C117" s="153" t="s">
        <v>4</v>
      </c>
      <c r="D117" s="153" t="s">
        <v>5</v>
      </c>
      <c r="E117" s="252" t="s">
        <v>945</v>
      </c>
      <c r="F117" s="252" t="s">
        <v>304</v>
      </c>
      <c r="G117" s="154" t="s">
        <v>946</v>
      </c>
      <c r="H117" s="154" t="s">
        <v>947</v>
      </c>
      <c r="I117" s="153"/>
      <c r="J117" s="153"/>
      <c r="K117" s="153"/>
      <c r="L117" s="153"/>
      <c r="M117" s="153"/>
      <c r="O117" s="156" t="s">
        <v>463</v>
      </c>
      <c r="P117" s="153"/>
      <c r="Q117" s="153"/>
      <c r="R117" s="153"/>
      <c r="S117" s="153"/>
    </row>
    <row r="118" spans="2:20" ht="77.25" thickBot="1">
      <c r="B118" s="162" t="s">
        <v>977</v>
      </c>
      <c r="C118" s="790">
        <v>6380</v>
      </c>
      <c r="D118" s="789">
        <v>6381</v>
      </c>
      <c r="E118" s="280">
        <f>E91*10</f>
        <v>360</v>
      </c>
      <c r="F118" s="254">
        <v>360</v>
      </c>
      <c r="G118" s="166">
        <v>390</v>
      </c>
      <c r="H118" s="167">
        <f>H91*10</f>
        <v>390</v>
      </c>
      <c r="I118" s="172" t="s">
        <v>19</v>
      </c>
      <c r="J118" s="172" t="s">
        <v>19</v>
      </c>
      <c r="K118" s="162" t="s">
        <v>19</v>
      </c>
      <c r="L118" s="162" t="s">
        <v>19</v>
      </c>
      <c r="M118" s="162"/>
      <c r="O118" s="266" t="s">
        <v>456</v>
      </c>
      <c r="P118" s="161" t="s">
        <v>457</v>
      </c>
      <c r="Q118" s="162" t="s">
        <v>458</v>
      </c>
      <c r="R118" s="162" t="s">
        <v>321</v>
      </c>
      <c r="S118" s="266" t="s">
        <v>459</v>
      </c>
      <c r="T118" s="194"/>
    </row>
    <row r="119" spans="2:20" ht="77.25" thickBot="1">
      <c r="B119" s="162" t="s">
        <v>978</v>
      </c>
      <c r="C119" s="790">
        <v>6380</v>
      </c>
      <c r="D119" s="789">
        <v>6382</v>
      </c>
      <c r="E119" s="280">
        <f t="shared" ref="E119:E141" si="0">E92*10</f>
        <v>360</v>
      </c>
      <c r="F119" s="254">
        <v>360</v>
      </c>
      <c r="G119" s="166">
        <v>390</v>
      </c>
      <c r="H119" s="167">
        <f t="shared" ref="H119:H141" si="1">H92*10</f>
        <v>390</v>
      </c>
      <c r="I119" s="172" t="s">
        <v>19</v>
      </c>
      <c r="J119" s="172" t="s">
        <v>19</v>
      </c>
      <c r="K119" s="162" t="s">
        <v>19</v>
      </c>
      <c r="L119" s="162" t="s">
        <v>19</v>
      </c>
      <c r="M119" s="162"/>
      <c r="O119" s="266" t="s">
        <v>456</v>
      </c>
      <c r="P119" s="161" t="s">
        <v>457</v>
      </c>
      <c r="Q119" s="162" t="s">
        <v>320</v>
      </c>
      <c r="R119" s="162" t="s">
        <v>321</v>
      </c>
      <c r="S119" s="266" t="s">
        <v>459</v>
      </c>
    </row>
    <row r="120" spans="2:20" ht="77.25" thickBot="1">
      <c r="B120" s="162" t="s">
        <v>979</v>
      </c>
      <c r="C120" s="790">
        <v>6380</v>
      </c>
      <c r="D120" s="789">
        <v>6383</v>
      </c>
      <c r="E120" s="280">
        <f t="shared" si="0"/>
        <v>550</v>
      </c>
      <c r="F120" s="254">
        <v>550</v>
      </c>
      <c r="G120" s="166">
        <v>590</v>
      </c>
      <c r="H120" s="167">
        <f t="shared" si="1"/>
        <v>590</v>
      </c>
      <c r="I120" s="172" t="s">
        <v>19</v>
      </c>
      <c r="J120" s="172" t="s">
        <v>19</v>
      </c>
      <c r="K120" s="162" t="s">
        <v>19</v>
      </c>
      <c r="L120" s="162" t="s">
        <v>19</v>
      </c>
      <c r="M120" s="162"/>
      <c r="O120" s="266" t="s">
        <v>456</v>
      </c>
      <c r="P120" s="161" t="s">
        <v>457</v>
      </c>
      <c r="Q120" s="162" t="s">
        <v>331</v>
      </c>
      <c r="R120" s="162" t="s">
        <v>321</v>
      </c>
      <c r="S120" s="266" t="s">
        <v>459</v>
      </c>
    </row>
    <row r="121" spans="2:20" ht="77.25" thickBot="1">
      <c r="B121" s="162" t="s">
        <v>980</v>
      </c>
      <c r="C121" s="790">
        <v>6380</v>
      </c>
      <c r="D121" s="789">
        <v>6384</v>
      </c>
      <c r="E121" s="280">
        <f t="shared" si="0"/>
        <v>360</v>
      </c>
      <c r="F121" s="254">
        <v>360</v>
      </c>
      <c r="G121" s="166">
        <v>390</v>
      </c>
      <c r="H121" s="167">
        <f t="shared" si="1"/>
        <v>390</v>
      </c>
      <c r="I121" s="172" t="s">
        <v>19</v>
      </c>
      <c r="J121" s="172" t="s">
        <v>19</v>
      </c>
      <c r="K121" s="162" t="s">
        <v>19</v>
      </c>
      <c r="L121" s="162" t="s">
        <v>19</v>
      </c>
      <c r="M121" s="162"/>
      <c r="O121" s="266" t="s">
        <v>456</v>
      </c>
      <c r="P121" s="161" t="s">
        <v>457</v>
      </c>
      <c r="Q121" s="162" t="s">
        <v>32</v>
      </c>
      <c r="R121" s="162" t="s">
        <v>321</v>
      </c>
      <c r="S121" s="266" t="s">
        <v>459</v>
      </c>
    </row>
    <row r="122" spans="2:20" ht="77.25" thickBot="1">
      <c r="B122" s="162" t="s">
        <v>981</v>
      </c>
      <c r="C122" s="790">
        <v>6380</v>
      </c>
      <c r="D122" s="789">
        <v>6381</v>
      </c>
      <c r="E122" s="280">
        <f t="shared" si="0"/>
        <v>590</v>
      </c>
      <c r="F122" s="254">
        <v>590</v>
      </c>
      <c r="G122" s="166">
        <v>630</v>
      </c>
      <c r="H122" s="167">
        <f t="shared" si="1"/>
        <v>630</v>
      </c>
      <c r="I122" s="172" t="s">
        <v>19</v>
      </c>
      <c r="J122" s="172" t="s">
        <v>19</v>
      </c>
      <c r="K122" s="162" t="s">
        <v>19</v>
      </c>
      <c r="L122" s="162" t="s">
        <v>19</v>
      </c>
      <c r="M122" s="162"/>
      <c r="O122" s="266" t="s">
        <v>456</v>
      </c>
      <c r="P122" s="161" t="s">
        <v>457</v>
      </c>
      <c r="Q122" s="162" t="s">
        <v>458</v>
      </c>
      <c r="R122" s="162" t="s">
        <v>321</v>
      </c>
      <c r="S122" s="266" t="s">
        <v>459</v>
      </c>
    </row>
    <row r="123" spans="2:20" ht="77.25" thickBot="1">
      <c r="B123" s="162" t="s">
        <v>982</v>
      </c>
      <c r="C123" s="790">
        <v>6380</v>
      </c>
      <c r="D123" s="789">
        <v>6382</v>
      </c>
      <c r="E123" s="280">
        <f t="shared" si="0"/>
        <v>590</v>
      </c>
      <c r="F123" s="254">
        <v>590</v>
      </c>
      <c r="G123" s="166">
        <v>630</v>
      </c>
      <c r="H123" s="167">
        <f t="shared" si="1"/>
        <v>630</v>
      </c>
      <c r="I123" s="172" t="s">
        <v>19</v>
      </c>
      <c r="J123" s="172" t="s">
        <v>19</v>
      </c>
      <c r="K123" s="162" t="s">
        <v>19</v>
      </c>
      <c r="L123" s="162" t="s">
        <v>19</v>
      </c>
      <c r="M123" s="162"/>
      <c r="O123" s="266" t="s">
        <v>456</v>
      </c>
      <c r="P123" s="161" t="s">
        <v>457</v>
      </c>
      <c r="Q123" s="162" t="s">
        <v>320</v>
      </c>
      <c r="R123" s="162" t="s">
        <v>321</v>
      </c>
      <c r="S123" s="266" t="s">
        <v>459</v>
      </c>
    </row>
    <row r="124" spans="2:20" ht="77.25" thickBot="1">
      <c r="B124" s="162" t="s">
        <v>983</v>
      </c>
      <c r="C124" s="790">
        <v>6380</v>
      </c>
      <c r="D124" s="789">
        <v>6383</v>
      </c>
      <c r="E124" s="280">
        <f t="shared" si="0"/>
        <v>890</v>
      </c>
      <c r="F124" s="254">
        <v>890</v>
      </c>
      <c r="G124" s="166">
        <v>960</v>
      </c>
      <c r="H124" s="167">
        <f t="shared" si="1"/>
        <v>960</v>
      </c>
      <c r="I124" s="172" t="s">
        <v>19</v>
      </c>
      <c r="J124" s="172" t="s">
        <v>19</v>
      </c>
      <c r="K124" s="162" t="s">
        <v>19</v>
      </c>
      <c r="L124" s="162" t="s">
        <v>19</v>
      </c>
      <c r="M124" s="162"/>
      <c r="O124" s="266" t="s">
        <v>456</v>
      </c>
      <c r="P124" s="161" t="s">
        <v>457</v>
      </c>
      <c r="Q124" s="162" t="s">
        <v>331</v>
      </c>
      <c r="R124" s="162" t="s">
        <v>321</v>
      </c>
      <c r="S124" s="266" t="s">
        <v>459</v>
      </c>
    </row>
    <row r="125" spans="2:20" ht="77.25" thickBot="1">
      <c r="B125" s="162" t="s">
        <v>984</v>
      </c>
      <c r="C125" s="790">
        <v>6380</v>
      </c>
      <c r="D125" s="789">
        <v>6384</v>
      </c>
      <c r="E125" s="280">
        <f t="shared" si="0"/>
        <v>590</v>
      </c>
      <c r="F125" s="254">
        <v>590</v>
      </c>
      <c r="G125" s="166">
        <v>630</v>
      </c>
      <c r="H125" s="167">
        <f t="shared" si="1"/>
        <v>630</v>
      </c>
      <c r="I125" s="172" t="s">
        <v>19</v>
      </c>
      <c r="J125" s="172" t="s">
        <v>19</v>
      </c>
      <c r="K125" s="162" t="s">
        <v>19</v>
      </c>
      <c r="L125" s="162" t="s">
        <v>19</v>
      </c>
      <c r="M125" s="162"/>
      <c r="O125" s="266" t="s">
        <v>456</v>
      </c>
      <c r="P125" s="161" t="s">
        <v>457</v>
      </c>
      <c r="Q125" s="162" t="s">
        <v>32</v>
      </c>
      <c r="R125" s="162" t="s">
        <v>321</v>
      </c>
      <c r="S125" s="266" t="s">
        <v>459</v>
      </c>
    </row>
    <row r="126" spans="2:20" ht="77.25" thickBot="1">
      <c r="B126" s="162" t="s">
        <v>985</v>
      </c>
      <c r="C126" s="790">
        <v>6380</v>
      </c>
      <c r="D126" s="789">
        <v>6381</v>
      </c>
      <c r="E126" s="280">
        <f t="shared" si="0"/>
        <v>880</v>
      </c>
      <c r="F126" s="254">
        <v>880</v>
      </c>
      <c r="G126" s="166">
        <v>940</v>
      </c>
      <c r="H126" s="167">
        <f t="shared" si="1"/>
        <v>940</v>
      </c>
      <c r="I126" s="172" t="s">
        <v>19</v>
      </c>
      <c r="J126" s="172" t="s">
        <v>19</v>
      </c>
      <c r="K126" s="162" t="s">
        <v>19</v>
      </c>
      <c r="L126" s="162" t="s">
        <v>19</v>
      </c>
      <c r="M126" s="162"/>
      <c r="O126" s="266" t="s">
        <v>456</v>
      </c>
      <c r="P126" s="161" t="s">
        <v>457</v>
      </c>
      <c r="Q126" s="162" t="s">
        <v>458</v>
      </c>
      <c r="R126" s="162" t="s">
        <v>321</v>
      </c>
      <c r="S126" s="266" t="s">
        <v>459</v>
      </c>
    </row>
    <row r="127" spans="2:20" ht="77.25" thickBot="1">
      <c r="B127" s="162" t="s">
        <v>986</v>
      </c>
      <c r="C127" s="790">
        <v>6380</v>
      </c>
      <c r="D127" s="789">
        <v>6382</v>
      </c>
      <c r="E127" s="280">
        <f t="shared" si="0"/>
        <v>880</v>
      </c>
      <c r="F127" s="254">
        <v>880</v>
      </c>
      <c r="G127" s="166">
        <v>940</v>
      </c>
      <c r="H127" s="167">
        <f t="shared" si="1"/>
        <v>940</v>
      </c>
      <c r="I127" s="172" t="s">
        <v>19</v>
      </c>
      <c r="J127" s="172" t="s">
        <v>19</v>
      </c>
      <c r="K127" s="162" t="s">
        <v>19</v>
      </c>
      <c r="L127" s="162" t="s">
        <v>19</v>
      </c>
      <c r="M127" s="162"/>
      <c r="O127" s="266" t="s">
        <v>456</v>
      </c>
      <c r="P127" s="161" t="s">
        <v>457</v>
      </c>
      <c r="Q127" s="162" t="s">
        <v>320</v>
      </c>
      <c r="R127" s="162" t="s">
        <v>321</v>
      </c>
      <c r="S127" s="266" t="s">
        <v>459</v>
      </c>
    </row>
    <row r="128" spans="2:20" ht="77.25" thickBot="1">
      <c r="B128" s="162" t="s">
        <v>987</v>
      </c>
      <c r="C128" s="790">
        <v>6380</v>
      </c>
      <c r="D128" s="789">
        <v>6383</v>
      </c>
      <c r="E128" s="280">
        <f t="shared" si="0"/>
        <v>1330</v>
      </c>
      <c r="F128" s="254">
        <v>1330</v>
      </c>
      <c r="G128" s="166">
        <v>1420</v>
      </c>
      <c r="H128" s="167">
        <f t="shared" si="1"/>
        <v>1420</v>
      </c>
      <c r="I128" s="172" t="s">
        <v>19</v>
      </c>
      <c r="J128" s="172" t="s">
        <v>19</v>
      </c>
      <c r="K128" s="162" t="s">
        <v>19</v>
      </c>
      <c r="L128" s="162" t="s">
        <v>19</v>
      </c>
      <c r="M128" s="162"/>
      <c r="O128" s="266" t="s">
        <v>456</v>
      </c>
      <c r="P128" s="161" t="s">
        <v>457</v>
      </c>
      <c r="Q128" s="162" t="s">
        <v>331</v>
      </c>
      <c r="R128" s="162" t="s">
        <v>321</v>
      </c>
      <c r="S128" s="266" t="s">
        <v>459</v>
      </c>
    </row>
    <row r="129" spans="2:19" ht="77.25" thickBot="1">
      <c r="B129" s="162" t="s">
        <v>988</v>
      </c>
      <c r="C129" s="790">
        <v>6380</v>
      </c>
      <c r="D129" s="789">
        <v>6384</v>
      </c>
      <c r="E129" s="280">
        <f t="shared" si="0"/>
        <v>880</v>
      </c>
      <c r="F129" s="254">
        <v>880</v>
      </c>
      <c r="G129" s="166">
        <v>940</v>
      </c>
      <c r="H129" s="167">
        <f t="shared" si="1"/>
        <v>940</v>
      </c>
      <c r="I129" s="172" t="s">
        <v>19</v>
      </c>
      <c r="J129" s="172" t="s">
        <v>19</v>
      </c>
      <c r="K129" s="162" t="s">
        <v>19</v>
      </c>
      <c r="L129" s="162" t="s">
        <v>19</v>
      </c>
      <c r="M129" s="162"/>
      <c r="O129" s="266" t="s">
        <v>456</v>
      </c>
      <c r="P129" s="161" t="s">
        <v>457</v>
      </c>
      <c r="Q129" s="162" t="s">
        <v>32</v>
      </c>
      <c r="R129" s="162" t="s">
        <v>321</v>
      </c>
      <c r="S129" s="266" t="s">
        <v>459</v>
      </c>
    </row>
    <row r="130" spans="2:19" ht="77.25" thickBot="1">
      <c r="B130" s="162" t="s">
        <v>989</v>
      </c>
      <c r="C130" s="790">
        <v>6380</v>
      </c>
      <c r="D130" s="789">
        <v>6381</v>
      </c>
      <c r="E130" s="280">
        <f t="shared" si="0"/>
        <v>1160</v>
      </c>
      <c r="F130" s="254">
        <v>1160</v>
      </c>
      <c r="G130" s="166">
        <v>1250</v>
      </c>
      <c r="H130" s="167">
        <f t="shared" si="1"/>
        <v>1250</v>
      </c>
      <c r="I130" s="172" t="s">
        <v>19</v>
      </c>
      <c r="J130" s="172" t="s">
        <v>19</v>
      </c>
      <c r="K130" s="162" t="s">
        <v>19</v>
      </c>
      <c r="L130" s="162" t="s">
        <v>19</v>
      </c>
      <c r="M130" s="162"/>
      <c r="O130" s="266" t="s">
        <v>456</v>
      </c>
      <c r="P130" s="161" t="s">
        <v>457</v>
      </c>
      <c r="Q130" s="162" t="s">
        <v>458</v>
      </c>
      <c r="R130" s="162" t="s">
        <v>321</v>
      </c>
      <c r="S130" s="266" t="s">
        <v>459</v>
      </c>
    </row>
    <row r="131" spans="2:19" ht="77.25" thickBot="1">
      <c r="B131" s="162" t="s">
        <v>990</v>
      </c>
      <c r="C131" s="790">
        <v>6380</v>
      </c>
      <c r="D131" s="789">
        <v>6382</v>
      </c>
      <c r="E131" s="280">
        <f t="shared" si="0"/>
        <v>1160</v>
      </c>
      <c r="F131" s="254">
        <v>1160</v>
      </c>
      <c r="G131" s="166">
        <v>1250</v>
      </c>
      <c r="H131" s="167">
        <f t="shared" si="1"/>
        <v>1250</v>
      </c>
      <c r="I131" s="172" t="s">
        <v>19</v>
      </c>
      <c r="J131" s="172" t="s">
        <v>19</v>
      </c>
      <c r="K131" s="162" t="s">
        <v>19</v>
      </c>
      <c r="L131" s="162" t="s">
        <v>19</v>
      </c>
      <c r="M131" s="162"/>
      <c r="O131" s="266" t="s">
        <v>456</v>
      </c>
      <c r="P131" s="161" t="s">
        <v>457</v>
      </c>
      <c r="Q131" s="162" t="s">
        <v>320</v>
      </c>
      <c r="R131" s="162" t="s">
        <v>321</v>
      </c>
      <c r="S131" s="266" t="s">
        <v>459</v>
      </c>
    </row>
    <row r="132" spans="2:19" ht="77.25" thickBot="1">
      <c r="B132" s="162" t="s">
        <v>991</v>
      </c>
      <c r="C132" s="790">
        <v>6380</v>
      </c>
      <c r="D132" s="789">
        <v>6383</v>
      </c>
      <c r="E132" s="280">
        <f t="shared" si="0"/>
        <v>1760</v>
      </c>
      <c r="F132" s="254">
        <v>1760</v>
      </c>
      <c r="G132" s="166">
        <v>1890</v>
      </c>
      <c r="H132" s="167">
        <f t="shared" si="1"/>
        <v>1890</v>
      </c>
      <c r="I132" s="172" t="s">
        <v>19</v>
      </c>
      <c r="J132" s="172" t="s">
        <v>19</v>
      </c>
      <c r="K132" s="162" t="s">
        <v>19</v>
      </c>
      <c r="L132" s="162" t="s">
        <v>19</v>
      </c>
      <c r="M132" s="162"/>
      <c r="O132" s="266" t="s">
        <v>456</v>
      </c>
      <c r="P132" s="161" t="s">
        <v>457</v>
      </c>
      <c r="Q132" s="162" t="s">
        <v>331</v>
      </c>
      <c r="R132" s="162" t="s">
        <v>321</v>
      </c>
      <c r="S132" s="266" t="s">
        <v>459</v>
      </c>
    </row>
    <row r="133" spans="2:19" ht="77.25" thickBot="1">
      <c r="B133" s="162" t="s">
        <v>992</v>
      </c>
      <c r="C133" s="790">
        <v>6380</v>
      </c>
      <c r="D133" s="789">
        <v>6384</v>
      </c>
      <c r="E133" s="280">
        <f t="shared" si="0"/>
        <v>1160</v>
      </c>
      <c r="F133" s="254">
        <v>1160</v>
      </c>
      <c r="G133" s="166">
        <v>1250</v>
      </c>
      <c r="H133" s="167">
        <f t="shared" si="1"/>
        <v>1250</v>
      </c>
      <c r="I133" s="172" t="s">
        <v>19</v>
      </c>
      <c r="J133" s="172" t="s">
        <v>19</v>
      </c>
      <c r="K133" s="162" t="s">
        <v>19</v>
      </c>
      <c r="L133" s="162" t="s">
        <v>19</v>
      </c>
      <c r="M133" s="162"/>
      <c r="O133" s="266" t="s">
        <v>456</v>
      </c>
      <c r="P133" s="161" t="s">
        <v>457</v>
      </c>
      <c r="Q133" s="162" t="s">
        <v>32</v>
      </c>
      <c r="R133" s="162" t="s">
        <v>321</v>
      </c>
      <c r="S133" s="266" t="s">
        <v>459</v>
      </c>
    </row>
    <row r="134" spans="2:19" ht="77.25" thickBot="1">
      <c r="B134" s="162" t="s">
        <v>993</v>
      </c>
      <c r="C134" s="790">
        <v>6380</v>
      </c>
      <c r="D134" s="789">
        <v>6381</v>
      </c>
      <c r="E134" s="280">
        <f t="shared" si="0"/>
        <v>1450</v>
      </c>
      <c r="F134" s="254">
        <v>1450</v>
      </c>
      <c r="G134" s="166">
        <v>1560</v>
      </c>
      <c r="H134" s="167">
        <f t="shared" si="1"/>
        <v>1560</v>
      </c>
      <c r="I134" s="172" t="s">
        <v>19</v>
      </c>
      <c r="J134" s="172" t="s">
        <v>19</v>
      </c>
      <c r="K134" s="162" t="s">
        <v>19</v>
      </c>
      <c r="L134" s="162" t="s">
        <v>19</v>
      </c>
      <c r="M134" s="162"/>
      <c r="O134" s="266" t="s">
        <v>456</v>
      </c>
      <c r="P134" s="161" t="s">
        <v>457</v>
      </c>
      <c r="Q134" s="162" t="s">
        <v>458</v>
      </c>
      <c r="R134" s="162" t="s">
        <v>321</v>
      </c>
      <c r="S134" s="266" t="s">
        <v>459</v>
      </c>
    </row>
    <row r="135" spans="2:19" ht="77.25" thickBot="1">
      <c r="B135" s="162" t="s">
        <v>994</v>
      </c>
      <c r="C135" s="790">
        <v>6380</v>
      </c>
      <c r="D135" s="789">
        <v>6382</v>
      </c>
      <c r="E135" s="280">
        <f t="shared" si="0"/>
        <v>1450</v>
      </c>
      <c r="F135" s="254">
        <v>1450</v>
      </c>
      <c r="G135" s="166">
        <v>1560</v>
      </c>
      <c r="H135" s="167">
        <f t="shared" si="1"/>
        <v>1560</v>
      </c>
      <c r="I135" s="172" t="s">
        <v>19</v>
      </c>
      <c r="J135" s="172" t="s">
        <v>19</v>
      </c>
      <c r="K135" s="162" t="s">
        <v>19</v>
      </c>
      <c r="L135" s="162" t="s">
        <v>19</v>
      </c>
      <c r="M135" s="162"/>
      <c r="O135" s="266" t="s">
        <v>456</v>
      </c>
      <c r="P135" s="161" t="s">
        <v>457</v>
      </c>
      <c r="Q135" s="162" t="s">
        <v>320</v>
      </c>
      <c r="R135" s="162" t="s">
        <v>321</v>
      </c>
      <c r="S135" s="266" t="s">
        <v>459</v>
      </c>
    </row>
    <row r="136" spans="2:19" ht="77.25" thickBot="1">
      <c r="B136" s="162" t="s">
        <v>995</v>
      </c>
      <c r="C136" s="790">
        <v>6380</v>
      </c>
      <c r="D136" s="789">
        <v>6383</v>
      </c>
      <c r="E136" s="280">
        <f t="shared" si="0"/>
        <v>2200</v>
      </c>
      <c r="F136" s="254">
        <v>2200</v>
      </c>
      <c r="G136" s="166">
        <v>2360</v>
      </c>
      <c r="H136" s="167">
        <f t="shared" si="1"/>
        <v>2360</v>
      </c>
      <c r="I136" s="172" t="s">
        <v>19</v>
      </c>
      <c r="J136" s="172" t="s">
        <v>19</v>
      </c>
      <c r="K136" s="162" t="s">
        <v>19</v>
      </c>
      <c r="L136" s="162" t="s">
        <v>19</v>
      </c>
      <c r="M136" s="162"/>
      <c r="O136" s="266" t="s">
        <v>456</v>
      </c>
      <c r="P136" s="161" t="s">
        <v>457</v>
      </c>
      <c r="Q136" s="162" t="s">
        <v>331</v>
      </c>
      <c r="R136" s="162" t="s">
        <v>321</v>
      </c>
      <c r="S136" s="266" t="s">
        <v>459</v>
      </c>
    </row>
    <row r="137" spans="2:19" ht="77.25" thickBot="1">
      <c r="B137" s="162" t="s">
        <v>996</v>
      </c>
      <c r="C137" s="790">
        <v>6380</v>
      </c>
      <c r="D137" s="789">
        <v>6384</v>
      </c>
      <c r="E137" s="280">
        <f t="shared" si="0"/>
        <v>1450</v>
      </c>
      <c r="F137" s="254">
        <v>1450</v>
      </c>
      <c r="G137" s="166">
        <v>1560</v>
      </c>
      <c r="H137" s="167">
        <f t="shared" si="1"/>
        <v>1560</v>
      </c>
      <c r="I137" s="172" t="s">
        <v>19</v>
      </c>
      <c r="J137" s="172" t="s">
        <v>19</v>
      </c>
      <c r="K137" s="162" t="s">
        <v>19</v>
      </c>
      <c r="L137" s="162" t="s">
        <v>19</v>
      </c>
      <c r="M137" s="162"/>
      <c r="O137" s="266" t="s">
        <v>456</v>
      </c>
      <c r="P137" s="161" t="s">
        <v>457</v>
      </c>
      <c r="Q137" s="162" t="s">
        <v>32</v>
      </c>
      <c r="R137" s="162" t="s">
        <v>321</v>
      </c>
      <c r="S137" s="266" t="s">
        <v>459</v>
      </c>
    </row>
    <row r="138" spans="2:19" ht="77.25" thickBot="1">
      <c r="B138" s="162" t="s">
        <v>997</v>
      </c>
      <c r="C138" s="790">
        <v>6380</v>
      </c>
      <c r="D138" s="789">
        <v>6381</v>
      </c>
      <c r="E138" s="280">
        <f t="shared" si="0"/>
        <v>1740</v>
      </c>
      <c r="F138" s="254">
        <v>1740</v>
      </c>
      <c r="G138" s="166">
        <v>1870</v>
      </c>
      <c r="H138" s="167">
        <f t="shared" si="1"/>
        <v>1870</v>
      </c>
      <c r="I138" s="172" t="s">
        <v>19</v>
      </c>
      <c r="J138" s="172" t="s">
        <v>19</v>
      </c>
      <c r="K138" s="162" t="s">
        <v>19</v>
      </c>
      <c r="L138" s="162" t="s">
        <v>19</v>
      </c>
      <c r="M138" s="162"/>
      <c r="O138" s="266" t="s">
        <v>456</v>
      </c>
      <c r="P138" s="161" t="s">
        <v>457</v>
      </c>
      <c r="Q138" s="162" t="s">
        <v>458</v>
      </c>
      <c r="R138" s="162" t="s">
        <v>321</v>
      </c>
      <c r="S138" s="266" t="s">
        <v>459</v>
      </c>
    </row>
    <row r="139" spans="2:19" ht="77.25" thickBot="1">
      <c r="B139" s="162" t="s">
        <v>998</v>
      </c>
      <c r="C139" s="790">
        <v>6380</v>
      </c>
      <c r="D139" s="789">
        <v>6382</v>
      </c>
      <c r="E139" s="280">
        <f t="shared" si="0"/>
        <v>1740</v>
      </c>
      <c r="F139" s="254">
        <v>1740</v>
      </c>
      <c r="G139" s="166">
        <v>1870</v>
      </c>
      <c r="H139" s="167">
        <f t="shared" si="1"/>
        <v>1870</v>
      </c>
      <c r="I139" s="172" t="s">
        <v>19</v>
      </c>
      <c r="J139" s="172" t="s">
        <v>19</v>
      </c>
      <c r="K139" s="162" t="s">
        <v>19</v>
      </c>
      <c r="L139" s="162" t="s">
        <v>19</v>
      </c>
      <c r="M139" s="162"/>
      <c r="O139" s="266" t="s">
        <v>456</v>
      </c>
      <c r="P139" s="161" t="s">
        <v>457</v>
      </c>
      <c r="Q139" s="162" t="s">
        <v>320</v>
      </c>
      <c r="R139" s="162" t="s">
        <v>321</v>
      </c>
      <c r="S139" s="266" t="s">
        <v>459</v>
      </c>
    </row>
    <row r="140" spans="2:19" ht="77.25" thickBot="1">
      <c r="B140" s="162" t="s">
        <v>999</v>
      </c>
      <c r="C140" s="790">
        <v>6380</v>
      </c>
      <c r="D140" s="789">
        <v>6383</v>
      </c>
      <c r="E140" s="280">
        <f t="shared" si="0"/>
        <v>2640</v>
      </c>
      <c r="F140" s="254">
        <v>2640</v>
      </c>
      <c r="G140" s="166">
        <v>2840</v>
      </c>
      <c r="H140" s="167">
        <f t="shared" si="1"/>
        <v>2840</v>
      </c>
      <c r="I140" s="172" t="s">
        <v>19</v>
      </c>
      <c r="J140" s="172" t="s">
        <v>19</v>
      </c>
      <c r="K140" s="162" t="s">
        <v>19</v>
      </c>
      <c r="L140" s="162" t="s">
        <v>19</v>
      </c>
      <c r="M140" s="162"/>
      <c r="O140" s="266" t="s">
        <v>456</v>
      </c>
      <c r="P140" s="161" t="s">
        <v>457</v>
      </c>
      <c r="Q140" s="162" t="s">
        <v>331</v>
      </c>
      <c r="R140" s="162" t="s">
        <v>321</v>
      </c>
      <c r="S140" s="266" t="s">
        <v>459</v>
      </c>
    </row>
    <row r="141" spans="2:19" ht="77.25" thickBot="1">
      <c r="B141" s="162" t="s">
        <v>1000</v>
      </c>
      <c r="C141" s="790">
        <v>6380</v>
      </c>
      <c r="D141" s="789">
        <v>6384</v>
      </c>
      <c r="E141" s="280">
        <f t="shared" si="0"/>
        <v>1740</v>
      </c>
      <c r="F141" s="254">
        <v>1740</v>
      </c>
      <c r="G141" s="166">
        <v>1870</v>
      </c>
      <c r="H141" s="167">
        <f t="shared" si="1"/>
        <v>1870</v>
      </c>
      <c r="I141" s="172" t="s">
        <v>19</v>
      </c>
      <c r="J141" s="172" t="s">
        <v>19</v>
      </c>
      <c r="K141" s="162" t="s">
        <v>19</v>
      </c>
      <c r="L141" s="162" t="s">
        <v>19</v>
      </c>
      <c r="M141" s="162"/>
      <c r="O141" s="266" t="s">
        <v>456</v>
      </c>
      <c r="P141" s="161" t="s">
        <v>457</v>
      </c>
      <c r="Q141" s="162" t="s">
        <v>32</v>
      </c>
      <c r="R141" s="162" t="s">
        <v>321</v>
      </c>
      <c r="S141" s="266" t="s">
        <v>459</v>
      </c>
    </row>
    <row r="142" spans="2:19" ht="13.5" thickBot="1">
      <c r="B142" s="162" t="s">
        <v>1001</v>
      </c>
      <c r="C142" s="791">
        <v>8305</v>
      </c>
      <c r="D142" s="792">
        <v>8308</v>
      </c>
      <c r="E142" s="280"/>
      <c r="F142" s="280" t="s">
        <v>18</v>
      </c>
      <c r="G142" s="175" t="s">
        <v>18</v>
      </c>
      <c r="H142" s="166"/>
      <c r="I142" s="172" t="s">
        <v>19</v>
      </c>
      <c r="J142" s="172" t="s">
        <v>20</v>
      </c>
      <c r="K142" s="162" t="s">
        <v>20</v>
      </c>
      <c r="L142" s="162" t="s">
        <v>20</v>
      </c>
      <c r="M142" s="162"/>
      <c r="O142" s="195" t="s">
        <v>460</v>
      </c>
      <c r="P142" s="162"/>
      <c r="Q142" s="162"/>
      <c r="R142" s="162"/>
      <c r="S142" s="196"/>
    </row>
    <row r="143" spans="2:19" ht="13.5" thickBot="1">
      <c r="B143" s="162" t="s">
        <v>1002</v>
      </c>
      <c r="C143" s="791">
        <v>8310</v>
      </c>
      <c r="D143" s="792">
        <v>8313</v>
      </c>
      <c r="E143" s="280"/>
      <c r="F143" s="280" t="s">
        <v>18</v>
      </c>
      <c r="G143" s="175" t="s">
        <v>18</v>
      </c>
      <c r="H143" s="166"/>
      <c r="I143" s="172" t="s">
        <v>19</v>
      </c>
      <c r="J143" s="172" t="s">
        <v>20</v>
      </c>
      <c r="K143" s="162" t="s">
        <v>20</v>
      </c>
      <c r="L143" s="162" t="s">
        <v>20</v>
      </c>
      <c r="M143" s="162"/>
      <c r="O143" s="195" t="s">
        <v>460</v>
      </c>
      <c r="P143" s="162"/>
      <c r="Q143" s="162"/>
      <c r="R143" s="162"/>
      <c r="S143" s="196"/>
    </row>
    <row r="144" spans="2:19" ht="13.5" thickBot="1">
      <c r="B144" s="162" t="s">
        <v>1003</v>
      </c>
      <c r="C144" s="790">
        <v>7975</v>
      </c>
      <c r="D144" s="789">
        <v>7979</v>
      </c>
      <c r="E144" s="280"/>
      <c r="F144" s="280" t="s">
        <v>18</v>
      </c>
      <c r="G144" s="175" t="s">
        <v>18</v>
      </c>
      <c r="H144" s="166"/>
      <c r="I144" s="172" t="s">
        <v>1004</v>
      </c>
      <c r="J144" s="172" t="s">
        <v>20</v>
      </c>
      <c r="K144" s="162" t="s">
        <v>20</v>
      </c>
      <c r="L144" s="162" t="s">
        <v>20</v>
      </c>
      <c r="M144" s="162"/>
      <c r="O144" s="196" t="s">
        <v>464</v>
      </c>
      <c r="P144" s="162"/>
      <c r="Q144" s="162"/>
      <c r="R144" s="162"/>
      <c r="S144" s="196"/>
    </row>
    <row r="145" spans="1:19">
      <c r="E145" s="246"/>
      <c r="F145" s="244"/>
      <c r="I145" s="197"/>
      <c r="J145" s="197"/>
      <c r="O145" s="198"/>
      <c r="S145" s="198"/>
    </row>
    <row r="146" spans="1:19">
      <c r="A146" s="199"/>
      <c r="B146" s="281"/>
      <c r="C146" s="281"/>
      <c r="D146" s="199"/>
      <c r="E146" s="246"/>
      <c r="F146" s="244"/>
    </row>
    <row r="147" spans="1:19" s="200" customFormat="1">
      <c r="A147" s="199"/>
      <c r="B147" s="281"/>
      <c r="C147" s="281"/>
      <c r="D147" s="199"/>
      <c r="E147" s="246"/>
      <c r="F147" s="244"/>
      <c r="G147" s="140"/>
      <c r="H147" s="140"/>
      <c r="I147" s="241"/>
      <c r="J147" s="241"/>
      <c r="K147" s="241"/>
      <c r="L147" s="241"/>
      <c r="M147" s="241"/>
      <c r="N147" s="241"/>
      <c r="O147" s="141"/>
      <c r="P147" s="241"/>
      <c r="Q147" s="241"/>
      <c r="R147" s="241"/>
      <c r="S147" s="241"/>
    </row>
    <row r="148" spans="1:19" s="200" customFormat="1">
      <c r="A148" s="199"/>
      <c r="B148" s="199"/>
      <c r="C148" s="199"/>
      <c r="D148" s="199"/>
      <c r="E148" s="246"/>
      <c r="F148" s="248"/>
      <c r="G148" s="140"/>
      <c r="H148" s="140"/>
      <c r="I148" s="241"/>
      <c r="J148" s="241"/>
      <c r="K148" s="241"/>
      <c r="L148" s="241"/>
      <c r="M148" s="241"/>
      <c r="N148" s="241"/>
      <c r="O148" s="141"/>
      <c r="P148" s="241"/>
      <c r="Q148" s="241"/>
      <c r="R148" s="241"/>
      <c r="S148" s="241"/>
    </row>
    <row r="149" spans="1:19" s="200" customFormat="1">
      <c r="A149" s="241"/>
      <c r="B149" s="241"/>
      <c r="C149" s="785"/>
      <c r="D149" s="785"/>
      <c r="E149" s="246"/>
      <c r="F149" s="248"/>
      <c r="G149" s="140"/>
      <c r="H149" s="140"/>
      <c r="I149" s="241"/>
      <c r="J149" s="241"/>
      <c r="K149" s="241"/>
      <c r="L149" s="241"/>
      <c r="M149" s="241"/>
      <c r="N149" s="241"/>
      <c r="O149" s="141"/>
      <c r="P149" s="241"/>
      <c r="Q149" s="241"/>
      <c r="R149" s="241"/>
      <c r="S149" s="241"/>
    </row>
    <row r="161" spans="5:6">
      <c r="E161" s="282"/>
      <c r="F161" s="282"/>
    </row>
    <row r="162" spans="5:6">
      <c r="E162" s="282"/>
      <c r="F162" s="282"/>
    </row>
    <row r="163" spans="5:6">
      <c r="E163" s="282"/>
      <c r="F163" s="282"/>
    </row>
    <row r="164" spans="5:6">
      <c r="E164" s="282"/>
      <c r="F164" s="282"/>
    </row>
    <row r="165" spans="5:6">
      <c r="E165" s="282"/>
      <c r="F165" s="282"/>
    </row>
    <row r="166" spans="5:6">
      <c r="E166" s="282"/>
      <c r="F166" s="282"/>
    </row>
    <row r="167" spans="5:6">
      <c r="E167" s="282"/>
      <c r="F167" s="282"/>
    </row>
    <row r="168" spans="5:6">
      <c r="E168" s="282"/>
      <c r="F168" s="282"/>
    </row>
    <row r="169" spans="5:6">
      <c r="E169" s="282"/>
      <c r="F169" s="282"/>
    </row>
    <row r="170" spans="5:6">
      <c r="E170" s="282"/>
      <c r="F170" s="282"/>
    </row>
    <row r="171" spans="5:6">
      <c r="E171" s="282"/>
      <c r="F171" s="282"/>
    </row>
    <row r="172" spans="5:6">
      <c r="E172" s="282"/>
      <c r="F172" s="282"/>
    </row>
    <row r="173" spans="5:6">
      <c r="E173" s="282"/>
      <c r="F173" s="282"/>
    </row>
    <row r="174" spans="5:6">
      <c r="E174" s="282"/>
      <c r="F174" s="282"/>
    </row>
    <row r="175" spans="5:6">
      <c r="E175" s="282"/>
      <c r="F175" s="282"/>
    </row>
    <row r="176" spans="5:6">
      <c r="E176" s="282"/>
      <c r="F176" s="282"/>
    </row>
    <row r="177" spans="5:6">
      <c r="E177" s="282"/>
      <c r="F177" s="282"/>
    </row>
    <row r="178" spans="5:6">
      <c r="E178" s="282"/>
      <c r="F178" s="282"/>
    </row>
    <row r="179" spans="5:6">
      <c r="E179" s="282"/>
      <c r="F179" s="282"/>
    </row>
    <row r="180" spans="5:6">
      <c r="E180" s="282"/>
      <c r="F180" s="282"/>
    </row>
    <row r="181" spans="5:6">
      <c r="E181" s="282"/>
      <c r="F181" s="282"/>
    </row>
    <row r="182" spans="5:6">
      <c r="E182" s="282"/>
      <c r="F182" s="282"/>
    </row>
    <row r="183" spans="5:6">
      <c r="E183" s="282"/>
      <c r="F183" s="282"/>
    </row>
    <row r="184" spans="5:6">
      <c r="E184" s="282"/>
      <c r="F184" s="282"/>
    </row>
    <row r="185" spans="5:6">
      <c r="E185" s="282"/>
      <c r="F185" s="282"/>
    </row>
    <row r="186" spans="5:6">
      <c r="E186" s="282"/>
      <c r="F186" s="282"/>
    </row>
    <row r="187" spans="5:6">
      <c r="E187" s="282"/>
      <c r="F187" s="282"/>
    </row>
    <row r="188" spans="5:6">
      <c r="E188" s="282"/>
      <c r="F188" s="282"/>
    </row>
    <row r="189" spans="5:6">
      <c r="E189" s="282"/>
      <c r="F189" s="282"/>
    </row>
    <row r="190" spans="5:6">
      <c r="E190" s="282"/>
      <c r="F190" s="282"/>
    </row>
  </sheetData>
  <mergeCells count="1">
    <mergeCell ref="F5:L5"/>
  </mergeCells>
  <pageMargins left="0.7" right="0.7" top="0.75" bottom="0.75" header="0.3" footer="0.3"/>
  <pageSetup paperSize="8" scale="31" fitToHeight="0" orientation="portrait" r:id="rId1"/>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4E128-55CF-4729-AB3C-D2B8EE2A7F6A}">
  <sheetPr>
    <tabColor rgb="FF00B050"/>
  </sheetPr>
  <dimension ref="B1:Q75"/>
  <sheetViews>
    <sheetView zoomScale="70" zoomScaleNormal="70" workbookViewId="0">
      <selection activeCell="Q17" sqref="Q17"/>
    </sheetView>
  </sheetViews>
  <sheetFormatPr defaultColWidth="9.125" defaultRowHeight="12.75"/>
  <cols>
    <col min="1" max="1" width="3.375" style="468" customWidth="1"/>
    <col min="2" max="2" width="55" style="468" customWidth="1"/>
    <col min="3" max="3" width="9.875" style="468" bestFit="1" customWidth="1"/>
    <col min="4" max="4" width="15.875" style="468" bestFit="1" customWidth="1"/>
    <col min="5" max="5" width="10.625" style="469" hidden="1" customWidth="1"/>
    <col min="6" max="6" width="10.875" style="469" hidden="1" customWidth="1"/>
    <col min="7" max="10" width="10.875" style="468" customWidth="1"/>
    <col min="11" max="11" width="6.125" style="468" customWidth="1"/>
    <col min="12" max="12" width="10.375" style="468" customWidth="1"/>
    <col min="13" max="13" width="12.5" style="468" customWidth="1"/>
    <col min="14" max="14" width="10.375" style="468" customWidth="1"/>
    <col min="15" max="15" width="10" style="468" customWidth="1"/>
    <col min="16" max="16" width="10.375" style="468" bestFit="1" customWidth="1"/>
    <col min="17" max="16384" width="9.125" style="468"/>
  </cols>
  <sheetData>
    <row r="1" spans="2:16" ht="13.5" thickBot="1"/>
    <row r="2" spans="2:16" ht="13.5" thickBot="1">
      <c r="B2" s="470" t="s">
        <v>533</v>
      </c>
      <c r="C2" s="471"/>
      <c r="D2" s="471"/>
      <c r="E2" s="472"/>
      <c r="F2" s="473"/>
      <c r="G2" s="474"/>
      <c r="H2" s="474"/>
      <c r="I2" s="474"/>
      <c r="J2" s="474"/>
      <c r="K2" s="471"/>
      <c r="L2" s="475"/>
      <c r="M2" s="475"/>
      <c r="N2" s="475"/>
      <c r="O2" s="475"/>
    </row>
    <row r="3" spans="2:16" ht="26.25" thickBot="1">
      <c r="B3" s="476" t="s">
        <v>3</v>
      </c>
      <c r="C3" s="477" t="s">
        <v>4</v>
      </c>
      <c r="D3" s="477" t="s">
        <v>5</v>
      </c>
      <c r="E3" s="478">
        <v>2018</v>
      </c>
      <c r="F3" s="478">
        <v>2019</v>
      </c>
      <c r="G3" s="479">
        <v>2020</v>
      </c>
      <c r="H3" s="479">
        <v>2021</v>
      </c>
      <c r="I3" s="479">
        <v>2022</v>
      </c>
      <c r="J3" s="480">
        <v>2023</v>
      </c>
      <c r="K3" s="481" t="s">
        <v>7</v>
      </c>
      <c r="L3" s="481" t="s">
        <v>8</v>
      </c>
      <c r="M3" s="481" t="s">
        <v>9</v>
      </c>
      <c r="N3" s="481" t="s">
        <v>10</v>
      </c>
      <c r="O3" s="481" t="s">
        <v>11</v>
      </c>
    </row>
    <row r="4" spans="2:16" ht="13.5" thickBot="1">
      <c r="B4" s="482" t="s">
        <v>534</v>
      </c>
      <c r="C4" s="483"/>
      <c r="D4" s="483"/>
      <c r="E4" s="483"/>
      <c r="F4" s="484"/>
      <c r="G4" s="483"/>
      <c r="H4" s="483"/>
      <c r="I4" s="483"/>
      <c r="J4" s="483"/>
      <c r="K4" s="483"/>
      <c r="L4" s="483"/>
      <c r="M4" s="483"/>
      <c r="N4" s="483"/>
      <c r="O4" s="485"/>
    </row>
    <row r="5" spans="2:16">
      <c r="B5" s="486" t="s">
        <v>535</v>
      </c>
      <c r="C5" s="487" t="s">
        <v>18</v>
      </c>
      <c r="D5" s="487" t="s">
        <v>18</v>
      </c>
      <c r="E5" s="488">
        <v>1.5</v>
      </c>
      <c r="F5" s="488">
        <v>1.6</v>
      </c>
      <c r="G5" s="488">
        <v>1.65</v>
      </c>
      <c r="H5" s="489">
        <v>1.67</v>
      </c>
      <c r="I5" s="489">
        <v>1.7</v>
      </c>
      <c r="J5" s="489">
        <v>1.82</v>
      </c>
      <c r="K5" s="490"/>
      <c r="L5" s="491" t="s">
        <v>19</v>
      </c>
      <c r="M5" s="491" t="s">
        <v>20</v>
      </c>
      <c r="N5" s="491" t="s">
        <v>20</v>
      </c>
      <c r="O5" s="492" t="s">
        <v>20</v>
      </c>
      <c r="P5" s="493"/>
    </row>
    <row r="6" spans="2:16">
      <c r="B6" s="494" t="s">
        <v>536</v>
      </c>
      <c r="C6" s="495" t="s">
        <v>18</v>
      </c>
      <c r="D6" s="495" t="s">
        <v>18</v>
      </c>
      <c r="E6" s="496">
        <v>2.25</v>
      </c>
      <c r="F6" s="496">
        <v>2.5</v>
      </c>
      <c r="G6" s="496">
        <v>2.5499999999999998</v>
      </c>
      <c r="H6" s="497">
        <v>2.57</v>
      </c>
      <c r="I6" s="497">
        <v>2.63</v>
      </c>
      <c r="J6" s="497">
        <v>2.82</v>
      </c>
      <c r="K6" s="498"/>
      <c r="L6" s="499" t="s">
        <v>19</v>
      </c>
      <c r="M6" s="499" t="s">
        <v>20</v>
      </c>
      <c r="N6" s="499" t="s">
        <v>20</v>
      </c>
      <c r="O6" s="500" t="s">
        <v>20</v>
      </c>
      <c r="P6" s="493"/>
    </row>
    <row r="7" spans="2:16">
      <c r="B7" s="494" t="s">
        <v>537</v>
      </c>
      <c r="C7" s="495" t="s">
        <v>18</v>
      </c>
      <c r="D7" s="495" t="s">
        <v>18</v>
      </c>
      <c r="E7" s="496">
        <v>1.5</v>
      </c>
      <c r="F7" s="496">
        <v>1.6</v>
      </c>
      <c r="G7" s="496">
        <v>1.65</v>
      </c>
      <c r="H7" s="497">
        <v>1.67</v>
      </c>
      <c r="I7" s="497">
        <v>1.7</v>
      </c>
      <c r="J7" s="497">
        <v>1.82</v>
      </c>
      <c r="K7" s="498"/>
      <c r="L7" s="499" t="s">
        <v>19</v>
      </c>
      <c r="M7" s="499" t="s">
        <v>20</v>
      </c>
      <c r="N7" s="499" t="s">
        <v>20</v>
      </c>
      <c r="O7" s="500" t="s">
        <v>20</v>
      </c>
      <c r="P7" s="493"/>
    </row>
    <row r="8" spans="2:16">
      <c r="B8" s="494" t="s">
        <v>538</v>
      </c>
      <c r="C8" s="495" t="s">
        <v>18</v>
      </c>
      <c r="D8" s="495" t="s">
        <v>18</v>
      </c>
      <c r="E8" s="496">
        <v>2.25</v>
      </c>
      <c r="F8" s="496">
        <v>2.5</v>
      </c>
      <c r="G8" s="496">
        <v>2.5499999999999998</v>
      </c>
      <c r="H8" s="497">
        <v>2.57</v>
      </c>
      <c r="I8" s="497">
        <v>2.63</v>
      </c>
      <c r="J8" s="497">
        <v>2.82</v>
      </c>
      <c r="K8" s="498"/>
      <c r="L8" s="499" t="s">
        <v>19</v>
      </c>
      <c r="M8" s="499" t="s">
        <v>20</v>
      </c>
      <c r="N8" s="499" t="s">
        <v>20</v>
      </c>
      <c r="O8" s="500" t="s">
        <v>20</v>
      </c>
      <c r="P8" s="493"/>
    </row>
    <row r="9" spans="2:16">
      <c r="B9" s="494" t="s">
        <v>539</v>
      </c>
      <c r="C9" s="495" t="s">
        <v>18</v>
      </c>
      <c r="D9" s="495" t="s">
        <v>18</v>
      </c>
      <c r="E9" s="496">
        <v>1.5</v>
      </c>
      <c r="F9" s="496">
        <v>1.6</v>
      </c>
      <c r="G9" s="496">
        <v>1.65</v>
      </c>
      <c r="H9" s="497">
        <v>1.67</v>
      </c>
      <c r="I9" s="497">
        <v>1.7</v>
      </c>
      <c r="J9" s="497">
        <v>1.82</v>
      </c>
      <c r="K9" s="498"/>
      <c r="L9" s="499" t="s">
        <v>19</v>
      </c>
      <c r="M9" s="499" t="s">
        <v>20</v>
      </c>
      <c r="N9" s="499" t="s">
        <v>20</v>
      </c>
      <c r="O9" s="500" t="s">
        <v>20</v>
      </c>
      <c r="P9" s="493"/>
    </row>
    <row r="10" spans="2:16" ht="13.5" thickBot="1">
      <c r="B10" s="501" t="s">
        <v>540</v>
      </c>
      <c r="C10" s="502" t="s">
        <v>18</v>
      </c>
      <c r="D10" s="502" t="s">
        <v>18</v>
      </c>
      <c r="E10" s="503" t="s">
        <v>18</v>
      </c>
      <c r="F10" s="503">
        <v>2</v>
      </c>
      <c r="G10" s="503">
        <v>2.0499999999999998</v>
      </c>
      <c r="H10" s="504">
        <v>2.0699999999999998</v>
      </c>
      <c r="I10" s="504">
        <v>2.11</v>
      </c>
      <c r="J10" s="504">
        <v>2.27</v>
      </c>
      <c r="K10" s="505"/>
      <c r="L10" s="506" t="s">
        <v>19</v>
      </c>
      <c r="M10" s="506" t="s">
        <v>20</v>
      </c>
      <c r="N10" s="506" t="s">
        <v>20</v>
      </c>
      <c r="O10" s="507" t="s">
        <v>20</v>
      </c>
      <c r="P10" s="493"/>
    </row>
    <row r="11" spans="2:16" ht="13.5" thickBot="1">
      <c r="B11" s="508" t="s">
        <v>25</v>
      </c>
      <c r="C11" s="509"/>
      <c r="D11" s="509"/>
      <c r="E11" s="509"/>
      <c r="F11" s="510"/>
      <c r="G11" s="510"/>
      <c r="H11" s="509"/>
      <c r="I11" s="509"/>
      <c r="J11" s="509"/>
      <c r="K11" s="509"/>
      <c r="L11" s="509"/>
      <c r="M11" s="509"/>
      <c r="N11" s="509"/>
      <c r="O11" s="511"/>
    </row>
    <row r="12" spans="2:16">
      <c r="B12" s="512" t="s">
        <v>487</v>
      </c>
      <c r="C12" s="495">
        <v>3100</v>
      </c>
      <c r="D12" s="513">
        <v>3100</v>
      </c>
      <c r="E12" s="514">
        <v>17.5</v>
      </c>
      <c r="F12" s="515">
        <v>19</v>
      </c>
      <c r="G12" s="515">
        <v>19.5</v>
      </c>
      <c r="H12" s="516">
        <v>19.5</v>
      </c>
      <c r="I12" s="497">
        <v>20</v>
      </c>
      <c r="J12" s="517">
        <v>21.4</v>
      </c>
      <c r="K12" s="518"/>
      <c r="L12" s="519" t="s">
        <v>19</v>
      </c>
      <c r="M12" s="519" t="s">
        <v>19</v>
      </c>
      <c r="N12" s="520" t="s">
        <v>19</v>
      </c>
      <c r="O12" s="521" t="s">
        <v>19</v>
      </c>
    </row>
    <row r="13" spans="2:16">
      <c r="B13" s="512" t="s">
        <v>541</v>
      </c>
      <c r="C13" s="495">
        <v>2460</v>
      </c>
      <c r="D13" s="513">
        <v>2461</v>
      </c>
      <c r="E13" s="514">
        <v>185</v>
      </c>
      <c r="F13" s="515">
        <v>196</v>
      </c>
      <c r="G13" s="515">
        <v>200</v>
      </c>
      <c r="H13" s="516">
        <v>201</v>
      </c>
      <c r="I13" s="497">
        <v>206</v>
      </c>
      <c r="J13" s="522">
        <v>220.91</v>
      </c>
      <c r="K13" s="518"/>
      <c r="L13" s="519" t="s">
        <v>19</v>
      </c>
      <c r="M13" s="519" t="s">
        <v>19</v>
      </c>
      <c r="N13" s="520" t="s">
        <v>19</v>
      </c>
      <c r="O13" s="521" t="s">
        <v>19</v>
      </c>
    </row>
    <row r="14" spans="2:16">
      <c r="B14" s="512" t="s">
        <v>542</v>
      </c>
      <c r="C14" s="495">
        <v>2460</v>
      </c>
      <c r="D14" s="513">
        <v>2462</v>
      </c>
      <c r="E14" s="514">
        <v>100</v>
      </c>
      <c r="F14" s="515">
        <v>107</v>
      </c>
      <c r="G14" s="515">
        <v>110</v>
      </c>
      <c r="H14" s="516">
        <v>111</v>
      </c>
      <c r="I14" s="497">
        <f>139-25</f>
        <v>114</v>
      </c>
      <c r="J14" s="497">
        <v>124.4</v>
      </c>
      <c r="K14" s="518"/>
      <c r="L14" s="519" t="s">
        <v>19</v>
      </c>
      <c r="M14" s="519" t="s">
        <v>19</v>
      </c>
      <c r="N14" s="520" t="s">
        <v>19</v>
      </c>
      <c r="O14" s="521" t="s">
        <v>19</v>
      </c>
    </row>
    <row r="15" spans="2:16">
      <c r="B15" s="512" t="s">
        <v>543</v>
      </c>
      <c r="C15" s="495">
        <v>2460</v>
      </c>
      <c r="D15" s="513">
        <v>2463</v>
      </c>
      <c r="E15" s="514">
        <v>185</v>
      </c>
      <c r="F15" s="515">
        <v>196</v>
      </c>
      <c r="G15" s="515">
        <v>200</v>
      </c>
      <c r="H15" s="516">
        <v>201</v>
      </c>
      <c r="I15" s="497">
        <v>206</v>
      </c>
      <c r="J15" s="497">
        <v>220.91</v>
      </c>
      <c r="K15" s="518"/>
      <c r="L15" s="519" t="s">
        <v>19</v>
      </c>
      <c r="M15" s="519" t="s">
        <v>19</v>
      </c>
      <c r="N15" s="520" t="s">
        <v>19</v>
      </c>
      <c r="O15" s="521" t="s">
        <v>19</v>
      </c>
    </row>
    <row r="16" spans="2:16">
      <c r="B16" s="512" t="s">
        <v>544</v>
      </c>
      <c r="C16" s="495">
        <v>2460</v>
      </c>
      <c r="D16" s="513">
        <v>2464</v>
      </c>
      <c r="E16" s="514">
        <v>185</v>
      </c>
      <c r="F16" s="515">
        <v>196</v>
      </c>
      <c r="G16" s="515">
        <v>200</v>
      </c>
      <c r="H16" s="516">
        <v>201</v>
      </c>
      <c r="I16" s="497">
        <v>206</v>
      </c>
      <c r="J16" s="497">
        <v>220.91</v>
      </c>
      <c r="K16" s="518"/>
      <c r="L16" s="519" t="s">
        <v>19</v>
      </c>
      <c r="M16" s="519" t="s">
        <v>19</v>
      </c>
      <c r="N16" s="520" t="s">
        <v>19</v>
      </c>
      <c r="O16" s="521" t="s">
        <v>19</v>
      </c>
    </row>
    <row r="17" spans="2:16">
      <c r="B17" s="512" t="s">
        <v>493</v>
      </c>
      <c r="C17" s="495">
        <v>2315</v>
      </c>
      <c r="D17" s="513">
        <v>2315</v>
      </c>
      <c r="E17" s="514">
        <v>159</v>
      </c>
      <c r="F17" s="515" t="s">
        <v>18</v>
      </c>
      <c r="G17" s="515" t="s">
        <v>18</v>
      </c>
      <c r="H17" s="515" t="s">
        <v>18</v>
      </c>
      <c r="I17" s="496" t="s">
        <v>18</v>
      </c>
      <c r="J17" s="496" t="s">
        <v>18</v>
      </c>
      <c r="K17" s="518"/>
      <c r="L17" s="519" t="s">
        <v>20</v>
      </c>
      <c r="M17" s="519" t="s">
        <v>20</v>
      </c>
      <c r="N17" s="520" t="s">
        <v>20</v>
      </c>
      <c r="O17" s="523" t="s">
        <v>20</v>
      </c>
    </row>
    <row r="18" spans="2:16">
      <c r="B18" s="512" t="s">
        <v>545</v>
      </c>
      <c r="C18" s="495">
        <v>2315</v>
      </c>
      <c r="D18" s="513">
        <v>2316</v>
      </c>
      <c r="E18" s="514">
        <v>159</v>
      </c>
      <c r="F18" s="515">
        <v>168</v>
      </c>
      <c r="G18" s="515">
        <v>172</v>
      </c>
      <c r="H18" s="516">
        <v>173</v>
      </c>
      <c r="I18" s="497">
        <v>177</v>
      </c>
      <c r="J18" s="497">
        <v>189.81</v>
      </c>
      <c r="K18" s="518"/>
      <c r="L18" s="519" t="s">
        <v>19</v>
      </c>
      <c r="M18" s="519" t="s">
        <v>19</v>
      </c>
      <c r="N18" s="520" t="s">
        <v>19</v>
      </c>
      <c r="O18" s="524" t="s">
        <v>19</v>
      </c>
    </row>
    <row r="19" spans="2:16">
      <c r="B19" s="512" t="s">
        <v>546</v>
      </c>
      <c r="C19" s="495">
        <v>2315</v>
      </c>
      <c r="D19" s="513">
        <v>2317</v>
      </c>
      <c r="E19" s="514">
        <v>79</v>
      </c>
      <c r="F19" s="515">
        <v>85</v>
      </c>
      <c r="G19" s="515">
        <v>88</v>
      </c>
      <c r="H19" s="516">
        <v>89</v>
      </c>
      <c r="I19" s="497">
        <f>116-25</f>
        <v>91</v>
      </c>
      <c r="J19" s="497">
        <f>124.4-25</f>
        <v>99.4</v>
      </c>
      <c r="K19" s="525"/>
      <c r="L19" s="519" t="s">
        <v>19</v>
      </c>
      <c r="M19" s="519" t="s">
        <v>19</v>
      </c>
      <c r="N19" s="520" t="s">
        <v>19</v>
      </c>
      <c r="O19" s="524" t="s">
        <v>19</v>
      </c>
    </row>
    <row r="20" spans="2:16">
      <c r="B20" s="512" t="s">
        <v>547</v>
      </c>
      <c r="C20" s="495">
        <v>2315</v>
      </c>
      <c r="D20" s="513">
        <v>2318</v>
      </c>
      <c r="E20" s="514">
        <v>159</v>
      </c>
      <c r="F20" s="515">
        <v>168</v>
      </c>
      <c r="G20" s="515">
        <v>172</v>
      </c>
      <c r="H20" s="516">
        <v>173</v>
      </c>
      <c r="I20" s="497">
        <v>177</v>
      </c>
      <c r="J20" s="497">
        <v>189.81</v>
      </c>
      <c r="K20" s="518"/>
      <c r="L20" s="519" t="s">
        <v>19</v>
      </c>
      <c r="M20" s="519" t="s">
        <v>19</v>
      </c>
      <c r="N20" s="520" t="s">
        <v>19</v>
      </c>
      <c r="O20" s="524" t="s">
        <v>19</v>
      </c>
    </row>
    <row r="21" spans="2:16" ht="13.5" thickBot="1">
      <c r="B21" s="526" t="s">
        <v>548</v>
      </c>
      <c r="C21" s="502">
        <v>2315</v>
      </c>
      <c r="D21" s="527">
        <v>2319</v>
      </c>
      <c r="E21" s="528">
        <v>159</v>
      </c>
      <c r="F21" s="529">
        <v>168</v>
      </c>
      <c r="G21" s="529">
        <v>172</v>
      </c>
      <c r="H21" s="530">
        <v>173</v>
      </c>
      <c r="I21" s="531">
        <v>177</v>
      </c>
      <c r="J21" s="531">
        <v>189.81</v>
      </c>
      <c r="K21" s="532"/>
      <c r="L21" s="533" t="s">
        <v>19</v>
      </c>
      <c r="M21" s="533" t="s">
        <v>19</v>
      </c>
      <c r="N21" s="534" t="s">
        <v>19</v>
      </c>
      <c r="O21" s="535" t="s">
        <v>19</v>
      </c>
    </row>
    <row r="22" spans="2:16" ht="13.5" thickBot="1">
      <c r="B22" s="508" t="s">
        <v>35</v>
      </c>
      <c r="C22" s="509"/>
      <c r="D22" s="509"/>
      <c r="E22" s="509"/>
      <c r="F22" s="510"/>
      <c r="G22" s="510"/>
      <c r="H22" s="509"/>
      <c r="I22" s="509"/>
      <c r="J22" s="509"/>
      <c r="K22" s="509"/>
      <c r="L22" s="509"/>
      <c r="M22" s="509"/>
      <c r="N22" s="509"/>
      <c r="O22" s="511"/>
    </row>
    <row r="23" spans="2:16">
      <c r="B23" s="494" t="s">
        <v>487</v>
      </c>
      <c r="C23" s="495">
        <v>3101</v>
      </c>
      <c r="D23" s="495">
        <v>3101</v>
      </c>
      <c r="E23" s="514">
        <v>175</v>
      </c>
      <c r="F23" s="496">
        <v>190</v>
      </c>
      <c r="G23" s="496">
        <v>195</v>
      </c>
      <c r="H23" s="497">
        <v>195</v>
      </c>
      <c r="I23" s="497">
        <v>200</v>
      </c>
      <c r="J23" s="517">
        <v>214</v>
      </c>
      <c r="K23" s="518"/>
      <c r="L23" s="519" t="s">
        <v>19</v>
      </c>
      <c r="M23" s="519" t="s">
        <v>19</v>
      </c>
      <c r="N23" s="536" t="s">
        <v>19</v>
      </c>
      <c r="O23" s="523" t="s">
        <v>19</v>
      </c>
    </row>
    <row r="24" spans="2:16">
      <c r="B24" s="494" t="s">
        <v>541</v>
      </c>
      <c r="C24" s="495">
        <v>2465</v>
      </c>
      <c r="D24" s="495">
        <v>2466</v>
      </c>
      <c r="E24" s="514">
        <v>1850</v>
      </c>
      <c r="F24" s="496">
        <v>1960</v>
      </c>
      <c r="G24" s="496">
        <v>2000</v>
      </c>
      <c r="H24" s="497">
        <v>2018</v>
      </c>
      <c r="I24" s="497">
        <v>2061</v>
      </c>
      <c r="J24" s="522">
        <v>2210.2199999999998</v>
      </c>
      <c r="K24" s="518"/>
      <c r="L24" s="519" t="s">
        <v>19</v>
      </c>
      <c r="M24" s="519" t="s">
        <v>19</v>
      </c>
      <c r="N24" s="536" t="s">
        <v>19</v>
      </c>
      <c r="O24" s="523" t="s">
        <v>19</v>
      </c>
    </row>
    <row r="25" spans="2:16">
      <c r="B25" s="494" t="s">
        <v>542</v>
      </c>
      <c r="C25" s="495">
        <v>2465</v>
      </c>
      <c r="D25" s="495">
        <v>2467</v>
      </c>
      <c r="E25" s="514">
        <v>1000</v>
      </c>
      <c r="F25" s="496">
        <v>1070</v>
      </c>
      <c r="G25" s="496">
        <v>1100</v>
      </c>
      <c r="H25" s="497">
        <f>1362-250</f>
        <v>1112</v>
      </c>
      <c r="I25" s="497">
        <v>1141</v>
      </c>
      <c r="J25" s="497">
        <f>1491.71-250</f>
        <v>1241.71</v>
      </c>
      <c r="K25" s="518"/>
      <c r="L25" s="519" t="s">
        <v>19</v>
      </c>
      <c r="M25" s="519" t="s">
        <v>19</v>
      </c>
      <c r="N25" s="536" t="s">
        <v>19</v>
      </c>
      <c r="O25" s="523" t="s">
        <v>19</v>
      </c>
    </row>
    <row r="26" spans="2:16">
      <c r="B26" s="494" t="s">
        <v>543</v>
      </c>
      <c r="C26" s="495">
        <v>2465</v>
      </c>
      <c r="D26" s="495">
        <v>2468</v>
      </c>
      <c r="E26" s="514">
        <v>1850</v>
      </c>
      <c r="F26" s="496">
        <v>1960</v>
      </c>
      <c r="G26" s="496">
        <v>2000</v>
      </c>
      <c r="H26" s="497">
        <v>2018</v>
      </c>
      <c r="I26" s="497">
        <v>2061</v>
      </c>
      <c r="J26" s="497">
        <v>2210.2199999999998</v>
      </c>
      <c r="K26" s="518"/>
      <c r="L26" s="519" t="s">
        <v>19</v>
      </c>
      <c r="M26" s="519" t="s">
        <v>19</v>
      </c>
      <c r="N26" s="536" t="s">
        <v>19</v>
      </c>
      <c r="O26" s="523" t="s">
        <v>19</v>
      </c>
    </row>
    <row r="27" spans="2:16">
      <c r="B27" s="494" t="s">
        <v>544</v>
      </c>
      <c r="C27" s="495">
        <v>2465</v>
      </c>
      <c r="D27" s="495">
        <v>2469</v>
      </c>
      <c r="E27" s="514">
        <v>1850</v>
      </c>
      <c r="F27" s="496">
        <v>1960</v>
      </c>
      <c r="G27" s="496">
        <v>2000</v>
      </c>
      <c r="H27" s="497">
        <v>2018</v>
      </c>
      <c r="I27" s="497">
        <v>2061</v>
      </c>
      <c r="J27" s="497">
        <v>2210.2199999999998</v>
      </c>
      <c r="K27" s="518"/>
      <c r="L27" s="519" t="s">
        <v>19</v>
      </c>
      <c r="M27" s="519" t="s">
        <v>19</v>
      </c>
      <c r="N27" s="536" t="s">
        <v>19</v>
      </c>
      <c r="O27" s="523" t="s">
        <v>19</v>
      </c>
    </row>
    <row r="28" spans="2:16">
      <c r="B28" s="494" t="s">
        <v>493</v>
      </c>
      <c r="C28" s="495">
        <v>2325</v>
      </c>
      <c r="D28" s="495">
        <v>2325</v>
      </c>
      <c r="E28" s="514">
        <v>1590</v>
      </c>
      <c r="F28" s="496" t="s">
        <v>18</v>
      </c>
      <c r="G28" s="496" t="s">
        <v>18</v>
      </c>
      <c r="H28" s="496" t="s">
        <v>18</v>
      </c>
      <c r="I28" s="496" t="s">
        <v>18</v>
      </c>
      <c r="J28" s="496" t="s">
        <v>18</v>
      </c>
      <c r="K28" s="518"/>
      <c r="L28" s="519" t="s">
        <v>20</v>
      </c>
      <c r="M28" s="519" t="s">
        <v>20</v>
      </c>
      <c r="N28" s="536" t="s">
        <v>20</v>
      </c>
      <c r="O28" s="537" t="s">
        <v>20</v>
      </c>
    </row>
    <row r="29" spans="2:16">
      <c r="B29" s="494" t="s">
        <v>545</v>
      </c>
      <c r="C29" s="495">
        <v>2325</v>
      </c>
      <c r="D29" s="495">
        <v>2326</v>
      </c>
      <c r="E29" s="514">
        <v>1590</v>
      </c>
      <c r="F29" s="496">
        <v>1680</v>
      </c>
      <c r="G29" s="496">
        <v>1720</v>
      </c>
      <c r="H29" s="497">
        <v>1736</v>
      </c>
      <c r="I29" s="497">
        <v>1773</v>
      </c>
      <c r="J29" s="497">
        <v>1901.37</v>
      </c>
      <c r="K29" s="518"/>
      <c r="L29" s="519" t="s">
        <v>19</v>
      </c>
      <c r="M29" s="519" t="s">
        <v>19</v>
      </c>
      <c r="N29" s="536" t="s">
        <v>19</v>
      </c>
      <c r="O29" s="537" t="s">
        <v>19</v>
      </c>
    </row>
    <row r="30" spans="2:16">
      <c r="B30" s="494" t="s">
        <v>546</v>
      </c>
      <c r="C30" s="495">
        <v>2325</v>
      </c>
      <c r="D30" s="495">
        <v>2327</v>
      </c>
      <c r="E30" s="514">
        <v>790</v>
      </c>
      <c r="F30" s="496">
        <v>850</v>
      </c>
      <c r="G30" s="496">
        <v>880</v>
      </c>
      <c r="H30" s="497">
        <v>890</v>
      </c>
      <c r="I30" s="497">
        <v>914</v>
      </c>
      <c r="J30" s="497">
        <f>1248.27-250</f>
        <v>998.27</v>
      </c>
      <c r="K30" s="518"/>
      <c r="L30" s="519" t="s">
        <v>19</v>
      </c>
      <c r="M30" s="519" t="s">
        <v>19</v>
      </c>
      <c r="N30" s="536" t="s">
        <v>19</v>
      </c>
      <c r="O30" s="537" t="s">
        <v>19</v>
      </c>
      <c r="P30" s="493"/>
    </row>
    <row r="31" spans="2:16">
      <c r="B31" s="494" t="s">
        <v>547</v>
      </c>
      <c r="C31" s="495">
        <v>2325</v>
      </c>
      <c r="D31" s="495">
        <v>2328</v>
      </c>
      <c r="E31" s="514">
        <v>1590</v>
      </c>
      <c r="F31" s="496">
        <v>1680</v>
      </c>
      <c r="G31" s="496">
        <v>1720</v>
      </c>
      <c r="H31" s="497">
        <v>1736</v>
      </c>
      <c r="I31" s="497">
        <v>1773</v>
      </c>
      <c r="J31" s="497">
        <f>1901.37</f>
        <v>1901.37</v>
      </c>
      <c r="K31" s="518"/>
      <c r="L31" s="519" t="s">
        <v>19</v>
      </c>
      <c r="M31" s="519" t="s">
        <v>19</v>
      </c>
      <c r="N31" s="536" t="s">
        <v>19</v>
      </c>
      <c r="O31" s="537" t="s">
        <v>19</v>
      </c>
    </row>
    <row r="32" spans="2:16" ht="13.5" thickBot="1">
      <c r="B32" s="526" t="s">
        <v>548</v>
      </c>
      <c r="C32" s="502">
        <v>2325</v>
      </c>
      <c r="D32" s="502">
        <v>2329</v>
      </c>
      <c r="E32" s="528">
        <v>1590</v>
      </c>
      <c r="F32" s="503">
        <v>1680</v>
      </c>
      <c r="G32" s="503">
        <v>1720</v>
      </c>
      <c r="H32" s="504">
        <v>1736</v>
      </c>
      <c r="I32" s="504">
        <v>1773</v>
      </c>
      <c r="J32" s="531">
        <f>1901.37</f>
        <v>1901.37</v>
      </c>
      <c r="K32" s="532"/>
      <c r="L32" s="533" t="s">
        <v>19</v>
      </c>
      <c r="M32" s="533" t="s">
        <v>19</v>
      </c>
      <c r="N32" s="538" t="s">
        <v>19</v>
      </c>
      <c r="O32" s="539" t="s">
        <v>19</v>
      </c>
    </row>
    <row r="33" spans="2:15" ht="13.5" thickBot="1">
      <c r="B33" s="508" t="s">
        <v>549</v>
      </c>
      <c r="C33" s="509"/>
      <c r="D33" s="509"/>
      <c r="E33" s="509"/>
      <c r="F33" s="510"/>
      <c r="G33" s="510"/>
      <c r="H33" s="509"/>
      <c r="I33" s="509"/>
      <c r="J33" s="509"/>
      <c r="K33" s="509"/>
      <c r="L33" s="509"/>
      <c r="M33" s="509"/>
      <c r="N33" s="509"/>
      <c r="O33" s="511"/>
    </row>
    <row r="34" spans="2:15">
      <c r="B34" s="486" t="s">
        <v>535</v>
      </c>
      <c r="C34" s="487" t="s">
        <v>18</v>
      </c>
      <c r="D34" s="487" t="s">
        <v>18</v>
      </c>
      <c r="E34" s="488">
        <v>2</v>
      </c>
      <c r="F34" s="488">
        <v>2.2000000000000002</v>
      </c>
      <c r="G34" s="488">
        <v>2.2999999999999998</v>
      </c>
      <c r="H34" s="489">
        <v>2.2999999999999998</v>
      </c>
      <c r="I34" s="489">
        <v>2.35</v>
      </c>
      <c r="J34" s="489">
        <v>2.5</v>
      </c>
      <c r="K34" s="540"/>
      <c r="L34" s="541" t="s">
        <v>18</v>
      </c>
      <c r="M34" s="541" t="s">
        <v>18</v>
      </c>
      <c r="N34" s="541" t="s">
        <v>18</v>
      </c>
      <c r="O34" s="542" t="s">
        <v>18</v>
      </c>
    </row>
    <row r="35" spans="2:15">
      <c r="B35" s="494" t="s">
        <v>550</v>
      </c>
      <c r="C35" s="495" t="s">
        <v>18</v>
      </c>
      <c r="D35" s="495" t="s">
        <v>18</v>
      </c>
      <c r="E35" s="496">
        <v>3</v>
      </c>
      <c r="F35" s="496">
        <v>3.2</v>
      </c>
      <c r="G35" s="496">
        <v>3.3</v>
      </c>
      <c r="H35" s="497">
        <v>3.35</v>
      </c>
      <c r="I35" s="497">
        <v>3.4</v>
      </c>
      <c r="J35" s="497">
        <v>3.65</v>
      </c>
      <c r="K35" s="543"/>
      <c r="L35" s="519" t="s">
        <v>18</v>
      </c>
      <c r="M35" s="519" t="s">
        <v>18</v>
      </c>
      <c r="N35" s="519" t="s">
        <v>18</v>
      </c>
      <c r="O35" s="544" t="s">
        <v>18</v>
      </c>
    </row>
    <row r="36" spans="2:15">
      <c r="B36" s="494" t="s">
        <v>536</v>
      </c>
      <c r="C36" s="495" t="s">
        <v>18</v>
      </c>
      <c r="D36" s="495" t="s">
        <v>18</v>
      </c>
      <c r="E36" s="496">
        <v>2.5</v>
      </c>
      <c r="F36" s="496">
        <v>2.7</v>
      </c>
      <c r="G36" s="496">
        <v>2.8</v>
      </c>
      <c r="H36" s="497">
        <v>2.85</v>
      </c>
      <c r="I36" s="497">
        <v>2.9</v>
      </c>
      <c r="J36" s="497">
        <v>3.1</v>
      </c>
      <c r="K36" s="543"/>
      <c r="L36" s="519" t="s">
        <v>18</v>
      </c>
      <c r="M36" s="519" t="s">
        <v>18</v>
      </c>
      <c r="N36" s="519" t="s">
        <v>18</v>
      </c>
      <c r="O36" s="544" t="s">
        <v>18</v>
      </c>
    </row>
    <row r="37" spans="2:15">
      <c r="B37" s="494" t="s">
        <v>551</v>
      </c>
      <c r="C37" s="495" t="s">
        <v>18</v>
      </c>
      <c r="D37" s="495" t="s">
        <v>18</v>
      </c>
      <c r="E37" s="496">
        <v>4.5</v>
      </c>
      <c r="F37" s="496">
        <v>5</v>
      </c>
      <c r="G37" s="496">
        <v>5</v>
      </c>
      <c r="H37" s="497">
        <v>5.05</v>
      </c>
      <c r="I37" s="497">
        <v>5.15</v>
      </c>
      <c r="J37" s="497">
        <v>5.64</v>
      </c>
      <c r="K37" s="543"/>
      <c r="L37" s="519" t="s">
        <v>18</v>
      </c>
      <c r="M37" s="519" t="s">
        <v>18</v>
      </c>
      <c r="N37" s="519" t="s">
        <v>18</v>
      </c>
      <c r="O37" s="544" t="s">
        <v>18</v>
      </c>
    </row>
    <row r="38" spans="2:15">
      <c r="B38" s="494" t="s">
        <v>552</v>
      </c>
      <c r="C38" s="495" t="s">
        <v>18</v>
      </c>
      <c r="D38" s="495" t="s">
        <v>18</v>
      </c>
      <c r="E38" s="496">
        <v>5</v>
      </c>
      <c r="F38" s="496">
        <v>5.5</v>
      </c>
      <c r="G38" s="496">
        <v>5.6</v>
      </c>
      <c r="H38" s="497">
        <v>5.65</v>
      </c>
      <c r="I38" s="497">
        <v>5.75</v>
      </c>
      <c r="J38" s="497">
        <v>6.15</v>
      </c>
      <c r="K38" s="543"/>
      <c r="L38" s="519" t="s">
        <v>18</v>
      </c>
      <c r="M38" s="519" t="s">
        <v>18</v>
      </c>
      <c r="N38" s="519" t="s">
        <v>18</v>
      </c>
      <c r="O38" s="544" t="s">
        <v>18</v>
      </c>
    </row>
    <row r="39" spans="2:15">
      <c r="B39" s="494" t="s">
        <v>553</v>
      </c>
      <c r="C39" s="495" t="s">
        <v>18</v>
      </c>
      <c r="D39" s="495" t="s">
        <v>18</v>
      </c>
      <c r="E39" s="496">
        <v>15</v>
      </c>
      <c r="F39" s="496">
        <v>16</v>
      </c>
      <c r="G39" s="496">
        <v>16.399999999999999</v>
      </c>
      <c r="H39" s="497">
        <v>16.55</v>
      </c>
      <c r="I39" s="497">
        <v>16.899999999999999</v>
      </c>
      <c r="J39" s="497">
        <v>18.100000000000001</v>
      </c>
      <c r="K39" s="545"/>
      <c r="L39" s="519" t="s">
        <v>18</v>
      </c>
      <c r="M39" s="519" t="s">
        <v>18</v>
      </c>
      <c r="N39" s="519" t="s">
        <v>18</v>
      </c>
      <c r="O39" s="544" t="s">
        <v>18</v>
      </c>
    </row>
    <row r="40" spans="2:15" ht="13.5" thickBot="1">
      <c r="B40" s="501" t="s">
        <v>554</v>
      </c>
      <c r="C40" s="502" t="s">
        <v>18</v>
      </c>
      <c r="D40" s="502" t="s">
        <v>18</v>
      </c>
      <c r="E40" s="503">
        <v>20</v>
      </c>
      <c r="F40" s="503">
        <v>21</v>
      </c>
      <c r="G40" s="503">
        <v>21.5</v>
      </c>
      <c r="H40" s="504">
        <v>21.7</v>
      </c>
      <c r="I40" s="504">
        <v>22.15</v>
      </c>
      <c r="J40" s="504">
        <v>23.75</v>
      </c>
      <c r="K40" s="546"/>
      <c r="L40" s="533" t="s">
        <v>18</v>
      </c>
      <c r="M40" s="533" t="s">
        <v>18</v>
      </c>
      <c r="N40" s="533" t="s">
        <v>18</v>
      </c>
      <c r="O40" s="547" t="s">
        <v>18</v>
      </c>
    </row>
    <row r="41" spans="2:15" ht="13.5" thickBot="1">
      <c r="B41" s="508" t="s">
        <v>555</v>
      </c>
      <c r="C41" s="509"/>
      <c r="D41" s="509"/>
      <c r="E41" s="509"/>
      <c r="F41" s="510"/>
      <c r="G41" s="510"/>
      <c r="H41" s="509"/>
      <c r="I41" s="509"/>
      <c r="J41" s="509"/>
      <c r="K41" s="509"/>
      <c r="L41" s="509"/>
      <c r="M41" s="509"/>
      <c r="N41" s="509"/>
      <c r="O41" s="511"/>
    </row>
    <row r="42" spans="2:15">
      <c r="B42" s="486" t="s">
        <v>537</v>
      </c>
      <c r="C42" s="548" t="s">
        <v>18</v>
      </c>
      <c r="D42" s="548" t="s">
        <v>18</v>
      </c>
      <c r="E42" s="488">
        <v>2</v>
      </c>
      <c r="F42" s="488">
        <v>2.2000000000000002</v>
      </c>
      <c r="G42" s="488">
        <v>2.2999999999999998</v>
      </c>
      <c r="H42" s="489">
        <v>2.2999999999999998</v>
      </c>
      <c r="I42" s="489">
        <v>2.35</v>
      </c>
      <c r="J42" s="489">
        <v>2.5</v>
      </c>
      <c r="K42" s="549"/>
      <c r="L42" s="541" t="s">
        <v>18</v>
      </c>
      <c r="M42" s="541" t="s">
        <v>18</v>
      </c>
      <c r="N42" s="541" t="s">
        <v>18</v>
      </c>
      <c r="O42" s="542" t="s">
        <v>18</v>
      </c>
    </row>
    <row r="43" spans="2:15">
      <c r="B43" s="494" t="s">
        <v>556</v>
      </c>
      <c r="C43" s="550" t="s">
        <v>18</v>
      </c>
      <c r="D43" s="550" t="s">
        <v>18</v>
      </c>
      <c r="E43" s="496">
        <v>3</v>
      </c>
      <c r="F43" s="496">
        <v>3.2</v>
      </c>
      <c r="G43" s="496">
        <v>3.3</v>
      </c>
      <c r="H43" s="497">
        <v>3.35</v>
      </c>
      <c r="I43" s="497">
        <v>3.4</v>
      </c>
      <c r="J43" s="497">
        <v>3.65</v>
      </c>
      <c r="K43" s="518"/>
      <c r="L43" s="519" t="s">
        <v>18</v>
      </c>
      <c r="M43" s="519" t="s">
        <v>18</v>
      </c>
      <c r="N43" s="519" t="s">
        <v>18</v>
      </c>
      <c r="O43" s="544" t="s">
        <v>18</v>
      </c>
    </row>
    <row r="44" spans="2:15">
      <c r="B44" s="494" t="s">
        <v>538</v>
      </c>
      <c r="C44" s="550" t="s">
        <v>18</v>
      </c>
      <c r="D44" s="550" t="s">
        <v>18</v>
      </c>
      <c r="E44" s="496">
        <v>2.5</v>
      </c>
      <c r="F44" s="496">
        <v>2.7</v>
      </c>
      <c r="G44" s="496">
        <v>2.8</v>
      </c>
      <c r="H44" s="497">
        <v>2.85</v>
      </c>
      <c r="I44" s="497">
        <v>2.9</v>
      </c>
      <c r="J44" s="497">
        <v>3.1</v>
      </c>
      <c r="K44" s="518"/>
      <c r="L44" s="519" t="s">
        <v>18</v>
      </c>
      <c r="M44" s="519" t="s">
        <v>18</v>
      </c>
      <c r="N44" s="519" t="s">
        <v>18</v>
      </c>
      <c r="O44" s="544" t="s">
        <v>18</v>
      </c>
    </row>
    <row r="45" spans="2:15">
      <c r="B45" s="494" t="s">
        <v>557</v>
      </c>
      <c r="C45" s="550" t="s">
        <v>18</v>
      </c>
      <c r="D45" s="550" t="s">
        <v>18</v>
      </c>
      <c r="E45" s="496">
        <v>4.5</v>
      </c>
      <c r="F45" s="496">
        <v>5</v>
      </c>
      <c r="G45" s="496">
        <v>5</v>
      </c>
      <c r="H45" s="497">
        <v>5.05</v>
      </c>
      <c r="I45" s="497">
        <v>5.15</v>
      </c>
      <c r="J45" s="497">
        <v>5.64</v>
      </c>
      <c r="K45" s="518"/>
      <c r="L45" s="519" t="s">
        <v>18</v>
      </c>
      <c r="M45" s="519" t="s">
        <v>18</v>
      </c>
      <c r="N45" s="519" t="s">
        <v>18</v>
      </c>
      <c r="O45" s="544" t="s">
        <v>18</v>
      </c>
    </row>
    <row r="46" spans="2:15">
      <c r="B46" s="494" t="s">
        <v>558</v>
      </c>
      <c r="C46" s="550" t="s">
        <v>18</v>
      </c>
      <c r="D46" s="550" t="s">
        <v>18</v>
      </c>
      <c r="E46" s="496">
        <v>6</v>
      </c>
      <c r="F46" s="496">
        <v>6.5</v>
      </c>
      <c r="G46" s="496">
        <v>6.7</v>
      </c>
      <c r="H46" s="497">
        <v>6.75</v>
      </c>
      <c r="I46" s="497">
        <v>6.9</v>
      </c>
      <c r="J46" s="497">
        <v>7.4</v>
      </c>
      <c r="K46" s="518"/>
      <c r="L46" s="519" t="s">
        <v>18</v>
      </c>
      <c r="M46" s="519" t="s">
        <v>18</v>
      </c>
      <c r="N46" s="519" t="s">
        <v>18</v>
      </c>
      <c r="O46" s="544" t="s">
        <v>18</v>
      </c>
    </row>
    <row r="47" spans="2:15">
      <c r="B47" s="494" t="s">
        <v>559</v>
      </c>
      <c r="C47" s="550" t="s">
        <v>18</v>
      </c>
      <c r="D47" s="550" t="s">
        <v>18</v>
      </c>
      <c r="E47" s="496">
        <v>15</v>
      </c>
      <c r="F47" s="496">
        <v>16</v>
      </c>
      <c r="G47" s="496">
        <v>16.399999999999999</v>
      </c>
      <c r="H47" s="497">
        <v>16.55</v>
      </c>
      <c r="I47" s="497">
        <v>16.899999999999999</v>
      </c>
      <c r="J47" s="497">
        <v>18.100000000000001</v>
      </c>
      <c r="K47" s="518"/>
      <c r="L47" s="519" t="s">
        <v>18</v>
      </c>
      <c r="M47" s="519" t="s">
        <v>18</v>
      </c>
      <c r="N47" s="519" t="s">
        <v>18</v>
      </c>
      <c r="O47" s="544" t="s">
        <v>18</v>
      </c>
    </row>
    <row r="48" spans="2:15" s="552" customFormat="1" ht="13.5" thickBot="1">
      <c r="B48" s="501" t="s">
        <v>560</v>
      </c>
      <c r="C48" s="551" t="s">
        <v>18</v>
      </c>
      <c r="D48" s="551" t="s">
        <v>18</v>
      </c>
      <c r="E48" s="503">
        <v>20</v>
      </c>
      <c r="F48" s="503">
        <v>21</v>
      </c>
      <c r="G48" s="503">
        <v>21.5</v>
      </c>
      <c r="H48" s="504">
        <v>21.7</v>
      </c>
      <c r="I48" s="504">
        <v>22.15</v>
      </c>
      <c r="J48" s="504">
        <v>23.75</v>
      </c>
      <c r="K48" s="532"/>
      <c r="L48" s="533" t="s">
        <v>18</v>
      </c>
      <c r="M48" s="533" t="s">
        <v>18</v>
      </c>
      <c r="N48" s="533" t="s">
        <v>18</v>
      </c>
      <c r="O48" s="547" t="s">
        <v>18</v>
      </c>
    </row>
    <row r="49" spans="2:17" s="552" customFormat="1" ht="13.5" thickBot="1">
      <c r="B49" s="508" t="s">
        <v>561</v>
      </c>
      <c r="C49" s="509"/>
      <c r="D49" s="509"/>
      <c r="E49" s="509"/>
      <c r="F49" s="510"/>
      <c r="G49" s="510"/>
      <c r="H49" s="509"/>
      <c r="I49" s="509"/>
      <c r="J49" s="509"/>
      <c r="K49" s="509"/>
      <c r="L49" s="509"/>
      <c r="M49" s="509"/>
      <c r="N49" s="509"/>
      <c r="O49" s="511"/>
    </row>
    <row r="50" spans="2:17" s="552" customFormat="1">
      <c r="B50" s="486" t="s">
        <v>562</v>
      </c>
      <c r="C50" s="553" t="s">
        <v>18</v>
      </c>
      <c r="D50" s="553" t="s">
        <v>18</v>
      </c>
      <c r="E50" s="554">
        <v>2</v>
      </c>
      <c r="F50" s="554">
        <v>2.2000000000000002</v>
      </c>
      <c r="G50" s="554">
        <v>2.2999999999999998</v>
      </c>
      <c r="H50" s="555">
        <v>2.2999999999999998</v>
      </c>
      <c r="I50" s="555">
        <v>2.35</v>
      </c>
      <c r="J50" s="555">
        <v>2.5</v>
      </c>
      <c r="K50" s="540"/>
      <c r="L50" s="541" t="s">
        <v>18</v>
      </c>
      <c r="M50" s="541" t="s">
        <v>18</v>
      </c>
      <c r="N50" s="541" t="s">
        <v>18</v>
      </c>
      <c r="O50" s="542" t="s">
        <v>18</v>
      </c>
    </row>
    <row r="51" spans="2:17" s="552" customFormat="1">
      <c r="B51" s="494" t="s">
        <v>563</v>
      </c>
      <c r="C51" s="556" t="s">
        <v>18</v>
      </c>
      <c r="D51" s="556" t="s">
        <v>18</v>
      </c>
      <c r="E51" s="557">
        <v>1.2</v>
      </c>
      <c r="F51" s="557">
        <v>1.5</v>
      </c>
      <c r="G51" s="557">
        <v>1.5</v>
      </c>
      <c r="H51" s="522">
        <v>1.5</v>
      </c>
      <c r="I51" s="522">
        <v>1.55</v>
      </c>
      <c r="J51" s="522">
        <v>1.65</v>
      </c>
      <c r="K51" s="518"/>
      <c r="L51" s="519" t="s">
        <v>18</v>
      </c>
      <c r="M51" s="519" t="s">
        <v>18</v>
      </c>
      <c r="N51" s="519" t="s">
        <v>18</v>
      </c>
      <c r="O51" s="544" t="s">
        <v>18</v>
      </c>
    </row>
    <row r="52" spans="2:17" s="552" customFormat="1">
      <c r="B52" s="494" t="s">
        <v>564</v>
      </c>
      <c r="C52" s="556" t="s">
        <v>18</v>
      </c>
      <c r="D52" s="556" t="s">
        <v>18</v>
      </c>
      <c r="E52" s="557">
        <v>3.5</v>
      </c>
      <c r="F52" s="557">
        <v>4</v>
      </c>
      <c r="G52" s="557">
        <v>4</v>
      </c>
      <c r="H52" s="522">
        <v>4.05</v>
      </c>
      <c r="I52" s="522">
        <v>4.1500000000000004</v>
      </c>
      <c r="J52" s="522">
        <v>4.53</v>
      </c>
      <c r="K52" s="518"/>
      <c r="L52" s="519"/>
      <c r="M52" s="519"/>
      <c r="N52" s="519"/>
      <c r="O52" s="544"/>
    </row>
    <row r="53" spans="2:17" s="552" customFormat="1">
      <c r="B53" s="494" t="s">
        <v>565</v>
      </c>
      <c r="C53" s="556" t="s">
        <v>18</v>
      </c>
      <c r="D53" s="556" t="s">
        <v>18</v>
      </c>
      <c r="E53" s="557">
        <v>2.5</v>
      </c>
      <c r="F53" s="557">
        <v>2.5</v>
      </c>
      <c r="G53" s="557">
        <v>2.5</v>
      </c>
      <c r="H53" s="522">
        <v>2.5</v>
      </c>
      <c r="I53" s="522">
        <v>2.5499999999999998</v>
      </c>
      <c r="J53" s="522">
        <v>2.75</v>
      </c>
      <c r="K53" s="518"/>
      <c r="L53" s="519"/>
      <c r="M53" s="519"/>
      <c r="N53" s="519"/>
      <c r="O53" s="544"/>
    </row>
    <row r="54" spans="2:17" ht="13.5" thickBot="1">
      <c r="B54" s="501" t="s">
        <v>566</v>
      </c>
      <c r="C54" s="558" t="s">
        <v>18</v>
      </c>
      <c r="D54" s="558" t="s">
        <v>18</v>
      </c>
      <c r="E54" s="559">
        <v>13</v>
      </c>
      <c r="F54" s="559">
        <v>14</v>
      </c>
      <c r="G54" s="559">
        <v>14.3</v>
      </c>
      <c r="H54" s="531">
        <v>14.45</v>
      </c>
      <c r="I54" s="531">
        <v>14.75</v>
      </c>
      <c r="J54" s="531">
        <v>15.8</v>
      </c>
      <c r="K54" s="532"/>
      <c r="L54" s="533" t="s">
        <v>18</v>
      </c>
      <c r="M54" s="533" t="s">
        <v>18</v>
      </c>
      <c r="N54" s="533" t="s">
        <v>18</v>
      </c>
      <c r="O54" s="547" t="s">
        <v>18</v>
      </c>
    </row>
    <row r="55" spans="2:17" ht="13.5" thickBot="1">
      <c r="B55" s="508" t="s">
        <v>567</v>
      </c>
      <c r="C55" s="509"/>
      <c r="D55" s="509"/>
      <c r="E55" s="509"/>
      <c r="F55" s="510"/>
      <c r="G55" s="510"/>
      <c r="H55" s="509"/>
      <c r="I55" s="509"/>
      <c r="J55" s="509"/>
      <c r="K55" s="509"/>
      <c r="L55" s="509"/>
      <c r="M55" s="509"/>
      <c r="N55" s="509"/>
      <c r="O55" s="511"/>
    </row>
    <row r="56" spans="2:17">
      <c r="B56" s="560" t="s">
        <v>568</v>
      </c>
      <c r="C56" s="561" t="s">
        <v>18</v>
      </c>
      <c r="D56" s="561" t="s">
        <v>18</v>
      </c>
      <c r="E56" s="554">
        <v>2</v>
      </c>
      <c r="F56" s="554">
        <v>2.2000000000000002</v>
      </c>
      <c r="G56" s="554">
        <v>2.2999999999999998</v>
      </c>
      <c r="H56" s="555">
        <v>2.2999999999999998</v>
      </c>
      <c r="I56" s="555">
        <v>2.35</v>
      </c>
      <c r="J56" s="555">
        <v>2.5</v>
      </c>
      <c r="K56" s="562"/>
      <c r="L56" s="563" t="s">
        <v>18</v>
      </c>
      <c r="M56" s="563" t="s">
        <v>18</v>
      </c>
      <c r="N56" s="563" t="s">
        <v>18</v>
      </c>
      <c r="O56" s="564" t="s">
        <v>18</v>
      </c>
    </row>
    <row r="57" spans="2:17">
      <c r="B57" s="494" t="s">
        <v>569</v>
      </c>
      <c r="C57" s="565" t="s">
        <v>18</v>
      </c>
      <c r="D57" s="565" t="s">
        <v>18</v>
      </c>
      <c r="E57" s="557">
        <v>3</v>
      </c>
      <c r="F57" s="557">
        <v>3.2</v>
      </c>
      <c r="G57" s="557">
        <v>3.3</v>
      </c>
      <c r="H57" s="522">
        <v>3.35</v>
      </c>
      <c r="I57" s="522">
        <v>3.4</v>
      </c>
      <c r="J57" s="522">
        <v>3.65</v>
      </c>
      <c r="K57" s="518"/>
      <c r="L57" s="536" t="s">
        <v>18</v>
      </c>
      <c r="M57" s="536" t="s">
        <v>18</v>
      </c>
      <c r="N57" s="536" t="s">
        <v>18</v>
      </c>
      <c r="O57" s="523" t="s">
        <v>18</v>
      </c>
    </row>
    <row r="58" spans="2:17">
      <c r="B58" s="494" t="s">
        <v>570</v>
      </c>
      <c r="C58" s="565" t="s">
        <v>18</v>
      </c>
      <c r="D58" s="565" t="s">
        <v>18</v>
      </c>
      <c r="E58" s="557">
        <v>15</v>
      </c>
      <c r="F58" s="557">
        <v>16</v>
      </c>
      <c r="G58" s="557">
        <v>16.399999999999999</v>
      </c>
      <c r="H58" s="522">
        <v>16.55</v>
      </c>
      <c r="I58" s="522">
        <v>16.899999999999999</v>
      </c>
      <c r="J58" s="522">
        <v>18.100000000000001</v>
      </c>
      <c r="K58" s="518"/>
      <c r="L58" s="536" t="s">
        <v>18</v>
      </c>
      <c r="M58" s="536" t="s">
        <v>18</v>
      </c>
      <c r="N58" s="536" t="s">
        <v>18</v>
      </c>
      <c r="O58" s="523" t="s">
        <v>18</v>
      </c>
    </row>
    <row r="59" spans="2:17">
      <c r="B59" s="494" t="s">
        <v>571</v>
      </c>
      <c r="C59" s="566" t="s">
        <v>18</v>
      </c>
      <c r="D59" s="566" t="s">
        <v>18</v>
      </c>
      <c r="E59" s="557"/>
      <c r="F59" s="557">
        <v>1.5</v>
      </c>
      <c r="G59" s="557">
        <v>1.5</v>
      </c>
      <c r="H59" s="522">
        <v>1.5</v>
      </c>
      <c r="I59" s="522">
        <v>1.55</v>
      </c>
      <c r="J59" s="522">
        <v>1.65</v>
      </c>
      <c r="K59" s="543"/>
      <c r="L59" s="519" t="s">
        <v>18</v>
      </c>
      <c r="M59" s="519" t="s">
        <v>18</v>
      </c>
      <c r="N59" s="519" t="s">
        <v>18</v>
      </c>
      <c r="O59" s="544" t="s">
        <v>18</v>
      </c>
    </row>
    <row r="60" spans="2:17">
      <c r="B60" s="494" t="s">
        <v>572</v>
      </c>
      <c r="C60" s="566" t="s">
        <v>18</v>
      </c>
      <c r="D60" s="566" t="s">
        <v>18</v>
      </c>
      <c r="E60" s="557"/>
      <c r="F60" s="557">
        <v>2.5</v>
      </c>
      <c r="G60" s="557">
        <v>2.5</v>
      </c>
      <c r="H60" s="522">
        <v>2.5</v>
      </c>
      <c r="I60" s="522">
        <v>2.5499999999999998</v>
      </c>
      <c r="J60" s="522">
        <v>2.75</v>
      </c>
      <c r="K60" s="543"/>
      <c r="L60" s="519" t="s">
        <v>18</v>
      </c>
      <c r="M60" s="519" t="s">
        <v>18</v>
      </c>
      <c r="N60" s="519" t="s">
        <v>18</v>
      </c>
      <c r="O60" s="544" t="s">
        <v>18</v>
      </c>
    </row>
    <row r="61" spans="2:17" ht="13.5" thickBot="1">
      <c r="B61" s="501" t="s">
        <v>573</v>
      </c>
      <c r="C61" s="567" t="s">
        <v>18</v>
      </c>
      <c r="D61" s="567" t="s">
        <v>18</v>
      </c>
      <c r="E61" s="559">
        <v>4</v>
      </c>
      <c r="F61" s="559">
        <v>4.2</v>
      </c>
      <c r="G61" s="559">
        <v>4.3</v>
      </c>
      <c r="H61" s="531">
        <v>4.3499999999999996</v>
      </c>
      <c r="I61" s="531">
        <v>4.45</v>
      </c>
      <c r="J61" s="531">
        <v>4.75</v>
      </c>
      <c r="K61" s="532"/>
      <c r="L61" s="538" t="s">
        <v>18</v>
      </c>
      <c r="M61" s="538" t="s">
        <v>18</v>
      </c>
      <c r="N61" s="538" t="s">
        <v>18</v>
      </c>
      <c r="O61" s="568" t="s">
        <v>18</v>
      </c>
    </row>
    <row r="62" spans="2:17" ht="13.5" thickBot="1">
      <c r="B62" s="508" t="s">
        <v>574</v>
      </c>
      <c r="C62" s="509"/>
      <c r="D62" s="509"/>
      <c r="E62" s="509"/>
      <c r="F62" s="510"/>
      <c r="G62" s="510"/>
      <c r="H62" s="509"/>
      <c r="I62" s="509"/>
      <c r="J62" s="509"/>
      <c r="K62" s="509"/>
      <c r="L62" s="509"/>
      <c r="M62" s="509"/>
      <c r="N62" s="509"/>
      <c r="O62" s="511"/>
    </row>
    <row r="63" spans="2:17">
      <c r="B63" s="560" t="s">
        <v>575</v>
      </c>
      <c r="C63" s="561" t="s">
        <v>18</v>
      </c>
      <c r="D63" s="561" t="s">
        <v>18</v>
      </c>
      <c r="E63" s="569">
        <v>1.5</v>
      </c>
      <c r="F63" s="569">
        <v>1.6</v>
      </c>
      <c r="G63" s="569">
        <v>1.64</v>
      </c>
      <c r="H63" s="570">
        <v>1.66</v>
      </c>
      <c r="I63" s="570">
        <f>1.0212*H63</f>
        <v>1.695192</v>
      </c>
      <c r="J63" s="570">
        <f>J66/10</f>
        <v>1.81</v>
      </c>
      <c r="K63" s="562" t="s">
        <v>186</v>
      </c>
      <c r="L63" s="541" t="s">
        <v>18</v>
      </c>
      <c r="M63" s="541" t="s">
        <v>18</v>
      </c>
      <c r="N63" s="541" t="s">
        <v>18</v>
      </c>
      <c r="O63" s="542" t="s">
        <v>18</v>
      </c>
      <c r="P63" s="493"/>
      <c r="Q63" s="493"/>
    </row>
    <row r="64" spans="2:17">
      <c r="B64" s="512" t="s">
        <v>576</v>
      </c>
      <c r="C64" s="565" t="s">
        <v>18</v>
      </c>
      <c r="D64" s="565" t="s">
        <v>18</v>
      </c>
      <c r="E64" s="571">
        <v>3</v>
      </c>
      <c r="F64" s="571">
        <v>3.2</v>
      </c>
      <c r="G64" s="571">
        <v>3.28</v>
      </c>
      <c r="H64" s="572">
        <v>3.31</v>
      </c>
      <c r="I64" s="572">
        <f t="shared" ref="I64:I69" si="0">1.0212*H64</f>
        <v>3.3801720000000004</v>
      </c>
      <c r="J64" s="572">
        <f>(J66/10)*2</f>
        <v>3.62</v>
      </c>
      <c r="K64" s="518" t="s">
        <v>186</v>
      </c>
      <c r="L64" s="519" t="s">
        <v>18</v>
      </c>
      <c r="M64" s="519" t="s">
        <v>18</v>
      </c>
      <c r="N64" s="519" t="s">
        <v>18</v>
      </c>
      <c r="O64" s="544" t="s">
        <v>18</v>
      </c>
      <c r="P64" s="493"/>
      <c r="Q64" s="493"/>
    </row>
    <row r="65" spans="2:17">
      <c r="B65" s="512" t="s">
        <v>577</v>
      </c>
      <c r="C65" s="565" t="s">
        <v>18</v>
      </c>
      <c r="D65" s="565" t="s">
        <v>18</v>
      </c>
      <c r="E65" s="571">
        <v>7.5</v>
      </c>
      <c r="F65" s="571">
        <v>8</v>
      </c>
      <c r="G65" s="571">
        <v>8.1999999999999993</v>
      </c>
      <c r="H65" s="572">
        <v>8.2799999999999994</v>
      </c>
      <c r="I65" s="572">
        <f t="shared" si="0"/>
        <v>8.4555360000000004</v>
      </c>
      <c r="J65" s="572">
        <f>(J66/10)*5</f>
        <v>9.0500000000000007</v>
      </c>
      <c r="K65" s="518" t="s">
        <v>186</v>
      </c>
      <c r="L65" s="519" t="s">
        <v>18</v>
      </c>
      <c r="M65" s="519" t="s">
        <v>18</v>
      </c>
      <c r="N65" s="519" t="s">
        <v>18</v>
      </c>
      <c r="O65" s="544" t="s">
        <v>18</v>
      </c>
      <c r="P65" s="493"/>
      <c r="Q65" s="493"/>
    </row>
    <row r="66" spans="2:17">
      <c r="B66" s="512" t="s">
        <v>578</v>
      </c>
      <c r="C66" s="565" t="s">
        <v>18</v>
      </c>
      <c r="D66" s="565" t="s">
        <v>18</v>
      </c>
      <c r="E66" s="571">
        <v>15</v>
      </c>
      <c r="F66" s="571">
        <v>16</v>
      </c>
      <c r="G66" s="571">
        <v>16.399999999999999</v>
      </c>
      <c r="H66" s="572">
        <v>16.549240000000001</v>
      </c>
      <c r="I66" s="572">
        <f t="shared" si="0"/>
        <v>16.900083888000005</v>
      </c>
      <c r="J66" s="572">
        <f>J47</f>
        <v>18.100000000000001</v>
      </c>
      <c r="K66" s="573" t="s">
        <v>186</v>
      </c>
      <c r="L66" s="519" t="s">
        <v>18</v>
      </c>
      <c r="M66" s="519" t="s">
        <v>18</v>
      </c>
      <c r="N66" s="519" t="s">
        <v>18</v>
      </c>
      <c r="O66" s="544" t="s">
        <v>18</v>
      </c>
      <c r="P66" s="493"/>
      <c r="Q66" s="493"/>
    </row>
    <row r="67" spans="2:17">
      <c r="B67" s="512" t="s">
        <v>579</v>
      </c>
      <c r="C67" s="565" t="s">
        <v>18</v>
      </c>
      <c r="D67" s="565" t="s">
        <v>18</v>
      </c>
      <c r="E67" s="571">
        <v>2</v>
      </c>
      <c r="F67" s="571">
        <v>2.2000000000000002</v>
      </c>
      <c r="G67" s="571">
        <v>2.15</v>
      </c>
      <c r="H67" s="572">
        <v>2.169565</v>
      </c>
      <c r="I67" s="572">
        <f t="shared" si="0"/>
        <v>2.2155597780000003</v>
      </c>
      <c r="J67" s="572">
        <f>(J70/10)*1</f>
        <v>2.375</v>
      </c>
      <c r="K67" s="518" t="s">
        <v>186</v>
      </c>
      <c r="L67" s="519" t="s">
        <v>18</v>
      </c>
      <c r="M67" s="519" t="s">
        <v>18</v>
      </c>
      <c r="N67" s="519" t="s">
        <v>18</v>
      </c>
      <c r="O67" s="544" t="s">
        <v>18</v>
      </c>
      <c r="P67" s="493"/>
      <c r="Q67" s="493"/>
    </row>
    <row r="68" spans="2:17">
      <c r="B68" s="512" t="s">
        <v>580</v>
      </c>
      <c r="C68" s="565" t="s">
        <v>18</v>
      </c>
      <c r="D68" s="565" t="s">
        <v>18</v>
      </c>
      <c r="E68" s="571">
        <v>4</v>
      </c>
      <c r="F68" s="571">
        <v>4.4000000000000004</v>
      </c>
      <c r="G68" s="571">
        <v>4.3</v>
      </c>
      <c r="H68" s="572">
        <v>4.3391299999999999</v>
      </c>
      <c r="I68" s="572">
        <f t="shared" si="0"/>
        <v>4.4311195560000005</v>
      </c>
      <c r="J68" s="572">
        <f>(J70/10)*2</f>
        <v>4.75</v>
      </c>
      <c r="K68" s="518" t="s">
        <v>186</v>
      </c>
      <c r="L68" s="519" t="s">
        <v>18</v>
      </c>
      <c r="M68" s="519" t="s">
        <v>18</v>
      </c>
      <c r="N68" s="519" t="s">
        <v>18</v>
      </c>
      <c r="O68" s="544" t="s">
        <v>18</v>
      </c>
      <c r="P68" s="493"/>
      <c r="Q68" s="493"/>
    </row>
    <row r="69" spans="2:17">
      <c r="B69" s="512" t="s">
        <v>581</v>
      </c>
      <c r="C69" s="565" t="s">
        <v>18</v>
      </c>
      <c r="D69" s="565" t="s">
        <v>18</v>
      </c>
      <c r="E69" s="571">
        <v>10</v>
      </c>
      <c r="F69" s="571">
        <v>11</v>
      </c>
      <c r="G69" s="571">
        <v>10.75</v>
      </c>
      <c r="H69" s="572">
        <v>10.847825</v>
      </c>
      <c r="I69" s="572">
        <f t="shared" si="0"/>
        <v>11.077798890000002</v>
      </c>
      <c r="J69" s="572">
        <f>(J70/10)*5</f>
        <v>11.875</v>
      </c>
      <c r="K69" s="573" t="s">
        <v>186</v>
      </c>
      <c r="L69" s="519" t="s">
        <v>18</v>
      </c>
      <c r="M69" s="519" t="s">
        <v>18</v>
      </c>
      <c r="N69" s="519" t="s">
        <v>18</v>
      </c>
      <c r="O69" s="544" t="s">
        <v>18</v>
      </c>
      <c r="P69" s="493"/>
      <c r="Q69" s="493"/>
    </row>
    <row r="70" spans="2:17" ht="13.5" thickBot="1">
      <c r="B70" s="526" t="s">
        <v>582</v>
      </c>
      <c r="C70" s="567" t="s">
        <v>18</v>
      </c>
      <c r="D70" s="567" t="s">
        <v>18</v>
      </c>
      <c r="E70" s="574">
        <v>20</v>
      </c>
      <c r="F70" s="574">
        <v>22</v>
      </c>
      <c r="G70" s="574">
        <v>21.5</v>
      </c>
      <c r="H70" s="575">
        <v>21.695650000000001</v>
      </c>
      <c r="I70" s="575">
        <v>22.15</v>
      </c>
      <c r="J70" s="575">
        <f>J48</f>
        <v>23.75</v>
      </c>
      <c r="K70" s="532" t="s">
        <v>186</v>
      </c>
      <c r="L70" s="533" t="s">
        <v>18</v>
      </c>
      <c r="M70" s="533" t="s">
        <v>18</v>
      </c>
      <c r="N70" s="533" t="s">
        <v>18</v>
      </c>
      <c r="O70" s="547" t="s">
        <v>18</v>
      </c>
      <c r="P70" s="493"/>
      <c r="Q70" s="493"/>
    </row>
    <row r="71" spans="2:17">
      <c r="B71" s="552"/>
      <c r="C71" s="552"/>
      <c r="D71" s="576"/>
      <c r="E71" s="577"/>
      <c r="G71" s="552"/>
      <c r="H71" s="552"/>
      <c r="I71" s="552"/>
      <c r="J71" s="552"/>
      <c r="K71" s="552"/>
      <c r="L71" s="552"/>
      <c r="M71" s="552"/>
      <c r="N71" s="552"/>
      <c r="O71" s="552"/>
    </row>
    <row r="72" spans="2:17">
      <c r="B72" s="578" t="s">
        <v>583</v>
      </c>
      <c r="C72" s="552"/>
      <c r="D72" s="576"/>
      <c r="E72" s="577"/>
      <c r="G72" s="552"/>
      <c r="H72" s="552"/>
      <c r="I72" s="552"/>
      <c r="J72" s="552"/>
      <c r="K72" s="552"/>
      <c r="L72" s="552"/>
      <c r="M72" s="552"/>
      <c r="N72" s="552"/>
      <c r="O72" s="552"/>
    </row>
    <row r="73" spans="2:17">
      <c r="B73" s="552"/>
      <c r="C73" s="552"/>
      <c r="D73" s="576"/>
      <c r="E73" s="577"/>
      <c r="G73" s="552"/>
      <c r="H73" s="579"/>
      <c r="I73" s="579"/>
      <c r="J73" s="579"/>
      <c r="K73" s="552"/>
      <c r="L73" s="552"/>
      <c r="M73" s="552"/>
      <c r="N73" s="552"/>
      <c r="O73" s="552"/>
    </row>
    <row r="74" spans="2:17">
      <c r="B74" s="552"/>
      <c r="H74" s="493"/>
      <c r="I74" s="493"/>
      <c r="J74" s="493"/>
    </row>
    <row r="75" spans="2:17">
      <c r="B75" s="552"/>
      <c r="H75" s="493"/>
      <c r="I75" s="493"/>
      <c r="J75" s="493"/>
    </row>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BA50B-158E-4262-A45D-D2860802AF65}">
  <sheetPr>
    <tabColor rgb="FF00B050"/>
  </sheetPr>
  <dimension ref="A1:U180"/>
  <sheetViews>
    <sheetView zoomScale="85" zoomScaleNormal="85" workbookViewId="0">
      <selection activeCell="J29" sqref="J29"/>
    </sheetView>
  </sheetViews>
  <sheetFormatPr defaultColWidth="9.125" defaultRowHeight="12.75"/>
  <cols>
    <col min="1" max="1" width="2.875" style="468" customWidth="1"/>
    <col min="2" max="2" width="52.625" style="468" bestFit="1" customWidth="1"/>
    <col min="3" max="3" width="10.625" style="468" bestFit="1" customWidth="1"/>
    <col min="4" max="4" width="16.375" style="468" bestFit="1" customWidth="1"/>
    <col min="5" max="5" width="14" style="581" hidden="1" customWidth="1"/>
    <col min="6" max="6" width="14" style="582" hidden="1" customWidth="1"/>
    <col min="7" max="7" width="14" style="581" hidden="1" customWidth="1"/>
    <col min="8" max="10" width="14" style="581" customWidth="1"/>
    <col min="11" max="11" width="6" style="581" customWidth="1"/>
    <col min="12" max="12" width="8.375" style="468" customWidth="1"/>
    <col min="13" max="14" width="10.375" style="468" customWidth="1"/>
    <col min="15" max="15" width="9.5" style="468" customWidth="1"/>
    <col min="16" max="16" width="9.125" style="468"/>
    <col min="17" max="17" width="13.625" style="468" customWidth="1"/>
    <col min="18" max="18" width="12.5" style="468" customWidth="1"/>
    <col min="19" max="19" width="11.5" style="468" customWidth="1"/>
    <col min="20" max="20" width="10.625" style="468" customWidth="1"/>
    <col min="21" max="21" width="17.125" style="468" customWidth="1"/>
    <col min="22" max="16384" width="9.125" style="468"/>
  </cols>
  <sheetData>
    <row r="1" spans="1:21" ht="9.75" customHeight="1" thickBot="1">
      <c r="A1" s="580"/>
    </row>
    <row r="2" spans="1:21" ht="13.5" thickBot="1">
      <c r="B2" s="470" t="s">
        <v>481</v>
      </c>
      <c r="C2" s="471"/>
      <c r="D2" s="471"/>
      <c r="E2" s="472"/>
      <c r="F2" s="472"/>
      <c r="G2" s="474"/>
      <c r="H2" s="474"/>
      <c r="I2" s="474"/>
      <c r="J2" s="474"/>
      <c r="K2" s="471"/>
      <c r="L2" s="583"/>
      <c r="M2" s="583"/>
      <c r="N2" s="583"/>
      <c r="O2" s="584"/>
      <c r="Q2" s="1618" t="s">
        <v>2</v>
      </c>
      <c r="R2" s="1619"/>
      <c r="S2" s="1619"/>
      <c r="T2" s="1619"/>
      <c r="U2" s="1620"/>
    </row>
    <row r="3" spans="1:21" ht="51.75" thickBot="1">
      <c r="B3" s="585" t="s">
        <v>3</v>
      </c>
      <c r="C3" s="586" t="s">
        <v>4</v>
      </c>
      <c r="D3" s="586" t="s">
        <v>5</v>
      </c>
      <c r="E3" s="587">
        <v>2018</v>
      </c>
      <c r="F3" s="587">
        <v>2019</v>
      </c>
      <c r="G3" s="588">
        <v>2020</v>
      </c>
      <c r="H3" s="588">
        <v>2021</v>
      </c>
      <c r="I3" s="588">
        <v>2022</v>
      </c>
      <c r="J3" s="589">
        <v>2023</v>
      </c>
      <c r="K3" s="590" t="s">
        <v>7</v>
      </c>
      <c r="L3" s="481" t="s">
        <v>8</v>
      </c>
      <c r="M3" s="481" t="s">
        <v>9</v>
      </c>
      <c r="N3" s="481" t="s">
        <v>10</v>
      </c>
      <c r="O3" s="481" t="s">
        <v>11</v>
      </c>
      <c r="Q3" s="591" t="s">
        <v>12</v>
      </c>
      <c r="R3" s="592" t="s">
        <v>13</v>
      </c>
      <c r="S3" s="592" t="s">
        <v>14</v>
      </c>
      <c r="T3" s="592" t="s">
        <v>15</v>
      </c>
      <c r="U3" s="592" t="s">
        <v>16</v>
      </c>
    </row>
    <row r="4" spans="1:21" ht="13.5" thickBot="1">
      <c r="B4" s="482" t="s">
        <v>17</v>
      </c>
      <c r="C4" s="483"/>
      <c r="D4" s="483"/>
      <c r="E4" s="483"/>
      <c r="F4" s="484"/>
      <c r="G4" s="484"/>
      <c r="H4" s="483"/>
      <c r="I4" s="483"/>
      <c r="J4" s="483"/>
      <c r="K4" s="483"/>
      <c r="L4" s="483"/>
      <c r="M4" s="483"/>
      <c r="N4" s="483"/>
      <c r="O4" s="485"/>
      <c r="Q4" s="1621"/>
      <c r="R4" s="1622"/>
      <c r="S4" s="1622"/>
      <c r="T4" s="1622"/>
      <c r="U4" s="1623"/>
    </row>
    <row r="5" spans="1:21">
      <c r="B5" s="560" t="s">
        <v>482</v>
      </c>
      <c r="C5" s="553" t="s">
        <v>18</v>
      </c>
      <c r="D5" s="553" t="s">
        <v>18</v>
      </c>
      <c r="E5" s="593">
        <v>0.157</v>
      </c>
      <c r="F5" s="594">
        <v>0.16596426150000004</v>
      </c>
      <c r="G5" s="594">
        <v>0.17</v>
      </c>
      <c r="H5" s="595">
        <v>0.17100000000000001</v>
      </c>
      <c r="I5" s="595">
        <v>0.17499999999999999</v>
      </c>
      <c r="J5" s="595">
        <v>0.187</v>
      </c>
      <c r="K5" s="540"/>
      <c r="L5" s="541" t="s">
        <v>19</v>
      </c>
      <c r="M5" s="541" t="s">
        <v>20</v>
      </c>
      <c r="N5" s="541" t="s">
        <v>20</v>
      </c>
      <c r="O5" s="542" t="s">
        <v>20</v>
      </c>
      <c r="Q5" s="596"/>
      <c r="R5" s="597"/>
      <c r="S5" s="597"/>
      <c r="T5" s="597"/>
      <c r="U5" s="598"/>
    </row>
    <row r="6" spans="1:21">
      <c r="B6" s="512" t="s">
        <v>483</v>
      </c>
      <c r="C6" s="566" t="s">
        <v>18</v>
      </c>
      <c r="D6" s="566" t="s">
        <v>18</v>
      </c>
      <c r="E6" s="599">
        <v>0.157</v>
      </c>
      <c r="F6" s="600">
        <v>0.16596426150000004</v>
      </c>
      <c r="G6" s="600">
        <v>0.17</v>
      </c>
      <c r="H6" s="601">
        <v>0.17100000000000001</v>
      </c>
      <c r="I6" s="601">
        <v>0.17499999999999999</v>
      </c>
      <c r="J6" s="601">
        <v>0.187</v>
      </c>
      <c r="K6" s="543"/>
      <c r="L6" s="519" t="s">
        <v>19</v>
      </c>
      <c r="M6" s="519" t="s">
        <v>20</v>
      </c>
      <c r="N6" s="519" t="s">
        <v>20</v>
      </c>
      <c r="O6" s="544" t="s">
        <v>20</v>
      </c>
      <c r="Q6" s="602"/>
      <c r="U6" s="603"/>
    </row>
    <row r="7" spans="1:21">
      <c r="B7" s="512" t="s">
        <v>1032</v>
      </c>
      <c r="C7" s="566" t="s">
        <v>18</v>
      </c>
      <c r="D7" s="566" t="s">
        <v>18</v>
      </c>
      <c r="E7" s="599">
        <v>0.17899999999999999</v>
      </c>
      <c r="F7" s="599">
        <v>0.18949215600000002</v>
      </c>
      <c r="G7" s="599">
        <v>0.193</v>
      </c>
      <c r="H7" s="604">
        <v>0.19500000000000001</v>
      </c>
      <c r="I7" s="604">
        <v>0.19900000000000001</v>
      </c>
      <c r="J7" s="604">
        <v>0.21299999999999999</v>
      </c>
      <c r="K7" s="543"/>
      <c r="L7" s="519" t="s">
        <v>19</v>
      </c>
      <c r="M7" s="519" t="s">
        <v>20</v>
      </c>
      <c r="N7" s="519" t="s">
        <v>20</v>
      </c>
      <c r="O7" s="544" t="s">
        <v>20</v>
      </c>
      <c r="Q7" s="602"/>
      <c r="U7" s="603"/>
    </row>
    <row r="8" spans="1:21">
      <c r="B8" s="605" t="s">
        <v>1033</v>
      </c>
      <c r="C8" s="566" t="s">
        <v>18</v>
      </c>
      <c r="D8" s="566" t="s">
        <v>18</v>
      </c>
      <c r="E8" s="606">
        <v>0.17899999999999999</v>
      </c>
      <c r="F8" s="606">
        <v>0.18949215600000002</v>
      </c>
      <c r="G8" s="606">
        <v>0.193</v>
      </c>
      <c r="H8" s="604">
        <v>0.19500000000000001</v>
      </c>
      <c r="I8" s="604">
        <v>0.19900000000000001</v>
      </c>
      <c r="J8" s="604">
        <v>0.21299999999999999</v>
      </c>
      <c r="K8" s="545"/>
      <c r="L8" s="519" t="s">
        <v>19</v>
      </c>
      <c r="M8" s="519" t="s">
        <v>20</v>
      </c>
      <c r="N8" s="519" t="s">
        <v>20</v>
      </c>
      <c r="O8" s="544" t="s">
        <v>20</v>
      </c>
      <c r="Q8" s="602"/>
      <c r="U8" s="603"/>
    </row>
    <row r="9" spans="1:21">
      <c r="B9" s="605" t="s">
        <v>1034</v>
      </c>
      <c r="C9" s="566" t="s">
        <v>18</v>
      </c>
      <c r="D9" s="566" t="s">
        <v>18</v>
      </c>
      <c r="E9" s="606">
        <v>0.14299999999999999</v>
      </c>
      <c r="F9" s="607">
        <v>0.1537</v>
      </c>
      <c r="G9" s="607">
        <v>0.157</v>
      </c>
      <c r="H9" s="608">
        <v>0.159</v>
      </c>
      <c r="I9" s="608">
        <v>0.16200000000000001</v>
      </c>
      <c r="J9" s="1147">
        <v>0.17899999999999999</v>
      </c>
      <c r="K9" s="545"/>
      <c r="L9" s="519" t="s">
        <v>19</v>
      </c>
      <c r="M9" s="519" t="s">
        <v>20</v>
      </c>
      <c r="N9" s="519" t="s">
        <v>20</v>
      </c>
      <c r="O9" s="544" t="s">
        <v>20</v>
      </c>
      <c r="Q9" s="602"/>
      <c r="U9" s="603"/>
    </row>
    <row r="10" spans="1:21">
      <c r="B10" s="512" t="s">
        <v>484</v>
      </c>
      <c r="C10" s="566" t="s">
        <v>18</v>
      </c>
      <c r="D10" s="566" t="s">
        <v>18</v>
      </c>
      <c r="E10" s="606">
        <v>0.17899999999999999</v>
      </c>
      <c r="F10" s="606">
        <v>0.18949215600000002</v>
      </c>
      <c r="G10" s="606">
        <v>0.193</v>
      </c>
      <c r="H10" s="609">
        <v>0.19500000000000001</v>
      </c>
      <c r="I10" s="609">
        <v>0.19900000000000001</v>
      </c>
      <c r="J10" s="609">
        <v>0.21299999999999999</v>
      </c>
      <c r="K10" s="545"/>
      <c r="L10" s="519" t="s">
        <v>19</v>
      </c>
      <c r="M10" s="519" t="s">
        <v>20</v>
      </c>
      <c r="N10" s="519" t="s">
        <v>20</v>
      </c>
      <c r="O10" s="544" t="s">
        <v>20</v>
      </c>
      <c r="Q10" s="602"/>
      <c r="U10" s="603"/>
    </row>
    <row r="11" spans="1:21">
      <c r="B11" s="512" t="s">
        <v>1035</v>
      </c>
      <c r="C11" s="566" t="s">
        <v>18</v>
      </c>
      <c r="D11" s="566" t="s">
        <v>18</v>
      </c>
      <c r="E11" s="606">
        <v>0.17899999999999999</v>
      </c>
      <c r="F11" s="606">
        <v>0.18949215600000002</v>
      </c>
      <c r="G11" s="606">
        <v>0.193</v>
      </c>
      <c r="H11" s="609">
        <v>0.19500000000000001</v>
      </c>
      <c r="I11" s="609">
        <v>0.19900000000000001</v>
      </c>
      <c r="J11" s="609">
        <v>0.21299999999999999</v>
      </c>
      <c r="K11" s="545"/>
      <c r="L11" s="519" t="s">
        <v>19</v>
      </c>
      <c r="M11" s="519" t="s">
        <v>20</v>
      </c>
      <c r="N11" s="519" t="s">
        <v>20</v>
      </c>
      <c r="O11" s="544" t="s">
        <v>20</v>
      </c>
      <c r="Q11" s="602"/>
      <c r="U11" s="603"/>
    </row>
    <row r="12" spans="1:21">
      <c r="B12" s="512" t="s">
        <v>1036</v>
      </c>
      <c r="C12" s="566" t="s">
        <v>18</v>
      </c>
      <c r="D12" s="566" t="s">
        <v>18</v>
      </c>
      <c r="E12" s="606">
        <v>0.17899999999999999</v>
      </c>
      <c r="F12" s="606">
        <v>0.18949215600000002</v>
      </c>
      <c r="G12" s="606">
        <v>0.193</v>
      </c>
      <c r="H12" s="609">
        <v>0.19500000000000001</v>
      </c>
      <c r="I12" s="609">
        <v>0.19900000000000001</v>
      </c>
      <c r="J12" s="609">
        <v>0.21299999999999999</v>
      </c>
      <c r="K12" s="545"/>
      <c r="L12" s="519" t="s">
        <v>19</v>
      </c>
      <c r="M12" s="519" t="s">
        <v>20</v>
      </c>
      <c r="N12" s="519" t="s">
        <v>20</v>
      </c>
      <c r="O12" s="544" t="s">
        <v>20</v>
      </c>
      <c r="Q12" s="602"/>
      <c r="U12" s="603"/>
    </row>
    <row r="13" spans="1:21">
      <c r="B13" s="512" t="s">
        <v>485</v>
      </c>
      <c r="C13" s="566" t="s">
        <v>18</v>
      </c>
      <c r="D13" s="566" t="s">
        <v>18</v>
      </c>
      <c r="E13" s="600">
        <v>7.0000000000000007E-2</v>
      </c>
      <c r="F13" s="600">
        <v>7.0000000000000007E-2</v>
      </c>
      <c r="G13" s="600">
        <v>7.0000000000000007E-2</v>
      </c>
      <c r="H13" s="601">
        <v>7.0000000000000007E-2</v>
      </c>
      <c r="I13" s="601">
        <v>7.3999999999999996E-2</v>
      </c>
      <c r="J13" s="601">
        <v>7.9000000000000001E-2</v>
      </c>
      <c r="K13" s="545"/>
      <c r="L13" s="519" t="s">
        <v>19</v>
      </c>
      <c r="M13" s="519" t="s">
        <v>20</v>
      </c>
      <c r="N13" s="519" t="s">
        <v>20</v>
      </c>
      <c r="O13" s="544" t="s">
        <v>20</v>
      </c>
      <c r="Q13" s="602"/>
      <c r="U13" s="603"/>
    </row>
    <row r="14" spans="1:21">
      <c r="B14" s="605" t="s">
        <v>486</v>
      </c>
      <c r="C14" s="566" t="s">
        <v>18</v>
      </c>
      <c r="D14" s="566" t="s">
        <v>18</v>
      </c>
      <c r="E14" s="606">
        <v>0.157</v>
      </c>
      <c r="F14" s="606">
        <v>0.16596426150000004</v>
      </c>
      <c r="G14" s="606">
        <v>0.17</v>
      </c>
      <c r="H14" s="609">
        <v>0.17100000000000001</v>
      </c>
      <c r="I14" s="609">
        <v>0.17499999999999999</v>
      </c>
      <c r="J14" s="609">
        <v>0.187</v>
      </c>
      <c r="K14" s="545"/>
      <c r="L14" s="519" t="s">
        <v>19</v>
      </c>
      <c r="M14" s="519" t="s">
        <v>20</v>
      </c>
      <c r="N14" s="519" t="s">
        <v>20</v>
      </c>
      <c r="O14" s="544" t="s">
        <v>20</v>
      </c>
      <c r="Q14" s="602"/>
      <c r="U14" s="603"/>
    </row>
    <row r="15" spans="1:21" ht="13.5" thickBot="1">
      <c r="B15" s="508" t="s">
        <v>25</v>
      </c>
      <c r="C15" s="509"/>
      <c r="D15" s="509"/>
      <c r="E15" s="509"/>
      <c r="F15" s="510"/>
      <c r="G15" s="510"/>
      <c r="H15" s="509"/>
      <c r="I15" s="509"/>
      <c r="J15" s="509"/>
      <c r="K15" s="509"/>
      <c r="L15" s="509"/>
      <c r="M15" s="509"/>
      <c r="N15" s="509"/>
      <c r="O15" s="511"/>
      <c r="Q15" s="602"/>
      <c r="U15" s="603"/>
    </row>
    <row r="16" spans="1:21">
      <c r="B16" s="610" t="s">
        <v>487</v>
      </c>
      <c r="C16" s="548">
        <v>3100</v>
      </c>
      <c r="D16" s="548">
        <v>3100</v>
      </c>
      <c r="E16" s="611">
        <v>17.5</v>
      </c>
      <c r="F16" s="554">
        <v>19</v>
      </c>
      <c r="G16" s="554">
        <v>19.5</v>
      </c>
      <c r="H16" s="517">
        <v>19.5</v>
      </c>
      <c r="I16" s="517">
        <v>20</v>
      </c>
      <c r="J16" s="517">
        <v>21.4</v>
      </c>
      <c r="K16" s="612"/>
      <c r="L16" s="541" t="s">
        <v>19</v>
      </c>
      <c r="M16" s="613" t="s">
        <v>19</v>
      </c>
      <c r="N16" s="614" t="s">
        <v>19</v>
      </c>
      <c r="O16" s="615" t="s">
        <v>19</v>
      </c>
      <c r="Q16" s="602"/>
      <c r="U16" s="603"/>
    </row>
    <row r="17" spans="2:21">
      <c r="B17" s="512" t="s">
        <v>488</v>
      </c>
      <c r="C17" s="495">
        <v>2460</v>
      </c>
      <c r="D17" s="513">
        <v>2461</v>
      </c>
      <c r="E17" s="616">
        <v>185</v>
      </c>
      <c r="F17" s="557">
        <v>196</v>
      </c>
      <c r="G17" s="557">
        <v>200</v>
      </c>
      <c r="H17" s="522">
        <v>201</v>
      </c>
      <c r="I17" s="522">
        <v>206</v>
      </c>
      <c r="J17" s="522">
        <v>220.91</v>
      </c>
      <c r="K17" s="518"/>
      <c r="L17" s="519" t="s">
        <v>19</v>
      </c>
      <c r="M17" s="617" t="s">
        <v>19</v>
      </c>
      <c r="N17" s="520" t="s">
        <v>19</v>
      </c>
      <c r="O17" s="521" t="s">
        <v>19</v>
      </c>
      <c r="Q17" s="602"/>
      <c r="U17" s="603"/>
    </row>
    <row r="18" spans="2:21">
      <c r="B18" s="512" t="s">
        <v>489</v>
      </c>
      <c r="C18" s="495">
        <v>2460</v>
      </c>
      <c r="D18" s="513">
        <v>2462</v>
      </c>
      <c r="E18" s="514">
        <v>100</v>
      </c>
      <c r="F18" s="496">
        <v>107</v>
      </c>
      <c r="G18" s="496">
        <v>110</v>
      </c>
      <c r="H18" s="497">
        <f>136-25</f>
        <v>111</v>
      </c>
      <c r="I18" s="497">
        <f>139-25</f>
        <v>114</v>
      </c>
      <c r="J18" s="497">
        <v>124.4</v>
      </c>
      <c r="K18" s="518"/>
      <c r="L18" s="519" t="s">
        <v>19</v>
      </c>
      <c r="M18" s="617" t="s">
        <v>19</v>
      </c>
      <c r="N18" s="520" t="s">
        <v>19</v>
      </c>
      <c r="O18" s="521" t="s">
        <v>19</v>
      </c>
      <c r="P18" s="618"/>
      <c r="Q18" s="602"/>
      <c r="U18" s="603"/>
    </row>
    <row r="19" spans="2:21">
      <c r="B19" s="512" t="s">
        <v>490</v>
      </c>
      <c r="C19" s="495">
        <v>2460</v>
      </c>
      <c r="D19" s="513">
        <v>2463</v>
      </c>
      <c r="E19" s="514">
        <v>185</v>
      </c>
      <c r="F19" s="496">
        <v>196</v>
      </c>
      <c r="G19" s="496">
        <v>200</v>
      </c>
      <c r="H19" s="497">
        <v>201</v>
      </c>
      <c r="I19" s="497">
        <v>206</v>
      </c>
      <c r="J19" s="497">
        <v>220.91</v>
      </c>
      <c r="K19" s="518"/>
      <c r="L19" s="519" t="s">
        <v>19</v>
      </c>
      <c r="M19" s="617" t="s">
        <v>19</v>
      </c>
      <c r="N19" s="520" t="s">
        <v>19</v>
      </c>
      <c r="O19" s="521" t="s">
        <v>19</v>
      </c>
      <c r="Q19" s="602"/>
      <c r="U19" s="603"/>
    </row>
    <row r="20" spans="2:21">
      <c r="B20" s="512" t="s">
        <v>491</v>
      </c>
      <c r="C20" s="495">
        <v>2460</v>
      </c>
      <c r="D20" s="513">
        <v>2464</v>
      </c>
      <c r="E20" s="514">
        <v>185</v>
      </c>
      <c r="F20" s="496">
        <v>196</v>
      </c>
      <c r="G20" s="496">
        <v>200</v>
      </c>
      <c r="H20" s="497">
        <v>201</v>
      </c>
      <c r="I20" s="497">
        <v>206</v>
      </c>
      <c r="J20" s="497">
        <v>220.91</v>
      </c>
      <c r="K20" s="518"/>
      <c r="L20" s="519" t="s">
        <v>19</v>
      </c>
      <c r="M20" s="617" t="s">
        <v>19</v>
      </c>
      <c r="N20" s="520" t="s">
        <v>19</v>
      </c>
      <c r="O20" s="521" t="s">
        <v>19</v>
      </c>
      <c r="Q20" s="602"/>
      <c r="R20" s="468" t="s">
        <v>492</v>
      </c>
      <c r="U20" s="603"/>
    </row>
    <row r="21" spans="2:21">
      <c r="B21" s="512" t="s">
        <v>493</v>
      </c>
      <c r="C21" s="495">
        <v>2315</v>
      </c>
      <c r="D21" s="513">
        <v>2315</v>
      </c>
      <c r="E21" s="514">
        <v>159</v>
      </c>
      <c r="F21" s="496" t="s">
        <v>18</v>
      </c>
      <c r="G21" s="496" t="s">
        <v>18</v>
      </c>
      <c r="H21" s="496" t="s">
        <v>18</v>
      </c>
      <c r="I21" s="496" t="s">
        <v>18</v>
      </c>
      <c r="J21" s="496" t="s">
        <v>18</v>
      </c>
      <c r="K21" s="518"/>
      <c r="L21" s="519" t="s">
        <v>20</v>
      </c>
      <c r="M21" s="536" t="s">
        <v>20</v>
      </c>
      <c r="N21" s="520" t="s">
        <v>20</v>
      </c>
      <c r="O21" s="523" t="s">
        <v>20</v>
      </c>
      <c r="Q21" s="602"/>
      <c r="U21" s="603"/>
    </row>
    <row r="22" spans="2:21">
      <c r="B22" s="512" t="s">
        <v>494</v>
      </c>
      <c r="C22" s="495">
        <v>2315</v>
      </c>
      <c r="D22" s="513">
        <v>2316</v>
      </c>
      <c r="E22" s="514">
        <v>159</v>
      </c>
      <c r="F22" s="496">
        <v>168</v>
      </c>
      <c r="G22" s="496">
        <v>172</v>
      </c>
      <c r="H22" s="497">
        <v>173</v>
      </c>
      <c r="I22" s="497">
        <v>177</v>
      </c>
      <c r="J22" s="497">
        <v>189.81</v>
      </c>
      <c r="K22" s="518"/>
      <c r="L22" s="519" t="s">
        <v>19</v>
      </c>
      <c r="M22" s="619" t="s">
        <v>19</v>
      </c>
      <c r="N22" s="520" t="s">
        <v>19</v>
      </c>
      <c r="O22" s="524" t="s">
        <v>19</v>
      </c>
      <c r="Q22" s="602"/>
      <c r="U22" s="603"/>
    </row>
    <row r="23" spans="2:21">
      <c r="B23" s="512" t="s">
        <v>495</v>
      </c>
      <c r="C23" s="495">
        <v>2315</v>
      </c>
      <c r="D23" s="513">
        <v>2317</v>
      </c>
      <c r="E23" s="514">
        <v>79</v>
      </c>
      <c r="F23" s="496">
        <v>85</v>
      </c>
      <c r="G23" s="496">
        <v>88</v>
      </c>
      <c r="H23" s="497">
        <v>89</v>
      </c>
      <c r="I23" s="497">
        <f>116-25</f>
        <v>91</v>
      </c>
      <c r="J23" s="497">
        <f>124.4-25</f>
        <v>99.4</v>
      </c>
      <c r="K23" s="518"/>
      <c r="L23" s="519" t="s">
        <v>19</v>
      </c>
      <c r="M23" s="619" t="s">
        <v>19</v>
      </c>
      <c r="N23" s="520" t="s">
        <v>19</v>
      </c>
      <c r="O23" s="524" t="s">
        <v>19</v>
      </c>
      <c r="P23" s="493"/>
      <c r="Q23" s="602"/>
      <c r="R23" s="468" t="s">
        <v>492</v>
      </c>
      <c r="U23" s="603"/>
    </row>
    <row r="24" spans="2:21">
      <c r="B24" s="512" t="s">
        <v>496</v>
      </c>
      <c r="C24" s="495">
        <v>2315</v>
      </c>
      <c r="D24" s="513">
        <v>2318</v>
      </c>
      <c r="E24" s="514">
        <v>159</v>
      </c>
      <c r="F24" s="496">
        <v>168</v>
      </c>
      <c r="G24" s="496">
        <v>172</v>
      </c>
      <c r="H24" s="497">
        <v>173</v>
      </c>
      <c r="I24" s="497">
        <v>177</v>
      </c>
      <c r="J24" s="497">
        <v>189.81</v>
      </c>
      <c r="K24" s="518"/>
      <c r="L24" s="519" t="s">
        <v>19</v>
      </c>
      <c r="M24" s="619" t="s">
        <v>19</v>
      </c>
      <c r="N24" s="520" t="s">
        <v>19</v>
      </c>
      <c r="O24" s="524" t="s">
        <v>19</v>
      </c>
      <c r="Q24" s="602"/>
      <c r="U24" s="603"/>
    </row>
    <row r="25" spans="2:21" ht="13.5" thickBot="1">
      <c r="B25" s="526" t="s">
        <v>497</v>
      </c>
      <c r="C25" s="502">
        <v>2315</v>
      </c>
      <c r="D25" s="527">
        <v>2319</v>
      </c>
      <c r="E25" s="620">
        <v>159</v>
      </c>
      <c r="F25" s="559">
        <v>168</v>
      </c>
      <c r="G25" s="559">
        <v>172</v>
      </c>
      <c r="H25" s="531">
        <v>173</v>
      </c>
      <c r="I25" s="531">
        <v>177</v>
      </c>
      <c r="J25" s="531">
        <v>189.81</v>
      </c>
      <c r="K25" s="532"/>
      <c r="L25" s="533" t="s">
        <v>19</v>
      </c>
      <c r="M25" s="621" t="s">
        <v>19</v>
      </c>
      <c r="N25" s="534" t="s">
        <v>19</v>
      </c>
      <c r="O25" s="535" t="s">
        <v>19</v>
      </c>
      <c r="Q25" s="602"/>
      <c r="U25" s="603"/>
    </row>
    <row r="26" spans="2:21" ht="13.5" thickBot="1">
      <c r="B26" s="508" t="s">
        <v>35</v>
      </c>
      <c r="C26" s="509"/>
      <c r="D26" s="509"/>
      <c r="E26" s="509"/>
      <c r="F26" s="510"/>
      <c r="G26" s="510"/>
      <c r="H26" s="509"/>
      <c r="I26" s="509"/>
      <c r="J26" s="509"/>
      <c r="K26" s="509"/>
      <c r="L26" s="509"/>
      <c r="M26" s="509"/>
      <c r="N26" s="509"/>
      <c r="O26" s="511"/>
      <c r="Q26" s="602"/>
      <c r="U26" s="603"/>
    </row>
    <row r="27" spans="2:21">
      <c r="B27" s="622" t="s">
        <v>487</v>
      </c>
      <c r="C27" s="548">
        <v>3101</v>
      </c>
      <c r="D27" s="548">
        <v>3101</v>
      </c>
      <c r="E27" s="611">
        <v>175</v>
      </c>
      <c r="F27" s="554">
        <v>190</v>
      </c>
      <c r="G27" s="554">
        <v>195</v>
      </c>
      <c r="H27" s="517">
        <v>195</v>
      </c>
      <c r="I27" s="517">
        <v>200</v>
      </c>
      <c r="J27" s="517">
        <v>214</v>
      </c>
      <c r="K27" s="612"/>
      <c r="L27" s="541" t="s">
        <v>19</v>
      </c>
      <c r="M27" s="563" t="s">
        <v>19</v>
      </c>
      <c r="N27" s="563" t="s">
        <v>19</v>
      </c>
      <c r="O27" s="564" t="s">
        <v>19</v>
      </c>
      <c r="Q27" s="602"/>
      <c r="U27" s="603"/>
    </row>
    <row r="28" spans="2:21">
      <c r="B28" s="494" t="s">
        <v>488</v>
      </c>
      <c r="C28" s="495">
        <v>2465</v>
      </c>
      <c r="D28" s="495">
        <v>2466</v>
      </c>
      <c r="E28" s="514">
        <v>1850</v>
      </c>
      <c r="F28" s="496">
        <v>1960</v>
      </c>
      <c r="G28" s="557">
        <v>2000</v>
      </c>
      <c r="H28" s="522">
        <v>2018</v>
      </c>
      <c r="I28" s="522">
        <v>2061</v>
      </c>
      <c r="J28" s="522">
        <v>2210.2199999999998</v>
      </c>
      <c r="K28" s="518"/>
      <c r="L28" s="519" t="s">
        <v>19</v>
      </c>
      <c r="M28" s="536" t="s">
        <v>19</v>
      </c>
      <c r="N28" s="536" t="s">
        <v>19</v>
      </c>
      <c r="O28" s="523" t="s">
        <v>19</v>
      </c>
      <c r="Q28" s="602"/>
      <c r="U28" s="603"/>
    </row>
    <row r="29" spans="2:21">
      <c r="B29" s="494" t="s">
        <v>489</v>
      </c>
      <c r="C29" s="495">
        <v>2465</v>
      </c>
      <c r="D29" s="495">
        <v>2467</v>
      </c>
      <c r="E29" s="514">
        <v>1000</v>
      </c>
      <c r="F29" s="496">
        <v>1070</v>
      </c>
      <c r="G29" s="496">
        <v>1100</v>
      </c>
      <c r="H29" s="497">
        <f>1362-250</f>
        <v>1112</v>
      </c>
      <c r="I29" s="497">
        <f>1391-250</f>
        <v>1141</v>
      </c>
      <c r="J29" s="497">
        <f>1491.71-250</f>
        <v>1241.71</v>
      </c>
      <c r="K29" s="518"/>
      <c r="L29" s="519" t="s">
        <v>19</v>
      </c>
      <c r="M29" s="536" t="s">
        <v>19</v>
      </c>
      <c r="N29" s="536" t="s">
        <v>19</v>
      </c>
      <c r="O29" s="523" t="s">
        <v>19</v>
      </c>
      <c r="Q29" s="602"/>
      <c r="U29" s="603"/>
    </row>
    <row r="30" spans="2:21">
      <c r="B30" s="494" t="s">
        <v>490</v>
      </c>
      <c r="C30" s="495">
        <v>2465</v>
      </c>
      <c r="D30" s="495">
        <v>2468</v>
      </c>
      <c r="E30" s="514">
        <v>1850</v>
      </c>
      <c r="F30" s="496">
        <v>1960</v>
      </c>
      <c r="G30" s="496">
        <v>2000</v>
      </c>
      <c r="H30" s="497">
        <v>2018</v>
      </c>
      <c r="I30" s="497">
        <v>2061</v>
      </c>
      <c r="J30" s="497">
        <v>2210.2199999999998</v>
      </c>
      <c r="K30" s="518"/>
      <c r="L30" s="519" t="s">
        <v>19</v>
      </c>
      <c r="M30" s="536" t="s">
        <v>19</v>
      </c>
      <c r="N30" s="536" t="s">
        <v>19</v>
      </c>
      <c r="O30" s="523" t="s">
        <v>19</v>
      </c>
      <c r="Q30" s="602"/>
      <c r="U30" s="603"/>
    </row>
    <row r="31" spans="2:21">
      <c r="B31" s="494" t="s">
        <v>491</v>
      </c>
      <c r="C31" s="495">
        <v>2465</v>
      </c>
      <c r="D31" s="495">
        <v>2469</v>
      </c>
      <c r="E31" s="514">
        <v>1850</v>
      </c>
      <c r="F31" s="496">
        <v>1960</v>
      </c>
      <c r="G31" s="496">
        <v>2000</v>
      </c>
      <c r="H31" s="497">
        <v>2018</v>
      </c>
      <c r="I31" s="497">
        <v>2061</v>
      </c>
      <c r="J31" s="497">
        <v>2210.2199999999998</v>
      </c>
      <c r="K31" s="518"/>
      <c r="L31" s="519" t="s">
        <v>19</v>
      </c>
      <c r="M31" s="536" t="s">
        <v>19</v>
      </c>
      <c r="N31" s="536" t="s">
        <v>19</v>
      </c>
      <c r="O31" s="523" t="s">
        <v>19</v>
      </c>
      <c r="Q31" s="602"/>
      <c r="U31" s="603"/>
    </row>
    <row r="32" spans="2:21">
      <c r="B32" s="494" t="s">
        <v>493</v>
      </c>
      <c r="C32" s="495">
        <v>2325</v>
      </c>
      <c r="D32" s="495">
        <v>2325</v>
      </c>
      <c r="E32" s="514">
        <v>1590</v>
      </c>
      <c r="F32" s="496" t="s">
        <v>18</v>
      </c>
      <c r="G32" s="496" t="s">
        <v>18</v>
      </c>
      <c r="H32" s="496" t="s">
        <v>18</v>
      </c>
      <c r="I32" s="496" t="s">
        <v>18</v>
      </c>
      <c r="J32" s="496" t="s">
        <v>18</v>
      </c>
      <c r="K32" s="518"/>
      <c r="L32" s="519" t="s">
        <v>20</v>
      </c>
      <c r="M32" s="536" t="s">
        <v>20</v>
      </c>
      <c r="N32" s="520" t="s">
        <v>20</v>
      </c>
      <c r="O32" s="523" t="s">
        <v>20</v>
      </c>
      <c r="Q32" s="602"/>
      <c r="U32" s="603"/>
    </row>
    <row r="33" spans="2:21">
      <c r="B33" s="494" t="s">
        <v>494</v>
      </c>
      <c r="C33" s="495">
        <v>2325</v>
      </c>
      <c r="D33" s="495">
        <v>2326</v>
      </c>
      <c r="E33" s="514">
        <v>1590</v>
      </c>
      <c r="F33" s="496">
        <v>1680</v>
      </c>
      <c r="G33" s="496">
        <v>1720</v>
      </c>
      <c r="H33" s="497">
        <v>1736</v>
      </c>
      <c r="I33" s="497">
        <v>1773</v>
      </c>
      <c r="J33" s="497">
        <v>1901.37</v>
      </c>
      <c r="K33" s="518"/>
      <c r="L33" s="519" t="s">
        <v>19</v>
      </c>
      <c r="M33" s="623" t="s">
        <v>19</v>
      </c>
      <c r="N33" s="536" t="s">
        <v>19</v>
      </c>
      <c r="O33" s="537" t="s">
        <v>19</v>
      </c>
      <c r="Q33" s="602"/>
      <c r="U33" s="603"/>
    </row>
    <row r="34" spans="2:21">
      <c r="B34" s="494" t="s">
        <v>495</v>
      </c>
      <c r="C34" s="495">
        <v>2325</v>
      </c>
      <c r="D34" s="495">
        <v>2327</v>
      </c>
      <c r="E34" s="514">
        <v>790</v>
      </c>
      <c r="F34" s="496">
        <v>850</v>
      </c>
      <c r="G34" s="496">
        <v>880</v>
      </c>
      <c r="H34" s="497">
        <f>1140-250</f>
        <v>890</v>
      </c>
      <c r="I34" s="497">
        <f>1164-250</f>
        <v>914</v>
      </c>
      <c r="J34" s="497">
        <f>1248.27-250</f>
        <v>998.27</v>
      </c>
      <c r="K34" s="518"/>
      <c r="L34" s="519" t="s">
        <v>19</v>
      </c>
      <c r="M34" s="623" t="s">
        <v>19</v>
      </c>
      <c r="N34" s="536" t="s">
        <v>19</v>
      </c>
      <c r="O34" s="537" t="s">
        <v>19</v>
      </c>
      <c r="Q34" s="602"/>
      <c r="U34" s="603"/>
    </row>
    <row r="35" spans="2:21">
      <c r="B35" s="494" t="s">
        <v>496</v>
      </c>
      <c r="C35" s="495">
        <v>2325</v>
      </c>
      <c r="D35" s="495">
        <v>2328</v>
      </c>
      <c r="E35" s="514">
        <v>1590</v>
      </c>
      <c r="F35" s="496">
        <v>1680</v>
      </c>
      <c r="G35" s="496">
        <v>1720</v>
      </c>
      <c r="H35" s="497">
        <v>1736</v>
      </c>
      <c r="I35" s="497">
        <v>1773</v>
      </c>
      <c r="J35" s="497">
        <f>1901.37</f>
        <v>1901.37</v>
      </c>
      <c r="K35" s="518"/>
      <c r="L35" s="519" t="s">
        <v>19</v>
      </c>
      <c r="M35" s="623" t="s">
        <v>19</v>
      </c>
      <c r="N35" s="536" t="s">
        <v>19</v>
      </c>
      <c r="O35" s="537" t="s">
        <v>19</v>
      </c>
      <c r="Q35" s="602"/>
      <c r="U35" s="603"/>
    </row>
    <row r="36" spans="2:21" ht="13.5" thickBot="1">
      <c r="B36" s="526" t="s">
        <v>497</v>
      </c>
      <c r="C36" s="502">
        <v>2325</v>
      </c>
      <c r="D36" s="502">
        <v>2329</v>
      </c>
      <c r="E36" s="528">
        <v>1590</v>
      </c>
      <c r="F36" s="503">
        <v>1680</v>
      </c>
      <c r="G36" s="559">
        <v>1720</v>
      </c>
      <c r="H36" s="531">
        <v>1736</v>
      </c>
      <c r="I36" s="531">
        <v>1773</v>
      </c>
      <c r="J36" s="531">
        <f>1901.37</f>
        <v>1901.37</v>
      </c>
      <c r="K36" s="532"/>
      <c r="L36" s="533" t="s">
        <v>19</v>
      </c>
      <c r="M36" s="624" t="s">
        <v>19</v>
      </c>
      <c r="N36" s="538" t="s">
        <v>19</v>
      </c>
      <c r="O36" s="539" t="s">
        <v>19</v>
      </c>
      <c r="Q36" s="602"/>
      <c r="U36" s="603"/>
    </row>
    <row r="37" spans="2:21" ht="13.5" thickBot="1">
      <c r="B37" s="508" t="s">
        <v>41</v>
      </c>
      <c r="C37" s="509"/>
      <c r="D37" s="509"/>
      <c r="E37" s="509"/>
      <c r="F37" s="510"/>
      <c r="G37" s="510"/>
      <c r="H37" s="509"/>
      <c r="I37" s="509"/>
      <c r="J37" s="509"/>
      <c r="K37" s="509"/>
      <c r="L37" s="509"/>
      <c r="M37" s="509"/>
      <c r="N37" s="509"/>
      <c r="O37" s="511"/>
      <c r="Q37" s="602"/>
      <c r="U37" s="603"/>
    </row>
    <row r="38" spans="2:21">
      <c r="B38" s="486" t="s">
        <v>498</v>
      </c>
      <c r="C38" s="553" t="s">
        <v>18</v>
      </c>
      <c r="D38" s="553" t="s">
        <v>18</v>
      </c>
      <c r="E38" s="554">
        <v>2</v>
      </c>
      <c r="F38" s="554">
        <v>2.25</v>
      </c>
      <c r="G38" s="554">
        <v>2.2999999999999998</v>
      </c>
      <c r="H38" s="555">
        <v>2.2999999999999998</v>
      </c>
      <c r="I38" s="555">
        <v>2.35</v>
      </c>
      <c r="J38" s="555">
        <v>2.5</v>
      </c>
      <c r="K38" s="625"/>
      <c r="L38" s="626" t="s">
        <v>18</v>
      </c>
      <c r="M38" s="626" t="s">
        <v>18</v>
      </c>
      <c r="N38" s="626" t="s">
        <v>18</v>
      </c>
      <c r="O38" s="627" t="s">
        <v>18</v>
      </c>
      <c r="Q38" s="602"/>
      <c r="U38" s="603"/>
    </row>
    <row r="39" spans="2:21">
      <c r="B39" s="494" t="s">
        <v>498</v>
      </c>
      <c r="C39" s="566">
        <v>8017</v>
      </c>
      <c r="D39" s="566"/>
      <c r="E39" s="557">
        <v>2</v>
      </c>
      <c r="F39" s="557">
        <v>2.25</v>
      </c>
      <c r="G39" s="557">
        <v>2.2999999999999998</v>
      </c>
      <c r="H39" s="522">
        <v>2.2999999999999998</v>
      </c>
      <c r="I39" s="522">
        <v>2.35</v>
      </c>
      <c r="J39" s="522">
        <v>2.5</v>
      </c>
      <c r="K39" s="628"/>
      <c r="L39" s="623" t="s">
        <v>19</v>
      </c>
      <c r="M39" s="623" t="s">
        <v>19</v>
      </c>
      <c r="N39" s="623" t="s">
        <v>18</v>
      </c>
      <c r="O39" s="537" t="s">
        <v>18</v>
      </c>
      <c r="Q39" s="602"/>
      <c r="U39" s="603"/>
    </row>
    <row r="40" spans="2:21">
      <c r="B40" s="494" t="s">
        <v>499</v>
      </c>
      <c r="C40" s="566" t="s">
        <v>18</v>
      </c>
      <c r="D40" s="566" t="s">
        <v>18</v>
      </c>
      <c r="E40" s="557">
        <v>5</v>
      </c>
      <c r="F40" s="557">
        <v>5.25</v>
      </c>
      <c r="G40" s="557">
        <v>5.35</v>
      </c>
      <c r="H40" s="522">
        <v>5.4</v>
      </c>
      <c r="I40" s="522">
        <v>5.5</v>
      </c>
      <c r="J40" s="522">
        <v>5.9</v>
      </c>
      <c r="K40" s="628"/>
      <c r="L40" s="623" t="s">
        <v>18</v>
      </c>
      <c r="M40" s="623" t="s">
        <v>18</v>
      </c>
      <c r="N40" s="623" t="s">
        <v>18</v>
      </c>
      <c r="O40" s="537" t="s">
        <v>18</v>
      </c>
      <c r="Q40" s="602"/>
      <c r="U40" s="603"/>
    </row>
    <row r="41" spans="2:21">
      <c r="B41" s="494" t="s">
        <v>499</v>
      </c>
      <c r="C41" s="566">
        <v>8018</v>
      </c>
      <c r="D41" s="566"/>
      <c r="E41" s="557">
        <v>5</v>
      </c>
      <c r="F41" s="557">
        <v>5.25</v>
      </c>
      <c r="G41" s="557">
        <v>5.35</v>
      </c>
      <c r="H41" s="522">
        <v>5.4</v>
      </c>
      <c r="I41" s="522">
        <v>5.5</v>
      </c>
      <c r="J41" s="522">
        <v>5.9</v>
      </c>
      <c r="K41" s="628"/>
      <c r="L41" s="623" t="s">
        <v>19</v>
      </c>
      <c r="M41" s="623" t="s">
        <v>19</v>
      </c>
      <c r="N41" s="623" t="s">
        <v>18</v>
      </c>
      <c r="O41" s="537" t="s">
        <v>18</v>
      </c>
      <c r="Q41" s="602"/>
      <c r="U41" s="603"/>
    </row>
    <row r="42" spans="2:21">
      <c r="B42" s="494" t="s">
        <v>500</v>
      </c>
      <c r="C42" s="566" t="s">
        <v>18</v>
      </c>
      <c r="D42" s="566" t="s">
        <v>18</v>
      </c>
      <c r="E42" s="557">
        <v>7</v>
      </c>
      <c r="F42" s="557">
        <v>7.5</v>
      </c>
      <c r="G42" s="557">
        <v>7.65</v>
      </c>
      <c r="H42" s="629">
        <v>7.7</v>
      </c>
      <c r="I42" s="629">
        <v>7.85</v>
      </c>
      <c r="J42" s="629">
        <v>8.4</v>
      </c>
      <c r="K42" s="628"/>
      <c r="L42" s="623" t="s">
        <v>18</v>
      </c>
      <c r="M42" s="623" t="s">
        <v>18</v>
      </c>
      <c r="N42" s="623" t="s">
        <v>18</v>
      </c>
      <c r="O42" s="537" t="s">
        <v>18</v>
      </c>
      <c r="Q42" s="602"/>
      <c r="U42" s="603"/>
    </row>
    <row r="43" spans="2:21">
      <c r="B43" s="512" t="s">
        <v>501</v>
      </c>
      <c r="C43" s="566" t="s">
        <v>18</v>
      </c>
      <c r="D43" s="566" t="s">
        <v>18</v>
      </c>
      <c r="E43" s="557">
        <v>9</v>
      </c>
      <c r="F43" s="557">
        <v>9.5</v>
      </c>
      <c r="G43" s="557">
        <v>9.6999999999999993</v>
      </c>
      <c r="H43" s="629">
        <v>9.8000000000000007</v>
      </c>
      <c r="I43" s="629">
        <v>10</v>
      </c>
      <c r="J43" s="629">
        <v>10.7</v>
      </c>
      <c r="K43" s="628"/>
      <c r="L43" s="623" t="s">
        <v>18</v>
      </c>
      <c r="M43" s="623" t="s">
        <v>18</v>
      </c>
      <c r="N43" s="623" t="s">
        <v>18</v>
      </c>
      <c r="O43" s="537" t="s">
        <v>18</v>
      </c>
      <c r="Q43" s="602"/>
      <c r="U43" s="603"/>
    </row>
    <row r="44" spans="2:21">
      <c r="B44" s="512" t="s">
        <v>502</v>
      </c>
      <c r="C44" s="566" t="s">
        <v>18</v>
      </c>
      <c r="D44" s="566" t="s">
        <v>18</v>
      </c>
      <c r="E44" s="557">
        <v>11</v>
      </c>
      <c r="F44" s="557">
        <v>11.5</v>
      </c>
      <c r="G44" s="557">
        <v>11.75</v>
      </c>
      <c r="H44" s="629">
        <v>11.85</v>
      </c>
      <c r="I44" s="629">
        <v>12.1</v>
      </c>
      <c r="J44" s="629">
        <v>13</v>
      </c>
      <c r="K44" s="628"/>
      <c r="L44" s="623" t="s">
        <v>18</v>
      </c>
      <c r="M44" s="623" t="s">
        <v>18</v>
      </c>
      <c r="N44" s="623" t="s">
        <v>18</v>
      </c>
      <c r="O44" s="537" t="s">
        <v>18</v>
      </c>
      <c r="Q44" s="602"/>
      <c r="U44" s="603"/>
    </row>
    <row r="45" spans="2:21">
      <c r="B45" s="512" t="s">
        <v>503</v>
      </c>
      <c r="C45" s="566" t="s">
        <v>18</v>
      </c>
      <c r="D45" s="566" t="s">
        <v>18</v>
      </c>
      <c r="E45" s="557">
        <v>13</v>
      </c>
      <c r="F45" s="557">
        <v>14</v>
      </c>
      <c r="G45" s="557">
        <v>14.3</v>
      </c>
      <c r="H45" s="629">
        <v>14.45</v>
      </c>
      <c r="I45" s="629">
        <v>14.75</v>
      </c>
      <c r="J45" s="629">
        <v>15.8</v>
      </c>
      <c r="K45" s="628"/>
      <c r="L45" s="623" t="s">
        <v>18</v>
      </c>
      <c r="M45" s="623" t="s">
        <v>18</v>
      </c>
      <c r="N45" s="623" t="s">
        <v>18</v>
      </c>
      <c r="O45" s="537" t="s">
        <v>18</v>
      </c>
      <c r="Q45" s="602"/>
      <c r="U45" s="603"/>
    </row>
    <row r="46" spans="2:21">
      <c r="B46" s="512" t="s">
        <v>504</v>
      </c>
      <c r="C46" s="566" t="s">
        <v>18</v>
      </c>
      <c r="D46" s="566" t="s">
        <v>18</v>
      </c>
      <c r="E46" s="557">
        <v>15</v>
      </c>
      <c r="F46" s="557">
        <v>16</v>
      </c>
      <c r="G46" s="557">
        <v>16.350000000000001</v>
      </c>
      <c r="H46" s="629">
        <v>16.5</v>
      </c>
      <c r="I46" s="629">
        <v>16.850000000000001</v>
      </c>
      <c r="J46" s="629">
        <v>18.05</v>
      </c>
      <c r="K46" s="628"/>
      <c r="L46" s="623" t="s">
        <v>18</v>
      </c>
      <c r="M46" s="623" t="s">
        <v>18</v>
      </c>
      <c r="N46" s="623" t="s">
        <v>18</v>
      </c>
      <c r="O46" s="537" t="s">
        <v>18</v>
      </c>
      <c r="Q46" s="602"/>
      <c r="U46" s="603"/>
    </row>
    <row r="47" spans="2:21">
      <c r="B47" s="512" t="s">
        <v>505</v>
      </c>
      <c r="C47" s="566" t="s">
        <v>18</v>
      </c>
      <c r="D47" s="566" t="s">
        <v>18</v>
      </c>
      <c r="E47" s="557">
        <v>17</v>
      </c>
      <c r="F47" s="557">
        <v>18</v>
      </c>
      <c r="G47" s="557">
        <v>18.399999999999999</v>
      </c>
      <c r="H47" s="629">
        <v>18.55</v>
      </c>
      <c r="I47" s="629">
        <v>18.95</v>
      </c>
      <c r="J47" s="629">
        <v>20.3</v>
      </c>
      <c r="K47" s="628"/>
      <c r="L47" s="623" t="s">
        <v>18</v>
      </c>
      <c r="M47" s="623" t="s">
        <v>18</v>
      </c>
      <c r="N47" s="623" t="s">
        <v>18</v>
      </c>
      <c r="O47" s="537" t="s">
        <v>18</v>
      </c>
      <c r="Q47" s="602"/>
      <c r="U47" s="603"/>
    </row>
    <row r="48" spans="2:21">
      <c r="B48" s="512" t="s">
        <v>506</v>
      </c>
      <c r="C48" s="566" t="s">
        <v>18</v>
      </c>
      <c r="D48" s="566" t="s">
        <v>18</v>
      </c>
      <c r="E48" s="557">
        <v>19</v>
      </c>
      <c r="F48" s="557">
        <v>20</v>
      </c>
      <c r="G48" s="557">
        <v>20.45</v>
      </c>
      <c r="H48" s="629">
        <v>20.65</v>
      </c>
      <c r="I48" s="629">
        <v>21.1</v>
      </c>
      <c r="J48" s="629">
        <v>22.65</v>
      </c>
      <c r="K48" s="628"/>
      <c r="L48" s="623" t="s">
        <v>18</v>
      </c>
      <c r="M48" s="623" t="s">
        <v>18</v>
      </c>
      <c r="N48" s="623" t="s">
        <v>18</v>
      </c>
      <c r="O48" s="537" t="s">
        <v>18</v>
      </c>
      <c r="Q48" s="602"/>
      <c r="U48" s="603"/>
    </row>
    <row r="49" spans="2:21">
      <c r="B49" s="512" t="s">
        <v>507</v>
      </c>
      <c r="C49" s="566" t="s">
        <v>18</v>
      </c>
      <c r="D49" s="566" t="s">
        <v>18</v>
      </c>
      <c r="E49" s="557">
        <v>10</v>
      </c>
      <c r="F49" s="557">
        <v>11</v>
      </c>
      <c r="G49" s="557">
        <v>11.25</v>
      </c>
      <c r="H49" s="522">
        <v>11.35</v>
      </c>
      <c r="I49" s="522">
        <v>11.6</v>
      </c>
      <c r="J49" s="522">
        <v>12.45</v>
      </c>
      <c r="K49" s="518"/>
      <c r="L49" s="623" t="s">
        <v>18</v>
      </c>
      <c r="M49" s="623" t="s">
        <v>18</v>
      </c>
      <c r="N49" s="623" t="s">
        <v>18</v>
      </c>
      <c r="O49" s="537" t="s">
        <v>18</v>
      </c>
      <c r="Q49" s="602"/>
      <c r="U49" s="603"/>
    </row>
    <row r="50" spans="2:21">
      <c r="B50" s="512" t="s">
        <v>508</v>
      </c>
      <c r="C50" s="566">
        <v>8080</v>
      </c>
      <c r="D50" s="566"/>
      <c r="E50" s="557">
        <v>10</v>
      </c>
      <c r="F50" s="557">
        <v>11</v>
      </c>
      <c r="G50" s="557">
        <v>11.25</v>
      </c>
      <c r="H50" s="522">
        <v>11.35</v>
      </c>
      <c r="I50" s="522">
        <v>11.6</v>
      </c>
      <c r="J50" s="522">
        <v>12.45</v>
      </c>
      <c r="K50" s="518"/>
      <c r="L50" s="623" t="s">
        <v>19</v>
      </c>
      <c r="M50" s="623" t="s">
        <v>19</v>
      </c>
      <c r="N50" s="623" t="s">
        <v>18</v>
      </c>
      <c r="O50" s="537" t="s">
        <v>18</v>
      </c>
      <c r="Q50" s="602"/>
      <c r="U50" s="603"/>
    </row>
    <row r="51" spans="2:21">
      <c r="B51" s="512" t="s">
        <v>509</v>
      </c>
      <c r="C51" s="566" t="s">
        <v>18</v>
      </c>
      <c r="D51" s="566" t="s">
        <v>18</v>
      </c>
      <c r="E51" s="557">
        <v>16</v>
      </c>
      <c r="F51" s="557">
        <v>17</v>
      </c>
      <c r="G51" s="557">
        <v>17.5</v>
      </c>
      <c r="H51" s="522">
        <v>17.649999999999999</v>
      </c>
      <c r="I51" s="522">
        <v>18</v>
      </c>
      <c r="J51" s="522">
        <v>19.3</v>
      </c>
      <c r="K51" s="518"/>
      <c r="L51" s="623" t="s">
        <v>18</v>
      </c>
      <c r="M51" s="623" t="s">
        <v>18</v>
      </c>
      <c r="N51" s="623" t="s">
        <v>18</v>
      </c>
      <c r="O51" s="537" t="s">
        <v>18</v>
      </c>
      <c r="Q51" s="602"/>
      <c r="U51" s="603"/>
    </row>
    <row r="52" spans="2:21">
      <c r="B52" s="512" t="s">
        <v>510</v>
      </c>
      <c r="C52" s="566" t="s">
        <v>18</v>
      </c>
      <c r="D52" s="566" t="s">
        <v>18</v>
      </c>
      <c r="E52" s="557">
        <v>20</v>
      </c>
      <c r="F52" s="557">
        <v>21</v>
      </c>
      <c r="G52" s="557">
        <v>21.5</v>
      </c>
      <c r="H52" s="522">
        <v>21.7</v>
      </c>
      <c r="I52" s="522">
        <v>22.15</v>
      </c>
      <c r="J52" s="522">
        <v>23.75</v>
      </c>
      <c r="K52" s="518"/>
      <c r="L52" s="623" t="s">
        <v>18</v>
      </c>
      <c r="M52" s="623" t="s">
        <v>18</v>
      </c>
      <c r="N52" s="623" t="s">
        <v>18</v>
      </c>
      <c r="O52" s="537" t="s">
        <v>18</v>
      </c>
      <c r="Q52" s="602"/>
      <c r="U52" s="603"/>
    </row>
    <row r="53" spans="2:21">
      <c r="B53" s="512" t="s">
        <v>511</v>
      </c>
      <c r="C53" s="566" t="s">
        <v>18</v>
      </c>
      <c r="D53" s="566" t="s">
        <v>18</v>
      </c>
      <c r="E53" s="557">
        <v>0</v>
      </c>
      <c r="F53" s="557">
        <v>0</v>
      </c>
      <c r="G53" s="557">
        <v>0</v>
      </c>
      <c r="H53" s="557">
        <v>0</v>
      </c>
      <c r="I53" s="557">
        <v>0</v>
      </c>
      <c r="J53" s="557" t="s">
        <v>810</v>
      </c>
      <c r="K53" s="518"/>
      <c r="L53" s="623" t="s">
        <v>18</v>
      </c>
      <c r="M53" s="623" t="s">
        <v>18</v>
      </c>
      <c r="N53" s="623" t="s">
        <v>18</v>
      </c>
      <c r="O53" s="537" t="s">
        <v>18</v>
      </c>
      <c r="Q53" s="602"/>
      <c r="U53" s="603"/>
    </row>
    <row r="54" spans="2:21">
      <c r="B54" s="512" t="s">
        <v>512</v>
      </c>
      <c r="C54" s="566" t="s">
        <v>18</v>
      </c>
      <c r="D54" s="566" t="s">
        <v>18</v>
      </c>
      <c r="E54" s="557">
        <v>2</v>
      </c>
      <c r="F54" s="557">
        <v>2.1</v>
      </c>
      <c r="G54" s="557">
        <v>2.15</v>
      </c>
      <c r="H54" s="522">
        <v>2.15</v>
      </c>
      <c r="I54" s="522">
        <v>2.2000000000000002</v>
      </c>
      <c r="J54" s="522">
        <v>2.35</v>
      </c>
      <c r="K54" s="630"/>
      <c r="L54" s="623" t="s">
        <v>18</v>
      </c>
      <c r="M54" s="623" t="s">
        <v>18</v>
      </c>
      <c r="N54" s="623" t="s">
        <v>18</v>
      </c>
      <c r="O54" s="537" t="s">
        <v>18</v>
      </c>
      <c r="Q54" s="602"/>
      <c r="U54" s="603"/>
    </row>
    <row r="55" spans="2:21">
      <c r="B55" s="512" t="s">
        <v>513</v>
      </c>
      <c r="C55" s="566" t="s">
        <v>18</v>
      </c>
      <c r="D55" s="566" t="s">
        <v>18</v>
      </c>
      <c r="E55" s="557">
        <v>1.2</v>
      </c>
      <c r="F55" s="557">
        <v>1.3</v>
      </c>
      <c r="G55" s="557">
        <v>1.35</v>
      </c>
      <c r="H55" s="522">
        <v>1.35</v>
      </c>
      <c r="I55" s="522">
        <v>1.4</v>
      </c>
      <c r="J55" s="522">
        <v>1.5</v>
      </c>
      <c r="K55" s="630"/>
      <c r="L55" s="623" t="s">
        <v>18</v>
      </c>
      <c r="M55" s="623" t="s">
        <v>18</v>
      </c>
      <c r="N55" s="623" t="s">
        <v>18</v>
      </c>
      <c r="O55" s="537" t="s">
        <v>18</v>
      </c>
      <c r="Q55" s="602"/>
      <c r="U55" s="603"/>
    </row>
    <row r="56" spans="2:21">
      <c r="B56" s="512" t="s">
        <v>514</v>
      </c>
      <c r="C56" s="566" t="s">
        <v>18</v>
      </c>
      <c r="D56" s="566" t="s">
        <v>18</v>
      </c>
      <c r="E56" s="557">
        <v>15</v>
      </c>
      <c r="F56" s="557">
        <v>16</v>
      </c>
      <c r="G56" s="557">
        <v>16.350000000000001</v>
      </c>
      <c r="H56" s="522">
        <v>16.5</v>
      </c>
      <c r="I56" s="522">
        <v>16.850000000000001</v>
      </c>
      <c r="J56" s="522">
        <v>18.05</v>
      </c>
      <c r="K56" s="630"/>
      <c r="L56" s="623" t="s">
        <v>18</v>
      </c>
      <c r="M56" s="623" t="s">
        <v>18</v>
      </c>
      <c r="N56" s="623" t="s">
        <v>18</v>
      </c>
      <c r="O56" s="537" t="s">
        <v>18</v>
      </c>
      <c r="Q56" s="602"/>
      <c r="U56" s="603"/>
    </row>
    <row r="57" spans="2:21">
      <c r="B57" s="512" t="s">
        <v>515</v>
      </c>
      <c r="C57" s="566" t="s">
        <v>18</v>
      </c>
      <c r="D57" s="566" t="s">
        <v>18</v>
      </c>
      <c r="E57" s="557">
        <v>10</v>
      </c>
      <c r="F57" s="557">
        <v>11</v>
      </c>
      <c r="G57" s="557">
        <v>11.25</v>
      </c>
      <c r="H57" s="522">
        <v>11.35</v>
      </c>
      <c r="I57" s="522">
        <v>11.6</v>
      </c>
      <c r="J57" s="522">
        <v>12.45</v>
      </c>
      <c r="K57" s="518"/>
      <c r="L57" s="623" t="s">
        <v>18</v>
      </c>
      <c r="M57" s="623" t="s">
        <v>18</v>
      </c>
      <c r="N57" s="623" t="s">
        <v>18</v>
      </c>
      <c r="O57" s="537" t="s">
        <v>18</v>
      </c>
      <c r="Q57" s="602"/>
      <c r="U57" s="603"/>
    </row>
    <row r="58" spans="2:21">
      <c r="B58" s="512" t="s">
        <v>516</v>
      </c>
      <c r="C58" s="566" t="s">
        <v>18</v>
      </c>
      <c r="D58" s="566" t="s">
        <v>18</v>
      </c>
      <c r="E58" s="557">
        <v>1.5</v>
      </c>
      <c r="F58" s="557">
        <v>1.6</v>
      </c>
      <c r="G58" s="557">
        <v>1.65</v>
      </c>
      <c r="H58" s="522">
        <v>1.65</v>
      </c>
      <c r="I58" s="522">
        <v>1.7</v>
      </c>
      <c r="J58" s="522">
        <v>1.8</v>
      </c>
      <c r="K58" s="518"/>
      <c r="L58" s="623" t="s">
        <v>18</v>
      </c>
      <c r="M58" s="623" t="s">
        <v>18</v>
      </c>
      <c r="N58" s="623" t="s">
        <v>18</v>
      </c>
      <c r="O58" s="537" t="s">
        <v>18</v>
      </c>
      <c r="Q58" s="602"/>
      <c r="U58" s="603"/>
    </row>
    <row r="59" spans="2:21">
      <c r="B59" s="512" t="s">
        <v>517</v>
      </c>
      <c r="C59" s="566" t="s">
        <v>18</v>
      </c>
      <c r="D59" s="566" t="s">
        <v>18</v>
      </c>
      <c r="E59" s="557">
        <v>3</v>
      </c>
      <c r="F59" s="557">
        <v>3</v>
      </c>
      <c r="G59" s="496" t="s">
        <v>518</v>
      </c>
      <c r="H59" s="496" t="s">
        <v>518</v>
      </c>
      <c r="I59" s="496" t="s">
        <v>518</v>
      </c>
      <c r="J59" s="496" t="s">
        <v>518</v>
      </c>
      <c r="K59" s="518"/>
      <c r="L59" s="623" t="s">
        <v>18</v>
      </c>
      <c r="M59" s="623" t="s">
        <v>18</v>
      </c>
      <c r="N59" s="623" t="s">
        <v>18</v>
      </c>
      <c r="O59" s="537" t="s">
        <v>18</v>
      </c>
      <c r="Q59" s="602"/>
      <c r="U59" s="603"/>
    </row>
    <row r="60" spans="2:21">
      <c r="B60" s="512" t="s">
        <v>519</v>
      </c>
      <c r="C60" s="566" t="s">
        <v>18</v>
      </c>
      <c r="D60" s="566" t="s">
        <v>18</v>
      </c>
      <c r="E60" s="557">
        <v>25</v>
      </c>
      <c r="F60" s="496" t="s">
        <v>518</v>
      </c>
      <c r="G60" s="496" t="s">
        <v>518</v>
      </c>
      <c r="H60" s="496" t="s">
        <v>518</v>
      </c>
      <c r="I60" s="496" t="s">
        <v>518</v>
      </c>
      <c r="J60" s="496" t="s">
        <v>518</v>
      </c>
      <c r="K60" s="518"/>
      <c r="L60" s="623" t="s">
        <v>18</v>
      </c>
      <c r="M60" s="623" t="s">
        <v>18</v>
      </c>
      <c r="N60" s="623" t="s">
        <v>18</v>
      </c>
      <c r="O60" s="537" t="s">
        <v>18</v>
      </c>
      <c r="Q60" s="602"/>
      <c r="U60" s="603"/>
    </row>
    <row r="61" spans="2:21">
      <c r="B61" s="512" t="s">
        <v>520</v>
      </c>
      <c r="C61" s="566" t="s">
        <v>18</v>
      </c>
      <c r="D61" s="566" t="s">
        <v>18</v>
      </c>
      <c r="E61" s="557" t="s">
        <v>521</v>
      </c>
      <c r="F61" s="496" t="s">
        <v>518</v>
      </c>
      <c r="G61" s="496" t="s">
        <v>518</v>
      </c>
      <c r="H61" s="496" t="s">
        <v>518</v>
      </c>
      <c r="I61" s="496" t="s">
        <v>518</v>
      </c>
      <c r="J61" s="496" t="s">
        <v>518</v>
      </c>
      <c r="K61" s="630"/>
      <c r="L61" s="623" t="s">
        <v>18</v>
      </c>
      <c r="M61" s="623" t="s">
        <v>18</v>
      </c>
      <c r="N61" s="623" t="s">
        <v>18</v>
      </c>
      <c r="O61" s="537" t="s">
        <v>18</v>
      </c>
      <c r="Q61" s="602"/>
      <c r="U61" s="603"/>
    </row>
    <row r="62" spans="2:21">
      <c r="B62" s="512" t="s">
        <v>522</v>
      </c>
      <c r="C62" s="566" t="s">
        <v>18</v>
      </c>
      <c r="D62" s="566" t="s">
        <v>18</v>
      </c>
      <c r="E62" s="557">
        <v>2.5</v>
      </c>
      <c r="F62" s="557">
        <v>2.5</v>
      </c>
      <c r="G62" s="557">
        <v>2.5</v>
      </c>
      <c r="H62" s="522">
        <v>2.5</v>
      </c>
      <c r="I62" s="522">
        <v>2.5</v>
      </c>
      <c r="J62" s="522">
        <v>2.5</v>
      </c>
      <c r="K62" s="630"/>
      <c r="L62" s="623" t="s">
        <v>18</v>
      </c>
      <c r="M62" s="623" t="s">
        <v>18</v>
      </c>
      <c r="N62" s="623" t="s">
        <v>18</v>
      </c>
      <c r="O62" s="537" t="s">
        <v>18</v>
      </c>
      <c r="Q62" s="602"/>
      <c r="U62" s="603"/>
    </row>
    <row r="63" spans="2:21">
      <c r="B63" s="512" t="s">
        <v>523</v>
      </c>
      <c r="C63" s="566" t="s">
        <v>18</v>
      </c>
      <c r="D63" s="566" t="s">
        <v>18</v>
      </c>
      <c r="E63" s="557">
        <v>4</v>
      </c>
      <c r="F63" s="557">
        <v>4</v>
      </c>
      <c r="G63" s="557">
        <v>4</v>
      </c>
      <c r="H63" s="522">
        <v>4</v>
      </c>
      <c r="I63" s="522">
        <v>4</v>
      </c>
      <c r="J63" s="522">
        <v>4</v>
      </c>
      <c r="K63" s="518"/>
      <c r="L63" s="623" t="s">
        <v>18</v>
      </c>
      <c r="M63" s="623" t="s">
        <v>18</v>
      </c>
      <c r="N63" s="623" t="s">
        <v>18</v>
      </c>
      <c r="O63" s="537" t="s">
        <v>18</v>
      </c>
      <c r="Q63" s="602"/>
      <c r="U63" s="603"/>
    </row>
    <row r="64" spans="2:21">
      <c r="B64" s="512" t="s">
        <v>524</v>
      </c>
      <c r="C64" s="566" t="s">
        <v>18</v>
      </c>
      <c r="D64" s="566" t="s">
        <v>18</v>
      </c>
      <c r="E64" s="557"/>
      <c r="F64" s="557">
        <v>3.5</v>
      </c>
      <c r="G64" s="557">
        <v>3.6</v>
      </c>
      <c r="H64" s="522">
        <v>3.65</v>
      </c>
      <c r="I64" s="522">
        <v>3.75</v>
      </c>
      <c r="J64" s="522">
        <v>4</v>
      </c>
      <c r="K64" s="518"/>
      <c r="L64" s="623" t="s">
        <v>18</v>
      </c>
      <c r="M64" s="623" t="s">
        <v>18</v>
      </c>
      <c r="N64" s="623" t="s">
        <v>18</v>
      </c>
      <c r="O64" s="537" t="s">
        <v>18</v>
      </c>
      <c r="Q64" s="602"/>
      <c r="U64" s="603"/>
    </row>
    <row r="65" spans="2:21" ht="13.5" thickBot="1">
      <c r="B65" s="526" t="s">
        <v>525</v>
      </c>
      <c r="C65" s="631" t="s">
        <v>18</v>
      </c>
      <c r="D65" s="631" t="s">
        <v>18</v>
      </c>
      <c r="E65" s="559"/>
      <c r="F65" s="559" t="s">
        <v>18</v>
      </c>
      <c r="G65" s="559" t="s">
        <v>526</v>
      </c>
      <c r="H65" s="531">
        <v>4.6500000000000004</v>
      </c>
      <c r="I65" s="531">
        <v>4.75</v>
      </c>
      <c r="J65" s="531">
        <v>5.0999999999999996</v>
      </c>
      <c r="K65" s="532"/>
      <c r="L65" s="624" t="s">
        <v>18</v>
      </c>
      <c r="M65" s="624" t="s">
        <v>18</v>
      </c>
      <c r="N65" s="624" t="s">
        <v>18</v>
      </c>
      <c r="O65" s="539" t="s">
        <v>18</v>
      </c>
      <c r="Q65" s="602"/>
      <c r="U65" s="603"/>
    </row>
    <row r="66" spans="2:21" ht="13.5" thickBot="1">
      <c r="B66" s="508" t="s">
        <v>194</v>
      </c>
      <c r="C66" s="509"/>
      <c r="D66" s="509"/>
      <c r="E66" s="509"/>
      <c r="F66" s="510"/>
      <c r="G66" s="510"/>
      <c r="H66" s="509"/>
      <c r="I66" s="509"/>
      <c r="J66" s="509"/>
      <c r="K66" s="509"/>
      <c r="L66" s="509"/>
      <c r="M66" s="509"/>
      <c r="N66" s="509"/>
      <c r="O66" s="511"/>
      <c r="Q66" s="602"/>
      <c r="U66" s="603"/>
    </row>
    <row r="67" spans="2:21">
      <c r="B67" s="560" t="s">
        <v>18</v>
      </c>
      <c r="C67" s="553" t="s">
        <v>18</v>
      </c>
      <c r="D67" s="553" t="s">
        <v>18</v>
      </c>
      <c r="E67" s="554" t="s">
        <v>18</v>
      </c>
      <c r="F67" s="554"/>
      <c r="G67" s="554"/>
      <c r="H67" s="555"/>
      <c r="I67" s="555" t="s">
        <v>18</v>
      </c>
      <c r="J67" s="555"/>
      <c r="K67" s="632"/>
      <c r="L67" s="626" t="s">
        <v>18</v>
      </c>
      <c r="M67" s="626" t="s">
        <v>18</v>
      </c>
      <c r="N67" s="626" t="s">
        <v>18</v>
      </c>
      <c r="O67" s="627" t="s">
        <v>18</v>
      </c>
      <c r="Q67" s="602"/>
      <c r="U67" s="603"/>
    </row>
    <row r="68" spans="2:21" ht="13.5" thickBot="1">
      <c r="B68" s="526" t="s">
        <v>18</v>
      </c>
      <c r="C68" s="631" t="s">
        <v>18</v>
      </c>
      <c r="D68" s="631" t="s">
        <v>18</v>
      </c>
      <c r="E68" s="559" t="s">
        <v>18</v>
      </c>
      <c r="F68" s="559"/>
      <c r="G68" s="559"/>
      <c r="H68" s="531"/>
      <c r="I68" s="531" t="s">
        <v>18</v>
      </c>
      <c r="J68" s="531"/>
      <c r="K68" s="633"/>
      <c r="L68" s="624" t="s">
        <v>18</v>
      </c>
      <c r="M68" s="624" t="s">
        <v>18</v>
      </c>
      <c r="N68" s="624" t="s">
        <v>18</v>
      </c>
      <c r="O68" s="539" t="s">
        <v>18</v>
      </c>
      <c r="Q68" s="602"/>
      <c r="U68" s="603"/>
    </row>
    <row r="69" spans="2:21" ht="13.5" thickBot="1">
      <c r="B69" s="508" t="s">
        <v>211</v>
      </c>
      <c r="C69" s="509"/>
      <c r="D69" s="509"/>
      <c r="E69" s="634"/>
      <c r="F69" s="634"/>
      <c r="G69" s="634"/>
      <c r="H69" s="634"/>
      <c r="I69" s="634"/>
      <c r="J69" s="634"/>
      <c r="K69" s="634"/>
      <c r="L69" s="634"/>
      <c r="M69" s="634"/>
      <c r="N69" s="634"/>
      <c r="O69" s="635"/>
      <c r="Q69" s="602"/>
      <c r="U69" s="603"/>
    </row>
    <row r="70" spans="2:21">
      <c r="B70" s="636" t="s">
        <v>527</v>
      </c>
      <c r="C70" s="637">
        <v>2475</v>
      </c>
      <c r="D70" s="638">
        <v>2475</v>
      </c>
      <c r="E70" s="488">
        <v>25</v>
      </c>
      <c r="F70" s="488">
        <v>25</v>
      </c>
      <c r="G70" s="488">
        <v>25</v>
      </c>
      <c r="H70" s="639">
        <v>25</v>
      </c>
      <c r="I70" s="639">
        <v>25</v>
      </c>
      <c r="J70" s="639">
        <v>25</v>
      </c>
      <c r="K70" s="640"/>
      <c r="L70" s="641" t="s">
        <v>19</v>
      </c>
      <c r="M70" s="641" t="s">
        <v>19</v>
      </c>
      <c r="N70" s="641" t="s">
        <v>19</v>
      </c>
      <c r="O70" s="642" t="s">
        <v>19</v>
      </c>
      <c r="Q70" s="602"/>
      <c r="U70" s="603"/>
    </row>
    <row r="71" spans="2:21">
      <c r="B71" s="643" t="s">
        <v>528</v>
      </c>
      <c r="C71" s="644">
        <v>2475</v>
      </c>
      <c r="D71" s="645">
        <v>2476</v>
      </c>
      <c r="E71" s="496">
        <v>25</v>
      </c>
      <c r="F71" s="496">
        <v>25</v>
      </c>
      <c r="G71" s="496">
        <v>25</v>
      </c>
      <c r="H71" s="646">
        <v>25</v>
      </c>
      <c r="I71" s="646">
        <v>25</v>
      </c>
      <c r="J71" s="646">
        <v>25</v>
      </c>
      <c r="K71" s="647"/>
      <c r="L71" s="648" t="s">
        <v>19</v>
      </c>
      <c r="M71" s="648" t="s">
        <v>19</v>
      </c>
      <c r="N71" s="648" t="s">
        <v>19</v>
      </c>
      <c r="O71" s="649" t="s">
        <v>19</v>
      </c>
      <c r="Q71" s="602"/>
      <c r="U71" s="603"/>
    </row>
    <row r="72" spans="2:21">
      <c r="B72" s="643" t="s">
        <v>529</v>
      </c>
      <c r="C72" s="644">
        <v>2475</v>
      </c>
      <c r="D72" s="645">
        <v>2477</v>
      </c>
      <c r="E72" s="496">
        <v>25</v>
      </c>
      <c r="F72" s="496">
        <v>25</v>
      </c>
      <c r="G72" s="496">
        <v>25</v>
      </c>
      <c r="H72" s="646">
        <v>25</v>
      </c>
      <c r="I72" s="646">
        <v>25</v>
      </c>
      <c r="J72" s="646">
        <v>25</v>
      </c>
      <c r="K72" s="647"/>
      <c r="L72" s="648" t="s">
        <v>19</v>
      </c>
      <c r="M72" s="648" t="s">
        <v>19</v>
      </c>
      <c r="N72" s="648" t="s">
        <v>19</v>
      </c>
      <c r="O72" s="649" t="s">
        <v>19</v>
      </c>
      <c r="Q72" s="602"/>
      <c r="U72" s="603"/>
    </row>
    <row r="73" spans="2:21">
      <c r="B73" s="643" t="s">
        <v>530</v>
      </c>
      <c r="C73" s="644">
        <v>2475</v>
      </c>
      <c r="D73" s="645">
        <v>2478</v>
      </c>
      <c r="E73" s="496">
        <v>25</v>
      </c>
      <c r="F73" s="496">
        <v>25</v>
      </c>
      <c r="G73" s="496">
        <v>25</v>
      </c>
      <c r="H73" s="646">
        <v>25</v>
      </c>
      <c r="I73" s="646">
        <v>25</v>
      </c>
      <c r="J73" s="646">
        <v>25</v>
      </c>
      <c r="K73" s="647"/>
      <c r="L73" s="648" t="s">
        <v>19</v>
      </c>
      <c r="M73" s="648" t="s">
        <v>19</v>
      </c>
      <c r="N73" s="648" t="s">
        <v>19</v>
      </c>
      <c r="O73" s="649" t="s">
        <v>19</v>
      </c>
      <c r="Q73" s="602"/>
      <c r="U73" s="603"/>
    </row>
    <row r="74" spans="2:21">
      <c r="B74" s="643" t="s">
        <v>531</v>
      </c>
      <c r="C74" s="644">
        <v>2475</v>
      </c>
      <c r="D74" s="645">
        <v>2479</v>
      </c>
      <c r="E74" s="496">
        <v>25</v>
      </c>
      <c r="F74" s="496">
        <v>25</v>
      </c>
      <c r="G74" s="496">
        <v>25</v>
      </c>
      <c r="H74" s="646">
        <v>25</v>
      </c>
      <c r="I74" s="646">
        <v>25</v>
      </c>
      <c r="J74" s="646">
        <v>25</v>
      </c>
      <c r="K74" s="630"/>
      <c r="L74" s="650" t="s">
        <v>19</v>
      </c>
      <c r="M74" s="650" t="s">
        <v>19</v>
      </c>
      <c r="N74" s="650" t="s">
        <v>19</v>
      </c>
      <c r="O74" s="651" t="s">
        <v>19</v>
      </c>
      <c r="Q74" s="602"/>
      <c r="U74" s="603"/>
    </row>
    <row r="75" spans="2:21" ht="13.5" thickBot="1">
      <c r="B75" s="508" t="s">
        <v>194</v>
      </c>
      <c r="C75" s="509"/>
      <c r="D75" s="509"/>
      <c r="E75" s="509"/>
      <c r="F75" s="510"/>
      <c r="G75" s="510"/>
      <c r="H75" s="509"/>
      <c r="I75" s="509"/>
      <c r="J75" s="509"/>
      <c r="K75" s="509"/>
      <c r="L75" s="509"/>
      <c r="M75" s="509"/>
      <c r="N75" s="509"/>
      <c r="O75" s="511"/>
      <c r="Q75" s="602"/>
      <c r="U75" s="603"/>
    </row>
    <row r="76" spans="2:21">
      <c r="B76" s="560" t="s">
        <v>18</v>
      </c>
      <c r="C76" s="553" t="s">
        <v>18</v>
      </c>
      <c r="D76" s="553" t="s">
        <v>18</v>
      </c>
      <c r="E76" s="554" t="s">
        <v>18</v>
      </c>
      <c r="F76" s="554" t="s">
        <v>18</v>
      </c>
      <c r="G76" s="554"/>
      <c r="H76" s="554"/>
      <c r="I76" s="554" t="s">
        <v>18</v>
      </c>
      <c r="J76" s="554" t="s">
        <v>18</v>
      </c>
      <c r="K76" s="652"/>
      <c r="L76" s="632"/>
      <c r="M76" s="626"/>
      <c r="N76" s="626" t="s">
        <v>18</v>
      </c>
      <c r="O76" s="627" t="s">
        <v>18</v>
      </c>
      <c r="Q76" s="602"/>
      <c r="U76" s="603"/>
    </row>
    <row r="77" spans="2:21" ht="13.5" thickBot="1">
      <c r="B77" s="526" t="s">
        <v>18</v>
      </c>
      <c r="C77" s="631" t="s">
        <v>18</v>
      </c>
      <c r="D77" s="631" t="s">
        <v>18</v>
      </c>
      <c r="E77" s="559" t="s">
        <v>18</v>
      </c>
      <c r="F77" s="559" t="s">
        <v>18</v>
      </c>
      <c r="G77" s="559"/>
      <c r="H77" s="559"/>
      <c r="I77" s="559" t="s">
        <v>18</v>
      </c>
      <c r="J77" s="559" t="s">
        <v>18</v>
      </c>
      <c r="K77" s="653"/>
      <c r="L77" s="633"/>
      <c r="M77" s="624"/>
      <c r="N77" s="624" t="s">
        <v>18</v>
      </c>
      <c r="O77" s="539" t="s">
        <v>18</v>
      </c>
      <c r="Q77" s="602"/>
      <c r="U77" s="603"/>
    </row>
    <row r="78" spans="2:21" ht="13.5" thickBot="1">
      <c r="B78" s="508" t="s">
        <v>211</v>
      </c>
      <c r="C78" s="509"/>
      <c r="D78" s="509"/>
      <c r="E78" s="509"/>
      <c r="F78" s="510"/>
      <c r="G78" s="510"/>
      <c r="H78" s="509"/>
      <c r="I78" s="509"/>
      <c r="J78" s="509"/>
      <c r="K78" s="509"/>
      <c r="L78" s="509"/>
      <c r="M78" s="509"/>
      <c r="N78" s="509"/>
      <c r="O78" s="511"/>
      <c r="Q78" s="602"/>
      <c r="U78" s="603"/>
    </row>
    <row r="79" spans="2:21">
      <c r="B79" s="560" t="s">
        <v>18</v>
      </c>
      <c r="C79" s="553" t="s">
        <v>18</v>
      </c>
      <c r="D79" s="553" t="s">
        <v>18</v>
      </c>
      <c r="E79" s="554" t="s">
        <v>18</v>
      </c>
      <c r="F79" s="554" t="s">
        <v>18</v>
      </c>
      <c r="G79" s="554"/>
      <c r="H79" s="554"/>
      <c r="I79" s="554" t="s">
        <v>18</v>
      </c>
      <c r="J79" s="554" t="s">
        <v>18</v>
      </c>
      <c r="K79" s="652"/>
      <c r="L79" s="632"/>
      <c r="M79" s="626"/>
      <c r="N79" s="626" t="s">
        <v>18</v>
      </c>
      <c r="O79" s="627" t="s">
        <v>18</v>
      </c>
      <c r="Q79" s="602"/>
      <c r="U79" s="603"/>
    </row>
    <row r="80" spans="2:21" ht="13.5" thickBot="1">
      <c r="B80" s="526" t="s">
        <v>18</v>
      </c>
      <c r="C80" s="631" t="s">
        <v>18</v>
      </c>
      <c r="D80" s="631" t="s">
        <v>18</v>
      </c>
      <c r="E80" s="559" t="s">
        <v>18</v>
      </c>
      <c r="F80" s="559" t="s">
        <v>18</v>
      </c>
      <c r="G80" s="559"/>
      <c r="H80" s="559"/>
      <c r="I80" s="559" t="s">
        <v>18</v>
      </c>
      <c r="J80" s="559" t="s">
        <v>18</v>
      </c>
      <c r="K80" s="653"/>
      <c r="L80" s="633"/>
      <c r="M80" s="624"/>
      <c r="N80" s="624" t="s">
        <v>18</v>
      </c>
      <c r="O80" s="539" t="s">
        <v>18</v>
      </c>
      <c r="Q80" s="654"/>
      <c r="R80" s="655"/>
      <c r="S80" s="655"/>
      <c r="T80" s="655"/>
      <c r="U80" s="656"/>
    </row>
    <row r="82" spans="1:11">
      <c r="A82" s="468" t="s">
        <v>186</v>
      </c>
      <c r="B82" s="578" t="s">
        <v>1037</v>
      </c>
      <c r="C82" s="580"/>
      <c r="D82" s="580"/>
    </row>
    <row r="83" spans="1:11">
      <c r="B83" s="657"/>
      <c r="C83" s="657"/>
      <c r="D83" s="657"/>
      <c r="E83" s="469"/>
      <c r="F83" s="469"/>
      <c r="G83" s="469"/>
      <c r="H83" s="469"/>
      <c r="I83" s="469"/>
      <c r="J83" s="469"/>
    </row>
    <row r="84" spans="1:11">
      <c r="B84" s="578" t="s">
        <v>532</v>
      </c>
      <c r="C84" s="657"/>
      <c r="D84" s="657"/>
      <c r="E84" s="469"/>
      <c r="F84" s="469"/>
      <c r="G84" s="469"/>
      <c r="H84" s="469"/>
      <c r="I84" s="469"/>
      <c r="J84" s="469"/>
    </row>
    <row r="85" spans="1:11">
      <c r="B85" s="658"/>
      <c r="C85" s="658"/>
      <c r="D85" s="659"/>
      <c r="E85" s="658"/>
      <c r="F85" s="658"/>
      <c r="G85" s="658"/>
      <c r="H85" s="658"/>
      <c r="I85" s="658"/>
      <c r="J85" s="658"/>
    </row>
    <row r="86" spans="1:11">
      <c r="B86" s="469"/>
      <c r="C86" s="469"/>
      <c r="D86" s="660"/>
      <c r="E86" s="661"/>
      <c r="F86" s="661"/>
      <c r="G86" s="661"/>
      <c r="H86" s="661"/>
      <c r="I86" s="661"/>
      <c r="J86" s="661"/>
    </row>
    <row r="87" spans="1:11">
      <c r="B87" s="469"/>
      <c r="C87" s="469"/>
      <c r="D87" s="660"/>
      <c r="E87" s="661"/>
      <c r="F87" s="661"/>
      <c r="G87" s="661"/>
      <c r="H87" s="661"/>
      <c r="I87" s="661"/>
      <c r="J87" s="661"/>
    </row>
    <row r="88" spans="1:11">
      <c r="B88" s="469"/>
      <c r="C88" s="469"/>
      <c r="D88" s="660"/>
      <c r="E88" s="661"/>
      <c r="F88" s="661"/>
      <c r="G88" s="661"/>
      <c r="H88" s="661"/>
      <c r="I88" s="661"/>
      <c r="J88" s="661"/>
    </row>
    <row r="89" spans="1:11">
      <c r="B89" s="469"/>
      <c r="C89" s="469"/>
      <c r="D89" s="660"/>
      <c r="E89" s="661"/>
      <c r="F89" s="661"/>
      <c r="G89" s="661"/>
      <c r="H89" s="661"/>
      <c r="I89" s="661"/>
      <c r="J89" s="661"/>
    </row>
    <row r="90" spans="1:11">
      <c r="B90" s="469"/>
      <c r="C90" s="469"/>
      <c r="D90" s="660"/>
      <c r="E90" s="661"/>
      <c r="F90" s="661"/>
      <c r="G90" s="661"/>
      <c r="H90" s="661"/>
      <c r="I90" s="661"/>
      <c r="J90" s="661"/>
    </row>
    <row r="91" spans="1:11">
      <c r="B91" s="469"/>
      <c r="C91" s="469"/>
      <c r="D91" s="660"/>
      <c r="E91" s="661"/>
      <c r="F91" s="661"/>
      <c r="G91" s="661"/>
      <c r="H91" s="661"/>
      <c r="I91" s="661"/>
      <c r="J91" s="661"/>
      <c r="K91" s="468"/>
    </row>
    <row r="92" spans="1:11">
      <c r="B92" s="469"/>
      <c r="C92" s="469"/>
      <c r="D92" s="660"/>
      <c r="E92" s="661"/>
      <c r="F92" s="661"/>
      <c r="G92" s="661"/>
      <c r="H92" s="661"/>
      <c r="I92" s="661"/>
      <c r="J92" s="661"/>
      <c r="K92" s="468"/>
    </row>
    <row r="93" spans="1:11">
      <c r="B93" s="469"/>
      <c r="C93" s="469"/>
      <c r="D93" s="660"/>
      <c r="E93" s="661"/>
      <c r="F93" s="661"/>
      <c r="G93" s="661"/>
      <c r="H93" s="661"/>
      <c r="I93" s="661"/>
      <c r="J93" s="661"/>
      <c r="K93" s="468"/>
    </row>
    <row r="94" spans="1:11">
      <c r="E94" s="468"/>
      <c r="F94" s="469"/>
      <c r="G94" s="468"/>
      <c r="H94" s="468"/>
      <c r="I94" s="468"/>
      <c r="J94" s="468"/>
      <c r="K94" s="468"/>
    </row>
    <row r="95" spans="1:11">
      <c r="E95" s="468"/>
      <c r="F95" s="469"/>
      <c r="G95" s="468"/>
      <c r="H95" s="468"/>
      <c r="I95" s="468"/>
      <c r="J95" s="468"/>
      <c r="K95" s="468"/>
    </row>
    <row r="96" spans="1:11">
      <c r="E96" s="468"/>
      <c r="F96" s="469"/>
      <c r="G96" s="468"/>
      <c r="H96" s="468"/>
      <c r="I96" s="468"/>
      <c r="J96" s="468"/>
      <c r="K96" s="468"/>
    </row>
    <row r="97" spans="6:6" s="468" customFormat="1">
      <c r="F97" s="469"/>
    </row>
    <row r="98" spans="6:6" s="468" customFormat="1">
      <c r="F98" s="469"/>
    </row>
    <row r="99" spans="6:6" s="468" customFormat="1">
      <c r="F99" s="469"/>
    </row>
    <row r="100" spans="6:6" s="468" customFormat="1">
      <c r="F100" s="469"/>
    </row>
    <row r="101" spans="6:6" s="468" customFormat="1">
      <c r="F101" s="469"/>
    </row>
    <row r="102" spans="6:6" s="468" customFormat="1">
      <c r="F102" s="469"/>
    </row>
    <row r="103" spans="6:6" s="468" customFormat="1">
      <c r="F103" s="469"/>
    </row>
    <row r="104" spans="6:6" s="468" customFormat="1">
      <c r="F104" s="469"/>
    </row>
    <row r="105" spans="6:6" s="468" customFormat="1">
      <c r="F105" s="469"/>
    </row>
    <row r="106" spans="6:6" s="468" customFormat="1">
      <c r="F106" s="469"/>
    </row>
    <row r="107" spans="6:6" s="468" customFormat="1">
      <c r="F107" s="469"/>
    </row>
    <row r="108" spans="6:6" s="468" customFormat="1">
      <c r="F108" s="469"/>
    </row>
    <row r="109" spans="6:6" s="468" customFormat="1">
      <c r="F109" s="469"/>
    </row>
    <row r="110" spans="6:6" s="468" customFormat="1">
      <c r="F110" s="469"/>
    </row>
    <row r="111" spans="6:6" s="468" customFormat="1">
      <c r="F111" s="469"/>
    </row>
    <row r="112" spans="6:6" s="468" customFormat="1">
      <c r="F112" s="469"/>
    </row>
    <row r="113" spans="6:6" s="468" customFormat="1">
      <c r="F113" s="469"/>
    </row>
    <row r="114" spans="6:6" s="468" customFormat="1">
      <c r="F114" s="469"/>
    </row>
    <row r="115" spans="6:6" s="468" customFormat="1">
      <c r="F115" s="469"/>
    </row>
    <row r="116" spans="6:6" s="468" customFormat="1">
      <c r="F116" s="469"/>
    </row>
    <row r="117" spans="6:6" s="468" customFormat="1">
      <c r="F117" s="469"/>
    </row>
    <row r="118" spans="6:6" s="468" customFormat="1">
      <c r="F118" s="469"/>
    </row>
    <row r="119" spans="6:6" s="468" customFormat="1">
      <c r="F119" s="469"/>
    </row>
    <row r="120" spans="6:6" s="468" customFormat="1">
      <c r="F120" s="469"/>
    </row>
    <row r="121" spans="6:6" s="468" customFormat="1">
      <c r="F121" s="469"/>
    </row>
    <row r="122" spans="6:6" s="468" customFormat="1">
      <c r="F122" s="469"/>
    </row>
    <row r="123" spans="6:6" s="468" customFormat="1">
      <c r="F123" s="469"/>
    </row>
    <row r="124" spans="6:6" s="468" customFormat="1">
      <c r="F124" s="469"/>
    </row>
    <row r="125" spans="6:6" s="468" customFormat="1">
      <c r="F125" s="469"/>
    </row>
    <row r="126" spans="6:6" s="468" customFormat="1">
      <c r="F126" s="469"/>
    </row>
    <row r="127" spans="6:6" s="468" customFormat="1">
      <c r="F127" s="469"/>
    </row>
    <row r="128" spans="6:6" s="468" customFormat="1">
      <c r="F128" s="469"/>
    </row>
    <row r="129" spans="6:6" s="468" customFormat="1">
      <c r="F129" s="469"/>
    </row>
    <row r="130" spans="6:6" s="468" customFormat="1">
      <c r="F130" s="469"/>
    </row>
    <row r="131" spans="6:6" s="468" customFormat="1">
      <c r="F131" s="469"/>
    </row>
    <row r="132" spans="6:6" s="468" customFormat="1">
      <c r="F132" s="469"/>
    </row>
    <row r="133" spans="6:6" s="468" customFormat="1">
      <c r="F133" s="469"/>
    </row>
    <row r="134" spans="6:6" s="468" customFormat="1">
      <c r="F134" s="469"/>
    </row>
    <row r="135" spans="6:6" s="468" customFormat="1">
      <c r="F135" s="469"/>
    </row>
    <row r="136" spans="6:6" s="468" customFormat="1">
      <c r="F136" s="469"/>
    </row>
    <row r="137" spans="6:6" s="468" customFormat="1">
      <c r="F137" s="469"/>
    </row>
    <row r="138" spans="6:6" s="468" customFormat="1">
      <c r="F138" s="469"/>
    </row>
    <row r="139" spans="6:6" s="468" customFormat="1">
      <c r="F139" s="469"/>
    </row>
    <row r="140" spans="6:6" s="468" customFormat="1">
      <c r="F140" s="469"/>
    </row>
    <row r="141" spans="6:6" s="468" customFormat="1">
      <c r="F141" s="469"/>
    </row>
    <row r="142" spans="6:6" s="468" customFormat="1">
      <c r="F142" s="469"/>
    </row>
    <row r="143" spans="6:6" s="468" customFormat="1">
      <c r="F143" s="469"/>
    </row>
    <row r="144" spans="6:6" s="468" customFormat="1">
      <c r="F144" s="469"/>
    </row>
    <row r="145" spans="6:6" s="468" customFormat="1">
      <c r="F145" s="469"/>
    </row>
    <row r="146" spans="6:6" s="468" customFormat="1">
      <c r="F146" s="469"/>
    </row>
    <row r="147" spans="6:6" s="468" customFormat="1">
      <c r="F147" s="469"/>
    </row>
    <row r="148" spans="6:6" s="468" customFormat="1">
      <c r="F148" s="469"/>
    </row>
    <row r="149" spans="6:6" s="468" customFormat="1">
      <c r="F149" s="469"/>
    </row>
    <row r="150" spans="6:6" s="468" customFormat="1">
      <c r="F150" s="469"/>
    </row>
    <row r="151" spans="6:6" s="468" customFormat="1">
      <c r="F151" s="469"/>
    </row>
    <row r="152" spans="6:6" s="468" customFormat="1">
      <c r="F152" s="469"/>
    </row>
    <row r="153" spans="6:6" s="468" customFormat="1">
      <c r="F153" s="469"/>
    </row>
    <row r="154" spans="6:6" s="468" customFormat="1">
      <c r="F154" s="469"/>
    </row>
    <row r="155" spans="6:6" s="468" customFormat="1">
      <c r="F155" s="469"/>
    </row>
    <row r="156" spans="6:6" s="468" customFormat="1">
      <c r="F156" s="469"/>
    </row>
    <row r="157" spans="6:6" s="468" customFormat="1">
      <c r="F157" s="469"/>
    </row>
    <row r="158" spans="6:6" s="468" customFormat="1">
      <c r="F158" s="469"/>
    </row>
    <row r="159" spans="6:6" s="468" customFormat="1">
      <c r="F159" s="469"/>
    </row>
    <row r="160" spans="6:6" s="468" customFormat="1">
      <c r="F160" s="469"/>
    </row>
    <row r="161" spans="6:6" s="468" customFormat="1">
      <c r="F161" s="469"/>
    </row>
    <row r="162" spans="6:6" s="468" customFormat="1">
      <c r="F162" s="469"/>
    </row>
    <row r="163" spans="6:6" s="468" customFormat="1">
      <c r="F163" s="469"/>
    </row>
    <row r="164" spans="6:6" s="468" customFormat="1">
      <c r="F164" s="469"/>
    </row>
    <row r="165" spans="6:6" s="468" customFormat="1">
      <c r="F165" s="469"/>
    </row>
    <row r="166" spans="6:6" s="468" customFormat="1">
      <c r="F166" s="469"/>
    </row>
    <row r="167" spans="6:6" s="468" customFormat="1">
      <c r="F167" s="469"/>
    </row>
    <row r="168" spans="6:6" s="468" customFormat="1">
      <c r="F168" s="469"/>
    </row>
    <row r="169" spans="6:6" s="468" customFormat="1">
      <c r="F169" s="469"/>
    </row>
    <row r="170" spans="6:6" s="468" customFormat="1">
      <c r="F170" s="469"/>
    </row>
    <row r="171" spans="6:6" s="468" customFormat="1">
      <c r="F171" s="469"/>
    </row>
    <row r="172" spans="6:6" s="468" customFormat="1">
      <c r="F172" s="469"/>
    </row>
    <row r="173" spans="6:6" s="468" customFormat="1">
      <c r="F173" s="469"/>
    </row>
    <row r="174" spans="6:6" s="468" customFormat="1">
      <c r="F174" s="469"/>
    </row>
    <row r="175" spans="6:6" s="468" customFormat="1">
      <c r="F175" s="469"/>
    </row>
    <row r="176" spans="6:6" s="468" customFormat="1">
      <c r="F176" s="469"/>
    </row>
    <row r="177" spans="6:6" s="468" customFormat="1">
      <c r="F177" s="469"/>
    </row>
    <row r="178" spans="6:6" s="468" customFormat="1">
      <c r="F178" s="469"/>
    </row>
    <row r="179" spans="6:6" s="468" customFormat="1">
      <c r="F179" s="469"/>
    </row>
    <row r="180" spans="6:6" s="468" customFormat="1">
      <c r="F180" s="469"/>
    </row>
  </sheetData>
  <mergeCells count="2">
    <mergeCell ref="Q2:U2"/>
    <mergeCell ref="Q4:U4"/>
  </mergeCells>
  <pageMargins left="0.7" right="0.7" top="0.75" bottom="0.75" header="0.3" footer="0.3"/>
  <pageSetup paperSize="9" orientation="portrait" r:id="rId1"/>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CDFC9-5E74-40C1-A781-417D0EA9B0DD}">
  <sheetPr>
    <tabColor rgb="FF00B050"/>
  </sheetPr>
  <dimension ref="A1:P85"/>
  <sheetViews>
    <sheetView tabSelected="1" topLeftCell="A36" zoomScale="85" zoomScaleNormal="85" workbookViewId="0">
      <selection activeCell="J54" sqref="J54"/>
    </sheetView>
  </sheetViews>
  <sheetFormatPr defaultColWidth="9.125" defaultRowHeight="12.75"/>
  <cols>
    <col min="1" max="1" width="2.875" style="468" customWidth="1"/>
    <col min="2" max="2" width="53" style="468" customWidth="1"/>
    <col min="3" max="3" width="9.875" style="468" bestFit="1" customWidth="1"/>
    <col min="4" max="4" width="13.5" style="468" customWidth="1"/>
    <col min="5" max="5" width="25.5" style="468" hidden="1" customWidth="1"/>
    <col min="6" max="6" width="14.5" style="469" hidden="1" customWidth="1"/>
    <col min="7" max="7" width="14.5" style="468" hidden="1" customWidth="1"/>
    <col min="8" max="10" width="14.5" style="662" customWidth="1"/>
    <col min="11" max="11" width="4.875" style="468" customWidth="1"/>
    <col min="12" max="13" width="11.125" style="468" customWidth="1"/>
    <col min="14" max="15" width="10.5" style="468" customWidth="1"/>
    <col min="16" max="17" width="10.625" style="468" bestFit="1" customWidth="1"/>
    <col min="18" max="16384" width="9.125" style="468"/>
  </cols>
  <sheetData>
    <row r="1" spans="1:16" ht="13.5" customHeight="1" thickBot="1">
      <c r="A1" s="580"/>
    </row>
    <row r="2" spans="1:16" ht="13.5" thickBot="1">
      <c r="B2" s="470" t="s">
        <v>584</v>
      </c>
      <c r="C2" s="471"/>
      <c r="D2" s="471"/>
      <c r="E2" s="471"/>
      <c r="F2" s="663"/>
      <c r="G2" s="471"/>
      <c r="H2" s="664"/>
      <c r="I2" s="664"/>
      <c r="J2" s="664"/>
      <c r="K2" s="471"/>
      <c r="L2" s="471"/>
      <c r="M2" s="471"/>
      <c r="N2" s="471"/>
      <c r="O2" s="665"/>
    </row>
    <row r="3" spans="1:16" ht="26.25" thickBot="1">
      <c r="B3" s="476" t="s">
        <v>3</v>
      </c>
      <c r="C3" s="477" t="s">
        <v>4</v>
      </c>
      <c r="D3" s="666" t="s">
        <v>5</v>
      </c>
      <c r="E3" s="478">
        <v>2018</v>
      </c>
      <c r="F3" s="479">
        <v>2019</v>
      </c>
      <c r="G3" s="479">
        <v>2020</v>
      </c>
      <c r="H3" s="479">
        <v>2021</v>
      </c>
      <c r="I3" s="479">
        <v>2022</v>
      </c>
      <c r="J3" s="667">
        <v>2023</v>
      </c>
      <c r="K3" s="481" t="s">
        <v>7</v>
      </c>
      <c r="L3" s="481" t="s">
        <v>8</v>
      </c>
      <c r="M3" s="481" t="s">
        <v>9</v>
      </c>
      <c r="N3" s="481" t="s">
        <v>10</v>
      </c>
      <c r="O3" s="481" t="s">
        <v>11</v>
      </c>
    </row>
    <row r="4" spans="1:16" ht="13.5" thickBot="1">
      <c r="B4" s="482" t="s">
        <v>17</v>
      </c>
      <c r="C4" s="483"/>
      <c r="D4" s="483"/>
      <c r="E4" s="483"/>
      <c r="F4" s="484"/>
      <c r="G4" s="483"/>
      <c r="H4" s="668"/>
      <c r="I4" s="668"/>
      <c r="J4" s="668"/>
      <c r="K4" s="483"/>
      <c r="L4" s="483"/>
      <c r="M4" s="483"/>
      <c r="N4" s="483"/>
      <c r="O4" s="485"/>
    </row>
    <row r="5" spans="1:16">
      <c r="B5" s="560" t="s">
        <v>18</v>
      </c>
      <c r="C5" s="553" t="s">
        <v>18</v>
      </c>
      <c r="D5" s="632" t="s">
        <v>18</v>
      </c>
      <c r="E5" s="669" t="s">
        <v>18</v>
      </c>
      <c r="F5" s="594" t="s">
        <v>18</v>
      </c>
      <c r="G5" s="594" t="s">
        <v>18</v>
      </c>
      <c r="H5" s="670"/>
      <c r="I5" s="670"/>
      <c r="J5" s="670"/>
      <c r="K5" s="632"/>
      <c r="L5" s="553" t="s">
        <v>18</v>
      </c>
      <c r="M5" s="553" t="s">
        <v>18</v>
      </c>
      <c r="N5" s="541" t="s">
        <v>18</v>
      </c>
      <c r="O5" s="542" t="s">
        <v>18</v>
      </c>
    </row>
    <row r="6" spans="1:16" ht="13.5" thickBot="1">
      <c r="B6" s="526" t="s">
        <v>18</v>
      </c>
      <c r="C6" s="631" t="s">
        <v>18</v>
      </c>
      <c r="D6" s="633" t="s">
        <v>18</v>
      </c>
      <c r="E6" s="671" t="s">
        <v>18</v>
      </c>
      <c r="F6" s="672" t="s">
        <v>18</v>
      </c>
      <c r="G6" s="672" t="s">
        <v>18</v>
      </c>
      <c r="H6" s="673"/>
      <c r="I6" s="673"/>
      <c r="J6" s="673"/>
      <c r="K6" s="633"/>
      <c r="L6" s="631" t="s">
        <v>18</v>
      </c>
      <c r="M6" s="631" t="s">
        <v>18</v>
      </c>
      <c r="N6" s="533" t="s">
        <v>18</v>
      </c>
      <c r="O6" s="547" t="s">
        <v>18</v>
      </c>
    </row>
    <row r="7" spans="1:16" ht="13.5" thickBot="1">
      <c r="B7" s="508" t="s">
        <v>25</v>
      </c>
      <c r="C7" s="509"/>
      <c r="D7" s="674"/>
      <c r="E7" s="509"/>
      <c r="F7" s="510"/>
      <c r="G7" s="509"/>
      <c r="H7" s="675"/>
      <c r="I7" s="675"/>
      <c r="J7" s="675"/>
      <c r="K7" s="509"/>
      <c r="L7" s="509"/>
      <c r="M7" s="509"/>
      <c r="N7" s="509"/>
      <c r="O7" s="511"/>
    </row>
    <row r="8" spans="1:16" ht="13.5" thickBot="1">
      <c r="B8" s="610" t="s">
        <v>585</v>
      </c>
      <c r="C8" s="781">
        <v>7980</v>
      </c>
      <c r="D8" s="782">
        <v>7983</v>
      </c>
      <c r="E8" s="569">
        <v>48.95</v>
      </c>
      <c r="F8" s="569">
        <v>51.75</v>
      </c>
      <c r="G8" s="569">
        <v>52.9</v>
      </c>
      <c r="H8" s="676">
        <v>53.4</v>
      </c>
      <c r="I8" s="676">
        <v>42.7</v>
      </c>
      <c r="J8" s="677">
        <v>45.8</v>
      </c>
      <c r="K8" s="612"/>
      <c r="L8" s="541" t="s">
        <v>19</v>
      </c>
      <c r="M8" s="614" t="s">
        <v>19</v>
      </c>
      <c r="N8" s="614" t="s">
        <v>19</v>
      </c>
      <c r="O8" s="678" t="s">
        <v>19</v>
      </c>
    </row>
    <row r="9" spans="1:16" ht="13.5" thickBot="1">
      <c r="B9" s="679" t="s">
        <v>586</v>
      </c>
      <c r="C9" s="781">
        <v>7980</v>
      </c>
      <c r="D9" s="782">
        <v>7983</v>
      </c>
      <c r="E9" s="571">
        <v>80.2</v>
      </c>
      <c r="F9" s="571">
        <v>84.8</v>
      </c>
      <c r="G9" s="571">
        <v>86.7</v>
      </c>
      <c r="H9" s="680">
        <v>87.5</v>
      </c>
      <c r="I9" s="680">
        <v>70</v>
      </c>
      <c r="J9" s="677">
        <v>75.05</v>
      </c>
      <c r="K9" s="518"/>
      <c r="L9" s="519" t="s">
        <v>19</v>
      </c>
      <c r="M9" s="520" t="s">
        <v>19</v>
      </c>
      <c r="N9" s="520" t="s">
        <v>19</v>
      </c>
      <c r="O9" s="681" t="s">
        <v>19</v>
      </c>
    </row>
    <row r="10" spans="1:16" ht="13.5" thickBot="1">
      <c r="B10" s="679" t="s">
        <v>587</v>
      </c>
      <c r="C10" s="781">
        <v>7980</v>
      </c>
      <c r="D10" s="782">
        <v>7983</v>
      </c>
      <c r="E10" s="557">
        <v>119.2</v>
      </c>
      <c r="F10" s="571">
        <v>126.05</v>
      </c>
      <c r="G10" s="571">
        <v>128.9</v>
      </c>
      <c r="H10" s="629">
        <v>130.05000000000001</v>
      </c>
      <c r="I10" s="629">
        <v>104.05</v>
      </c>
      <c r="J10" s="677">
        <v>111.6</v>
      </c>
      <c r="K10" s="518"/>
      <c r="L10" s="519" t="s">
        <v>19</v>
      </c>
      <c r="M10" s="520" t="s">
        <v>19</v>
      </c>
      <c r="N10" s="520" t="s">
        <v>19</v>
      </c>
      <c r="O10" s="681" t="s">
        <v>19</v>
      </c>
    </row>
    <row r="11" spans="1:16" ht="13.5" thickBot="1">
      <c r="B11" s="679" t="s">
        <v>588</v>
      </c>
      <c r="C11" s="781">
        <v>7980</v>
      </c>
      <c r="D11" s="782">
        <v>7983</v>
      </c>
      <c r="E11" s="557">
        <v>158.69999999999999</v>
      </c>
      <c r="F11" s="571">
        <v>167.8</v>
      </c>
      <c r="G11" s="571">
        <v>171.55</v>
      </c>
      <c r="H11" s="629">
        <v>173.1</v>
      </c>
      <c r="I11" s="629">
        <v>138.5</v>
      </c>
      <c r="J11" s="677">
        <v>148.5</v>
      </c>
      <c r="K11" s="518"/>
      <c r="L11" s="519" t="s">
        <v>19</v>
      </c>
      <c r="M11" s="520" t="s">
        <v>19</v>
      </c>
      <c r="N11" s="520" t="s">
        <v>19</v>
      </c>
      <c r="O11" s="681" t="s">
        <v>19</v>
      </c>
    </row>
    <row r="12" spans="1:16" ht="13.5" thickBot="1">
      <c r="B12" s="679" t="s">
        <v>589</v>
      </c>
      <c r="C12" s="781">
        <v>7980</v>
      </c>
      <c r="D12" s="782">
        <v>7983</v>
      </c>
      <c r="E12" s="557">
        <v>197.55</v>
      </c>
      <c r="F12" s="571">
        <v>208.9</v>
      </c>
      <c r="G12" s="571">
        <v>213.6</v>
      </c>
      <c r="H12" s="629">
        <v>215.55</v>
      </c>
      <c r="I12" s="629">
        <v>172.45</v>
      </c>
      <c r="J12" s="677">
        <v>184.95</v>
      </c>
      <c r="K12" s="518"/>
      <c r="L12" s="519" t="s">
        <v>19</v>
      </c>
      <c r="M12" s="520" t="s">
        <v>19</v>
      </c>
      <c r="N12" s="520" t="s">
        <v>19</v>
      </c>
      <c r="O12" s="681" t="s">
        <v>19</v>
      </c>
    </row>
    <row r="13" spans="1:16" ht="13.5" thickBot="1">
      <c r="B13" s="679" t="s">
        <v>590</v>
      </c>
      <c r="C13" s="781">
        <v>7980</v>
      </c>
      <c r="D13" s="782">
        <v>7983</v>
      </c>
      <c r="E13" s="557">
        <v>236.85</v>
      </c>
      <c r="F13" s="571">
        <v>250.45</v>
      </c>
      <c r="G13" s="571">
        <v>256.05</v>
      </c>
      <c r="H13" s="629">
        <v>258.39999999999998</v>
      </c>
      <c r="I13" s="629">
        <v>206.7</v>
      </c>
      <c r="J13" s="677">
        <v>221.65</v>
      </c>
      <c r="K13" s="518"/>
      <c r="L13" s="519" t="s">
        <v>19</v>
      </c>
      <c r="M13" s="520" t="s">
        <v>19</v>
      </c>
      <c r="N13" s="520" t="s">
        <v>19</v>
      </c>
      <c r="O13" s="681" t="s">
        <v>19</v>
      </c>
    </row>
    <row r="14" spans="1:16" ht="13.5" thickBot="1">
      <c r="B14" s="679" t="s">
        <v>591</v>
      </c>
      <c r="C14" s="781">
        <v>7980</v>
      </c>
      <c r="D14" s="782">
        <v>7981</v>
      </c>
      <c r="E14" s="557">
        <v>32.299999999999997</v>
      </c>
      <c r="F14" s="571">
        <v>34.15</v>
      </c>
      <c r="G14" s="571">
        <v>34.950000000000003</v>
      </c>
      <c r="H14" s="629">
        <v>35.25</v>
      </c>
      <c r="I14" s="629">
        <f>36</f>
        <v>36</v>
      </c>
      <c r="J14" s="629">
        <v>38.6</v>
      </c>
      <c r="K14" s="518"/>
      <c r="L14" s="519" t="s">
        <v>19</v>
      </c>
      <c r="M14" s="520" t="s">
        <v>19</v>
      </c>
      <c r="N14" s="520" t="s">
        <v>19</v>
      </c>
      <c r="O14" s="681" t="s">
        <v>19</v>
      </c>
      <c r="P14" s="682"/>
    </row>
    <row r="15" spans="1:16" ht="13.5" thickBot="1">
      <c r="B15" s="679" t="s">
        <v>592</v>
      </c>
      <c r="C15" s="781">
        <v>7980</v>
      </c>
      <c r="D15" s="782">
        <v>7982</v>
      </c>
      <c r="E15" s="557"/>
      <c r="F15" s="571">
        <v>34.15</v>
      </c>
      <c r="G15" s="571">
        <v>34.950000000000003</v>
      </c>
      <c r="H15" s="629">
        <v>35.25</v>
      </c>
      <c r="I15" s="629">
        <v>36</v>
      </c>
      <c r="J15" s="629">
        <v>38.6</v>
      </c>
      <c r="K15" s="518"/>
      <c r="L15" s="519" t="s">
        <v>19</v>
      </c>
      <c r="M15" s="520" t="s">
        <v>19</v>
      </c>
      <c r="N15" s="520" t="s">
        <v>19</v>
      </c>
      <c r="O15" s="681" t="s">
        <v>19</v>
      </c>
      <c r="P15" s="682"/>
    </row>
    <row r="16" spans="1:16" ht="13.5" thickBot="1">
      <c r="B16" s="679" t="s">
        <v>593</v>
      </c>
      <c r="C16" s="781">
        <v>7980</v>
      </c>
      <c r="D16" s="782">
        <v>7984</v>
      </c>
      <c r="E16" s="557"/>
      <c r="F16" s="571">
        <v>34.15</v>
      </c>
      <c r="G16" s="571">
        <v>34.950000000000003</v>
      </c>
      <c r="H16" s="629">
        <v>35.25</v>
      </c>
      <c r="I16" s="629">
        <v>36</v>
      </c>
      <c r="J16" s="629">
        <v>38.6</v>
      </c>
      <c r="K16" s="518"/>
      <c r="L16" s="519" t="s">
        <v>19</v>
      </c>
      <c r="M16" s="520" t="s">
        <v>19</v>
      </c>
      <c r="N16" s="520" t="s">
        <v>19</v>
      </c>
      <c r="O16" s="681" t="s">
        <v>19</v>
      </c>
      <c r="P16" s="682"/>
    </row>
    <row r="17" spans="2:16" ht="13.5" thickBot="1">
      <c r="B17" s="679" t="s">
        <v>594</v>
      </c>
      <c r="C17" s="781">
        <v>7980</v>
      </c>
      <c r="D17" s="782">
        <v>7981</v>
      </c>
      <c r="E17" s="557">
        <v>53</v>
      </c>
      <c r="F17" s="571">
        <v>56.05</v>
      </c>
      <c r="G17" s="571">
        <v>57.3</v>
      </c>
      <c r="H17" s="629">
        <v>57.8</v>
      </c>
      <c r="I17" s="629">
        <v>59.05</v>
      </c>
      <c r="J17" s="629">
        <v>63.3</v>
      </c>
      <c r="K17" s="518"/>
      <c r="L17" s="519" t="s">
        <v>19</v>
      </c>
      <c r="M17" s="520" t="s">
        <v>19</v>
      </c>
      <c r="N17" s="520" t="s">
        <v>19</v>
      </c>
      <c r="O17" s="681" t="s">
        <v>19</v>
      </c>
      <c r="P17" s="682"/>
    </row>
    <row r="18" spans="2:16" ht="13.5" thickBot="1">
      <c r="B18" s="679" t="s">
        <v>595</v>
      </c>
      <c r="C18" s="781">
        <v>7980</v>
      </c>
      <c r="D18" s="782">
        <v>7982</v>
      </c>
      <c r="E18" s="557"/>
      <c r="F18" s="571">
        <v>56.05</v>
      </c>
      <c r="G18" s="571">
        <v>57.3</v>
      </c>
      <c r="H18" s="629">
        <v>57.8</v>
      </c>
      <c r="I18" s="629">
        <v>59.05</v>
      </c>
      <c r="J18" s="629">
        <v>63.3</v>
      </c>
      <c r="K18" s="518"/>
      <c r="L18" s="519" t="s">
        <v>19</v>
      </c>
      <c r="M18" s="520" t="s">
        <v>19</v>
      </c>
      <c r="N18" s="520" t="s">
        <v>19</v>
      </c>
      <c r="O18" s="681" t="s">
        <v>19</v>
      </c>
      <c r="P18" s="682"/>
    </row>
    <row r="19" spans="2:16" ht="13.5" thickBot="1">
      <c r="B19" s="679" t="s">
        <v>596</v>
      </c>
      <c r="C19" s="781">
        <v>7980</v>
      </c>
      <c r="D19" s="782">
        <v>7984</v>
      </c>
      <c r="E19" s="557"/>
      <c r="F19" s="571">
        <v>56.05</v>
      </c>
      <c r="G19" s="571">
        <v>57.3</v>
      </c>
      <c r="H19" s="629">
        <v>57.8</v>
      </c>
      <c r="I19" s="629">
        <v>59.05</v>
      </c>
      <c r="J19" s="629">
        <v>63.3</v>
      </c>
      <c r="K19" s="518"/>
      <c r="L19" s="519" t="s">
        <v>19</v>
      </c>
      <c r="M19" s="520" t="s">
        <v>19</v>
      </c>
      <c r="N19" s="520" t="s">
        <v>19</v>
      </c>
      <c r="O19" s="681" t="s">
        <v>19</v>
      </c>
      <c r="P19" s="682"/>
    </row>
    <row r="20" spans="2:16" ht="13.5" thickBot="1">
      <c r="B20" s="679" t="s">
        <v>597</v>
      </c>
      <c r="C20" s="781">
        <v>7980</v>
      </c>
      <c r="D20" s="782">
        <v>7981</v>
      </c>
      <c r="E20" s="557">
        <v>78.7</v>
      </c>
      <c r="F20" s="571">
        <v>83.2</v>
      </c>
      <c r="G20" s="571">
        <v>85.1</v>
      </c>
      <c r="H20" s="629">
        <v>85.85</v>
      </c>
      <c r="I20" s="629">
        <v>87.65</v>
      </c>
      <c r="J20" s="629">
        <v>94</v>
      </c>
      <c r="K20" s="518"/>
      <c r="L20" s="519" t="s">
        <v>19</v>
      </c>
      <c r="M20" s="520" t="s">
        <v>19</v>
      </c>
      <c r="N20" s="520" t="s">
        <v>19</v>
      </c>
      <c r="O20" s="681" t="s">
        <v>19</v>
      </c>
      <c r="P20" s="682"/>
    </row>
    <row r="21" spans="2:16" ht="13.5" thickBot="1">
      <c r="B21" s="679" t="s">
        <v>598</v>
      </c>
      <c r="C21" s="781">
        <v>7980</v>
      </c>
      <c r="D21" s="782">
        <v>7982</v>
      </c>
      <c r="E21" s="557"/>
      <c r="F21" s="571">
        <v>83.2</v>
      </c>
      <c r="G21" s="571">
        <v>85.1</v>
      </c>
      <c r="H21" s="629">
        <v>85.85</v>
      </c>
      <c r="I21" s="629">
        <v>87.65</v>
      </c>
      <c r="J21" s="629">
        <v>94</v>
      </c>
      <c r="K21" s="518"/>
      <c r="L21" s="519" t="s">
        <v>19</v>
      </c>
      <c r="M21" s="520" t="s">
        <v>19</v>
      </c>
      <c r="N21" s="520" t="s">
        <v>19</v>
      </c>
      <c r="O21" s="681" t="s">
        <v>19</v>
      </c>
      <c r="P21" s="682"/>
    </row>
    <row r="22" spans="2:16" ht="13.5" thickBot="1">
      <c r="B22" s="679" t="s">
        <v>599</v>
      </c>
      <c r="C22" s="781">
        <v>7980</v>
      </c>
      <c r="D22" s="782">
        <v>7984</v>
      </c>
      <c r="E22" s="557"/>
      <c r="F22" s="571">
        <v>83.2</v>
      </c>
      <c r="G22" s="571">
        <v>85.1</v>
      </c>
      <c r="H22" s="629">
        <v>85.85</v>
      </c>
      <c r="I22" s="629">
        <v>87.65</v>
      </c>
      <c r="J22" s="629">
        <v>94</v>
      </c>
      <c r="K22" s="518"/>
      <c r="L22" s="519" t="s">
        <v>19</v>
      </c>
      <c r="M22" s="520" t="s">
        <v>19</v>
      </c>
      <c r="N22" s="520" t="s">
        <v>19</v>
      </c>
      <c r="O22" s="681" t="s">
        <v>19</v>
      </c>
      <c r="P22" s="682"/>
    </row>
    <row r="23" spans="2:16" ht="13.5" thickBot="1">
      <c r="B23" s="679" t="s">
        <v>876</v>
      </c>
      <c r="C23" s="781">
        <v>7980</v>
      </c>
      <c r="D23" s="782">
        <v>7981</v>
      </c>
      <c r="E23" s="557">
        <v>104.7</v>
      </c>
      <c r="F23" s="571">
        <v>110.7</v>
      </c>
      <c r="G23" s="571">
        <v>113.2</v>
      </c>
      <c r="H23" s="629">
        <v>114.2</v>
      </c>
      <c r="I23" s="629">
        <v>116.6</v>
      </c>
      <c r="J23" s="629">
        <v>125.05</v>
      </c>
      <c r="K23" s="518"/>
      <c r="L23" s="519" t="s">
        <v>19</v>
      </c>
      <c r="M23" s="520" t="s">
        <v>19</v>
      </c>
      <c r="N23" s="520" t="s">
        <v>19</v>
      </c>
      <c r="O23" s="681" t="s">
        <v>19</v>
      </c>
      <c r="P23" s="682"/>
    </row>
    <row r="24" spans="2:16" ht="13.5" thickBot="1">
      <c r="B24" s="679" t="s">
        <v>600</v>
      </c>
      <c r="C24" s="781">
        <v>7980</v>
      </c>
      <c r="D24" s="782">
        <v>7982</v>
      </c>
      <c r="E24" s="557"/>
      <c r="F24" s="571">
        <v>110.7</v>
      </c>
      <c r="G24" s="571">
        <v>113.2</v>
      </c>
      <c r="H24" s="629">
        <v>114.2</v>
      </c>
      <c r="I24" s="629">
        <v>116.6</v>
      </c>
      <c r="J24" s="629">
        <v>125.05</v>
      </c>
      <c r="K24" s="518"/>
      <c r="L24" s="519" t="s">
        <v>19</v>
      </c>
      <c r="M24" s="520" t="s">
        <v>19</v>
      </c>
      <c r="N24" s="520" t="s">
        <v>19</v>
      </c>
      <c r="O24" s="681" t="s">
        <v>19</v>
      </c>
      <c r="P24" s="682"/>
    </row>
    <row r="25" spans="2:16" ht="13.5" thickBot="1">
      <c r="B25" s="679" t="s">
        <v>601</v>
      </c>
      <c r="C25" s="781">
        <v>7980</v>
      </c>
      <c r="D25" s="782">
        <v>7984</v>
      </c>
      <c r="E25" s="557"/>
      <c r="F25" s="571">
        <v>110.7</v>
      </c>
      <c r="G25" s="571">
        <v>113.2</v>
      </c>
      <c r="H25" s="629">
        <v>114.2</v>
      </c>
      <c r="I25" s="629">
        <v>116.6</v>
      </c>
      <c r="J25" s="629">
        <v>125.05</v>
      </c>
      <c r="K25" s="518"/>
      <c r="L25" s="519" t="s">
        <v>19</v>
      </c>
      <c r="M25" s="520" t="s">
        <v>19</v>
      </c>
      <c r="N25" s="520" t="s">
        <v>19</v>
      </c>
      <c r="O25" s="681" t="s">
        <v>19</v>
      </c>
      <c r="P25" s="682"/>
    </row>
    <row r="26" spans="2:16" ht="13.5" thickBot="1">
      <c r="B26" s="679" t="s">
        <v>602</v>
      </c>
      <c r="C26" s="781">
        <v>7980</v>
      </c>
      <c r="D26" s="782">
        <v>7981</v>
      </c>
      <c r="E26" s="557">
        <v>130.35</v>
      </c>
      <c r="F26" s="571">
        <v>137.85</v>
      </c>
      <c r="G26" s="571">
        <v>140.94999999999999</v>
      </c>
      <c r="H26" s="629">
        <v>142.19999999999999</v>
      </c>
      <c r="I26" s="629">
        <v>145.19999999999999</v>
      </c>
      <c r="J26" s="629">
        <v>155.69999999999999</v>
      </c>
      <c r="K26" s="518"/>
      <c r="L26" s="519" t="s">
        <v>19</v>
      </c>
      <c r="M26" s="520" t="s">
        <v>19</v>
      </c>
      <c r="N26" s="520" t="s">
        <v>19</v>
      </c>
      <c r="O26" s="681" t="s">
        <v>19</v>
      </c>
      <c r="P26" s="682"/>
    </row>
    <row r="27" spans="2:16" ht="13.5" thickBot="1">
      <c r="B27" s="679" t="s">
        <v>603</v>
      </c>
      <c r="C27" s="781">
        <v>7980</v>
      </c>
      <c r="D27" s="782">
        <v>7982</v>
      </c>
      <c r="E27" s="557"/>
      <c r="F27" s="571">
        <v>137.85</v>
      </c>
      <c r="G27" s="571">
        <v>140.94999999999999</v>
      </c>
      <c r="H27" s="629">
        <v>142.19999999999999</v>
      </c>
      <c r="I27" s="629">
        <v>145.19999999999999</v>
      </c>
      <c r="J27" s="629">
        <v>155.69999999999999</v>
      </c>
      <c r="K27" s="518"/>
      <c r="L27" s="519" t="s">
        <v>19</v>
      </c>
      <c r="M27" s="520" t="s">
        <v>19</v>
      </c>
      <c r="N27" s="520" t="s">
        <v>19</v>
      </c>
      <c r="O27" s="681" t="s">
        <v>19</v>
      </c>
      <c r="P27" s="682"/>
    </row>
    <row r="28" spans="2:16" ht="13.5" thickBot="1">
      <c r="B28" s="679" t="s">
        <v>604</v>
      </c>
      <c r="C28" s="781">
        <v>7980</v>
      </c>
      <c r="D28" s="782">
        <v>7984</v>
      </c>
      <c r="E28" s="557"/>
      <c r="F28" s="571">
        <v>137.85</v>
      </c>
      <c r="G28" s="571">
        <v>140.94999999999999</v>
      </c>
      <c r="H28" s="629">
        <v>142.19999999999999</v>
      </c>
      <c r="I28" s="629">
        <v>145.19999999999999</v>
      </c>
      <c r="J28" s="629">
        <v>155.69999999999999</v>
      </c>
      <c r="K28" s="518"/>
      <c r="L28" s="519" t="s">
        <v>19</v>
      </c>
      <c r="M28" s="520" t="s">
        <v>19</v>
      </c>
      <c r="N28" s="520" t="s">
        <v>19</v>
      </c>
      <c r="O28" s="681" t="s">
        <v>19</v>
      </c>
      <c r="P28" s="682"/>
    </row>
    <row r="29" spans="2:16" ht="13.5" thickBot="1">
      <c r="B29" s="679" t="s">
        <v>605</v>
      </c>
      <c r="C29" s="781">
        <v>7980</v>
      </c>
      <c r="D29" s="782">
        <v>7981</v>
      </c>
      <c r="E29" s="557">
        <v>156.35</v>
      </c>
      <c r="F29" s="571">
        <v>165.3</v>
      </c>
      <c r="G29" s="571">
        <v>169</v>
      </c>
      <c r="H29" s="629">
        <v>170.55</v>
      </c>
      <c r="I29" s="629">
        <v>174.15</v>
      </c>
      <c r="J29" s="629">
        <v>186.75</v>
      </c>
      <c r="K29" s="518"/>
      <c r="L29" s="519" t="s">
        <v>19</v>
      </c>
      <c r="M29" s="520" t="s">
        <v>19</v>
      </c>
      <c r="N29" s="520" t="s">
        <v>19</v>
      </c>
      <c r="O29" s="681" t="s">
        <v>19</v>
      </c>
      <c r="P29" s="682"/>
    </row>
    <row r="30" spans="2:16" ht="13.5" thickBot="1">
      <c r="B30" s="679" t="s">
        <v>606</v>
      </c>
      <c r="C30" s="781">
        <v>7980</v>
      </c>
      <c r="D30" s="782">
        <v>7982</v>
      </c>
      <c r="E30" s="557"/>
      <c r="F30" s="571">
        <v>165.3</v>
      </c>
      <c r="G30" s="571">
        <v>169</v>
      </c>
      <c r="H30" s="629">
        <v>170.55</v>
      </c>
      <c r="I30" s="629">
        <v>174.15</v>
      </c>
      <c r="J30" s="629">
        <v>186.75</v>
      </c>
      <c r="K30" s="518"/>
      <c r="L30" s="519" t="s">
        <v>19</v>
      </c>
      <c r="M30" s="520" t="s">
        <v>19</v>
      </c>
      <c r="N30" s="520" t="s">
        <v>19</v>
      </c>
      <c r="O30" s="681" t="s">
        <v>19</v>
      </c>
      <c r="P30" s="682"/>
    </row>
    <row r="31" spans="2:16" ht="13.5" thickBot="1">
      <c r="B31" s="679" t="s">
        <v>607</v>
      </c>
      <c r="C31" s="781">
        <v>7980</v>
      </c>
      <c r="D31" s="782">
        <v>7984</v>
      </c>
      <c r="E31" s="557"/>
      <c r="F31" s="571">
        <v>165.3</v>
      </c>
      <c r="G31" s="571">
        <v>169</v>
      </c>
      <c r="H31" s="629">
        <v>170.55</v>
      </c>
      <c r="I31" s="629">
        <v>174.15</v>
      </c>
      <c r="J31" s="629">
        <v>186.75</v>
      </c>
      <c r="K31" s="518"/>
      <c r="L31" s="519" t="s">
        <v>19</v>
      </c>
      <c r="M31" s="520" t="s">
        <v>19</v>
      </c>
      <c r="N31" s="520" t="s">
        <v>19</v>
      </c>
      <c r="O31" s="681" t="s">
        <v>19</v>
      </c>
      <c r="P31" s="682"/>
    </row>
    <row r="32" spans="2:16" ht="13.5" thickBot="1">
      <c r="B32" s="683" t="s">
        <v>138</v>
      </c>
      <c r="C32" s="631">
        <v>8090</v>
      </c>
      <c r="D32" s="684">
        <v>8090</v>
      </c>
      <c r="E32" s="685" t="s">
        <v>139</v>
      </c>
      <c r="F32" s="574" t="s">
        <v>139</v>
      </c>
      <c r="G32" s="574"/>
      <c r="H32" s="686"/>
      <c r="I32" s="686"/>
      <c r="J32" s="686"/>
      <c r="K32" s="532"/>
      <c r="L32" s="533" t="s">
        <v>19</v>
      </c>
      <c r="M32" s="534" t="s">
        <v>20</v>
      </c>
      <c r="N32" s="534" t="s">
        <v>19</v>
      </c>
      <c r="O32" s="687" t="s">
        <v>19</v>
      </c>
    </row>
    <row r="33" spans="2:15">
      <c r="B33" s="508" t="s">
        <v>35</v>
      </c>
      <c r="C33" s="509"/>
      <c r="D33" s="674"/>
      <c r="E33" s="509"/>
      <c r="F33" s="510"/>
      <c r="G33" s="509"/>
      <c r="H33" s="675"/>
      <c r="I33" s="675"/>
      <c r="J33" s="675"/>
      <c r="K33" s="509"/>
      <c r="L33" s="509"/>
      <c r="M33" s="509"/>
      <c r="N33" s="509"/>
      <c r="O33" s="511"/>
    </row>
    <row r="34" spans="2:15" ht="13.5" thickBot="1">
      <c r="B34" s="688" t="s">
        <v>608</v>
      </c>
      <c r="C34" s="781">
        <v>7985</v>
      </c>
      <c r="D34" s="783">
        <v>7986</v>
      </c>
      <c r="E34" s="571">
        <v>323</v>
      </c>
      <c r="F34" s="571">
        <v>324.39999999999998</v>
      </c>
      <c r="G34" s="571">
        <v>332</v>
      </c>
      <c r="H34" s="680">
        <v>334.9</v>
      </c>
      <c r="I34" s="680">
        <v>342</v>
      </c>
      <c r="J34" s="680">
        <v>366.75</v>
      </c>
      <c r="K34" s="518"/>
      <c r="L34" s="536" t="s">
        <v>19</v>
      </c>
      <c r="M34" s="536" t="s">
        <v>19</v>
      </c>
      <c r="N34" s="536" t="s">
        <v>19</v>
      </c>
      <c r="O34" s="523" t="s">
        <v>19</v>
      </c>
    </row>
    <row r="35" spans="2:15" ht="13.5" thickBot="1">
      <c r="B35" s="688" t="s">
        <v>608</v>
      </c>
      <c r="C35" s="781">
        <v>7985</v>
      </c>
      <c r="D35" s="783">
        <v>7987</v>
      </c>
      <c r="E35" s="571"/>
      <c r="F35" s="571">
        <v>324.39999999999998</v>
      </c>
      <c r="G35" s="571">
        <v>332</v>
      </c>
      <c r="H35" s="680">
        <v>334.9</v>
      </c>
      <c r="I35" s="680">
        <v>342</v>
      </c>
      <c r="J35" s="680">
        <v>366.75</v>
      </c>
      <c r="K35" s="518"/>
      <c r="L35" s="536" t="s">
        <v>19</v>
      </c>
      <c r="M35" s="536" t="s">
        <v>19</v>
      </c>
      <c r="N35" s="536" t="s">
        <v>19</v>
      </c>
      <c r="O35" s="523" t="s">
        <v>19</v>
      </c>
    </row>
    <row r="36" spans="2:15" ht="13.5" thickBot="1">
      <c r="B36" s="688" t="s">
        <v>608</v>
      </c>
      <c r="C36" s="781">
        <v>7985</v>
      </c>
      <c r="D36" s="783">
        <v>7989</v>
      </c>
      <c r="E36" s="571"/>
      <c r="F36" s="571">
        <v>324.39999999999998</v>
      </c>
      <c r="G36" s="571">
        <v>332</v>
      </c>
      <c r="H36" s="680">
        <v>334.9</v>
      </c>
      <c r="I36" s="680">
        <v>342</v>
      </c>
      <c r="J36" s="680">
        <v>366.75</v>
      </c>
      <c r="K36" s="518"/>
      <c r="L36" s="536" t="s">
        <v>19</v>
      </c>
      <c r="M36" s="536" t="s">
        <v>19</v>
      </c>
      <c r="N36" s="536" t="s">
        <v>19</v>
      </c>
      <c r="O36" s="523" t="s">
        <v>19</v>
      </c>
    </row>
    <row r="37" spans="2:15" ht="13.5" thickBot="1">
      <c r="B37" s="688" t="s">
        <v>609</v>
      </c>
      <c r="C37" s="781">
        <v>7985</v>
      </c>
      <c r="D37" s="783">
        <v>7986</v>
      </c>
      <c r="E37" s="571">
        <v>530</v>
      </c>
      <c r="F37" s="571">
        <v>532.4</v>
      </c>
      <c r="G37" s="571">
        <v>544.29999999999995</v>
      </c>
      <c r="H37" s="680">
        <v>549.1</v>
      </c>
      <c r="I37" s="680">
        <v>561</v>
      </c>
      <c r="J37" s="680">
        <v>601.35</v>
      </c>
      <c r="K37" s="518"/>
      <c r="L37" s="536" t="s">
        <v>19</v>
      </c>
      <c r="M37" s="536" t="s">
        <v>19</v>
      </c>
      <c r="N37" s="536" t="s">
        <v>19</v>
      </c>
      <c r="O37" s="523" t="s">
        <v>19</v>
      </c>
    </row>
    <row r="38" spans="2:15" ht="13.5" thickBot="1">
      <c r="B38" s="688" t="s">
        <v>609</v>
      </c>
      <c r="C38" s="781">
        <v>7985</v>
      </c>
      <c r="D38" s="783">
        <v>7987</v>
      </c>
      <c r="E38" s="571"/>
      <c r="F38" s="571">
        <v>532.4</v>
      </c>
      <c r="G38" s="571">
        <v>544.29999999999995</v>
      </c>
      <c r="H38" s="680">
        <v>549.1</v>
      </c>
      <c r="I38" s="680">
        <v>561</v>
      </c>
      <c r="J38" s="680">
        <v>601.35</v>
      </c>
      <c r="K38" s="518"/>
      <c r="L38" s="536" t="s">
        <v>19</v>
      </c>
      <c r="M38" s="536" t="s">
        <v>19</v>
      </c>
      <c r="N38" s="536" t="s">
        <v>19</v>
      </c>
      <c r="O38" s="523" t="s">
        <v>19</v>
      </c>
    </row>
    <row r="39" spans="2:15" ht="13.5" thickBot="1">
      <c r="B39" s="688" t="s">
        <v>609</v>
      </c>
      <c r="C39" s="781">
        <v>7985</v>
      </c>
      <c r="D39" s="783">
        <v>7989</v>
      </c>
      <c r="E39" s="571"/>
      <c r="F39" s="571">
        <v>532.4</v>
      </c>
      <c r="G39" s="571">
        <v>544.29999999999995</v>
      </c>
      <c r="H39" s="680">
        <v>549.1</v>
      </c>
      <c r="I39" s="680">
        <v>561</v>
      </c>
      <c r="J39" s="680">
        <v>601.35</v>
      </c>
      <c r="K39" s="518"/>
      <c r="L39" s="536" t="s">
        <v>19</v>
      </c>
      <c r="M39" s="536" t="s">
        <v>19</v>
      </c>
      <c r="N39" s="536" t="s">
        <v>19</v>
      </c>
      <c r="O39" s="523" t="s">
        <v>19</v>
      </c>
    </row>
    <row r="40" spans="2:15" ht="13.5" thickBot="1">
      <c r="B40" s="688" t="s">
        <v>610</v>
      </c>
      <c r="C40" s="781">
        <v>7985</v>
      </c>
      <c r="D40" s="783">
        <v>7986</v>
      </c>
      <c r="E40" s="571">
        <v>787</v>
      </c>
      <c r="F40" s="571">
        <v>790.4</v>
      </c>
      <c r="G40" s="571">
        <v>808.4</v>
      </c>
      <c r="H40" s="680">
        <v>815.6</v>
      </c>
      <c r="I40" s="680">
        <v>832.7</v>
      </c>
      <c r="J40" s="680">
        <v>893</v>
      </c>
      <c r="K40" s="518"/>
      <c r="L40" s="536" t="s">
        <v>19</v>
      </c>
      <c r="M40" s="536" t="s">
        <v>19</v>
      </c>
      <c r="N40" s="536" t="s">
        <v>19</v>
      </c>
      <c r="O40" s="523" t="s">
        <v>19</v>
      </c>
    </row>
    <row r="41" spans="2:15" ht="13.5" thickBot="1">
      <c r="B41" s="688" t="s">
        <v>610</v>
      </c>
      <c r="C41" s="781">
        <v>7985</v>
      </c>
      <c r="D41" s="783">
        <v>7987</v>
      </c>
      <c r="E41" s="571"/>
      <c r="F41" s="571">
        <v>790.4</v>
      </c>
      <c r="G41" s="571">
        <v>808.4</v>
      </c>
      <c r="H41" s="680">
        <v>815.6</v>
      </c>
      <c r="I41" s="680">
        <v>832.7</v>
      </c>
      <c r="J41" s="680">
        <v>893</v>
      </c>
      <c r="K41" s="518"/>
      <c r="L41" s="536" t="s">
        <v>19</v>
      </c>
      <c r="M41" s="536" t="s">
        <v>19</v>
      </c>
      <c r="N41" s="536" t="s">
        <v>19</v>
      </c>
      <c r="O41" s="523" t="s">
        <v>19</v>
      </c>
    </row>
    <row r="42" spans="2:15" ht="13.5" thickBot="1">
      <c r="B42" s="688" t="s">
        <v>610</v>
      </c>
      <c r="C42" s="781">
        <v>7985</v>
      </c>
      <c r="D42" s="783">
        <v>7989</v>
      </c>
      <c r="E42" s="571"/>
      <c r="F42" s="571">
        <v>790.4</v>
      </c>
      <c r="G42" s="571">
        <v>808.4</v>
      </c>
      <c r="H42" s="680">
        <v>815.6</v>
      </c>
      <c r="I42" s="680">
        <v>832.7</v>
      </c>
      <c r="J42" s="680">
        <v>893</v>
      </c>
      <c r="K42" s="518"/>
      <c r="L42" s="536" t="s">
        <v>19</v>
      </c>
      <c r="M42" s="536" t="s">
        <v>19</v>
      </c>
      <c r="N42" s="536" t="s">
        <v>19</v>
      </c>
      <c r="O42" s="523" t="s">
        <v>19</v>
      </c>
    </row>
    <row r="43" spans="2:15" ht="13.5" thickBot="1">
      <c r="B43" s="688" t="s">
        <v>611</v>
      </c>
      <c r="C43" s="781">
        <v>7985</v>
      </c>
      <c r="D43" s="783">
        <v>7986</v>
      </c>
      <c r="E43" s="571">
        <v>1047</v>
      </c>
      <c r="F43" s="571">
        <v>1051.5999999999999</v>
      </c>
      <c r="G43" s="571">
        <v>1075.4000000000001</v>
      </c>
      <c r="H43" s="680">
        <v>1084.8999999999999</v>
      </c>
      <c r="I43" s="680">
        <v>1107.7</v>
      </c>
      <c r="J43" s="680">
        <v>1188</v>
      </c>
      <c r="K43" s="518"/>
      <c r="L43" s="536" t="s">
        <v>19</v>
      </c>
      <c r="M43" s="536" t="s">
        <v>19</v>
      </c>
      <c r="N43" s="536" t="s">
        <v>19</v>
      </c>
      <c r="O43" s="523" t="s">
        <v>19</v>
      </c>
    </row>
    <row r="44" spans="2:15" ht="13.5" thickBot="1">
      <c r="B44" s="688" t="s">
        <v>611</v>
      </c>
      <c r="C44" s="781">
        <v>7985</v>
      </c>
      <c r="D44" s="783">
        <v>7987</v>
      </c>
      <c r="E44" s="571"/>
      <c r="F44" s="571">
        <v>1051.5999999999999</v>
      </c>
      <c r="G44" s="571">
        <v>1075.4000000000001</v>
      </c>
      <c r="H44" s="680">
        <v>1084.8999999999999</v>
      </c>
      <c r="I44" s="680">
        <v>1107.7</v>
      </c>
      <c r="J44" s="680">
        <v>1188</v>
      </c>
      <c r="K44" s="518"/>
      <c r="L44" s="536" t="s">
        <v>19</v>
      </c>
      <c r="M44" s="536" t="s">
        <v>19</v>
      </c>
      <c r="N44" s="536" t="s">
        <v>19</v>
      </c>
      <c r="O44" s="523" t="s">
        <v>19</v>
      </c>
    </row>
    <row r="45" spans="2:15" ht="13.5" thickBot="1">
      <c r="B45" s="688" t="s">
        <v>611</v>
      </c>
      <c r="C45" s="781">
        <v>7985</v>
      </c>
      <c r="D45" s="783">
        <v>7989</v>
      </c>
      <c r="E45" s="571"/>
      <c r="F45" s="571">
        <v>1051.5999999999999</v>
      </c>
      <c r="G45" s="571">
        <v>1075.4000000000001</v>
      </c>
      <c r="H45" s="680">
        <v>1084.8999999999999</v>
      </c>
      <c r="I45" s="680">
        <v>1107.7</v>
      </c>
      <c r="J45" s="680">
        <v>1188</v>
      </c>
      <c r="K45" s="518"/>
      <c r="L45" s="536" t="s">
        <v>19</v>
      </c>
      <c r="M45" s="536" t="s">
        <v>19</v>
      </c>
      <c r="N45" s="536" t="s">
        <v>19</v>
      </c>
      <c r="O45" s="523" t="s">
        <v>19</v>
      </c>
    </row>
    <row r="46" spans="2:15" ht="13.5" thickBot="1">
      <c r="B46" s="688" t="s">
        <v>612</v>
      </c>
      <c r="C46" s="781">
        <v>7985</v>
      </c>
      <c r="D46" s="783">
        <v>7986</v>
      </c>
      <c r="E46" s="571">
        <v>1303.5</v>
      </c>
      <c r="F46" s="571">
        <v>1309.5</v>
      </c>
      <c r="G46" s="571">
        <v>1339</v>
      </c>
      <c r="H46" s="680">
        <v>1350.8999999999999</v>
      </c>
      <c r="I46" s="680">
        <v>1379.4</v>
      </c>
      <c r="J46" s="680">
        <v>1479.15</v>
      </c>
      <c r="K46" s="518"/>
      <c r="L46" s="536" t="s">
        <v>19</v>
      </c>
      <c r="M46" s="536" t="s">
        <v>19</v>
      </c>
      <c r="N46" s="536" t="s">
        <v>19</v>
      </c>
      <c r="O46" s="523" t="s">
        <v>19</v>
      </c>
    </row>
    <row r="47" spans="2:15" ht="13.5" thickBot="1">
      <c r="B47" s="688" t="s">
        <v>612</v>
      </c>
      <c r="C47" s="781">
        <v>7985</v>
      </c>
      <c r="D47" s="783">
        <v>7987</v>
      </c>
      <c r="E47" s="571"/>
      <c r="F47" s="571">
        <v>1309.5</v>
      </c>
      <c r="G47" s="571">
        <v>1339</v>
      </c>
      <c r="H47" s="680">
        <v>1350.8999999999999</v>
      </c>
      <c r="I47" s="680">
        <v>1379.4</v>
      </c>
      <c r="J47" s="680">
        <v>1479.15</v>
      </c>
      <c r="K47" s="518"/>
      <c r="L47" s="536" t="s">
        <v>19</v>
      </c>
      <c r="M47" s="536" t="s">
        <v>19</v>
      </c>
      <c r="N47" s="536" t="s">
        <v>19</v>
      </c>
      <c r="O47" s="523" t="s">
        <v>19</v>
      </c>
    </row>
    <row r="48" spans="2:15" ht="13.5" thickBot="1">
      <c r="B48" s="688" t="s">
        <v>612</v>
      </c>
      <c r="C48" s="781">
        <v>7985</v>
      </c>
      <c r="D48" s="783">
        <v>7989</v>
      </c>
      <c r="E48" s="571"/>
      <c r="F48" s="571">
        <v>1309.5</v>
      </c>
      <c r="G48" s="571">
        <v>1339</v>
      </c>
      <c r="H48" s="680">
        <v>1350.8999999999999</v>
      </c>
      <c r="I48" s="680">
        <v>1379.4</v>
      </c>
      <c r="J48" s="680">
        <v>1479.15</v>
      </c>
      <c r="K48" s="518"/>
      <c r="L48" s="536" t="s">
        <v>19</v>
      </c>
      <c r="M48" s="536" t="s">
        <v>19</v>
      </c>
      <c r="N48" s="536" t="s">
        <v>19</v>
      </c>
      <c r="O48" s="523" t="s">
        <v>19</v>
      </c>
    </row>
    <row r="49" spans="2:15" ht="13.5" thickBot="1">
      <c r="B49" s="688" t="s">
        <v>613</v>
      </c>
      <c r="C49" s="781">
        <v>7985</v>
      </c>
      <c r="D49" s="783">
        <v>7986</v>
      </c>
      <c r="E49" s="571">
        <v>1563.5</v>
      </c>
      <c r="F49" s="571">
        <v>1570.3</v>
      </c>
      <c r="G49" s="571">
        <v>1605.5</v>
      </c>
      <c r="H49" s="680">
        <v>1620.2</v>
      </c>
      <c r="I49" s="680">
        <v>1654.4</v>
      </c>
      <c r="J49" s="680">
        <v>1774.15</v>
      </c>
      <c r="K49" s="518"/>
      <c r="L49" s="536" t="s">
        <v>19</v>
      </c>
      <c r="M49" s="536" t="s">
        <v>19</v>
      </c>
      <c r="N49" s="536" t="s">
        <v>19</v>
      </c>
      <c r="O49" s="523" t="s">
        <v>19</v>
      </c>
    </row>
    <row r="50" spans="2:15" ht="13.5" thickBot="1">
      <c r="B50" s="688" t="s">
        <v>613</v>
      </c>
      <c r="C50" s="781">
        <v>7985</v>
      </c>
      <c r="D50" s="783">
        <v>7987</v>
      </c>
      <c r="E50" s="571"/>
      <c r="F50" s="571">
        <v>1570.3</v>
      </c>
      <c r="G50" s="571">
        <v>1605.5</v>
      </c>
      <c r="H50" s="680">
        <v>1620.2</v>
      </c>
      <c r="I50" s="680">
        <v>1654.4</v>
      </c>
      <c r="J50" s="680">
        <v>1774.15</v>
      </c>
      <c r="K50" s="518"/>
      <c r="L50" s="536" t="s">
        <v>19</v>
      </c>
      <c r="M50" s="536" t="s">
        <v>19</v>
      </c>
      <c r="N50" s="536" t="s">
        <v>19</v>
      </c>
      <c r="O50" s="523" t="s">
        <v>19</v>
      </c>
    </row>
    <row r="51" spans="2:15" ht="13.5" thickBot="1">
      <c r="B51" s="688" t="s">
        <v>613</v>
      </c>
      <c r="C51" s="781">
        <v>7985</v>
      </c>
      <c r="D51" s="783">
        <v>7989</v>
      </c>
      <c r="E51" s="571"/>
      <c r="F51" s="571">
        <v>1570.3</v>
      </c>
      <c r="G51" s="571">
        <v>1605.5</v>
      </c>
      <c r="H51" s="680">
        <v>1620.2</v>
      </c>
      <c r="I51" s="680">
        <v>1654.4</v>
      </c>
      <c r="J51" s="680">
        <v>1774.15</v>
      </c>
      <c r="K51" s="518"/>
      <c r="L51" s="536" t="s">
        <v>19</v>
      </c>
      <c r="M51" s="536" t="s">
        <v>19</v>
      </c>
      <c r="N51" s="536" t="s">
        <v>19</v>
      </c>
      <c r="O51" s="523" t="s">
        <v>19</v>
      </c>
    </row>
    <row r="52" spans="2:15" ht="13.5" thickBot="1">
      <c r="B52" s="683" t="s">
        <v>157</v>
      </c>
      <c r="C52" s="631">
        <v>8092</v>
      </c>
      <c r="D52" s="633">
        <v>8092</v>
      </c>
      <c r="E52" s="685" t="s">
        <v>139</v>
      </c>
      <c r="F52" s="574" t="s">
        <v>139</v>
      </c>
      <c r="G52" s="574"/>
      <c r="H52" s="686"/>
      <c r="I52" s="686"/>
      <c r="J52" s="686"/>
      <c r="K52" s="532"/>
      <c r="L52" s="538" t="s">
        <v>19</v>
      </c>
      <c r="M52" s="538" t="s">
        <v>20</v>
      </c>
      <c r="N52" s="538" t="s">
        <v>19</v>
      </c>
      <c r="O52" s="568" t="s">
        <v>19</v>
      </c>
    </row>
    <row r="53" spans="2:15" ht="13.5" thickBot="1">
      <c r="B53" s="508" t="s">
        <v>194</v>
      </c>
      <c r="C53" s="509"/>
      <c r="D53" s="674"/>
      <c r="E53" s="674"/>
      <c r="F53" s="689"/>
      <c r="G53" s="674"/>
      <c r="H53" s="690"/>
      <c r="I53" s="690"/>
      <c r="J53" s="690"/>
      <c r="K53" s="674"/>
      <c r="L53" s="674"/>
      <c r="M53" s="674"/>
      <c r="N53" s="674"/>
      <c r="O53" s="691"/>
    </row>
    <row r="54" spans="2:15" ht="13.5" customHeight="1">
      <c r="B54" s="560" t="s">
        <v>614</v>
      </c>
      <c r="C54" s="487">
        <v>1438</v>
      </c>
      <c r="D54" s="692">
        <v>1438</v>
      </c>
      <c r="E54" s="693">
        <v>3.6</v>
      </c>
      <c r="F54" s="694">
        <v>3.8</v>
      </c>
      <c r="G54" s="694">
        <v>3.9</v>
      </c>
      <c r="H54" s="695">
        <v>4</v>
      </c>
      <c r="I54" s="695">
        <v>4</v>
      </c>
      <c r="J54" s="695">
        <v>4.1500000000000004</v>
      </c>
      <c r="K54" s="612"/>
      <c r="L54" s="563" t="s">
        <v>19</v>
      </c>
      <c r="M54" s="641" t="s">
        <v>19</v>
      </c>
      <c r="N54" s="563" t="s">
        <v>20</v>
      </c>
      <c r="O54" s="564" t="s">
        <v>20</v>
      </c>
    </row>
    <row r="55" spans="2:15" ht="13.5" customHeight="1">
      <c r="B55" s="494" t="s">
        <v>615</v>
      </c>
      <c r="C55" s="495">
        <v>8012</v>
      </c>
      <c r="D55" s="696">
        <v>8012</v>
      </c>
      <c r="E55" s="697">
        <v>3.6</v>
      </c>
      <c r="F55" s="698">
        <v>3.8</v>
      </c>
      <c r="G55" s="698">
        <v>3.9</v>
      </c>
      <c r="H55" s="699">
        <v>4</v>
      </c>
      <c r="I55" s="699">
        <v>4</v>
      </c>
      <c r="J55" s="699">
        <v>4.1500000000000004</v>
      </c>
      <c r="K55" s="518"/>
      <c r="L55" s="648" t="s">
        <v>19</v>
      </c>
      <c r="M55" s="648" t="s">
        <v>19</v>
      </c>
      <c r="N55" s="648" t="s">
        <v>20</v>
      </c>
      <c r="O55" s="649" t="s">
        <v>20</v>
      </c>
    </row>
    <row r="56" spans="2:15">
      <c r="B56" s="512" t="s">
        <v>616</v>
      </c>
      <c r="C56" s="566" t="s">
        <v>18</v>
      </c>
      <c r="D56" s="630" t="s">
        <v>18</v>
      </c>
      <c r="E56" s="700">
        <v>11</v>
      </c>
      <c r="F56" s="698">
        <v>11.5</v>
      </c>
      <c r="G56" s="698">
        <v>11.5</v>
      </c>
      <c r="H56" s="699">
        <v>11.5</v>
      </c>
      <c r="I56" s="699">
        <v>11.5</v>
      </c>
      <c r="J56" s="699">
        <v>12</v>
      </c>
      <c r="K56" s="518"/>
      <c r="L56" s="536" t="s">
        <v>20</v>
      </c>
      <c r="M56" s="536" t="s">
        <v>20</v>
      </c>
      <c r="N56" s="536" t="s">
        <v>20</v>
      </c>
      <c r="O56" s="523" t="s">
        <v>20</v>
      </c>
    </row>
    <row r="57" spans="2:15">
      <c r="B57" s="512" t="s">
        <v>617</v>
      </c>
      <c r="C57" s="566" t="s">
        <v>18</v>
      </c>
      <c r="D57" s="630" t="s">
        <v>18</v>
      </c>
      <c r="E57" s="700">
        <v>17.5</v>
      </c>
      <c r="F57" s="698">
        <v>18.5</v>
      </c>
      <c r="G57" s="698">
        <v>18.5</v>
      </c>
      <c r="H57" s="699">
        <v>18.5</v>
      </c>
      <c r="I57" s="699">
        <v>18.5</v>
      </c>
      <c r="J57" s="699">
        <v>19.5</v>
      </c>
      <c r="K57" s="518"/>
      <c r="L57" s="536" t="s">
        <v>20</v>
      </c>
      <c r="M57" s="536" t="s">
        <v>20</v>
      </c>
      <c r="N57" s="536" t="s">
        <v>20</v>
      </c>
      <c r="O57" s="523" t="s">
        <v>20</v>
      </c>
    </row>
    <row r="58" spans="2:15">
      <c r="B58" s="512" t="s">
        <v>618</v>
      </c>
      <c r="C58" s="566" t="s">
        <v>18</v>
      </c>
      <c r="D58" s="630" t="s">
        <v>18</v>
      </c>
      <c r="E58" s="700">
        <v>28</v>
      </c>
      <c r="F58" s="698">
        <v>29</v>
      </c>
      <c r="G58" s="698" t="s">
        <v>619</v>
      </c>
      <c r="H58" s="699" t="s">
        <v>619</v>
      </c>
      <c r="I58" s="699">
        <v>30</v>
      </c>
      <c r="J58" s="699">
        <v>31</v>
      </c>
      <c r="K58" s="518"/>
      <c r="L58" s="536" t="s">
        <v>20</v>
      </c>
      <c r="M58" s="536" t="s">
        <v>20</v>
      </c>
      <c r="N58" s="536" t="s">
        <v>20</v>
      </c>
      <c r="O58" s="523" t="s">
        <v>20</v>
      </c>
    </row>
    <row r="59" spans="2:15">
      <c r="B59" s="512" t="s">
        <v>620</v>
      </c>
      <c r="C59" s="566" t="s">
        <v>18</v>
      </c>
      <c r="D59" s="630" t="s">
        <v>18</v>
      </c>
      <c r="E59" s="700">
        <v>33</v>
      </c>
      <c r="F59" s="698">
        <v>35</v>
      </c>
      <c r="G59" s="698" t="s">
        <v>621</v>
      </c>
      <c r="H59" s="699" t="s">
        <v>621</v>
      </c>
      <c r="I59" s="699">
        <v>36.5</v>
      </c>
      <c r="J59" s="699">
        <v>37.5</v>
      </c>
      <c r="K59" s="518"/>
      <c r="L59" s="536" t="s">
        <v>20</v>
      </c>
      <c r="M59" s="536" t="s">
        <v>20</v>
      </c>
      <c r="N59" s="536" t="s">
        <v>20</v>
      </c>
      <c r="O59" s="523" t="s">
        <v>20</v>
      </c>
    </row>
    <row r="60" spans="2:15">
      <c r="B60" s="512" t="s">
        <v>622</v>
      </c>
      <c r="C60" s="566" t="s">
        <v>18</v>
      </c>
      <c r="D60" s="630" t="s">
        <v>18</v>
      </c>
      <c r="E60" s="700">
        <v>38</v>
      </c>
      <c r="F60" s="698">
        <v>41</v>
      </c>
      <c r="G60" s="698" t="s">
        <v>623</v>
      </c>
      <c r="H60" s="699" t="s">
        <v>623</v>
      </c>
      <c r="I60" s="699">
        <v>43</v>
      </c>
      <c r="J60" s="699">
        <v>44</v>
      </c>
      <c r="K60" s="518"/>
      <c r="L60" s="536" t="s">
        <v>20</v>
      </c>
      <c r="M60" s="536" t="s">
        <v>20</v>
      </c>
      <c r="N60" s="536" t="s">
        <v>20</v>
      </c>
      <c r="O60" s="523" t="s">
        <v>20</v>
      </c>
    </row>
    <row r="61" spans="2:15">
      <c r="B61" s="512" t="s">
        <v>624</v>
      </c>
      <c r="C61" s="566" t="s">
        <v>18</v>
      </c>
      <c r="D61" s="630" t="s">
        <v>18</v>
      </c>
      <c r="E61" s="700">
        <v>43</v>
      </c>
      <c r="F61" s="698">
        <v>47</v>
      </c>
      <c r="G61" s="698" t="s">
        <v>625</v>
      </c>
      <c r="H61" s="699" t="s">
        <v>625</v>
      </c>
      <c r="I61" s="699">
        <v>49.5</v>
      </c>
      <c r="J61" s="699">
        <v>50.5</v>
      </c>
      <c r="K61" s="518"/>
      <c r="L61" s="536" t="s">
        <v>20</v>
      </c>
      <c r="M61" s="536" t="s">
        <v>20</v>
      </c>
      <c r="N61" s="536" t="s">
        <v>20</v>
      </c>
      <c r="O61" s="523" t="s">
        <v>20</v>
      </c>
    </row>
    <row r="62" spans="2:15" ht="13.5" thickBot="1">
      <c r="B62" s="526" t="s">
        <v>626</v>
      </c>
      <c r="C62" s="631" t="s">
        <v>18</v>
      </c>
      <c r="D62" s="633" t="s">
        <v>18</v>
      </c>
      <c r="E62" s="701">
        <v>48</v>
      </c>
      <c r="F62" s="702">
        <v>53</v>
      </c>
      <c r="G62" s="702" t="s">
        <v>627</v>
      </c>
      <c r="H62" s="703" t="s">
        <v>627</v>
      </c>
      <c r="I62" s="703">
        <v>56</v>
      </c>
      <c r="J62" s="703">
        <v>57</v>
      </c>
      <c r="K62" s="532"/>
      <c r="L62" s="538" t="s">
        <v>20</v>
      </c>
      <c r="M62" s="538" t="s">
        <v>20</v>
      </c>
      <c r="N62" s="538" t="s">
        <v>20</v>
      </c>
      <c r="O62" s="568" t="s">
        <v>20</v>
      </c>
    </row>
    <row r="63" spans="2:15" ht="13.5" thickBot="1">
      <c r="B63" s="508" t="s">
        <v>211</v>
      </c>
      <c r="C63" s="509"/>
      <c r="D63" s="509"/>
      <c r="E63" s="509"/>
      <c r="F63" s="510"/>
      <c r="G63" s="509"/>
      <c r="H63" s="675"/>
      <c r="I63" s="675"/>
      <c r="J63" s="675"/>
      <c r="K63" s="509"/>
      <c r="L63" s="509"/>
      <c r="M63" s="509"/>
      <c r="N63" s="509"/>
      <c r="O63" s="511"/>
    </row>
    <row r="64" spans="2:15">
      <c r="B64" s="636" t="s">
        <v>527</v>
      </c>
      <c r="C64" s="637">
        <v>2475</v>
      </c>
      <c r="D64" s="638">
        <v>2475</v>
      </c>
      <c r="E64" s="694">
        <v>25</v>
      </c>
      <c r="F64" s="694">
        <v>25</v>
      </c>
      <c r="G64" s="694">
        <v>25</v>
      </c>
      <c r="H64" s="704">
        <v>25</v>
      </c>
      <c r="I64" s="704">
        <v>25</v>
      </c>
      <c r="J64" s="704">
        <v>25</v>
      </c>
      <c r="K64" s="640"/>
      <c r="L64" s="563" t="s">
        <v>19</v>
      </c>
      <c r="M64" s="563" t="s">
        <v>19</v>
      </c>
      <c r="N64" s="563" t="s">
        <v>19</v>
      </c>
      <c r="O64" s="564" t="s">
        <v>19</v>
      </c>
    </row>
    <row r="65" spans="1:15">
      <c r="B65" s="643" t="s">
        <v>528</v>
      </c>
      <c r="C65" s="644">
        <v>2475</v>
      </c>
      <c r="D65" s="645">
        <v>2476</v>
      </c>
      <c r="E65" s="698">
        <v>25</v>
      </c>
      <c r="F65" s="698">
        <v>25</v>
      </c>
      <c r="G65" s="698">
        <v>25</v>
      </c>
      <c r="H65" s="705">
        <v>25</v>
      </c>
      <c r="I65" s="705">
        <v>25</v>
      </c>
      <c r="J65" s="705">
        <v>25</v>
      </c>
      <c r="K65" s="647"/>
      <c r="L65" s="536" t="s">
        <v>19</v>
      </c>
      <c r="M65" s="536" t="s">
        <v>19</v>
      </c>
      <c r="N65" s="536" t="s">
        <v>19</v>
      </c>
      <c r="O65" s="523" t="s">
        <v>19</v>
      </c>
    </row>
    <row r="66" spans="1:15">
      <c r="B66" s="643" t="s">
        <v>529</v>
      </c>
      <c r="C66" s="644">
        <v>2475</v>
      </c>
      <c r="D66" s="645">
        <v>2477</v>
      </c>
      <c r="E66" s="698">
        <v>25</v>
      </c>
      <c r="F66" s="698">
        <v>25</v>
      </c>
      <c r="G66" s="698">
        <v>25</v>
      </c>
      <c r="H66" s="705">
        <v>25</v>
      </c>
      <c r="I66" s="705">
        <v>25</v>
      </c>
      <c r="J66" s="705">
        <v>25</v>
      </c>
      <c r="K66" s="647"/>
      <c r="L66" s="536" t="s">
        <v>19</v>
      </c>
      <c r="M66" s="536" t="s">
        <v>19</v>
      </c>
      <c r="N66" s="536" t="s">
        <v>19</v>
      </c>
      <c r="O66" s="523" t="s">
        <v>19</v>
      </c>
    </row>
    <row r="67" spans="1:15">
      <c r="B67" s="643" t="s">
        <v>530</v>
      </c>
      <c r="C67" s="644">
        <v>2475</v>
      </c>
      <c r="D67" s="645">
        <v>2478</v>
      </c>
      <c r="E67" s="698">
        <v>25</v>
      </c>
      <c r="F67" s="698">
        <v>25</v>
      </c>
      <c r="G67" s="698">
        <v>25</v>
      </c>
      <c r="H67" s="705">
        <v>25</v>
      </c>
      <c r="I67" s="705">
        <v>25</v>
      </c>
      <c r="J67" s="705">
        <v>25</v>
      </c>
      <c r="K67" s="647"/>
      <c r="L67" s="536" t="s">
        <v>19</v>
      </c>
      <c r="M67" s="536" t="s">
        <v>19</v>
      </c>
      <c r="N67" s="536" t="s">
        <v>19</v>
      </c>
      <c r="O67" s="523" t="s">
        <v>19</v>
      </c>
    </row>
    <row r="68" spans="1:15" ht="13.5" thickBot="1">
      <c r="B68" s="706" t="s">
        <v>531</v>
      </c>
      <c r="C68" s="707">
        <v>2475</v>
      </c>
      <c r="D68" s="708">
        <v>2479</v>
      </c>
      <c r="E68" s="702">
        <v>25</v>
      </c>
      <c r="F68" s="702">
        <v>25</v>
      </c>
      <c r="G68" s="702">
        <v>25</v>
      </c>
      <c r="H68" s="709">
        <v>25</v>
      </c>
      <c r="I68" s="709">
        <v>25</v>
      </c>
      <c r="J68" s="709">
        <v>25</v>
      </c>
      <c r="K68" s="710"/>
      <c r="L68" s="538" t="s">
        <v>19</v>
      </c>
      <c r="M68" s="538" t="s">
        <v>19</v>
      </c>
      <c r="N68" s="538" t="s">
        <v>19</v>
      </c>
      <c r="O68" s="568" t="s">
        <v>19</v>
      </c>
    </row>
    <row r="69" spans="1:15">
      <c r="D69" s="711"/>
      <c r="E69" s="711"/>
      <c r="F69" s="712"/>
      <c r="G69" s="711"/>
      <c r="H69" s="713"/>
      <c r="I69" s="713"/>
      <c r="J69" s="713"/>
      <c r="K69" s="711"/>
      <c r="L69" s="711"/>
      <c r="M69" s="711"/>
    </row>
    <row r="70" spans="1:15" s="662" customFormat="1">
      <c r="B70" s="713" t="s">
        <v>628</v>
      </c>
      <c r="C70" s="713"/>
      <c r="F70" s="469"/>
    </row>
    <row r="71" spans="1:15" s="662" customFormat="1">
      <c r="B71" s="662" t="s">
        <v>629</v>
      </c>
      <c r="F71" s="469"/>
    </row>
    <row r="72" spans="1:15" ht="63.75">
      <c r="B72" s="714" t="s">
        <v>630</v>
      </c>
    </row>
    <row r="73" spans="1:15">
      <c r="B73" s="715" t="s">
        <v>3</v>
      </c>
      <c r="C73" s="715" t="s">
        <v>214</v>
      </c>
      <c r="D73" s="715" t="s">
        <v>215</v>
      </c>
      <c r="E73" s="715" t="s">
        <v>216</v>
      </c>
    </row>
    <row r="74" spans="1:15">
      <c r="B74" s="716"/>
      <c r="C74" s="716"/>
      <c r="D74" s="716"/>
      <c r="E74" s="711" t="s">
        <v>218</v>
      </c>
      <c r="F74" s="717"/>
      <c r="G74" s="718"/>
      <c r="H74" s="719"/>
      <c r="I74" s="719"/>
      <c r="J74" s="719"/>
    </row>
    <row r="75" spans="1:15">
      <c r="B75" s="716"/>
      <c r="C75" s="716"/>
      <c r="D75" s="716"/>
      <c r="E75" s="711" t="s">
        <v>219</v>
      </c>
      <c r="F75" s="717"/>
      <c r="G75" s="718"/>
      <c r="H75" s="719"/>
      <c r="I75" s="719"/>
      <c r="J75" s="719"/>
    </row>
    <row r="76" spans="1:15">
      <c r="A76" s="552"/>
      <c r="B76" s="716"/>
      <c r="C76" s="716"/>
      <c r="D76" s="716"/>
      <c r="E76" s="711" t="s">
        <v>220</v>
      </c>
      <c r="F76" s="717"/>
      <c r="G76" s="718"/>
      <c r="H76" s="719"/>
      <c r="I76" s="719"/>
      <c r="J76" s="719"/>
    </row>
    <row r="77" spans="1:15">
      <c r="A77" s="552"/>
      <c r="B77" s="716"/>
      <c r="C77" s="716"/>
      <c r="D77" s="716"/>
      <c r="E77" s="711" t="s">
        <v>221</v>
      </c>
    </row>
    <row r="78" spans="1:15" s="552" customFormat="1">
      <c r="A78" s="468"/>
      <c r="B78" s="716"/>
      <c r="C78" s="716"/>
      <c r="D78" s="716"/>
      <c r="E78" s="711" t="s">
        <v>218</v>
      </c>
      <c r="F78" s="469"/>
      <c r="G78" s="468"/>
      <c r="H78" s="662"/>
      <c r="I78" s="662"/>
      <c r="J78" s="662"/>
      <c r="K78" s="468"/>
      <c r="L78" s="468"/>
      <c r="M78" s="468"/>
      <c r="N78" s="468"/>
      <c r="O78" s="468"/>
    </row>
    <row r="79" spans="1:15" s="552" customFormat="1">
      <c r="A79" s="468"/>
      <c r="B79" s="716"/>
      <c r="C79" s="716"/>
      <c r="D79" s="716"/>
      <c r="E79" s="711" t="s">
        <v>219</v>
      </c>
      <c r="F79" s="469"/>
      <c r="G79" s="468"/>
      <c r="H79" s="662"/>
      <c r="I79" s="662"/>
      <c r="J79" s="662"/>
      <c r="K79" s="468"/>
      <c r="L79" s="468"/>
      <c r="M79" s="468"/>
      <c r="N79" s="468"/>
      <c r="O79" s="468"/>
    </row>
    <row r="80" spans="1:15">
      <c r="B80" s="716"/>
      <c r="C80" s="716"/>
      <c r="D80" s="716"/>
      <c r="E80" s="711" t="s">
        <v>220</v>
      </c>
    </row>
    <row r="81" spans="2:5">
      <c r="B81" s="716"/>
      <c r="C81" s="716"/>
      <c r="D81" s="716"/>
      <c r="E81" s="711" t="s">
        <v>221</v>
      </c>
    </row>
    <row r="82" spans="2:5">
      <c r="B82" s="711"/>
      <c r="C82" s="711"/>
      <c r="D82" s="711"/>
      <c r="E82" s="711"/>
    </row>
    <row r="85" spans="2:5">
      <c r="D85" s="720"/>
    </row>
  </sheetData>
  <conditionalFormatting sqref="D85">
    <cfRule type="cellIs" dxfId="0" priority="1" operator="lessThan">
      <formula>D84</formula>
    </cfRule>
  </conditionalFormatting>
  <pageMargins left="0.7" right="0.7" top="0.75" bottom="0.75" header="0.3" footer="0.3"/>
  <pageSetup paperSize="9" orientation="portrait" r:id="rId1"/>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A1EE9-D899-4465-87C4-47033C7D6260}">
  <sheetPr>
    <tabColor rgb="FF00B050"/>
  </sheetPr>
  <dimension ref="A1:P45"/>
  <sheetViews>
    <sheetView zoomScaleNormal="100" workbookViewId="0">
      <selection activeCell="Q17" sqref="Q17"/>
    </sheetView>
  </sheetViews>
  <sheetFormatPr defaultColWidth="9.125" defaultRowHeight="12.75"/>
  <cols>
    <col min="1" max="1" width="2.875" style="468" customWidth="1"/>
    <col min="2" max="2" width="48.875" style="468" customWidth="1"/>
    <col min="3" max="3" width="9.875" style="468" bestFit="1" customWidth="1"/>
    <col min="4" max="4" width="16.375" style="468" bestFit="1" customWidth="1"/>
    <col min="5" max="5" width="10.875" style="582" customWidth="1"/>
    <col min="6" max="6" width="10.625" style="582" bestFit="1" customWidth="1"/>
    <col min="7" max="10" width="10.625" style="581" customWidth="1"/>
    <col min="11" max="11" width="6.5" style="468" customWidth="1"/>
    <col min="12" max="12" width="10.375" style="468" customWidth="1"/>
    <col min="13" max="13" width="12.5" style="468" customWidth="1"/>
    <col min="14" max="14" width="10.375" style="468" customWidth="1"/>
    <col min="15" max="15" width="9.5" style="468" customWidth="1"/>
    <col min="16" max="16384" width="9.125" style="468"/>
  </cols>
  <sheetData>
    <row r="1" spans="1:16" ht="9.75" customHeight="1" thickBot="1">
      <c r="A1" s="580"/>
    </row>
    <row r="2" spans="1:16" ht="13.5" thickBot="1">
      <c r="B2" s="721" t="s">
        <v>631</v>
      </c>
      <c r="C2" s="722"/>
      <c r="D2" s="722"/>
      <c r="E2" s="723"/>
      <c r="F2" s="723"/>
      <c r="G2" s="724"/>
      <c r="H2" s="724"/>
      <c r="I2" s="724"/>
      <c r="J2" s="724"/>
      <c r="K2" s="724"/>
      <c r="L2" s="724"/>
      <c r="M2" s="724"/>
      <c r="N2" s="724"/>
      <c r="O2" s="725"/>
    </row>
    <row r="3" spans="1:16" ht="26.25" thickBot="1">
      <c r="B3" s="726" t="s">
        <v>3</v>
      </c>
      <c r="C3" s="727" t="s">
        <v>4</v>
      </c>
      <c r="D3" s="727" t="s">
        <v>5</v>
      </c>
      <c r="E3" s="728">
        <v>2018</v>
      </c>
      <c r="F3" s="728">
        <v>2019</v>
      </c>
      <c r="G3" s="729">
        <v>2020</v>
      </c>
      <c r="H3" s="729">
        <v>2021</v>
      </c>
      <c r="I3" s="729">
        <v>2022</v>
      </c>
      <c r="J3" s="730">
        <v>2023</v>
      </c>
      <c r="K3" s="731" t="s">
        <v>7</v>
      </c>
      <c r="L3" s="730" t="s">
        <v>8</v>
      </c>
      <c r="M3" s="730" t="s">
        <v>9</v>
      </c>
      <c r="N3" s="730" t="s">
        <v>10</v>
      </c>
      <c r="O3" s="732" t="s">
        <v>11</v>
      </c>
    </row>
    <row r="4" spans="1:16" ht="13.5" thickBot="1">
      <c r="B4" s="482" t="s">
        <v>17</v>
      </c>
      <c r="C4" s="483"/>
      <c r="D4" s="483"/>
      <c r="E4" s="733"/>
      <c r="F4" s="733"/>
      <c r="G4" s="733"/>
      <c r="H4" s="733"/>
      <c r="I4" s="733"/>
      <c r="J4" s="733"/>
      <c r="K4" s="733"/>
      <c r="L4" s="733"/>
      <c r="M4" s="733"/>
      <c r="N4" s="733"/>
      <c r="O4" s="734"/>
    </row>
    <row r="5" spans="1:16">
      <c r="B5" s="735" t="s">
        <v>632</v>
      </c>
      <c r="C5" s="736" t="s">
        <v>18</v>
      </c>
      <c r="D5" s="553" t="s">
        <v>18</v>
      </c>
      <c r="E5" s="593">
        <v>1.417</v>
      </c>
      <c r="F5" s="737">
        <v>1.5</v>
      </c>
      <c r="G5" s="738">
        <v>1.53</v>
      </c>
      <c r="H5" s="739">
        <v>1.54</v>
      </c>
      <c r="I5" s="739">
        <v>1.57</v>
      </c>
      <c r="J5" s="739">
        <v>1.68</v>
      </c>
      <c r="K5" s="626"/>
      <c r="L5" s="740" t="s">
        <v>19</v>
      </c>
      <c r="M5" s="740" t="s">
        <v>20</v>
      </c>
      <c r="N5" s="740" t="s">
        <v>20</v>
      </c>
      <c r="O5" s="741" t="s">
        <v>20</v>
      </c>
      <c r="P5" s="742"/>
    </row>
    <row r="6" spans="1:16" ht="13.5" thickBot="1">
      <c r="B6" s="743" t="s">
        <v>633</v>
      </c>
      <c r="C6" s="744" t="s">
        <v>18</v>
      </c>
      <c r="D6" s="631" t="s">
        <v>18</v>
      </c>
      <c r="E6" s="745">
        <v>2.105</v>
      </c>
      <c r="F6" s="746">
        <v>2.23</v>
      </c>
      <c r="G6" s="747">
        <v>2.2799999999999998</v>
      </c>
      <c r="H6" s="748">
        <v>2.2999999999999998</v>
      </c>
      <c r="I6" s="748">
        <v>2.35</v>
      </c>
      <c r="J6" s="748">
        <v>2.52</v>
      </c>
      <c r="K6" s="624"/>
      <c r="L6" s="749" t="s">
        <v>19</v>
      </c>
      <c r="M6" s="749" t="s">
        <v>20</v>
      </c>
      <c r="N6" s="749" t="s">
        <v>20</v>
      </c>
      <c r="O6" s="750" t="s">
        <v>20</v>
      </c>
      <c r="P6" s="742"/>
    </row>
    <row r="7" spans="1:16" ht="13.5" thickBot="1">
      <c r="B7" s="508" t="s">
        <v>25</v>
      </c>
      <c r="C7" s="509"/>
      <c r="D7" s="509"/>
      <c r="E7" s="509"/>
      <c r="F7" s="510"/>
      <c r="G7" s="510"/>
      <c r="H7" s="509"/>
      <c r="I7" s="509"/>
      <c r="J7" s="509"/>
      <c r="K7" s="509"/>
      <c r="L7" s="509"/>
      <c r="M7" s="509"/>
      <c r="N7" s="509"/>
      <c r="O7" s="511"/>
      <c r="P7" s="742"/>
    </row>
    <row r="8" spans="1:16">
      <c r="B8" s="735" t="s">
        <v>634</v>
      </c>
      <c r="C8" s="751">
        <v>2850</v>
      </c>
      <c r="D8" s="487">
        <v>2850</v>
      </c>
      <c r="E8" s="752">
        <v>46.5</v>
      </c>
      <c r="F8" s="752">
        <v>49</v>
      </c>
      <c r="G8" s="752">
        <v>50</v>
      </c>
      <c r="H8" s="753">
        <v>50.5</v>
      </c>
      <c r="I8" s="753">
        <v>51.6</v>
      </c>
      <c r="J8" s="753">
        <v>55.34</v>
      </c>
      <c r="K8" s="754"/>
      <c r="L8" s="740" t="s">
        <v>19</v>
      </c>
      <c r="M8" s="740" t="s">
        <v>19</v>
      </c>
      <c r="N8" s="754" t="s">
        <v>19</v>
      </c>
      <c r="O8" s="755" t="s">
        <v>20</v>
      </c>
      <c r="P8" s="742"/>
    </row>
    <row r="9" spans="1:16">
      <c r="B9" s="756" t="s">
        <v>635</v>
      </c>
      <c r="C9" s="757">
        <v>2850</v>
      </c>
      <c r="D9" s="495">
        <v>2851</v>
      </c>
      <c r="E9" s="758">
        <v>46.5</v>
      </c>
      <c r="F9" s="758">
        <v>49</v>
      </c>
      <c r="G9" s="758">
        <v>50</v>
      </c>
      <c r="H9" s="759">
        <v>50.5</v>
      </c>
      <c r="I9" s="759">
        <v>51.6</v>
      </c>
      <c r="J9" s="759">
        <v>55.34</v>
      </c>
      <c r="K9" s="760"/>
      <c r="L9" s="761" t="s">
        <v>19</v>
      </c>
      <c r="M9" s="761" t="s">
        <v>19</v>
      </c>
      <c r="N9" s="760" t="s">
        <v>19</v>
      </c>
      <c r="O9" s="762" t="s">
        <v>19</v>
      </c>
      <c r="P9" s="742"/>
    </row>
    <row r="10" spans="1:16">
      <c r="B10" s="756" t="s">
        <v>636</v>
      </c>
      <c r="C10" s="757">
        <v>2850</v>
      </c>
      <c r="D10" s="495">
        <v>2852</v>
      </c>
      <c r="E10" s="758">
        <v>31.5</v>
      </c>
      <c r="F10" s="758">
        <v>33.5</v>
      </c>
      <c r="G10" s="758">
        <v>34.200000000000003</v>
      </c>
      <c r="H10" s="763">
        <v>35.5</v>
      </c>
      <c r="I10" s="759">
        <v>35.200000000000003</v>
      </c>
      <c r="J10" s="759">
        <v>37.75</v>
      </c>
      <c r="K10" s="760"/>
      <c r="L10" s="761" t="s">
        <v>19</v>
      </c>
      <c r="M10" s="761" t="s">
        <v>19</v>
      </c>
      <c r="N10" s="760" t="s">
        <v>19</v>
      </c>
      <c r="O10" s="762" t="s">
        <v>19</v>
      </c>
      <c r="P10" s="742"/>
    </row>
    <row r="11" spans="1:16">
      <c r="B11" s="756" t="s">
        <v>637</v>
      </c>
      <c r="C11" s="757">
        <v>2850</v>
      </c>
      <c r="D11" s="495">
        <v>2853</v>
      </c>
      <c r="E11" s="758">
        <v>46.5</v>
      </c>
      <c r="F11" s="758">
        <v>49</v>
      </c>
      <c r="G11" s="758">
        <v>50</v>
      </c>
      <c r="H11" s="759">
        <v>50.5</v>
      </c>
      <c r="I11" s="759">
        <v>51.6</v>
      </c>
      <c r="J11" s="759">
        <v>55.34</v>
      </c>
      <c r="K11" s="760"/>
      <c r="L11" s="761" t="s">
        <v>19</v>
      </c>
      <c r="M11" s="761" t="s">
        <v>19</v>
      </c>
      <c r="N11" s="760" t="s">
        <v>19</v>
      </c>
      <c r="O11" s="762" t="s">
        <v>19</v>
      </c>
      <c r="P11" s="742"/>
    </row>
    <row r="12" spans="1:16">
      <c r="B12" s="756" t="s">
        <v>638</v>
      </c>
      <c r="C12" s="757">
        <v>2850</v>
      </c>
      <c r="D12" s="495">
        <v>2854</v>
      </c>
      <c r="E12" s="758">
        <v>46.5</v>
      </c>
      <c r="F12" s="758">
        <v>49</v>
      </c>
      <c r="G12" s="758">
        <v>50</v>
      </c>
      <c r="H12" s="759">
        <v>50.5</v>
      </c>
      <c r="I12" s="759">
        <v>51.6</v>
      </c>
      <c r="J12" s="759">
        <v>55.34</v>
      </c>
      <c r="K12" s="760"/>
      <c r="L12" s="761" t="s">
        <v>19</v>
      </c>
      <c r="M12" s="761" t="s">
        <v>19</v>
      </c>
      <c r="N12" s="760" t="s">
        <v>19</v>
      </c>
      <c r="O12" s="762" t="s">
        <v>19</v>
      </c>
      <c r="P12" s="742"/>
    </row>
    <row r="13" spans="1:16" ht="13.5" thickBot="1">
      <c r="B13" s="764" t="s">
        <v>639</v>
      </c>
      <c r="C13" s="765">
        <v>8165</v>
      </c>
      <c r="D13" s="502">
        <v>8165</v>
      </c>
      <c r="E13" s="766">
        <v>14</v>
      </c>
      <c r="F13" s="766">
        <v>15</v>
      </c>
      <c r="G13" s="766">
        <v>15</v>
      </c>
      <c r="H13" s="767">
        <v>15</v>
      </c>
      <c r="I13" s="767">
        <v>15.3</v>
      </c>
      <c r="J13" s="767">
        <v>16.41</v>
      </c>
      <c r="K13" s="768" t="s">
        <v>492</v>
      </c>
      <c r="L13" s="749" t="s">
        <v>19</v>
      </c>
      <c r="M13" s="749" t="s">
        <v>19</v>
      </c>
      <c r="N13" s="768" t="s">
        <v>19</v>
      </c>
      <c r="O13" s="769" t="s">
        <v>19</v>
      </c>
      <c r="P13" s="742"/>
    </row>
    <row r="14" spans="1:16" ht="13.5" thickBot="1">
      <c r="B14" s="508" t="s">
        <v>35</v>
      </c>
      <c r="C14" s="509"/>
      <c r="D14" s="509"/>
      <c r="E14" s="770"/>
      <c r="F14" s="770"/>
      <c r="G14" s="770"/>
      <c r="H14" s="770"/>
      <c r="I14" s="770"/>
      <c r="J14" s="770"/>
      <c r="K14" s="770"/>
      <c r="L14" s="770"/>
      <c r="M14" s="770"/>
      <c r="N14" s="770"/>
      <c r="O14" s="635"/>
      <c r="P14" s="742"/>
    </row>
    <row r="15" spans="1:16">
      <c r="B15" s="735" t="s">
        <v>634</v>
      </c>
      <c r="C15" s="751">
        <v>2860</v>
      </c>
      <c r="D15" s="487">
        <v>2860</v>
      </c>
      <c r="E15" s="752">
        <v>465</v>
      </c>
      <c r="F15" s="752">
        <v>490</v>
      </c>
      <c r="G15" s="752">
        <v>500</v>
      </c>
      <c r="H15" s="753">
        <v>505</v>
      </c>
      <c r="I15" s="753">
        <v>516</v>
      </c>
      <c r="J15" s="753">
        <f>J8*10</f>
        <v>553.40000000000009</v>
      </c>
      <c r="K15" s="754"/>
      <c r="L15" s="754" t="s">
        <v>19</v>
      </c>
      <c r="M15" s="754" t="s">
        <v>19</v>
      </c>
      <c r="N15" s="754" t="s">
        <v>19</v>
      </c>
      <c r="O15" s="755" t="s">
        <v>20</v>
      </c>
      <c r="P15" s="742"/>
    </row>
    <row r="16" spans="1:16">
      <c r="B16" s="756" t="s">
        <v>635</v>
      </c>
      <c r="C16" s="757">
        <v>2860</v>
      </c>
      <c r="D16" s="495">
        <v>2861</v>
      </c>
      <c r="E16" s="758">
        <v>465</v>
      </c>
      <c r="F16" s="758">
        <v>490</v>
      </c>
      <c r="G16" s="758">
        <v>500</v>
      </c>
      <c r="H16" s="759">
        <v>505</v>
      </c>
      <c r="I16" s="759">
        <v>516</v>
      </c>
      <c r="J16" s="759">
        <f t="shared" ref="J16:J20" si="0">J9*10</f>
        <v>553.40000000000009</v>
      </c>
      <c r="K16" s="760"/>
      <c r="L16" s="760" t="s">
        <v>19</v>
      </c>
      <c r="M16" s="760" t="s">
        <v>19</v>
      </c>
      <c r="N16" s="760" t="s">
        <v>19</v>
      </c>
      <c r="O16" s="762" t="s">
        <v>19</v>
      </c>
      <c r="P16" s="742"/>
    </row>
    <row r="17" spans="2:16">
      <c r="B17" s="756" t="s">
        <v>636</v>
      </c>
      <c r="C17" s="757">
        <v>2860</v>
      </c>
      <c r="D17" s="495">
        <v>2862</v>
      </c>
      <c r="E17" s="758">
        <v>315</v>
      </c>
      <c r="F17" s="758">
        <v>335</v>
      </c>
      <c r="G17" s="758">
        <v>342</v>
      </c>
      <c r="H17" s="759">
        <v>345</v>
      </c>
      <c r="I17" s="759">
        <v>352</v>
      </c>
      <c r="J17" s="759">
        <f t="shared" si="0"/>
        <v>377.5</v>
      </c>
      <c r="K17" s="760"/>
      <c r="L17" s="760" t="s">
        <v>19</v>
      </c>
      <c r="M17" s="760" t="s">
        <v>19</v>
      </c>
      <c r="N17" s="760" t="s">
        <v>19</v>
      </c>
      <c r="O17" s="762" t="s">
        <v>19</v>
      </c>
      <c r="P17" s="742"/>
    </row>
    <row r="18" spans="2:16">
      <c r="B18" s="756" t="s">
        <v>637</v>
      </c>
      <c r="C18" s="757">
        <v>2860</v>
      </c>
      <c r="D18" s="495">
        <v>2863</v>
      </c>
      <c r="E18" s="758">
        <v>465</v>
      </c>
      <c r="F18" s="758">
        <v>490</v>
      </c>
      <c r="G18" s="758">
        <v>500</v>
      </c>
      <c r="H18" s="759">
        <v>505</v>
      </c>
      <c r="I18" s="759">
        <v>516</v>
      </c>
      <c r="J18" s="759">
        <f t="shared" si="0"/>
        <v>553.40000000000009</v>
      </c>
      <c r="K18" s="760"/>
      <c r="L18" s="760" t="s">
        <v>19</v>
      </c>
      <c r="M18" s="760" t="s">
        <v>19</v>
      </c>
      <c r="N18" s="760" t="s">
        <v>19</v>
      </c>
      <c r="O18" s="762" t="s">
        <v>19</v>
      </c>
      <c r="P18" s="742"/>
    </row>
    <row r="19" spans="2:16">
      <c r="B19" s="756" t="s">
        <v>638</v>
      </c>
      <c r="C19" s="757">
        <v>2860</v>
      </c>
      <c r="D19" s="495">
        <v>2864</v>
      </c>
      <c r="E19" s="758">
        <v>465</v>
      </c>
      <c r="F19" s="758">
        <v>490</v>
      </c>
      <c r="G19" s="758">
        <v>500</v>
      </c>
      <c r="H19" s="759">
        <v>505</v>
      </c>
      <c r="I19" s="759">
        <v>516</v>
      </c>
      <c r="J19" s="759">
        <f t="shared" si="0"/>
        <v>553.40000000000009</v>
      </c>
      <c r="K19" s="760"/>
      <c r="L19" s="760" t="s">
        <v>19</v>
      </c>
      <c r="M19" s="760" t="s">
        <v>19</v>
      </c>
      <c r="N19" s="760" t="s">
        <v>19</v>
      </c>
      <c r="O19" s="762" t="s">
        <v>19</v>
      </c>
      <c r="P19" s="742"/>
    </row>
    <row r="20" spans="2:16" ht="13.5" thickBot="1">
      <c r="B20" s="764" t="s">
        <v>640</v>
      </c>
      <c r="C20" s="765">
        <v>8166</v>
      </c>
      <c r="D20" s="502">
        <v>8166</v>
      </c>
      <c r="E20" s="766">
        <v>140</v>
      </c>
      <c r="F20" s="766">
        <v>150</v>
      </c>
      <c r="G20" s="766">
        <v>150</v>
      </c>
      <c r="H20" s="767">
        <v>150</v>
      </c>
      <c r="I20" s="767">
        <v>153</v>
      </c>
      <c r="J20" s="767">
        <f t="shared" si="0"/>
        <v>164.1</v>
      </c>
      <c r="K20" s="768" t="s">
        <v>492</v>
      </c>
      <c r="L20" s="749" t="s">
        <v>19</v>
      </c>
      <c r="M20" s="749" t="s">
        <v>19</v>
      </c>
      <c r="N20" s="768" t="s">
        <v>19</v>
      </c>
      <c r="O20" s="769" t="s">
        <v>19</v>
      </c>
      <c r="P20" s="742"/>
    </row>
    <row r="21" spans="2:16" ht="13.5" thickBot="1">
      <c r="B21" s="508" t="s">
        <v>41</v>
      </c>
      <c r="C21" s="509"/>
      <c r="D21" s="509"/>
      <c r="E21" s="770"/>
      <c r="F21" s="770"/>
      <c r="G21" s="770"/>
      <c r="H21" s="770"/>
      <c r="I21" s="770"/>
      <c r="J21" s="770"/>
      <c r="K21" s="770"/>
      <c r="L21" s="770"/>
      <c r="M21" s="770"/>
      <c r="N21" s="770"/>
      <c r="O21" s="635"/>
      <c r="P21" s="742"/>
    </row>
    <row r="22" spans="2:16">
      <c r="B22" s="735" t="s">
        <v>641</v>
      </c>
      <c r="C22" s="736" t="s">
        <v>18</v>
      </c>
      <c r="D22" s="553" t="s">
        <v>18</v>
      </c>
      <c r="E22" s="752">
        <v>2.2999999999999998</v>
      </c>
      <c r="F22" s="752">
        <v>2.4500000000000002</v>
      </c>
      <c r="G22" s="752">
        <v>2.5</v>
      </c>
      <c r="H22" s="753">
        <v>2.52</v>
      </c>
      <c r="I22" s="753">
        <v>2.57</v>
      </c>
      <c r="J22" s="753">
        <v>2.76</v>
      </c>
      <c r="K22" s="754"/>
      <c r="L22" s="754" t="s">
        <v>18</v>
      </c>
      <c r="M22" s="754" t="s">
        <v>18</v>
      </c>
      <c r="N22" s="754" t="s">
        <v>18</v>
      </c>
      <c r="O22" s="755" t="s">
        <v>18</v>
      </c>
      <c r="P22" s="742"/>
    </row>
    <row r="23" spans="2:16">
      <c r="B23" s="756" t="s">
        <v>642</v>
      </c>
      <c r="C23" s="771">
        <v>8019</v>
      </c>
      <c r="D23" s="566"/>
      <c r="E23" s="758">
        <v>2.2999999999999998</v>
      </c>
      <c r="F23" s="557">
        <v>2.4500000000000002</v>
      </c>
      <c r="G23" s="557">
        <v>2.5</v>
      </c>
      <c r="H23" s="522">
        <v>2.52</v>
      </c>
      <c r="I23" s="522">
        <v>2.57</v>
      </c>
      <c r="J23" s="522">
        <v>2.76</v>
      </c>
      <c r="K23" s="761"/>
      <c r="L23" s="761" t="s">
        <v>19</v>
      </c>
      <c r="M23" s="761" t="s">
        <v>19</v>
      </c>
      <c r="N23" s="761" t="s">
        <v>18</v>
      </c>
      <c r="O23" s="772" t="s">
        <v>18</v>
      </c>
      <c r="P23" s="742"/>
    </row>
    <row r="24" spans="2:16">
      <c r="B24" s="756" t="s">
        <v>643</v>
      </c>
      <c r="C24" s="771" t="s">
        <v>18</v>
      </c>
      <c r="D24" s="566" t="s">
        <v>18</v>
      </c>
      <c r="E24" s="758">
        <v>4.5999999999999996</v>
      </c>
      <c r="F24" s="758">
        <v>4.8499999999999996</v>
      </c>
      <c r="G24" s="758">
        <v>4.95</v>
      </c>
      <c r="H24" s="759">
        <v>5</v>
      </c>
      <c r="I24" s="759">
        <v>5.1100000000000003</v>
      </c>
      <c r="J24" s="759">
        <v>5.48</v>
      </c>
      <c r="K24" s="760"/>
      <c r="L24" s="760" t="s">
        <v>18</v>
      </c>
      <c r="M24" s="760" t="s">
        <v>18</v>
      </c>
      <c r="N24" s="760" t="s">
        <v>18</v>
      </c>
      <c r="O24" s="762" t="s">
        <v>18</v>
      </c>
      <c r="P24" s="742"/>
    </row>
    <row r="25" spans="2:16" ht="13.5" thickBot="1">
      <c r="B25" s="743" t="s">
        <v>644</v>
      </c>
      <c r="C25" s="744" t="s">
        <v>18</v>
      </c>
      <c r="D25" s="631"/>
      <c r="E25" s="744" t="s">
        <v>18</v>
      </c>
      <c r="F25" s="766">
        <v>1.2</v>
      </c>
      <c r="G25" s="766">
        <v>1.25</v>
      </c>
      <c r="H25" s="773">
        <v>1.26</v>
      </c>
      <c r="I25" s="773">
        <v>1.29</v>
      </c>
      <c r="J25" s="773">
        <v>1.38</v>
      </c>
      <c r="K25" s="768" t="s">
        <v>492</v>
      </c>
      <c r="L25" s="768"/>
      <c r="M25" s="768"/>
      <c r="N25" s="768"/>
      <c r="O25" s="769"/>
      <c r="P25" s="742"/>
    </row>
    <row r="26" spans="2:16" ht="13.5" thickBot="1">
      <c r="B26" s="508" t="s">
        <v>194</v>
      </c>
      <c r="C26" s="509"/>
      <c r="D26" s="509"/>
      <c r="E26" s="770"/>
      <c r="F26" s="770"/>
      <c r="G26" s="770"/>
      <c r="H26" s="770"/>
      <c r="I26" s="770"/>
      <c r="J26" s="770"/>
      <c r="K26" s="770"/>
      <c r="L26" s="770"/>
      <c r="M26" s="770"/>
      <c r="N26" s="770"/>
      <c r="O26" s="635"/>
    </row>
    <row r="27" spans="2:16">
      <c r="B27" s="560" t="s">
        <v>18</v>
      </c>
      <c r="C27" s="553" t="s">
        <v>18</v>
      </c>
      <c r="D27" s="553" t="s">
        <v>18</v>
      </c>
      <c r="E27" s="554" t="s">
        <v>18</v>
      </c>
      <c r="F27" s="554"/>
      <c r="G27" s="554"/>
      <c r="H27" s="555"/>
      <c r="I27" s="555"/>
      <c r="J27" s="555"/>
      <c r="K27" s="553"/>
      <c r="L27" s="754" t="s">
        <v>18</v>
      </c>
      <c r="M27" s="754" t="s">
        <v>18</v>
      </c>
      <c r="N27" s="754" t="s">
        <v>18</v>
      </c>
      <c r="O27" s="755" t="s">
        <v>18</v>
      </c>
    </row>
    <row r="28" spans="2:16" ht="13.5" thickBot="1">
      <c r="B28" s="526" t="s">
        <v>18</v>
      </c>
      <c r="C28" s="631" t="s">
        <v>18</v>
      </c>
      <c r="D28" s="631" t="s">
        <v>18</v>
      </c>
      <c r="E28" s="559" t="s">
        <v>18</v>
      </c>
      <c r="F28" s="559"/>
      <c r="G28" s="559"/>
      <c r="H28" s="531"/>
      <c r="I28" s="531"/>
      <c r="J28" s="531"/>
      <c r="K28" s="631"/>
      <c r="L28" s="768" t="s">
        <v>18</v>
      </c>
      <c r="M28" s="768" t="s">
        <v>18</v>
      </c>
      <c r="N28" s="768" t="s">
        <v>18</v>
      </c>
      <c r="O28" s="769" t="s">
        <v>18</v>
      </c>
    </row>
    <row r="29" spans="2:16" ht="13.5" thickBot="1">
      <c r="B29" s="508" t="s">
        <v>211</v>
      </c>
      <c r="C29" s="509"/>
      <c r="D29" s="509"/>
      <c r="E29" s="770"/>
      <c r="F29" s="770"/>
      <c r="G29" s="770"/>
      <c r="H29" s="770"/>
      <c r="I29" s="770"/>
      <c r="J29" s="770"/>
      <c r="K29" s="770"/>
      <c r="L29" s="770"/>
      <c r="M29" s="770"/>
      <c r="N29" s="770"/>
      <c r="O29" s="635"/>
    </row>
    <row r="30" spans="2:16">
      <c r="B30" s="560" t="s">
        <v>645</v>
      </c>
      <c r="C30" s="553" t="s">
        <v>18</v>
      </c>
      <c r="D30" s="553" t="s">
        <v>18</v>
      </c>
      <c r="E30" s="554" t="s">
        <v>646</v>
      </c>
      <c r="F30" s="488"/>
      <c r="G30" s="488"/>
      <c r="H30" s="489"/>
      <c r="I30" s="489"/>
      <c r="J30" s="489"/>
      <c r="K30" s="553"/>
      <c r="L30" s="754" t="s">
        <v>19</v>
      </c>
      <c r="M30" s="774" t="s">
        <v>20</v>
      </c>
      <c r="N30" s="754" t="s">
        <v>20</v>
      </c>
      <c r="O30" s="755" t="s">
        <v>20</v>
      </c>
    </row>
    <row r="31" spans="2:16">
      <c r="B31" s="512" t="s">
        <v>647</v>
      </c>
      <c r="C31" s="566" t="s">
        <v>18</v>
      </c>
      <c r="D31" s="566" t="s">
        <v>18</v>
      </c>
      <c r="E31" s="557" t="s">
        <v>646</v>
      </c>
      <c r="F31" s="496"/>
      <c r="G31" s="496"/>
      <c r="H31" s="497"/>
      <c r="I31" s="497"/>
      <c r="J31" s="497"/>
      <c r="K31" s="566"/>
      <c r="L31" s="760" t="s">
        <v>19</v>
      </c>
      <c r="M31" s="775" t="s">
        <v>20</v>
      </c>
      <c r="N31" s="760" t="s">
        <v>20</v>
      </c>
      <c r="O31" s="762" t="s">
        <v>20</v>
      </c>
    </row>
    <row r="32" spans="2:16">
      <c r="B32" s="512" t="s">
        <v>648</v>
      </c>
      <c r="C32" s="566" t="s">
        <v>18</v>
      </c>
      <c r="D32" s="566" t="s">
        <v>18</v>
      </c>
      <c r="E32" s="557" t="s">
        <v>646</v>
      </c>
      <c r="F32" s="496"/>
      <c r="G32" s="496"/>
      <c r="H32" s="497"/>
      <c r="I32" s="497"/>
      <c r="J32" s="497"/>
      <c r="K32" s="566"/>
      <c r="L32" s="760" t="s">
        <v>19</v>
      </c>
      <c r="M32" s="775" t="s">
        <v>20</v>
      </c>
      <c r="N32" s="760" t="s">
        <v>20</v>
      </c>
      <c r="O32" s="762" t="s">
        <v>20</v>
      </c>
    </row>
    <row r="33" spans="1:16">
      <c r="B33" s="512" t="s">
        <v>649</v>
      </c>
      <c r="C33" s="566" t="s">
        <v>18</v>
      </c>
      <c r="D33" s="566" t="s">
        <v>18</v>
      </c>
      <c r="E33" s="557" t="s">
        <v>646</v>
      </c>
      <c r="F33" s="496"/>
      <c r="G33" s="496"/>
      <c r="H33" s="497"/>
      <c r="I33" s="497"/>
      <c r="J33" s="497"/>
      <c r="K33" s="566"/>
      <c r="L33" s="760" t="s">
        <v>19</v>
      </c>
      <c r="M33" s="775" t="s">
        <v>20</v>
      </c>
      <c r="N33" s="760" t="s">
        <v>20</v>
      </c>
      <c r="O33" s="762" t="s">
        <v>20</v>
      </c>
    </row>
    <row r="34" spans="1:16">
      <c r="B34" s="776" t="s">
        <v>1038</v>
      </c>
      <c r="C34" s="777" t="s">
        <v>18</v>
      </c>
      <c r="D34" s="777" t="s">
        <v>18</v>
      </c>
      <c r="E34" s="778" t="s">
        <v>646</v>
      </c>
      <c r="F34" s="496"/>
      <c r="G34" s="496"/>
      <c r="H34" s="497"/>
      <c r="I34" s="497"/>
      <c r="J34" s="497"/>
      <c r="K34" s="566"/>
      <c r="L34" s="760" t="s">
        <v>19</v>
      </c>
      <c r="M34" s="775" t="s">
        <v>20</v>
      </c>
      <c r="N34" s="760" t="s">
        <v>20</v>
      </c>
      <c r="O34" s="762" t="s">
        <v>20</v>
      </c>
    </row>
    <row r="35" spans="1:16">
      <c r="B35" s="776" t="s">
        <v>1039</v>
      </c>
      <c r="C35" s="777" t="s">
        <v>18</v>
      </c>
      <c r="D35" s="777" t="s">
        <v>18</v>
      </c>
      <c r="E35" s="778" t="s">
        <v>646</v>
      </c>
      <c r="F35" s="496"/>
      <c r="G35" s="496"/>
      <c r="H35" s="497"/>
      <c r="I35" s="497"/>
      <c r="J35" s="497"/>
      <c r="K35" s="566"/>
      <c r="L35" s="760" t="s">
        <v>19</v>
      </c>
      <c r="M35" s="775" t="s">
        <v>20</v>
      </c>
      <c r="N35" s="760" t="s">
        <v>20</v>
      </c>
      <c r="O35" s="762" t="s">
        <v>20</v>
      </c>
    </row>
    <row r="36" spans="1:16">
      <c r="D36" s="779"/>
    </row>
    <row r="37" spans="1:16">
      <c r="B37" s="468" t="s">
        <v>1040</v>
      </c>
      <c r="D37" s="779"/>
    </row>
    <row r="38" spans="1:16">
      <c r="D38" s="779"/>
    </row>
    <row r="39" spans="1:16">
      <c r="D39" s="779"/>
    </row>
    <row r="40" spans="1:16">
      <c r="D40" s="779"/>
    </row>
    <row r="41" spans="1:16">
      <c r="D41" s="779"/>
    </row>
    <row r="42" spans="1:16">
      <c r="D42" s="779"/>
    </row>
    <row r="43" spans="1:16">
      <c r="D43" s="779"/>
    </row>
    <row r="44" spans="1:16">
      <c r="B44" s="780"/>
      <c r="C44" s="780"/>
      <c r="D44" s="779"/>
    </row>
    <row r="45" spans="1:16" s="582" customFormat="1">
      <c r="A45" s="468"/>
      <c r="B45" s="780"/>
      <c r="C45" s="780"/>
      <c r="D45" s="779"/>
      <c r="G45" s="581"/>
      <c r="H45" s="581"/>
      <c r="I45" s="581"/>
      <c r="J45" s="581"/>
      <c r="K45" s="468"/>
      <c r="L45" s="468"/>
      <c r="M45" s="468"/>
      <c r="N45" s="468"/>
      <c r="O45" s="468"/>
      <c r="P45" s="468"/>
    </row>
  </sheetData>
  <pageMargins left="0.7" right="0.7" top="0.75" bottom="0.75" header="0.3" footer="0.3"/>
  <pageSetup paperSize="9" orientation="portrait" r:id="rId1"/>
  <drawing r:id="rId2"/>
  <legacy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21988-85DE-4610-83E0-74F694591C2B}">
  <sheetPr>
    <tabColor rgb="FF00B050"/>
  </sheetPr>
  <dimension ref="A1:Y258"/>
  <sheetViews>
    <sheetView workbookViewId="0">
      <selection activeCell="B1" sqref="B1"/>
    </sheetView>
  </sheetViews>
  <sheetFormatPr defaultColWidth="10" defaultRowHeight="15"/>
  <cols>
    <col min="1" max="1" width="13.75" style="452" bestFit="1" customWidth="1"/>
    <col min="2" max="5" width="10" style="452"/>
    <col min="6" max="6" width="10.75" style="452" bestFit="1" customWidth="1"/>
    <col min="7" max="9" width="10" style="452"/>
    <col min="10" max="10" width="14.375" style="452" bestFit="1" customWidth="1"/>
    <col min="11" max="16384" width="10" style="452"/>
  </cols>
  <sheetData>
    <row r="1" spans="1:25">
      <c r="A1" s="453" t="s">
        <v>1029</v>
      </c>
      <c r="B1" s="467">
        <v>1.0350999999999999</v>
      </c>
      <c r="C1" s="454"/>
      <c r="D1" s="454"/>
      <c r="E1" s="454"/>
      <c r="F1" s="454"/>
      <c r="G1" s="454"/>
      <c r="H1" s="454"/>
      <c r="I1" s="454"/>
      <c r="J1" s="454" t="s">
        <v>492</v>
      </c>
      <c r="K1" s="455" t="s">
        <v>492</v>
      </c>
      <c r="L1" s="454" t="s">
        <v>492</v>
      </c>
      <c r="M1" s="454" t="s">
        <v>492</v>
      </c>
      <c r="N1" s="454"/>
      <c r="O1" s="454"/>
      <c r="P1" s="454"/>
      <c r="Q1" s="454"/>
      <c r="R1" s="454"/>
      <c r="S1" s="456"/>
      <c r="T1" s="454"/>
      <c r="U1" s="456"/>
      <c r="V1" s="454"/>
      <c r="W1" s="454"/>
    </row>
    <row r="2" spans="1:25">
      <c r="A2" s="201" t="s">
        <v>650</v>
      </c>
      <c r="B2" s="202">
        <v>1</v>
      </c>
      <c r="C2" s="203" t="s">
        <v>651</v>
      </c>
      <c r="D2" s="204"/>
      <c r="E2" s="204"/>
      <c r="F2" s="204" t="s">
        <v>492</v>
      </c>
      <c r="G2" s="204"/>
      <c r="H2" s="204"/>
      <c r="I2" s="205"/>
      <c r="J2" s="204" t="s">
        <v>492</v>
      </c>
      <c r="K2" s="204"/>
      <c r="L2" s="204"/>
      <c r="M2" s="204"/>
      <c r="N2" s="204"/>
      <c r="O2" s="204"/>
      <c r="P2" s="204"/>
      <c r="Q2" s="204"/>
      <c r="R2" s="204" t="s">
        <v>652</v>
      </c>
      <c r="S2" s="206"/>
      <c r="T2" s="204"/>
      <c r="U2" s="206"/>
      <c r="V2" s="204"/>
      <c r="W2" s="204"/>
    </row>
    <row r="3" spans="1:25" ht="33.950000000000003" customHeight="1">
      <c r="A3" s="201" t="s">
        <v>653</v>
      </c>
      <c r="B3" s="202">
        <v>2</v>
      </c>
      <c r="C3" s="203"/>
      <c r="D3" s="204"/>
      <c r="E3" s="204"/>
      <c r="F3" s="204"/>
      <c r="G3" s="207" t="s">
        <v>654</v>
      </c>
      <c r="H3" s="207"/>
      <c r="I3" s="208"/>
      <c r="J3" s="207"/>
      <c r="K3" s="207"/>
      <c r="L3" s="204"/>
      <c r="M3" s="204"/>
      <c r="N3" s="204"/>
      <c r="O3" s="204"/>
      <c r="P3" s="204"/>
      <c r="Q3" s="204"/>
      <c r="R3" s="207" t="s">
        <v>655</v>
      </c>
      <c r="S3" s="209"/>
      <c r="T3" s="210" t="s">
        <v>656</v>
      </c>
      <c r="U3" s="211"/>
      <c r="V3" s="210"/>
      <c r="W3" s="210"/>
    </row>
    <row r="4" spans="1:25">
      <c r="A4" s="212" t="s">
        <v>657</v>
      </c>
      <c r="B4" s="202">
        <v>1</v>
      </c>
      <c r="C4" s="202">
        <v>1</v>
      </c>
      <c r="D4" s="212">
        <v>1</v>
      </c>
      <c r="E4" s="212">
        <v>1</v>
      </c>
      <c r="F4" s="212">
        <v>20</v>
      </c>
      <c r="G4" s="212">
        <v>20</v>
      </c>
      <c r="H4" s="212">
        <v>60</v>
      </c>
      <c r="I4" s="212">
        <v>60</v>
      </c>
      <c r="J4" s="202">
        <v>2</v>
      </c>
      <c r="K4" s="202">
        <v>2</v>
      </c>
      <c r="L4" s="213">
        <v>45</v>
      </c>
      <c r="M4" s="213">
        <v>45</v>
      </c>
      <c r="N4" s="212">
        <v>10</v>
      </c>
      <c r="O4" s="212">
        <v>10</v>
      </c>
      <c r="P4" s="212">
        <v>61</v>
      </c>
      <c r="Q4" s="212">
        <v>61</v>
      </c>
      <c r="R4" s="212">
        <v>37</v>
      </c>
      <c r="S4" s="212">
        <v>37</v>
      </c>
      <c r="T4" s="212">
        <v>34</v>
      </c>
      <c r="U4" s="212">
        <v>34</v>
      </c>
      <c r="V4" s="212">
        <v>36</v>
      </c>
      <c r="W4" s="212">
        <v>36</v>
      </c>
    </row>
    <row r="5" spans="1:25">
      <c r="A5" s="214" t="s">
        <v>658</v>
      </c>
      <c r="B5" s="215">
        <v>1001</v>
      </c>
      <c r="C5" s="215">
        <v>1001</v>
      </c>
      <c r="D5" s="214">
        <v>1001</v>
      </c>
      <c r="E5" s="214">
        <v>1001</v>
      </c>
      <c r="F5" s="214">
        <v>1020</v>
      </c>
      <c r="G5" s="214">
        <v>1020</v>
      </c>
      <c r="H5" s="214">
        <v>1060</v>
      </c>
      <c r="I5" s="214">
        <v>1060</v>
      </c>
      <c r="J5" s="215">
        <v>1002</v>
      </c>
      <c r="K5" s="215">
        <v>1002</v>
      </c>
      <c r="L5" s="457">
        <v>1045</v>
      </c>
      <c r="M5" s="457">
        <v>1045</v>
      </c>
      <c r="N5" s="214">
        <v>1010</v>
      </c>
      <c r="O5" s="214">
        <v>1010</v>
      </c>
      <c r="P5" s="214">
        <v>1061</v>
      </c>
      <c r="Q5" s="214">
        <v>1061</v>
      </c>
      <c r="R5" s="214">
        <v>1037</v>
      </c>
      <c r="S5" s="214">
        <v>1037</v>
      </c>
      <c r="T5" s="214">
        <v>1034</v>
      </c>
      <c r="U5" s="214">
        <v>1034</v>
      </c>
      <c r="V5" s="214">
        <v>1036</v>
      </c>
      <c r="W5" s="214">
        <v>1036</v>
      </c>
    </row>
    <row r="6" spans="1:25" ht="60">
      <c r="A6" s="458" t="s">
        <v>659</v>
      </c>
      <c r="B6" s="459" t="s">
        <v>660</v>
      </c>
      <c r="C6" s="459" t="s">
        <v>661</v>
      </c>
      <c r="D6" s="459" t="s">
        <v>662</v>
      </c>
      <c r="E6" s="459" t="s">
        <v>663</v>
      </c>
      <c r="F6" s="459" t="s">
        <v>664</v>
      </c>
      <c r="G6" s="459" t="s">
        <v>665</v>
      </c>
      <c r="H6" s="459" t="s">
        <v>666</v>
      </c>
      <c r="I6" s="459" t="s">
        <v>667</v>
      </c>
      <c r="J6" s="459" t="s">
        <v>668</v>
      </c>
      <c r="K6" s="459" t="s">
        <v>669</v>
      </c>
      <c r="L6" s="459" t="s">
        <v>670</v>
      </c>
      <c r="M6" s="459" t="s">
        <v>671</v>
      </c>
      <c r="N6" s="459" t="s">
        <v>672</v>
      </c>
      <c r="O6" s="459" t="s">
        <v>673</v>
      </c>
      <c r="P6" s="459" t="s">
        <v>674</v>
      </c>
      <c r="Q6" s="459" t="s">
        <v>675</v>
      </c>
      <c r="R6" s="460" t="s">
        <v>676</v>
      </c>
      <c r="S6" s="460" t="s">
        <v>677</v>
      </c>
      <c r="T6" s="461" t="s">
        <v>687</v>
      </c>
      <c r="U6" s="461" t="s">
        <v>688</v>
      </c>
      <c r="V6" s="462" t="s">
        <v>689</v>
      </c>
      <c r="W6" s="462" t="s">
        <v>690</v>
      </c>
      <c r="X6" s="459" t="s">
        <v>691</v>
      </c>
      <c r="Y6" s="459" t="s">
        <v>692</v>
      </c>
    </row>
    <row r="7" spans="1:25">
      <c r="A7" s="463">
        <v>0</v>
      </c>
      <c r="B7" s="454">
        <v>2.5499999999999998</v>
      </c>
      <c r="C7" s="454">
        <v>2.5499999999999998</v>
      </c>
      <c r="D7" s="454" t="s">
        <v>492</v>
      </c>
      <c r="E7" s="454"/>
      <c r="F7" s="454">
        <v>1.53</v>
      </c>
      <c r="G7" s="454">
        <v>1.53</v>
      </c>
      <c r="H7" s="454">
        <v>2.04</v>
      </c>
      <c r="I7" s="454">
        <v>2.04</v>
      </c>
      <c r="J7" s="454">
        <v>5.0999999999999996</v>
      </c>
      <c r="K7" s="454">
        <v>5.0999999999999996</v>
      </c>
      <c r="L7" s="454"/>
      <c r="M7" s="454"/>
      <c r="N7" s="454">
        <v>3.06</v>
      </c>
      <c r="O7" s="454">
        <v>3.06</v>
      </c>
      <c r="P7" s="454">
        <v>4.08</v>
      </c>
      <c r="Q7" s="454">
        <v>4.08</v>
      </c>
      <c r="R7" s="464">
        <v>797.69</v>
      </c>
      <c r="S7" s="464">
        <v>797.69</v>
      </c>
      <c r="T7" s="464">
        <v>66.44</v>
      </c>
      <c r="U7" s="464">
        <v>66.44</v>
      </c>
      <c r="V7" s="464">
        <v>79.790000000000006</v>
      </c>
      <c r="W7" s="464">
        <v>79.790000000000006</v>
      </c>
      <c r="X7" s="464">
        <v>199.31</v>
      </c>
      <c r="Y7" s="464">
        <v>199.31</v>
      </c>
    </row>
    <row r="8" spans="1:25">
      <c r="A8" s="453">
        <v>1</v>
      </c>
      <c r="B8" s="454">
        <v>2.5499999999999998</v>
      </c>
      <c r="C8" s="454">
        <v>2.5499999999999998</v>
      </c>
      <c r="D8" s="454"/>
      <c r="F8" s="454">
        <v>1.53</v>
      </c>
      <c r="G8" s="454">
        <v>1.53</v>
      </c>
      <c r="H8" s="454">
        <v>2.04</v>
      </c>
      <c r="I8" s="454">
        <v>2.04</v>
      </c>
      <c r="J8" s="454">
        <v>5.0999999999999996</v>
      </c>
      <c r="K8" s="454">
        <v>5.0999999999999996</v>
      </c>
      <c r="L8" s="454"/>
      <c r="M8" s="454"/>
      <c r="N8" s="454">
        <v>3.06</v>
      </c>
      <c r="O8" s="454">
        <v>3.06</v>
      </c>
      <c r="P8" s="454">
        <v>4.08</v>
      </c>
      <c r="Q8" s="454">
        <v>4.08</v>
      </c>
      <c r="R8" s="464">
        <v>797.69</v>
      </c>
      <c r="S8" s="464">
        <v>797.69</v>
      </c>
      <c r="T8" s="464">
        <v>66.44</v>
      </c>
      <c r="U8" s="464">
        <v>66.44</v>
      </c>
      <c r="V8" s="464">
        <v>79.790000000000006</v>
      </c>
      <c r="W8" s="464">
        <v>79.790000000000006</v>
      </c>
      <c r="X8" s="464">
        <v>199.31</v>
      </c>
      <c r="Y8" s="464">
        <v>199.31</v>
      </c>
    </row>
    <row r="9" spans="1:25">
      <c r="A9" s="453">
        <v>2</v>
      </c>
      <c r="B9" s="454">
        <v>2.5499999999999998</v>
      </c>
      <c r="C9" s="454">
        <v>2.5499999999999998</v>
      </c>
      <c r="D9" s="454"/>
      <c r="E9" s="454"/>
      <c r="F9" s="454">
        <v>1.53</v>
      </c>
      <c r="G9" s="454">
        <v>1.53</v>
      </c>
      <c r="H9" s="454">
        <v>2.04</v>
      </c>
      <c r="I9" s="454">
        <v>2.04</v>
      </c>
      <c r="J9" s="454">
        <v>5.0999999999999996</v>
      </c>
      <c r="K9" s="454">
        <v>5.0999999999999996</v>
      </c>
      <c r="L9" s="454"/>
      <c r="M9" s="454"/>
      <c r="N9" s="454">
        <v>3.06</v>
      </c>
      <c r="O9" s="454">
        <v>3.06</v>
      </c>
      <c r="P9" s="454">
        <v>4.08</v>
      </c>
      <c r="Q9" s="454">
        <v>4.08</v>
      </c>
      <c r="R9" s="464">
        <v>797.69</v>
      </c>
      <c r="S9" s="464">
        <v>797.69</v>
      </c>
      <c r="T9" s="464">
        <v>66.44</v>
      </c>
      <c r="U9" s="464">
        <v>66.44</v>
      </c>
      <c r="V9" s="464">
        <v>79.790000000000006</v>
      </c>
      <c r="W9" s="464">
        <v>79.790000000000006</v>
      </c>
      <c r="X9" s="464">
        <v>199.31</v>
      </c>
      <c r="Y9" s="464">
        <v>199.31</v>
      </c>
    </row>
    <row r="10" spans="1:25">
      <c r="A10" s="453">
        <v>3</v>
      </c>
      <c r="B10" s="454">
        <v>2.5499999999999998</v>
      </c>
      <c r="C10" s="454">
        <v>2.5499999999999998</v>
      </c>
      <c r="D10" s="454"/>
      <c r="E10" s="454"/>
      <c r="F10" s="454">
        <v>1.53</v>
      </c>
      <c r="G10" s="454">
        <v>1.53</v>
      </c>
      <c r="H10" s="454">
        <v>2.04</v>
      </c>
      <c r="I10" s="454">
        <v>2.04</v>
      </c>
      <c r="J10" s="454">
        <v>5.0999999999999996</v>
      </c>
      <c r="K10" s="454">
        <v>5.0999999999999996</v>
      </c>
      <c r="L10" s="454"/>
      <c r="M10" s="454"/>
      <c r="N10" s="454">
        <v>3.06</v>
      </c>
      <c r="O10" s="454">
        <v>3.06</v>
      </c>
      <c r="P10" s="454">
        <v>4.08</v>
      </c>
      <c r="Q10" s="454">
        <v>4.08</v>
      </c>
      <c r="R10" s="464">
        <v>797.69</v>
      </c>
      <c r="S10" s="464">
        <v>797.69</v>
      </c>
      <c r="T10" s="464">
        <v>66.44</v>
      </c>
      <c r="U10" s="464">
        <v>66.44</v>
      </c>
      <c r="V10" s="464">
        <v>79.790000000000006</v>
      </c>
      <c r="W10" s="464">
        <v>79.790000000000006</v>
      </c>
      <c r="X10" s="464">
        <v>199.31</v>
      </c>
      <c r="Y10" s="464">
        <v>199.31</v>
      </c>
    </row>
    <row r="11" spans="1:25">
      <c r="A11" s="453">
        <v>4</v>
      </c>
      <c r="B11" s="454">
        <v>2.5499999999999998</v>
      </c>
      <c r="C11" s="454">
        <v>2.5499999999999998</v>
      </c>
      <c r="D11" s="454"/>
      <c r="E11" s="454"/>
      <c r="F11" s="454">
        <v>1.53</v>
      </c>
      <c r="G11" s="454">
        <v>1.53</v>
      </c>
      <c r="H11" s="454">
        <v>2.04</v>
      </c>
      <c r="I11" s="454">
        <v>2.04</v>
      </c>
      <c r="J11" s="454">
        <v>5.0999999999999996</v>
      </c>
      <c r="K11" s="454">
        <v>5.0999999999999996</v>
      </c>
      <c r="L11" s="454"/>
      <c r="M11" s="454"/>
      <c r="N11" s="454">
        <v>3.06</v>
      </c>
      <c r="O11" s="454">
        <v>3.06</v>
      </c>
      <c r="P11" s="454">
        <v>4.08</v>
      </c>
      <c r="Q11" s="454">
        <v>4.08</v>
      </c>
      <c r="R11" s="464">
        <v>797.69</v>
      </c>
      <c r="S11" s="464">
        <v>797.69</v>
      </c>
      <c r="T11" s="464">
        <v>66.44</v>
      </c>
      <c r="U11" s="464">
        <v>66.44</v>
      </c>
      <c r="V11" s="464">
        <v>79.790000000000006</v>
      </c>
      <c r="W11" s="464">
        <v>79.790000000000006</v>
      </c>
      <c r="X11" s="464">
        <v>199.31</v>
      </c>
      <c r="Y11" s="464">
        <v>199.31</v>
      </c>
    </row>
    <row r="12" spans="1:25">
      <c r="A12" s="453">
        <v>5</v>
      </c>
      <c r="B12" s="454">
        <v>2.5499999999999998</v>
      </c>
      <c r="C12" s="454">
        <v>2.5499999999999998</v>
      </c>
      <c r="D12" s="454"/>
      <c r="E12" s="454"/>
      <c r="F12" s="454">
        <v>1.53</v>
      </c>
      <c r="G12" s="454">
        <v>1.53</v>
      </c>
      <c r="H12" s="454">
        <v>2.04</v>
      </c>
      <c r="I12" s="454">
        <v>2.04</v>
      </c>
      <c r="J12" s="454">
        <v>5.0999999999999996</v>
      </c>
      <c r="K12" s="454">
        <v>5.0999999999999996</v>
      </c>
      <c r="L12" s="454"/>
      <c r="M12" s="454"/>
      <c r="N12" s="454">
        <v>3.06</v>
      </c>
      <c r="O12" s="454">
        <v>3.06</v>
      </c>
      <c r="P12" s="454">
        <v>4.08</v>
      </c>
      <c r="Q12" s="454">
        <v>4.08</v>
      </c>
      <c r="R12" s="464">
        <v>797.69</v>
      </c>
      <c r="S12" s="464">
        <v>797.69</v>
      </c>
      <c r="T12" s="464">
        <v>66.44</v>
      </c>
      <c r="U12" s="464">
        <v>66.44</v>
      </c>
      <c r="V12" s="464">
        <v>79.790000000000006</v>
      </c>
      <c r="W12" s="464">
        <v>79.790000000000006</v>
      </c>
      <c r="X12" s="464">
        <v>199.31</v>
      </c>
      <c r="Y12" s="464">
        <v>199.31</v>
      </c>
    </row>
    <row r="13" spans="1:25">
      <c r="A13" s="453">
        <v>6</v>
      </c>
      <c r="B13" s="454">
        <v>2.5499999999999998</v>
      </c>
      <c r="C13" s="454">
        <v>2.5499999999999998</v>
      </c>
      <c r="D13" s="454"/>
      <c r="E13" s="454"/>
      <c r="F13" s="454">
        <v>1.53</v>
      </c>
      <c r="G13" s="454">
        <v>1.53</v>
      </c>
      <c r="H13" s="454">
        <v>2.04</v>
      </c>
      <c r="I13" s="454">
        <v>2.04</v>
      </c>
      <c r="J13" s="454">
        <v>5.0999999999999996</v>
      </c>
      <c r="K13" s="454">
        <v>5.0999999999999996</v>
      </c>
      <c r="L13" s="454"/>
      <c r="M13" s="454"/>
      <c r="N13" s="454">
        <v>3.06</v>
      </c>
      <c r="O13" s="454">
        <v>3.06</v>
      </c>
      <c r="P13" s="454">
        <v>4.08</v>
      </c>
      <c r="Q13" s="454">
        <v>4.08</v>
      </c>
      <c r="R13" s="464">
        <v>797.69</v>
      </c>
      <c r="S13" s="464">
        <v>797.69</v>
      </c>
      <c r="T13" s="464">
        <v>66.44</v>
      </c>
      <c r="U13" s="464">
        <v>66.44</v>
      </c>
      <c r="V13" s="464">
        <v>79.790000000000006</v>
      </c>
      <c r="W13" s="464">
        <v>79.790000000000006</v>
      </c>
      <c r="X13" s="464">
        <v>199.31</v>
      </c>
      <c r="Y13" s="464">
        <v>199.31</v>
      </c>
    </row>
    <row r="14" spans="1:25">
      <c r="A14" s="453">
        <v>7</v>
      </c>
      <c r="B14" s="454">
        <v>2.5499999999999998</v>
      </c>
      <c r="C14" s="454">
        <v>2.5499999999999998</v>
      </c>
      <c r="D14" s="454"/>
      <c r="E14" s="454"/>
      <c r="F14" s="454">
        <v>1.53</v>
      </c>
      <c r="G14" s="454">
        <v>1.53</v>
      </c>
      <c r="H14" s="454">
        <v>2.04</v>
      </c>
      <c r="I14" s="454">
        <v>2.04</v>
      </c>
      <c r="J14" s="454">
        <v>5.0999999999999996</v>
      </c>
      <c r="K14" s="454">
        <v>5.0999999999999996</v>
      </c>
      <c r="L14" s="454"/>
      <c r="M14" s="454"/>
      <c r="N14" s="454">
        <v>3.06</v>
      </c>
      <c r="O14" s="454">
        <v>3.06</v>
      </c>
      <c r="P14" s="454">
        <v>4.08</v>
      </c>
      <c r="Q14" s="454">
        <v>4.08</v>
      </c>
      <c r="R14" s="464">
        <v>797.69</v>
      </c>
      <c r="S14" s="464">
        <v>797.69</v>
      </c>
      <c r="T14" s="464">
        <v>66.44</v>
      </c>
      <c r="U14" s="464">
        <v>66.44</v>
      </c>
      <c r="V14" s="464">
        <v>79.790000000000006</v>
      </c>
      <c r="W14" s="464">
        <v>79.790000000000006</v>
      </c>
      <c r="X14" s="464">
        <v>199.31</v>
      </c>
      <c r="Y14" s="464">
        <v>199.31</v>
      </c>
    </row>
    <row r="15" spans="1:25">
      <c r="A15" s="453">
        <v>8</v>
      </c>
      <c r="B15" s="454">
        <v>2.5499999999999998</v>
      </c>
      <c r="C15" s="454">
        <v>2.5499999999999998</v>
      </c>
      <c r="D15" s="454"/>
      <c r="E15" s="454"/>
      <c r="F15" s="454">
        <v>1.53</v>
      </c>
      <c r="G15" s="454">
        <v>1.53</v>
      </c>
      <c r="H15" s="454">
        <v>2.04</v>
      </c>
      <c r="I15" s="454">
        <v>2.04</v>
      </c>
      <c r="J15" s="454">
        <v>5.0999999999999996</v>
      </c>
      <c r="K15" s="454">
        <v>5.0999999999999996</v>
      </c>
      <c r="L15" s="454"/>
      <c r="M15" s="454"/>
      <c r="N15" s="454">
        <v>3.06</v>
      </c>
      <c r="O15" s="454">
        <v>3.06</v>
      </c>
      <c r="P15" s="454">
        <v>4.08</v>
      </c>
      <c r="Q15" s="454">
        <v>4.08</v>
      </c>
      <c r="R15" s="464">
        <v>797.69</v>
      </c>
      <c r="S15" s="464">
        <v>797.69</v>
      </c>
      <c r="T15" s="464">
        <v>66.44</v>
      </c>
      <c r="U15" s="464">
        <v>66.44</v>
      </c>
      <c r="V15" s="464">
        <v>79.790000000000006</v>
      </c>
      <c r="W15" s="464">
        <v>79.790000000000006</v>
      </c>
      <c r="X15" s="464">
        <v>199.31</v>
      </c>
      <c r="Y15" s="464">
        <v>199.31</v>
      </c>
    </row>
    <row r="16" spans="1:25">
      <c r="A16" s="453">
        <v>9</v>
      </c>
      <c r="B16" s="454">
        <v>2.77</v>
      </c>
      <c r="C16" s="454">
        <v>2.77</v>
      </c>
      <c r="D16" s="454"/>
      <c r="E16" s="454"/>
      <c r="F16" s="454">
        <v>1.66</v>
      </c>
      <c r="G16" s="454">
        <v>1.66</v>
      </c>
      <c r="H16" s="454">
        <v>2.2200000000000002</v>
      </c>
      <c r="I16" s="454">
        <v>2.2200000000000002</v>
      </c>
      <c r="J16" s="454">
        <v>5.54</v>
      </c>
      <c r="K16" s="454">
        <v>5.54</v>
      </c>
      <c r="L16" s="454"/>
      <c r="M16" s="454"/>
      <c r="N16" s="454">
        <v>3.33</v>
      </c>
      <c r="O16" s="454">
        <v>3.33</v>
      </c>
      <c r="P16" s="454">
        <v>4.43</v>
      </c>
      <c r="Q16" s="454">
        <v>4.43</v>
      </c>
      <c r="R16" s="464">
        <v>825.48</v>
      </c>
      <c r="S16" s="464">
        <v>825.48</v>
      </c>
      <c r="T16" s="464">
        <v>68.83</v>
      </c>
      <c r="U16" s="464">
        <v>68.83</v>
      </c>
      <c r="V16" s="464">
        <v>82.51</v>
      </c>
      <c r="W16" s="464">
        <v>82.51</v>
      </c>
      <c r="X16" s="464">
        <v>206.49</v>
      </c>
      <c r="Y16" s="464">
        <v>206.49</v>
      </c>
    </row>
    <row r="17" spans="1:25">
      <c r="A17" s="453">
        <v>10</v>
      </c>
      <c r="B17" s="454">
        <v>3.12</v>
      </c>
      <c r="C17" s="454">
        <v>3.12</v>
      </c>
      <c r="D17" s="454"/>
      <c r="E17" s="454"/>
      <c r="F17" s="454">
        <v>1.87</v>
      </c>
      <c r="G17" s="454">
        <v>1.87</v>
      </c>
      <c r="H17" s="454">
        <v>2.5</v>
      </c>
      <c r="I17" s="454">
        <v>2.5</v>
      </c>
      <c r="J17" s="454">
        <v>6.24</v>
      </c>
      <c r="K17" s="454">
        <v>6.24</v>
      </c>
      <c r="L17" s="454"/>
      <c r="M17" s="454"/>
      <c r="N17" s="454">
        <v>3.74</v>
      </c>
      <c r="O17" s="454">
        <v>3.74</v>
      </c>
      <c r="P17" s="454">
        <v>4.99</v>
      </c>
      <c r="Q17" s="454">
        <v>4.99</v>
      </c>
      <c r="R17" s="464">
        <v>890.61</v>
      </c>
      <c r="S17" s="464">
        <v>890.61</v>
      </c>
      <c r="T17" s="464">
        <v>74.260000000000005</v>
      </c>
      <c r="U17" s="464">
        <v>74.260000000000005</v>
      </c>
      <c r="V17" s="464">
        <v>89.12</v>
      </c>
      <c r="W17" s="464">
        <v>89.12</v>
      </c>
      <c r="X17" s="464">
        <v>222.77</v>
      </c>
      <c r="Y17" s="464">
        <v>222.77</v>
      </c>
    </row>
    <row r="18" spans="1:25">
      <c r="A18" s="453">
        <v>11</v>
      </c>
      <c r="B18" s="454">
        <v>3.25</v>
      </c>
      <c r="C18" s="454">
        <v>3.25</v>
      </c>
      <c r="D18" s="454"/>
      <c r="E18" s="454"/>
      <c r="F18" s="454">
        <v>1.95</v>
      </c>
      <c r="G18" s="454">
        <v>1.95</v>
      </c>
      <c r="H18" s="454">
        <v>2.6</v>
      </c>
      <c r="I18" s="454">
        <v>2.6</v>
      </c>
      <c r="J18" s="454">
        <v>6.49</v>
      </c>
      <c r="K18" s="454">
        <v>6.49</v>
      </c>
      <c r="L18" s="454"/>
      <c r="M18" s="454"/>
      <c r="N18" s="454">
        <v>3.89</v>
      </c>
      <c r="O18" s="454">
        <v>3.89</v>
      </c>
      <c r="P18" s="454">
        <v>5.19</v>
      </c>
      <c r="Q18" s="454">
        <v>5.19</v>
      </c>
      <c r="R18" s="464">
        <v>955.75</v>
      </c>
      <c r="S18" s="464">
        <v>955.75</v>
      </c>
      <c r="T18" s="464">
        <v>79.680000000000007</v>
      </c>
      <c r="U18" s="464">
        <v>79.680000000000007</v>
      </c>
      <c r="V18" s="464">
        <v>95.64</v>
      </c>
      <c r="W18" s="464">
        <v>95.64</v>
      </c>
      <c r="X18" s="464">
        <v>239.05</v>
      </c>
      <c r="Y18" s="464">
        <v>239.05</v>
      </c>
    </row>
    <row r="19" spans="1:25">
      <c r="A19" s="453">
        <v>12</v>
      </c>
      <c r="B19" s="454">
        <v>3.47</v>
      </c>
      <c r="C19" s="454">
        <v>3.47</v>
      </c>
      <c r="D19" s="454"/>
      <c r="E19" s="454"/>
      <c r="F19" s="454">
        <v>2.08</v>
      </c>
      <c r="G19" s="454">
        <v>2.08</v>
      </c>
      <c r="H19" s="454">
        <v>2.77</v>
      </c>
      <c r="I19" s="454">
        <v>2.77</v>
      </c>
      <c r="J19" s="454">
        <v>6.93</v>
      </c>
      <c r="K19" s="454">
        <v>6.93</v>
      </c>
      <c r="L19" s="454"/>
      <c r="M19" s="454"/>
      <c r="N19" s="454">
        <v>4.16</v>
      </c>
      <c r="O19" s="454">
        <v>4.16</v>
      </c>
      <c r="P19" s="454">
        <v>5.55</v>
      </c>
      <c r="Q19" s="454">
        <v>5.55</v>
      </c>
      <c r="R19" s="464">
        <v>999.17</v>
      </c>
      <c r="S19" s="464">
        <v>999.17</v>
      </c>
      <c r="T19" s="464">
        <v>83.37</v>
      </c>
      <c r="U19" s="464">
        <v>83.37</v>
      </c>
      <c r="V19" s="464">
        <v>99.98</v>
      </c>
      <c r="W19" s="464">
        <v>99.98</v>
      </c>
      <c r="X19" s="464">
        <v>250.11</v>
      </c>
      <c r="Y19" s="464">
        <v>250.11</v>
      </c>
    </row>
    <row r="20" spans="1:25">
      <c r="A20" s="453">
        <v>13</v>
      </c>
      <c r="B20" s="454">
        <v>3.69</v>
      </c>
      <c r="C20" s="454">
        <v>3.69</v>
      </c>
      <c r="D20" s="454"/>
      <c r="E20" s="454"/>
      <c r="F20" s="454">
        <v>2.21</v>
      </c>
      <c r="G20" s="454">
        <v>2.21</v>
      </c>
      <c r="H20" s="454">
        <v>2.95</v>
      </c>
      <c r="I20" s="454">
        <v>2.95</v>
      </c>
      <c r="J20" s="454">
        <v>7.38</v>
      </c>
      <c r="K20" s="454">
        <v>7.38</v>
      </c>
      <c r="L20" s="454"/>
      <c r="M20" s="454"/>
      <c r="N20" s="454">
        <v>4.43</v>
      </c>
      <c r="O20" s="454">
        <v>4.43</v>
      </c>
      <c r="P20" s="454">
        <v>5.9</v>
      </c>
      <c r="Q20" s="454">
        <v>5.9</v>
      </c>
      <c r="R20" s="464">
        <v>1066.8</v>
      </c>
      <c r="S20" s="464">
        <v>1066.8</v>
      </c>
      <c r="T20" s="464">
        <v>89.02</v>
      </c>
      <c r="U20" s="464">
        <v>89.02</v>
      </c>
      <c r="V20" s="464">
        <v>106.71</v>
      </c>
      <c r="W20" s="464">
        <v>106.71</v>
      </c>
      <c r="X20" s="464">
        <v>267.06</v>
      </c>
      <c r="Y20" s="464">
        <v>267.06</v>
      </c>
    </row>
    <row r="21" spans="1:25">
      <c r="A21" s="453">
        <v>14</v>
      </c>
      <c r="B21" s="454">
        <v>3.94</v>
      </c>
      <c r="C21" s="454">
        <v>3.94</v>
      </c>
      <c r="D21" s="454"/>
      <c r="E21" s="454"/>
      <c r="F21" s="454">
        <v>2.36</v>
      </c>
      <c r="G21" s="454">
        <v>2.36</v>
      </c>
      <c r="H21" s="454">
        <v>3.15</v>
      </c>
      <c r="I21" s="454">
        <v>3.15</v>
      </c>
      <c r="J21" s="454">
        <v>7.88</v>
      </c>
      <c r="K21" s="454">
        <v>7.88</v>
      </c>
      <c r="L21" s="454"/>
      <c r="M21" s="454"/>
      <c r="N21" s="454">
        <v>4.7300000000000004</v>
      </c>
      <c r="O21" s="454">
        <v>4.7300000000000004</v>
      </c>
      <c r="P21" s="454">
        <v>6.31</v>
      </c>
      <c r="Q21" s="454">
        <v>6.31</v>
      </c>
      <c r="R21" s="464">
        <v>1130.74</v>
      </c>
      <c r="S21" s="464">
        <v>1130.74</v>
      </c>
      <c r="T21" s="464">
        <v>94.33</v>
      </c>
      <c r="U21" s="464">
        <v>94.33</v>
      </c>
      <c r="V21" s="464">
        <v>113</v>
      </c>
      <c r="W21" s="464">
        <v>113</v>
      </c>
      <c r="X21" s="464">
        <v>282.99</v>
      </c>
      <c r="Y21" s="464">
        <v>282.99</v>
      </c>
    </row>
    <row r="22" spans="1:25">
      <c r="A22" s="453">
        <v>15</v>
      </c>
      <c r="B22" s="454">
        <v>4.05</v>
      </c>
      <c r="C22" s="454">
        <v>4.05</v>
      </c>
      <c r="D22" s="454"/>
      <c r="E22" s="454"/>
      <c r="F22" s="454">
        <v>2.4300000000000002</v>
      </c>
      <c r="G22" s="454">
        <v>2.4300000000000002</v>
      </c>
      <c r="H22" s="454">
        <v>3.24</v>
      </c>
      <c r="I22" s="454">
        <v>3.24</v>
      </c>
      <c r="J22" s="454">
        <v>8.09</v>
      </c>
      <c r="K22" s="454">
        <v>8.09</v>
      </c>
      <c r="L22" s="454"/>
      <c r="M22" s="454"/>
      <c r="N22" s="454">
        <v>4.8600000000000003</v>
      </c>
      <c r="O22" s="454">
        <v>4.8600000000000003</v>
      </c>
      <c r="P22" s="454">
        <v>6.47</v>
      </c>
      <c r="Q22" s="454">
        <v>6.47</v>
      </c>
      <c r="R22" s="464">
        <v>1195.8699999999999</v>
      </c>
      <c r="S22" s="464">
        <v>1195.8699999999999</v>
      </c>
      <c r="T22" s="464">
        <v>99.77</v>
      </c>
      <c r="U22" s="464">
        <v>99.77</v>
      </c>
      <c r="V22" s="464">
        <v>119.52</v>
      </c>
      <c r="W22" s="464">
        <v>119.52</v>
      </c>
      <c r="X22" s="464">
        <v>299.3</v>
      </c>
      <c r="Y22" s="464">
        <v>299.3</v>
      </c>
    </row>
    <row r="23" spans="1:25">
      <c r="A23" s="453">
        <v>16</v>
      </c>
      <c r="B23" s="454">
        <v>4.28</v>
      </c>
      <c r="C23" s="454">
        <v>4.28</v>
      </c>
      <c r="D23" s="454"/>
      <c r="E23" s="454"/>
      <c r="F23" s="454">
        <v>2.57</v>
      </c>
      <c r="G23" s="454">
        <v>2.57</v>
      </c>
      <c r="H23" s="454">
        <v>3.42</v>
      </c>
      <c r="I23" s="454">
        <v>3.42</v>
      </c>
      <c r="J23" s="454">
        <v>8.56</v>
      </c>
      <c r="K23" s="454">
        <v>8.56</v>
      </c>
      <c r="L23" s="454"/>
      <c r="M23" s="454"/>
      <c r="N23" s="454">
        <v>5.13</v>
      </c>
      <c r="O23" s="454">
        <v>5.13</v>
      </c>
      <c r="P23" s="454">
        <v>6.85</v>
      </c>
      <c r="Q23" s="454">
        <v>6.85</v>
      </c>
      <c r="R23" s="464">
        <v>1259.82</v>
      </c>
      <c r="S23" s="464">
        <v>1259.82</v>
      </c>
      <c r="T23" s="464">
        <v>105.08</v>
      </c>
      <c r="U23" s="464">
        <v>105.08</v>
      </c>
      <c r="V23" s="464">
        <v>125.93</v>
      </c>
      <c r="W23" s="464">
        <v>125.93</v>
      </c>
      <c r="X23" s="464">
        <v>315.23</v>
      </c>
      <c r="Y23" s="464">
        <v>315.23</v>
      </c>
    </row>
    <row r="24" spans="1:25">
      <c r="A24" s="453">
        <v>17</v>
      </c>
      <c r="B24" s="454">
        <v>4.51</v>
      </c>
      <c r="C24" s="454">
        <v>4.51</v>
      </c>
      <c r="D24" s="454"/>
      <c r="E24" s="454"/>
      <c r="F24" s="454">
        <v>2.71</v>
      </c>
      <c r="G24" s="454">
        <v>2.71</v>
      </c>
      <c r="H24" s="454">
        <v>3.61</v>
      </c>
      <c r="I24" s="454">
        <v>3.61</v>
      </c>
      <c r="J24" s="454">
        <v>9.02</v>
      </c>
      <c r="K24" s="454">
        <v>9.02</v>
      </c>
      <c r="L24" s="454"/>
      <c r="M24" s="454"/>
      <c r="N24" s="454">
        <v>5.41</v>
      </c>
      <c r="O24" s="454">
        <v>5.41</v>
      </c>
      <c r="P24" s="454">
        <v>7.22</v>
      </c>
      <c r="Q24" s="454">
        <v>7.22</v>
      </c>
      <c r="R24" s="464">
        <v>1364.79</v>
      </c>
      <c r="S24" s="464">
        <v>1364.79</v>
      </c>
      <c r="T24" s="464">
        <v>113.77</v>
      </c>
      <c r="U24" s="464">
        <v>113.77</v>
      </c>
      <c r="V24" s="464">
        <v>136.34</v>
      </c>
      <c r="W24" s="464">
        <v>136.34</v>
      </c>
      <c r="X24" s="464">
        <v>341.31</v>
      </c>
      <c r="Y24" s="464">
        <v>341.31</v>
      </c>
    </row>
    <row r="25" spans="1:25">
      <c r="A25" s="453">
        <v>18</v>
      </c>
      <c r="B25" s="454">
        <v>4.62</v>
      </c>
      <c r="C25" s="454">
        <v>4.62</v>
      </c>
      <c r="D25" s="454"/>
      <c r="E25" s="454"/>
      <c r="F25" s="454">
        <v>2.77</v>
      </c>
      <c r="G25" s="454">
        <v>2.77</v>
      </c>
      <c r="H25" s="454">
        <v>3.69</v>
      </c>
      <c r="I25" s="454">
        <v>3.69</v>
      </c>
      <c r="J25" s="454">
        <v>9.23</v>
      </c>
      <c r="K25" s="454">
        <v>9.23</v>
      </c>
      <c r="L25" s="454"/>
      <c r="M25" s="454"/>
      <c r="N25" s="454">
        <v>5.54</v>
      </c>
      <c r="O25" s="454">
        <v>5.54</v>
      </c>
      <c r="P25" s="454">
        <v>7.38</v>
      </c>
      <c r="Q25" s="454">
        <v>7.38</v>
      </c>
      <c r="R25" s="464">
        <v>1392.47</v>
      </c>
      <c r="S25" s="464">
        <v>1392.47</v>
      </c>
      <c r="T25" s="464">
        <v>116.16</v>
      </c>
      <c r="U25" s="464">
        <v>116.16</v>
      </c>
      <c r="V25" s="464">
        <v>139.27000000000001</v>
      </c>
      <c r="W25" s="464">
        <v>139.27000000000001</v>
      </c>
      <c r="X25" s="464">
        <v>348.49</v>
      </c>
      <c r="Y25" s="464">
        <v>348.49</v>
      </c>
    </row>
    <row r="26" spans="1:25">
      <c r="A26" s="453">
        <v>19</v>
      </c>
      <c r="B26" s="454">
        <v>4.8600000000000003</v>
      </c>
      <c r="C26" s="454">
        <v>4.8600000000000003</v>
      </c>
      <c r="D26" s="454"/>
      <c r="E26" s="454"/>
      <c r="F26" s="454">
        <v>2.91</v>
      </c>
      <c r="G26" s="454">
        <v>2.91</v>
      </c>
      <c r="H26" s="454">
        <v>3.89</v>
      </c>
      <c r="I26" s="454">
        <v>3.89</v>
      </c>
      <c r="J26" s="454">
        <v>9.7200000000000006</v>
      </c>
      <c r="K26" s="454">
        <v>9.7200000000000006</v>
      </c>
      <c r="L26" s="454"/>
      <c r="M26" s="454"/>
      <c r="N26" s="454">
        <v>5.83</v>
      </c>
      <c r="O26" s="454">
        <v>5.83</v>
      </c>
      <c r="P26" s="454">
        <v>7.77</v>
      </c>
      <c r="Q26" s="454">
        <v>7.77</v>
      </c>
      <c r="R26" s="464">
        <v>1456.53</v>
      </c>
      <c r="S26" s="464">
        <v>1456.53</v>
      </c>
      <c r="T26" s="464">
        <v>121.47</v>
      </c>
      <c r="U26" s="464">
        <v>121.47</v>
      </c>
      <c r="V26" s="464">
        <v>145.68</v>
      </c>
      <c r="W26" s="464">
        <v>145.68</v>
      </c>
      <c r="X26" s="464">
        <v>364.42</v>
      </c>
      <c r="Y26" s="464">
        <v>364.42</v>
      </c>
    </row>
    <row r="27" spans="1:25">
      <c r="A27" s="453">
        <v>20</v>
      </c>
      <c r="B27" s="454">
        <v>4.96</v>
      </c>
      <c r="C27" s="454">
        <v>4.96</v>
      </c>
      <c r="D27" s="454"/>
      <c r="E27" s="454"/>
      <c r="F27" s="454">
        <v>2.98</v>
      </c>
      <c r="G27" s="454">
        <v>2.98</v>
      </c>
      <c r="H27" s="454">
        <v>3.97</v>
      </c>
      <c r="I27" s="454">
        <v>3.97</v>
      </c>
      <c r="J27" s="454">
        <v>9.93</v>
      </c>
      <c r="K27" s="454">
        <v>9.93</v>
      </c>
      <c r="L27" s="454"/>
      <c r="M27" s="454"/>
      <c r="N27" s="454">
        <v>5.96</v>
      </c>
      <c r="O27" s="454">
        <v>5.96</v>
      </c>
      <c r="P27" s="454">
        <v>7.94</v>
      </c>
      <c r="Q27" s="454">
        <v>7.94</v>
      </c>
      <c r="R27" s="464">
        <v>1522.85</v>
      </c>
      <c r="S27" s="464">
        <v>1522.85</v>
      </c>
      <c r="T27" s="464">
        <v>127.02</v>
      </c>
      <c r="U27" s="464">
        <v>127.02</v>
      </c>
      <c r="V27" s="464">
        <v>152.19</v>
      </c>
      <c r="W27" s="464">
        <v>152.19</v>
      </c>
      <c r="X27" s="464">
        <v>381.05</v>
      </c>
      <c r="Y27" s="464">
        <v>381.05</v>
      </c>
    </row>
    <row r="28" spans="1:25">
      <c r="A28" s="453">
        <v>21</v>
      </c>
      <c r="B28" s="454">
        <v>5.21</v>
      </c>
      <c r="C28" s="454">
        <v>5.21</v>
      </c>
      <c r="D28" s="454"/>
      <c r="E28" s="454"/>
      <c r="F28" s="454">
        <v>3.12</v>
      </c>
      <c r="G28" s="454">
        <v>3.12</v>
      </c>
      <c r="H28" s="454">
        <v>4.16</v>
      </c>
      <c r="I28" s="454">
        <v>4.16</v>
      </c>
      <c r="J28" s="454">
        <v>10.41</v>
      </c>
      <c r="K28" s="454">
        <v>10.41</v>
      </c>
      <c r="L28" s="454"/>
      <c r="M28" s="454"/>
      <c r="N28" s="454">
        <v>6.25</v>
      </c>
      <c r="O28" s="454">
        <v>6.25</v>
      </c>
      <c r="P28" s="454">
        <v>8.33</v>
      </c>
      <c r="Q28" s="454">
        <v>8.33</v>
      </c>
      <c r="R28" s="464">
        <v>1588.09</v>
      </c>
      <c r="S28" s="464">
        <v>1588.09</v>
      </c>
      <c r="T28" s="464">
        <v>132.44</v>
      </c>
      <c r="U28" s="464">
        <v>132.44</v>
      </c>
      <c r="V28" s="464">
        <v>158.82</v>
      </c>
      <c r="W28" s="464">
        <v>158.82</v>
      </c>
      <c r="X28" s="464">
        <v>397.33</v>
      </c>
      <c r="Y28" s="464">
        <v>397.33</v>
      </c>
    </row>
    <row r="29" spans="1:25">
      <c r="A29" s="453">
        <v>22</v>
      </c>
      <c r="B29" s="454">
        <v>5.31</v>
      </c>
      <c r="C29" s="454">
        <v>5.31</v>
      </c>
      <c r="D29" s="454"/>
      <c r="E29" s="454"/>
      <c r="F29" s="454">
        <v>3.19</v>
      </c>
      <c r="G29" s="454">
        <v>3.19</v>
      </c>
      <c r="H29" s="454">
        <v>4.25</v>
      </c>
      <c r="I29" s="454">
        <v>4.25</v>
      </c>
      <c r="J29" s="454">
        <v>10.62</v>
      </c>
      <c r="K29" s="454">
        <v>10.62</v>
      </c>
      <c r="L29" s="454"/>
      <c r="M29" s="454"/>
      <c r="N29" s="454">
        <v>6.37</v>
      </c>
      <c r="O29" s="454">
        <v>6.37</v>
      </c>
      <c r="P29" s="454">
        <v>8.5</v>
      </c>
      <c r="Q29" s="454">
        <v>8.5</v>
      </c>
      <c r="R29" s="464">
        <v>1616.97</v>
      </c>
      <c r="S29" s="464">
        <v>1616.97</v>
      </c>
      <c r="T29" s="464">
        <v>134.82</v>
      </c>
      <c r="U29" s="464">
        <v>134.82</v>
      </c>
      <c r="V29" s="464">
        <v>161.76</v>
      </c>
      <c r="W29" s="464">
        <v>161.76</v>
      </c>
      <c r="X29" s="464">
        <v>404.47</v>
      </c>
      <c r="Y29" s="464">
        <v>404.47</v>
      </c>
    </row>
    <row r="30" spans="1:25">
      <c r="A30" s="453">
        <v>23</v>
      </c>
      <c r="B30" s="454">
        <v>5.55</v>
      </c>
      <c r="C30" s="454">
        <v>5.55</v>
      </c>
      <c r="D30" s="454"/>
      <c r="E30" s="454"/>
      <c r="F30" s="454">
        <v>3.33</v>
      </c>
      <c r="G30" s="454">
        <v>3.33</v>
      </c>
      <c r="H30" s="454">
        <v>4.4400000000000004</v>
      </c>
      <c r="I30" s="454">
        <v>4.4400000000000004</v>
      </c>
      <c r="J30" s="454">
        <v>11.11</v>
      </c>
      <c r="K30" s="454">
        <v>11.11</v>
      </c>
      <c r="L30" s="454"/>
      <c r="M30" s="454"/>
      <c r="N30" s="454">
        <v>6.66</v>
      </c>
      <c r="O30" s="454">
        <v>6.66</v>
      </c>
      <c r="P30" s="454">
        <v>8.89</v>
      </c>
      <c r="Q30" s="454">
        <v>8.89</v>
      </c>
      <c r="R30" s="464">
        <v>1695.47</v>
      </c>
      <c r="S30" s="464">
        <v>1695.47</v>
      </c>
      <c r="T30" s="464">
        <v>141.22999999999999</v>
      </c>
      <c r="U30" s="464">
        <v>141.22999999999999</v>
      </c>
      <c r="V30" s="464">
        <v>169.57</v>
      </c>
      <c r="W30" s="464">
        <v>169.57</v>
      </c>
      <c r="X30" s="464">
        <v>423.7</v>
      </c>
      <c r="Y30" s="464">
        <v>423.7</v>
      </c>
    </row>
    <row r="31" spans="1:25">
      <c r="A31" s="453">
        <v>24</v>
      </c>
      <c r="B31" s="454">
        <v>5.66</v>
      </c>
      <c r="C31" s="454">
        <v>5.66</v>
      </c>
      <c r="D31" s="454"/>
      <c r="E31" s="454"/>
      <c r="F31" s="454">
        <v>3.4</v>
      </c>
      <c r="G31" s="454">
        <v>3.4</v>
      </c>
      <c r="H31" s="454">
        <v>4.53</v>
      </c>
      <c r="I31" s="454">
        <v>4.53</v>
      </c>
      <c r="J31" s="454">
        <v>11.32</v>
      </c>
      <c r="K31" s="454">
        <v>11.32</v>
      </c>
      <c r="L31" s="454"/>
      <c r="M31" s="454"/>
      <c r="N31" s="454">
        <v>6.79</v>
      </c>
      <c r="O31" s="454">
        <v>6.79</v>
      </c>
      <c r="P31" s="454">
        <v>9.0500000000000007</v>
      </c>
      <c r="Q31" s="454">
        <v>9.0500000000000007</v>
      </c>
      <c r="R31" s="464">
        <v>1725.53</v>
      </c>
      <c r="S31" s="464">
        <v>1725.53</v>
      </c>
      <c r="T31" s="464">
        <v>143.94999999999999</v>
      </c>
      <c r="U31" s="464">
        <v>143.94999999999999</v>
      </c>
      <c r="V31" s="464">
        <v>172.61</v>
      </c>
      <c r="W31" s="464">
        <v>172.61</v>
      </c>
      <c r="X31" s="464">
        <v>431.85</v>
      </c>
      <c r="Y31" s="464">
        <v>431.85</v>
      </c>
    </row>
    <row r="32" spans="1:25">
      <c r="A32" s="453">
        <v>25</v>
      </c>
      <c r="B32" s="454">
        <v>5.89</v>
      </c>
      <c r="C32" s="454">
        <v>5.89</v>
      </c>
      <c r="D32" s="454"/>
      <c r="E32" s="454"/>
      <c r="F32" s="454">
        <v>3.53</v>
      </c>
      <c r="G32" s="454">
        <v>3.53</v>
      </c>
      <c r="H32" s="454">
        <v>4.71</v>
      </c>
      <c r="I32" s="454">
        <v>4.71</v>
      </c>
      <c r="J32" s="454">
        <v>11.78</v>
      </c>
      <c r="K32" s="454">
        <v>11.78</v>
      </c>
      <c r="L32" s="454"/>
      <c r="M32" s="454"/>
      <c r="N32" s="454">
        <v>7.07</v>
      </c>
      <c r="O32" s="454">
        <v>7.07</v>
      </c>
      <c r="P32" s="454">
        <v>9.42</v>
      </c>
      <c r="Q32" s="454">
        <v>9.42</v>
      </c>
      <c r="R32" s="464">
        <v>1827.03</v>
      </c>
      <c r="S32" s="464">
        <v>1827.03</v>
      </c>
      <c r="T32" s="464">
        <v>152.19</v>
      </c>
      <c r="U32" s="464">
        <v>152.19</v>
      </c>
      <c r="V32" s="464">
        <v>182.7</v>
      </c>
      <c r="W32" s="464">
        <v>182.7</v>
      </c>
      <c r="X32" s="464">
        <v>456.57</v>
      </c>
      <c r="Y32" s="464">
        <v>456.57</v>
      </c>
    </row>
    <row r="33" spans="1:25">
      <c r="A33" s="453">
        <v>26</v>
      </c>
      <c r="B33" s="454">
        <v>6.24</v>
      </c>
      <c r="C33" s="454">
        <v>6.24</v>
      </c>
      <c r="D33" s="454"/>
      <c r="E33" s="454"/>
      <c r="F33" s="454">
        <v>3.74</v>
      </c>
      <c r="G33" s="454">
        <v>3.74</v>
      </c>
      <c r="H33" s="454">
        <v>4.99</v>
      </c>
      <c r="I33" s="454">
        <v>4.99</v>
      </c>
      <c r="J33" s="454">
        <v>12.48</v>
      </c>
      <c r="K33" s="454">
        <v>12.48</v>
      </c>
      <c r="L33" s="454"/>
      <c r="M33" s="454"/>
      <c r="N33" s="454">
        <v>7.49</v>
      </c>
      <c r="O33" s="454">
        <v>7.49</v>
      </c>
      <c r="P33" s="454">
        <v>9.98</v>
      </c>
      <c r="Q33" s="454">
        <v>9.98</v>
      </c>
      <c r="R33" s="464">
        <v>1929.51</v>
      </c>
      <c r="S33" s="464">
        <v>1929.51</v>
      </c>
      <c r="T33" s="464">
        <v>160.88</v>
      </c>
      <c r="U33" s="464">
        <v>160.88</v>
      </c>
      <c r="V33" s="464">
        <v>192.92</v>
      </c>
      <c r="W33" s="464">
        <v>192.92</v>
      </c>
      <c r="X33" s="464">
        <v>482.65</v>
      </c>
      <c r="Y33" s="464">
        <v>482.65</v>
      </c>
    </row>
    <row r="34" spans="1:25">
      <c r="A34" s="453">
        <v>27</v>
      </c>
      <c r="B34" s="454">
        <v>6.35</v>
      </c>
      <c r="C34" s="454">
        <v>6.35</v>
      </c>
      <c r="D34" s="454"/>
      <c r="E34" s="454"/>
      <c r="F34" s="454">
        <v>3.81</v>
      </c>
      <c r="G34" s="454">
        <v>3.81</v>
      </c>
      <c r="H34" s="454">
        <v>5.08</v>
      </c>
      <c r="I34" s="454">
        <v>5.08</v>
      </c>
      <c r="J34" s="454">
        <v>12.71</v>
      </c>
      <c r="K34" s="454">
        <v>12.71</v>
      </c>
      <c r="L34" s="454"/>
      <c r="M34" s="454"/>
      <c r="N34" s="454">
        <v>7.62</v>
      </c>
      <c r="O34" s="454">
        <v>7.62</v>
      </c>
      <c r="P34" s="454">
        <v>10.17</v>
      </c>
      <c r="Q34" s="454">
        <v>10.17</v>
      </c>
      <c r="R34" s="464">
        <v>1957.41</v>
      </c>
      <c r="S34" s="464">
        <v>1957.41</v>
      </c>
      <c r="T34" s="464">
        <v>163.05000000000001</v>
      </c>
      <c r="U34" s="464">
        <v>163.05000000000001</v>
      </c>
      <c r="V34" s="464">
        <v>195.73</v>
      </c>
      <c r="W34" s="464">
        <v>195.73</v>
      </c>
      <c r="X34" s="464">
        <v>489.16</v>
      </c>
      <c r="Y34" s="464">
        <v>489.16</v>
      </c>
    </row>
    <row r="35" spans="1:25">
      <c r="A35" s="453">
        <v>28</v>
      </c>
      <c r="B35" s="454">
        <v>6.59</v>
      </c>
      <c r="C35" s="454">
        <v>6.59</v>
      </c>
      <c r="D35" s="454"/>
      <c r="E35" s="454"/>
      <c r="F35" s="454">
        <v>3.95</v>
      </c>
      <c r="G35" s="454">
        <v>3.95</v>
      </c>
      <c r="H35" s="454">
        <v>5.27</v>
      </c>
      <c r="I35" s="454">
        <v>5.27</v>
      </c>
      <c r="J35" s="454">
        <v>13.17</v>
      </c>
      <c r="K35" s="454">
        <v>13.17</v>
      </c>
      <c r="L35" s="454"/>
      <c r="M35" s="454"/>
      <c r="N35" s="454">
        <v>7.9</v>
      </c>
      <c r="O35" s="454">
        <v>7.9</v>
      </c>
      <c r="P35" s="454">
        <v>10.54</v>
      </c>
      <c r="Q35" s="454">
        <v>10.54</v>
      </c>
      <c r="R35" s="464">
        <v>2061.09</v>
      </c>
      <c r="S35" s="464">
        <v>2061.09</v>
      </c>
      <c r="T35" s="464">
        <v>171.74</v>
      </c>
      <c r="U35" s="464">
        <v>171.74</v>
      </c>
      <c r="V35" s="464">
        <v>206.05</v>
      </c>
      <c r="W35" s="464">
        <v>206.05</v>
      </c>
      <c r="X35" s="464">
        <v>515.21</v>
      </c>
      <c r="Y35" s="464">
        <v>515.21</v>
      </c>
    </row>
    <row r="36" spans="1:25">
      <c r="A36" s="453">
        <v>29</v>
      </c>
      <c r="B36" s="454">
        <v>6.7</v>
      </c>
      <c r="C36" s="454">
        <v>6.7</v>
      </c>
      <c r="D36" s="454"/>
      <c r="E36" s="454"/>
      <c r="F36" s="454">
        <v>4.0199999999999996</v>
      </c>
      <c r="G36" s="454">
        <v>4.0199999999999996</v>
      </c>
      <c r="H36" s="454">
        <v>5.36</v>
      </c>
      <c r="I36" s="454">
        <v>5.36</v>
      </c>
      <c r="J36" s="454">
        <v>13.4</v>
      </c>
      <c r="K36" s="454">
        <v>13.4</v>
      </c>
      <c r="L36" s="454"/>
      <c r="M36" s="454"/>
      <c r="N36" s="454">
        <v>8.0399999999999991</v>
      </c>
      <c r="O36" s="454">
        <v>8.0399999999999991</v>
      </c>
      <c r="P36" s="454">
        <v>10.72</v>
      </c>
      <c r="Q36" s="454">
        <v>10.72</v>
      </c>
      <c r="R36" s="464">
        <v>2089.96</v>
      </c>
      <c r="S36" s="464">
        <v>2089.96</v>
      </c>
      <c r="T36" s="464">
        <v>174.13</v>
      </c>
      <c r="U36" s="464">
        <v>174.13</v>
      </c>
      <c r="V36" s="464">
        <v>208.98</v>
      </c>
      <c r="W36" s="464">
        <v>208.98</v>
      </c>
      <c r="X36" s="464">
        <v>522.39</v>
      </c>
      <c r="Y36" s="464">
        <v>522.39</v>
      </c>
    </row>
    <row r="37" spans="1:25">
      <c r="A37" s="453">
        <v>30</v>
      </c>
      <c r="B37" s="454">
        <v>6.93</v>
      </c>
      <c r="C37" s="454">
        <v>6.93</v>
      </c>
      <c r="D37" s="454"/>
      <c r="E37" s="454"/>
      <c r="F37" s="454">
        <v>4.16</v>
      </c>
      <c r="G37" s="454">
        <v>4.16</v>
      </c>
      <c r="H37" s="454">
        <v>5.55</v>
      </c>
      <c r="I37" s="454">
        <v>5.55</v>
      </c>
      <c r="J37" s="454">
        <v>13.87</v>
      </c>
      <c r="K37" s="454">
        <v>13.87</v>
      </c>
      <c r="L37" s="454"/>
      <c r="M37" s="454"/>
      <c r="N37" s="454">
        <v>8.32</v>
      </c>
      <c r="O37" s="454">
        <v>8.32</v>
      </c>
      <c r="P37" s="454">
        <v>11.09</v>
      </c>
      <c r="Q37" s="454">
        <v>11.09</v>
      </c>
      <c r="R37" s="464">
        <v>2192.66</v>
      </c>
      <c r="S37" s="464">
        <v>2192.66</v>
      </c>
      <c r="T37" s="464">
        <v>182.7</v>
      </c>
      <c r="U37" s="464">
        <v>182.7</v>
      </c>
      <c r="V37" s="464">
        <v>219.29</v>
      </c>
      <c r="W37" s="464">
        <v>219.29</v>
      </c>
      <c r="X37" s="464">
        <v>548.09</v>
      </c>
      <c r="Y37" s="464">
        <v>548.09</v>
      </c>
    </row>
    <row r="38" spans="1:25">
      <c r="A38" s="453">
        <v>31</v>
      </c>
      <c r="B38" s="454">
        <v>7.05</v>
      </c>
      <c r="C38" s="454">
        <v>7.05</v>
      </c>
      <c r="D38" s="454"/>
      <c r="E38" s="454"/>
      <c r="F38" s="454">
        <v>4.2300000000000004</v>
      </c>
      <c r="G38" s="454">
        <v>4.2300000000000004</v>
      </c>
      <c r="H38" s="454">
        <v>5.64</v>
      </c>
      <c r="I38" s="454">
        <v>5.64</v>
      </c>
      <c r="J38" s="454">
        <v>14.1</v>
      </c>
      <c r="K38" s="454">
        <v>14.1</v>
      </c>
      <c r="L38" s="454"/>
      <c r="M38" s="454"/>
      <c r="N38" s="454">
        <v>8.4600000000000009</v>
      </c>
      <c r="O38" s="454">
        <v>8.4600000000000009</v>
      </c>
      <c r="P38" s="454">
        <v>11.28</v>
      </c>
      <c r="Q38" s="454">
        <v>11.28</v>
      </c>
      <c r="R38" s="464">
        <v>2219.0300000000002</v>
      </c>
      <c r="S38" s="464">
        <v>2219.0300000000002</v>
      </c>
      <c r="T38" s="464">
        <v>184.98</v>
      </c>
      <c r="U38" s="464">
        <v>184.98</v>
      </c>
      <c r="V38" s="464">
        <v>221.89</v>
      </c>
      <c r="W38" s="464">
        <v>221.89</v>
      </c>
      <c r="X38" s="464">
        <v>554.95000000000005</v>
      </c>
      <c r="Y38" s="464">
        <v>554.95000000000005</v>
      </c>
    </row>
    <row r="39" spans="1:25">
      <c r="A39" s="453">
        <v>32</v>
      </c>
      <c r="B39" s="454">
        <v>7.28</v>
      </c>
      <c r="C39" s="454">
        <v>7.28</v>
      </c>
      <c r="D39" s="454"/>
      <c r="E39" s="454"/>
      <c r="F39" s="454">
        <v>4.37</v>
      </c>
      <c r="G39" s="454">
        <v>4.37</v>
      </c>
      <c r="H39" s="454">
        <v>5.83</v>
      </c>
      <c r="I39" s="454">
        <v>5.83</v>
      </c>
      <c r="J39" s="454">
        <v>14.56</v>
      </c>
      <c r="K39" s="454">
        <v>14.56</v>
      </c>
      <c r="L39" s="454"/>
      <c r="M39" s="454"/>
      <c r="N39" s="454">
        <v>8.74</v>
      </c>
      <c r="O39" s="454">
        <v>8.74</v>
      </c>
      <c r="P39" s="454">
        <v>11.65</v>
      </c>
      <c r="Q39" s="454">
        <v>11.65</v>
      </c>
      <c r="R39" s="464">
        <v>2284.2800000000002</v>
      </c>
      <c r="S39" s="464">
        <v>2284.2800000000002</v>
      </c>
      <c r="T39" s="464">
        <v>190.41</v>
      </c>
      <c r="U39" s="464">
        <v>190.41</v>
      </c>
      <c r="V39" s="464">
        <v>228.51</v>
      </c>
      <c r="W39" s="464">
        <v>228.51</v>
      </c>
      <c r="X39" s="464">
        <v>571.23</v>
      </c>
      <c r="Y39" s="464">
        <v>571.23</v>
      </c>
    </row>
    <row r="40" spans="1:25">
      <c r="A40" s="453">
        <v>33</v>
      </c>
      <c r="B40" s="454">
        <v>7.51</v>
      </c>
      <c r="C40" s="454">
        <v>7.51</v>
      </c>
      <c r="D40" s="454"/>
      <c r="E40" s="454"/>
      <c r="F40" s="454">
        <v>4.51</v>
      </c>
      <c r="G40" s="454">
        <v>4.51</v>
      </c>
      <c r="H40" s="454">
        <v>6.01</v>
      </c>
      <c r="I40" s="454">
        <v>6.01</v>
      </c>
      <c r="J40" s="454">
        <v>15.03</v>
      </c>
      <c r="K40" s="454">
        <v>15.03</v>
      </c>
      <c r="L40" s="454"/>
      <c r="M40" s="454"/>
      <c r="N40" s="454">
        <v>9.02</v>
      </c>
      <c r="O40" s="454">
        <v>9.02</v>
      </c>
      <c r="P40" s="454">
        <v>12.02</v>
      </c>
      <c r="Q40" s="454">
        <v>12.02</v>
      </c>
      <c r="R40" s="464">
        <v>2365.0500000000002</v>
      </c>
      <c r="S40" s="464">
        <v>2365.0500000000002</v>
      </c>
      <c r="T40" s="464">
        <v>197.03</v>
      </c>
      <c r="U40" s="464">
        <v>197.03</v>
      </c>
      <c r="V40" s="464">
        <v>236.55</v>
      </c>
      <c r="W40" s="464">
        <v>236.55</v>
      </c>
      <c r="X40" s="464">
        <v>591.08000000000004</v>
      </c>
      <c r="Y40" s="464">
        <v>591.08000000000004</v>
      </c>
    </row>
    <row r="41" spans="1:25">
      <c r="A41" s="453">
        <v>34</v>
      </c>
      <c r="B41" s="454">
        <v>7.63</v>
      </c>
      <c r="C41" s="454">
        <v>7.63</v>
      </c>
      <c r="D41" s="454"/>
      <c r="E41" s="454"/>
      <c r="F41" s="454">
        <v>4.58</v>
      </c>
      <c r="G41" s="454">
        <v>4.58</v>
      </c>
      <c r="H41" s="454">
        <v>6.1</v>
      </c>
      <c r="I41" s="454">
        <v>6.1</v>
      </c>
      <c r="J41" s="454">
        <v>15.26</v>
      </c>
      <c r="K41" s="454">
        <v>15.26</v>
      </c>
      <c r="L41" s="454"/>
      <c r="M41" s="454"/>
      <c r="N41" s="454">
        <v>9.15</v>
      </c>
      <c r="O41" s="454">
        <v>9.15</v>
      </c>
      <c r="P41" s="454">
        <v>12.21</v>
      </c>
      <c r="Q41" s="454">
        <v>12.21</v>
      </c>
      <c r="R41" s="464">
        <v>2392.94</v>
      </c>
      <c r="S41" s="464">
        <v>2392.94</v>
      </c>
      <c r="T41" s="464">
        <v>199.53</v>
      </c>
      <c r="U41" s="464">
        <v>199.53</v>
      </c>
      <c r="V41" s="464">
        <v>239.38</v>
      </c>
      <c r="W41" s="464">
        <v>239.38</v>
      </c>
      <c r="X41" s="464">
        <v>598.6</v>
      </c>
      <c r="Y41" s="464">
        <v>598.6</v>
      </c>
    </row>
    <row r="42" spans="1:25">
      <c r="A42" s="453">
        <v>35</v>
      </c>
      <c r="B42" s="454">
        <v>7.86</v>
      </c>
      <c r="C42" s="454">
        <v>7.86</v>
      </c>
      <c r="D42" s="454"/>
      <c r="E42" s="454"/>
      <c r="F42" s="454">
        <v>4.72</v>
      </c>
      <c r="G42" s="454">
        <v>4.72</v>
      </c>
      <c r="H42" s="454">
        <v>6.29</v>
      </c>
      <c r="I42" s="454">
        <v>6.29</v>
      </c>
      <c r="J42" s="454">
        <v>15.72</v>
      </c>
      <c r="K42" s="454">
        <v>15.72</v>
      </c>
      <c r="L42" s="454"/>
      <c r="M42" s="454"/>
      <c r="N42" s="454">
        <v>9.43</v>
      </c>
      <c r="O42" s="454">
        <v>9.43</v>
      </c>
      <c r="P42" s="454">
        <v>12.58</v>
      </c>
      <c r="Q42" s="454">
        <v>12.58</v>
      </c>
      <c r="R42" s="464">
        <v>2495.5300000000002</v>
      </c>
      <c r="S42" s="464">
        <v>2495.5300000000002</v>
      </c>
      <c r="T42" s="464">
        <v>208</v>
      </c>
      <c r="U42" s="464">
        <v>208</v>
      </c>
      <c r="V42" s="464">
        <v>249.47</v>
      </c>
      <c r="W42" s="464">
        <v>249.47</v>
      </c>
      <c r="X42" s="464">
        <v>623.99</v>
      </c>
      <c r="Y42" s="464">
        <v>623.99</v>
      </c>
    </row>
    <row r="43" spans="1:25">
      <c r="A43" s="453">
        <v>36</v>
      </c>
      <c r="B43" s="454">
        <v>7.98</v>
      </c>
      <c r="C43" s="454">
        <v>7.98</v>
      </c>
      <c r="D43" s="454"/>
      <c r="E43" s="454"/>
      <c r="F43" s="454">
        <v>4.79</v>
      </c>
      <c r="G43" s="454">
        <v>4.79</v>
      </c>
      <c r="H43" s="454">
        <v>6.38</v>
      </c>
      <c r="I43" s="454">
        <v>6.38</v>
      </c>
      <c r="J43" s="454">
        <v>15.95</v>
      </c>
      <c r="K43" s="454">
        <v>15.95</v>
      </c>
      <c r="L43" s="454"/>
      <c r="M43" s="454"/>
      <c r="N43" s="454">
        <v>9.57</v>
      </c>
      <c r="O43" s="454">
        <v>9.57</v>
      </c>
      <c r="P43" s="454">
        <v>12.76</v>
      </c>
      <c r="Q43" s="454">
        <v>12.76</v>
      </c>
      <c r="R43" s="464">
        <v>2524.52</v>
      </c>
      <c r="S43" s="464">
        <v>2524.52</v>
      </c>
      <c r="T43" s="464">
        <v>210.28</v>
      </c>
      <c r="U43" s="464">
        <v>210.28</v>
      </c>
      <c r="V43" s="464">
        <v>252.4</v>
      </c>
      <c r="W43" s="464">
        <v>252.4</v>
      </c>
      <c r="X43" s="464">
        <v>630.85</v>
      </c>
      <c r="Y43" s="464">
        <v>630.85</v>
      </c>
    </row>
    <row r="44" spans="1:25">
      <c r="A44" s="453">
        <v>37</v>
      </c>
      <c r="B44" s="454">
        <v>8.32</v>
      </c>
      <c r="C44" s="454">
        <v>8.32</v>
      </c>
      <c r="D44" s="454"/>
      <c r="E44" s="454"/>
      <c r="F44" s="454">
        <v>4.99</v>
      </c>
      <c r="G44" s="454">
        <v>4.99</v>
      </c>
      <c r="H44" s="454">
        <v>6.66</v>
      </c>
      <c r="I44" s="454">
        <v>6.66</v>
      </c>
      <c r="J44" s="454">
        <v>16.649999999999999</v>
      </c>
      <c r="K44" s="454">
        <v>16.649999999999999</v>
      </c>
      <c r="L44" s="454"/>
      <c r="M44" s="454"/>
      <c r="N44" s="454">
        <v>9.99</v>
      </c>
      <c r="O44" s="454">
        <v>9.99</v>
      </c>
      <c r="P44" s="454">
        <v>13.32</v>
      </c>
      <c r="Q44" s="454">
        <v>13.32</v>
      </c>
      <c r="R44" s="464">
        <v>2589.5500000000002</v>
      </c>
      <c r="S44" s="464">
        <v>2589.5500000000002</v>
      </c>
      <c r="T44" s="464">
        <v>215.71</v>
      </c>
      <c r="U44" s="464">
        <v>215.71</v>
      </c>
      <c r="V44" s="464">
        <v>258.91000000000003</v>
      </c>
      <c r="W44" s="464">
        <v>258.91000000000003</v>
      </c>
      <c r="X44" s="464">
        <v>647.13</v>
      </c>
      <c r="Y44" s="464">
        <v>647.13</v>
      </c>
    </row>
    <row r="45" spans="1:25">
      <c r="A45" s="453">
        <v>38</v>
      </c>
      <c r="B45" s="454">
        <v>8.56</v>
      </c>
      <c r="C45" s="454">
        <v>8.56</v>
      </c>
      <c r="D45" s="454"/>
      <c r="E45" s="454"/>
      <c r="F45" s="454">
        <v>5.13</v>
      </c>
      <c r="G45" s="454">
        <v>5.13</v>
      </c>
      <c r="H45" s="454">
        <v>6.85</v>
      </c>
      <c r="I45" s="454">
        <v>6.85</v>
      </c>
      <c r="J45" s="454">
        <v>17.11</v>
      </c>
      <c r="K45" s="454">
        <v>17.11</v>
      </c>
      <c r="L45" s="454"/>
      <c r="M45" s="454"/>
      <c r="N45" s="454">
        <v>10.27</v>
      </c>
      <c r="O45" s="454">
        <v>10.27</v>
      </c>
      <c r="P45" s="454">
        <v>13.69</v>
      </c>
      <c r="Q45" s="454">
        <v>13.69</v>
      </c>
      <c r="R45" s="464">
        <v>2653.6</v>
      </c>
      <c r="S45" s="464">
        <v>2653.6</v>
      </c>
      <c r="T45" s="464">
        <v>221.14</v>
      </c>
      <c r="U45" s="464">
        <v>221.14</v>
      </c>
      <c r="V45" s="464">
        <v>265.32</v>
      </c>
      <c r="W45" s="464">
        <v>265.32</v>
      </c>
      <c r="X45" s="464">
        <v>663.41</v>
      </c>
      <c r="Y45" s="464">
        <v>663.41</v>
      </c>
    </row>
    <row r="46" spans="1:25">
      <c r="A46" s="453">
        <v>39</v>
      </c>
      <c r="B46" s="454">
        <v>8.7799999999999994</v>
      </c>
      <c r="C46" s="454">
        <v>8.7799999999999994</v>
      </c>
      <c r="D46" s="454"/>
      <c r="E46" s="454"/>
      <c r="F46" s="454">
        <v>5.27</v>
      </c>
      <c r="G46" s="454">
        <v>5.27</v>
      </c>
      <c r="H46" s="454">
        <v>7.02</v>
      </c>
      <c r="I46" s="454">
        <v>7.02</v>
      </c>
      <c r="J46" s="454">
        <v>17.559999999999999</v>
      </c>
      <c r="K46" s="454">
        <v>17.559999999999999</v>
      </c>
      <c r="L46" s="454"/>
      <c r="M46" s="454"/>
      <c r="N46" s="454">
        <v>10.53</v>
      </c>
      <c r="O46" s="454">
        <v>10.53</v>
      </c>
      <c r="P46" s="454">
        <v>14.04</v>
      </c>
      <c r="Q46" s="454">
        <v>14.04</v>
      </c>
      <c r="R46" s="464">
        <v>2718.62</v>
      </c>
      <c r="S46" s="464">
        <v>2718.62</v>
      </c>
      <c r="T46" s="464">
        <v>226.56</v>
      </c>
      <c r="U46" s="464">
        <v>226.56</v>
      </c>
      <c r="V46" s="464">
        <v>271.83</v>
      </c>
      <c r="W46" s="464">
        <v>271.83</v>
      </c>
      <c r="X46" s="464">
        <v>679.69</v>
      </c>
      <c r="Y46" s="464">
        <v>679.69</v>
      </c>
    </row>
    <row r="47" spans="1:25">
      <c r="A47" s="453">
        <v>40</v>
      </c>
      <c r="B47" s="454">
        <v>8.89</v>
      </c>
      <c r="C47" s="454">
        <v>8.89</v>
      </c>
      <c r="D47" s="454"/>
      <c r="E47" s="454"/>
      <c r="F47" s="454">
        <v>5.34</v>
      </c>
      <c r="G47" s="454">
        <v>5.34</v>
      </c>
      <c r="H47" s="454">
        <v>7.11</v>
      </c>
      <c r="I47" s="454">
        <v>7.11</v>
      </c>
      <c r="J47" s="454">
        <v>17.79</v>
      </c>
      <c r="K47" s="454">
        <v>17.79</v>
      </c>
      <c r="L47" s="454"/>
      <c r="M47" s="454"/>
      <c r="N47" s="454">
        <v>10.67</v>
      </c>
      <c r="O47" s="454">
        <v>10.67</v>
      </c>
      <c r="P47" s="454">
        <v>14.23</v>
      </c>
      <c r="Q47" s="454">
        <v>14.23</v>
      </c>
      <c r="R47" s="464">
        <v>2786.26</v>
      </c>
      <c r="S47" s="464">
        <v>2786.26</v>
      </c>
      <c r="T47" s="464">
        <v>232.11</v>
      </c>
      <c r="U47" s="464">
        <v>232.11</v>
      </c>
      <c r="V47" s="464">
        <v>278.67</v>
      </c>
      <c r="W47" s="464">
        <v>278.67</v>
      </c>
      <c r="X47" s="464">
        <v>696.32</v>
      </c>
      <c r="Y47" s="464">
        <v>696.32</v>
      </c>
    </row>
    <row r="48" spans="1:25">
      <c r="A48" s="453">
        <v>41</v>
      </c>
      <c r="B48" s="454">
        <v>9.14</v>
      </c>
      <c r="C48" s="454">
        <v>9.14</v>
      </c>
      <c r="D48" s="454"/>
      <c r="E48" s="454"/>
      <c r="F48" s="454">
        <v>5.48</v>
      </c>
      <c r="G48" s="454">
        <v>5.48</v>
      </c>
      <c r="H48" s="454">
        <v>7.31</v>
      </c>
      <c r="I48" s="454">
        <v>7.31</v>
      </c>
      <c r="J48" s="454">
        <v>18.27</v>
      </c>
      <c r="K48" s="454">
        <v>18.27</v>
      </c>
      <c r="L48" s="454"/>
      <c r="M48" s="454"/>
      <c r="N48" s="454">
        <v>10.96</v>
      </c>
      <c r="O48" s="454">
        <v>10.96</v>
      </c>
      <c r="P48" s="454">
        <v>14.62</v>
      </c>
      <c r="Q48" s="454">
        <v>14.62</v>
      </c>
      <c r="R48" s="464">
        <v>2829.03</v>
      </c>
      <c r="S48" s="464">
        <v>2829.03</v>
      </c>
      <c r="T48" s="464">
        <v>235.9</v>
      </c>
      <c r="U48" s="464">
        <v>235.9</v>
      </c>
      <c r="V48" s="464">
        <v>282.91000000000003</v>
      </c>
      <c r="W48" s="464">
        <v>282.91000000000003</v>
      </c>
      <c r="X48" s="464">
        <v>707.7</v>
      </c>
      <c r="Y48" s="464">
        <v>707.7</v>
      </c>
    </row>
    <row r="49" spans="1:25">
      <c r="A49" s="453">
        <v>42</v>
      </c>
      <c r="B49" s="454">
        <v>9.3699999999999992</v>
      </c>
      <c r="C49" s="454">
        <v>9.3699999999999992</v>
      </c>
      <c r="D49" s="454"/>
      <c r="E49" s="454"/>
      <c r="F49" s="454">
        <v>5.62</v>
      </c>
      <c r="G49" s="454">
        <v>5.62</v>
      </c>
      <c r="H49" s="454">
        <v>7.49</v>
      </c>
      <c r="I49" s="454">
        <v>7.49</v>
      </c>
      <c r="J49" s="454">
        <v>18.739999999999998</v>
      </c>
      <c r="K49" s="454">
        <v>18.739999999999998</v>
      </c>
      <c r="L49" s="454"/>
      <c r="M49" s="454"/>
      <c r="N49" s="454">
        <v>11.24</v>
      </c>
      <c r="O49" s="454">
        <v>11.24</v>
      </c>
      <c r="P49" s="454">
        <v>14.99</v>
      </c>
      <c r="Q49" s="454">
        <v>14.99</v>
      </c>
      <c r="R49" s="464">
        <v>2895.78</v>
      </c>
      <c r="S49" s="464">
        <v>2895.78</v>
      </c>
      <c r="T49" s="464">
        <v>241.32</v>
      </c>
      <c r="U49" s="464">
        <v>241.32</v>
      </c>
      <c r="V49" s="464">
        <v>289.52</v>
      </c>
      <c r="W49" s="464">
        <v>289.52</v>
      </c>
      <c r="X49" s="464">
        <v>723.95</v>
      </c>
      <c r="Y49" s="464">
        <v>723.95</v>
      </c>
    </row>
    <row r="50" spans="1:25">
      <c r="A50" s="453">
        <v>43</v>
      </c>
      <c r="B50" s="454">
        <v>9.4700000000000006</v>
      </c>
      <c r="C50" s="454">
        <v>9.4700000000000006</v>
      </c>
      <c r="D50" s="454"/>
      <c r="E50" s="454"/>
      <c r="F50" s="454">
        <v>5.68</v>
      </c>
      <c r="G50" s="454">
        <v>5.68</v>
      </c>
      <c r="H50" s="454">
        <v>7.58</v>
      </c>
      <c r="I50" s="454">
        <v>7.58</v>
      </c>
      <c r="J50" s="454">
        <v>18.95</v>
      </c>
      <c r="K50" s="454">
        <v>18.95</v>
      </c>
      <c r="L50" s="454"/>
      <c r="M50" s="454"/>
      <c r="N50" s="454">
        <v>11.37</v>
      </c>
      <c r="O50" s="454">
        <v>11.37</v>
      </c>
      <c r="P50" s="454">
        <v>15.16</v>
      </c>
      <c r="Q50" s="454">
        <v>15.16</v>
      </c>
      <c r="R50" s="464">
        <v>2965.16</v>
      </c>
      <c r="S50" s="464">
        <v>2965.16</v>
      </c>
      <c r="T50" s="464">
        <v>247.08</v>
      </c>
      <c r="U50" s="464">
        <v>247.08</v>
      </c>
      <c r="V50" s="464">
        <v>296.48</v>
      </c>
      <c r="W50" s="464">
        <v>296.48</v>
      </c>
      <c r="X50" s="464">
        <v>741.24</v>
      </c>
      <c r="Y50" s="464">
        <v>741.24</v>
      </c>
    </row>
    <row r="51" spans="1:25">
      <c r="A51" s="453">
        <v>44</v>
      </c>
      <c r="B51" s="454">
        <v>9.6999999999999993</v>
      </c>
      <c r="C51" s="454">
        <v>9.6999999999999993</v>
      </c>
      <c r="D51" s="454"/>
      <c r="E51" s="454"/>
      <c r="F51" s="454">
        <v>5.82</v>
      </c>
      <c r="G51" s="454">
        <v>5.82</v>
      </c>
      <c r="H51" s="454">
        <v>7.76</v>
      </c>
      <c r="I51" s="454">
        <v>7.76</v>
      </c>
      <c r="J51" s="454">
        <v>19.41</v>
      </c>
      <c r="K51" s="454">
        <v>19.41</v>
      </c>
      <c r="L51" s="454"/>
      <c r="M51" s="454"/>
      <c r="N51" s="454">
        <v>11.65</v>
      </c>
      <c r="O51" s="454">
        <v>11.65</v>
      </c>
      <c r="P51" s="454">
        <v>15.53</v>
      </c>
      <c r="Q51" s="454">
        <v>15.53</v>
      </c>
      <c r="R51" s="464">
        <v>3007.71</v>
      </c>
      <c r="S51" s="464">
        <v>3007.71</v>
      </c>
      <c r="T51" s="464">
        <v>250.66</v>
      </c>
      <c r="U51" s="464">
        <v>250.66</v>
      </c>
      <c r="V51" s="464">
        <v>300.70999999999998</v>
      </c>
      <c r="W51" s="464">
        <v>300.70999999999998</v>
      </c>
      <c r="X51" s="464">
        <v>751.99</v>
      </c>
      <c r="Y51" s="464">
        <v>751.99</v>
      </c>
    </row>
    <row r="52" spans="1:25">
      <c r="A52" s="453">
        <v>45</v>
      </c>
      <c r="B52" s="454">
        <v>9.83</v>
      </c>
      <c r="C52" s="454">
        <v>9.83</v>
      </c>
      <c r="D52" s="454"/>
      <c r="E52" s="454"/>
      <c r="F52" s="454">
        <v>5.9</v>
      </c>
      <c r="G52" s="454">
        <v>5.9</v>
      </c>
      <c r="H52" s="454">
        <v>7.87</v>
      </c>
      <c r="I52" s="454">
        <v>7.87</v>
      </c>
      <c r="J52" s="454">
        <v>19.66</v>
      </c>
      <c r="K52" s="454">
        <v>19.66</v>
      </c>
      <c r="L52" s="454"/>
      <c r="M52" s="454"/>
      <c r="N52" s="454">
        <v>11.8</v>
      </c>
      <c r="O52" s="454">
        <v>11.8</v>
      </c>
      <c r="P52" s="454">
        <v>15.73</v>
      </c>
      <c r="Q52" s="454">
        <v>15.73</v>
      </c>
      <c r="R52" s="464">
        <v>3074.58</v>
      </c>
      <c r="S52" s="464">
        <v>3074.58</v>
      </c>
      <c r="T52" s="464">
        <v>256.3</v>
      </c>
      <c r="U52" s="464">
        <v>256.3</v>
      </c>
      <c r="V52" s="464">
        <v>307.44</v>
      </c>
      <c r="W52" s="464">
        <v>307.44</v>
      </c>
      <c r="X52" s="464">
        <v>768.9</v>
      </c>
      <c r="Y52" s="464">
        <v>768.9</v>
      </c>
    </row>
    <row r="53" spans="1:25">
      <c r="A53" s="453">
        <v>46</v>
      </c>
      <c r="B53" s="454">
        <v>10.050000000000001</v>
      </c>
      <c r="C53" s="454">
        <v>10.050000000000001</v>
      </c>
      <c r="D53" s="454"/>
      <c r="E53" s="454"/>
      <c r="F53" s="454">
        <v>6.03</v>
      </c>
      <c r="G53" s="454">
        <v>6.03</v>
      </c>
      <c r="H53" s="454">
        <v>8.0399999999999991</v>
      </c>
      <c r="I53" s="454">
        <v>8.0399999999999991</v>
      </c>
      <c r="J53" s="454">
        <v>20.11</v>
      </c>
      <c r="K53" s="454">
        <v>20.11</v>
      </c>
      <c r="L53" s="454"/>
      <c r="M53" s="454"/>
      <c r="N53" s="454">
        <v>12.06</v>
      </c>
      <c r="O53" s="454">
        <v>12.06</v>
      </c>
      <c r="P53" s="454">
        <v>16.079999999999998</v>
      </c>
      <c r="Q53" s="454">
        <v>16.079999999999998</v>
      </c>
      <c r="R53" s="464">
        <v>3142.53</v>
      </c>
      <c r="S53" s="464">
        <v>3142.53</v>
      </c>
      <c r="T53" s="464">
        <v>261.83999999999997</v>
      </c>
      <c r="U53" s="464">
        <v>261.83999999999997</v>
      </c>
      <c r="V53" s="464">
        <v>314.27999999999997</v>
      </c>
      <c r="W53" s="464">
        <v>314.27999999999997</v>
      </c>
      <c r="X53" s="464">
        <v>785.53</v>
      </c>
      <c r="Y53" s="464">
        <v>785.53</v>
      </c>
    </row>
    <row r="54" spans="1:25">
      <c r="A54" s="453">
        <v>47</v>
      </c>
      <c r="B54" s="454">
        <v>10.28</v>
      </c>
      <c r="C54" s="454">
        <v>10.28</v>
      </c>
      <c r="D54" s="454"/>
      <c r="E54" s="454"/>
      <c r="F54" s="454">
        <v>6.17</v>
      </c>
      <c r="G54" s="454">
        <v>6.17</v>
      </c>
      <c r="H54" s="454">
        <v>8.23</v>
      </c>
      <c r="I54" s="454">
        <v>8.23</v>
      </c>
      <c r="J54" s="454">
        <v>20.57</v>
      </c>
      <c r="K54" s="454">
        <v>20.57</v>
      </c>
      <c r="L54" s="454"/>
      <c r="M54" s="454"/>
      <c r="N54" s="454">
        <v>12.34</v>
      </c>
      <c r="O54" s="454">
        <v>12.34</v>
      </c>
      <c r="P54" s="454">
        <v>16.46</v>
      </c>
      <c r="Q54" s="454">
        <v>16.46</v>
      </c>
      <c r="R54" s="464">
        <v>3224.07</v>
      </c>
      <c r="S54" s="464">
        <v>3224.07</v>
      </c>
      <c r="T54" s="464">
        <v>268.68</v>
      </c>
      <c r="U54" s="464">
        <v>268.68</v>
      </c>
      <c r="V54" s="464">
        <v>322.42</v>
      </c>
      <c r="W54" s="464">
        <v>322.42</v>
      </c>
      <c r="X54" s="464">
        <v>806.04</v>
      </c>
      <c r="Y54" s="464">
        <v>806.04</v>
      </c>
    </row>
    <row r="55" spans="1:25">
      <c r="A55" s="453">
        <v>48</v>
      </c>
      <c r="B55" s="454">
        <v>10.53</v>
      </c>
      <c r="C55" s="454">
        <v>10.53</v>
      </c>
      <c r="D55" s="454"/>
      <c r="E55" s="454"/>
      <c r="F55" s="454">
        <v>6.32</v>
      </c>
      <c r="G55" s="454">
        <v>6.32</v>
      </c>
      <c r="H55" s="454">
        <v>8.42</v>
      </c>
      <c r="I55" s="454">
        <v>8.42</v>
      </c>
      <c r="J55" s="454">
        <v>21.05</v>
      </c>
      <c r="K55" s="454">
        <v>21.05</v>
      </c>
      <c r="L55" s="454"/>
      <c r="M55" s="454"/>
      <c r="N55" s="454">
        <v>12.63</v>
      </c>
      <c r="O55" s="454">
        <v>12.63</v>
      </c>
      <c r="P55" s="454">
        <v>16.84</v>
      </c>
      <c r="Q55" s="454">
        <v>16.84</v>
      </c>
      <c r="R55" s="464">
        <v>3291.92</v>
      </c>
      <c r="S55" s="464">
        <v>3291.92</v>
      </c>
      <c r="T55" s="464">
        <v>274.33</v>
      </c>
      <c r="U55" s="464">
        <v>274.33</v>
      </c>
      <c r="V55" s="464">
        <v>329.26</v>
      </c>
      <c r="W55" s="464">
        <v>329.26</v>
      </c>
      <c r="X55" s="464">
        <v>822.99</v>
      </c>
      <c r="Y55" s="464">
        <v>822.99</v>
      </c>
    </row>
    <row r="56" spans="1:25">
      <c r="A56" s="453">
        <v>49</v>
      </c>
      <c r="B56" s="454">
        <v>10.64</v>
      </c>
      <c r="C56" s="454">
        <v>10.64</v>
      </c>
      <c r="D56" s="454"/>
      <c r="E56" s="454"/>
      <c r="F56" s="454">
        <v>6.39</v>
      </c>
      <c r="G56" s="454">
        <v>6.39</v>
      </c>
      <c r="H56" s="454">
        <v>8.51</v>
      </c>
      <c r="I56" s="454">
        <v>8.51</v>
      </c>
      <c r="J56" s="454">
        <v>21.29</v>
      </c>
      <c r="K56" s="454">
        <v>21.29</v>
      </c>
      <c r="L56" s="454"/>
      <c r="M56" s="454"/>
      <c r="N56" s="454">
        <v>12.77</v>
      </c>
      <c r="O56" s="454">
        <v>12.77</v>
      </c>
      <c r="P56" s="454">
        <v>17.03</v>
      </c>
      <c r="Q56" s="454">
        <v>17.03</v>
      </c>
      <c r="R56" s="464">
        <v>3358.79</v>
      </c>
      <c r="S56" s="464">
        <v>3358.79</v>
      </c>
      <c r="T56" s="464">
        <v>279.87</v>
      </c>
      <c r="U56" s="464">
        <v>279.87</v>
      </c>
      <c r="V56" s="464">
        <v>335.88</v>
      </c>
      <c r="W56" s="464">
        <v>335.88</v>
      </c>
      <c r="X56" s="464">
        <v>839.61</v>
      </c>
      <c r="Y56" s="464">
        <v>839.61</v>
      </c>
    </row>
    <row r="57" spans="1:25">
      <c r="A57" s="453">
        <v>50</v>
      </c>
      <c r="B57" s="454">
        <v>10.86</v>
      </c>
      <c r="C57" s="454">
        <v>10.86</v>
      </c>
      <c r="D57" s="454"/>
      <c r="E57" s="454"/>
      <c r="F57" s="454">
        <v>6.52</v>
      </c>
      <c r="G57" s="454">
        <v>6.52</v>
      </c>
      <c r="H57" s="454">
        <v>8.69</v>
      </c>
      <c r="I57" s="454">
        <v>8.69</v>
      </c>
      <c r="J57" s="454">
        <v>21.73</v>
      </c>
      <c r="K57" s="454">
        <v>21.73</v>
      </c>
      <c r="L57" s="454"/>
      <c r="M57" s="454"/>
      <c r="N57" s="454">
        <v>13.04</v>
      </c>
      <c r="O57" s="454">
        <v>13.04</v>
      </c>
      <c r="P57" s="454">
        <v>17.38</v>
      </c>
      <c r="Q57" s="454">
        <v>17.38</v>
      </c>
      <c r="R57" s="464">
        <v>3403.73</v>
      </c>
      <c r="S57" s="464">
        <v>3403.73</v>
      </c>
      <c r="T57" s="464">
        <v>283.66000000000003</v>
      </c>
      <c r="U57" s="464">
        <v>283.66000000000003</v>
      </c>
      <c r="V57" s="464">
        <v>340.32</v>
      </c>
      <c r="W57" s="464">
        <v>340.32</v>
      </c>
      <c r="X57" s="464">
        <v>850.99</v>
      </c>
      <c r="Y57" s="464">
        <v>850.99</v>
      </c>
    </row>
    <row r="58" spans="1:25">
      <c r="A58" s="453">
        <v>51</v>
      </c>
      <c r="B58" s="454">
        <v>10.97</v>
      </c>
      <c r="C58" s="454">
        <v>10.97</v>
      </c>
      <c r="D58" s="454"/>
      <c r="E58" s="454"/>
      <c r="F58" s="454">
        <v>6.58</v>
      </c>
      <c r="G58" s="454">
        <v>6.58</v>
      </c>
      <c r="H58" s="454">
        <v>8.7799999999999994</v>
      </c>
      <c r="I58" s="454">
        <v>8.7799999999999994</v>
      </c>
      <c r="J58" s="454">
        <v>21.94</v>
      </c>
      <c r="K58" s="454">
        <v>21.94</v>
      </c>
      <c r="L58" s="454"/>
      <c r="M58" s="454"/>
      <c r="N58" s="454">
        <v>13.16</v>
      </c>
      <c r="O58" s="454">
        <v>13.16</v>
      </c>
      <c r="P58" s="454">
        <v>17.55</v>
      </c>
      <c r="Q58" s="454">
        <v>17.55</v>
      </c>
      <c r="R58" s="464">
        <v>3432.93</v>
      </c>
      <c r="S58" s="464">
        <v>3432.93</v>
      </c>
      <c r="T58" s="464">
        <v>286.05</v>
      </c>
      <c r="U58" s="464">
        <v>286.05</v>
      </c>
      <c r="V58" s="464">
        <v>343.25</v>
      </c>
      <c r="W58" s="464">
        <v>343.25</v>
      </c>
      <c r="X58" s="464">
        <v>858.14</v>
      </c>
      <c r="Y58" s="464">
        <v>858.14</v>
      </c>
    </row>
    <row r="59" spans="1:25">
      <c r="A59" s="453">
        <v>52</v>
      </c>
      <c r="B59" s="454">
        <v>11.22</v>
      </c>
      <c r="C59" s="454">
        <v>11.22</v>
      </c>
      <c r="D59" s="454"/>
      <c r="E59" s="454"/>
      <c r="F59" s="454">
        <v>6.73</v>
      </c>
      <c r="G59" s="454">
        <v>6.73</v>
      </c>
      <c r="H59" s="454">
        <v>8.98</v>
      </c>
      <c r="I59" s="454">
        <v>8.98</v>
      </c>
      <c r="J59" s="454">
        <v>22.44</v>
      </c>
      <c r="K59" s="454">
        <v>22.44</v>
      </c>
      <c r="L59" s="454"/>
      <c r="M59" s="454"/>
      <c r="N59" s="454">
        <v>13.47</v>
      </c>
      <c r="O59" s="454">
        <v>13.47</v>
      </c>
      <c r="P59" s="454">
        <v>17.96</v>
      </c>
      <c r="Q59" s="454">
        <v>17.96</v>
      </c>
      <c r="R59" s="464">
        <v>3536.17</v>
      </c>
      <c r="S59" s="464">
        <v>3536.17</v>
      </c>
      <c r="T59" s="464">
        <v>294.62</v>
      </c>
      <c r="U59" s="464">
        <v>294.62</v>
      </c>
      <c r="V59" s="464">
        <v>353.58</v>
      </c>
      <c r="W59" s="464">
        <v>353.58</v>
      </c>
      <c r="X59" s="464">
        <v>883.87</v>
      </c>
      <c r="Y59" s="464">
        <v>883.87</v>
      </c>
    </row>
    <row r="60" spans="1:25">
      <c r="A60" s="453">
        <v>53</v>
      </c>
      <c r="B60" s="454">
        <v>11.33</v>
      </c>
      <c r="C60" s="454">
        <v>11.33</v>
      </c>
      <c r="D60" s="454"/>
      <c r="E60" s="454"/>
      <c r="F60" s="454">
        <v>6.8</v>
      </c>
      <c r="G60" s="454">
        <v>6.8</v>
      </c>
      <c r="H60" s="454">
        <v>9.06</v>
      </c>
      <c r="I60" s="454">
        <v>9.06</v>
      </c>
      <c r="J60" s="454">
        <v>22.66</v>
      </c>
      <c r="K60" s="454">
        <v>22.66</v>
      </c>
      <c r="L60" s="454"/>
      <c r="M60" s="454"/>
      <c r="N60" s="454">
        <v>13.59</v>
      </c>
      <c r="O60" s="454">
        <v>13.59</v>
      </c>
      <c r="P60" s="454">
        <v>18.12</v>
      </c>
      <c r="Q60" s="454">
        <v>18.12</v>
      </c>
      <c r="R60" s="464">
        <v>3544.74</v>
      </c>
      <c r="S60" s="464">
        <v>3544.74</v>
      </c>
      <c r="T60" s="464">
        <v>295.27999999999997</v>
      </c>
      <c r="U60" s="464">
        <v>295.27999999999997</v>
      </c>
      <c r="V60" s="464">
        <v>354.55</v>
      </c>
      <c r="W60" s="464">
        <v>354.55</v>
      </c>
      <c r="X60" s="464">
        <v>885.83</v>
      </c>
      <c r="Y60" s="464">
        <v>885.83</v>
      </c>
    </row>
    <row r="61" spans="1:25">
      <c r="A61" s="453">
        <v>54</v>
      </c>
      <c r="B61" s="454">
        <v>11.56</v>
      </c>
      <c r="C61" s="454">
        <v>11.56</v>
      </c>
      <c r="D61" s="454"/>
      <c r="E61" s="454"/>
      <c r="F61" s="454">
        <v>6.94</v>
      </c>
      <c r="G61" s="454">
        <v>6.94</v>
      </c>
      <c r="H61" s="454">
        <v>9.25</v>
      </c>
      <c r="I61" s="454">
        <v>9.25</v>
      </c>
      <c r="J61" s="454">
        <v>23.12</v>
      </c>
      <c r="K61" s="454">
        <v>23.12</v>
      </c>
      <c r="L61" s="454"/>
      <c r="M61" s="454"/>
      <c r="N61" s="454">
        <v>13.87</v>
      </c>
      <c r="O61" s="454">
        <v>13.87</v>
      </c>
      <c r="P61" s="454">
        <v>18.5</v>
      </c>
      <c r="Q61" s="454">
        <v>18.5</v>
      </c>
      <c r="R61" s="464">
        <v>3649.18</v>
      </c>
      <c r="S61" s="464">
        <v>3649.18</v>
      </c>
      <c r="T61" s="464">
        <v>304.06</v>
      </c>
      <c r="U61" s="464">
        <v>304.06</v>
      </c>
      <c r="V61" s="464">
        <v>364.97</v>
      </c>
      <c r="W61" s="464">
        <v>364.97</v>
      </c>
      <c r="X61" s="464">
        <v>912.19</v>
      </c>
      <c r="Y61" s="464">
        <v>912.19</v>
      </c>
    </row>
    <row r="62" spans="1:25">
      <c r="A62" s="453">
        <v>55</v>
      </c>
      <c r="B62" s="454">
        <v>11.8</v>
      </c>
      <c r="C62" s="454">
        <v>11.8</v>
      </c>
      <c r="D62" s="454"/>
      <c r="E62" s="454"/>
      <c r="F62" s="454">
        <v>7.08</v>
      </c>
      <c r="G62" s="454">
        <v>7.08</v>
      </c>
      <c r="H62" s="454">
        <v>9.44</v>
      </c>
      <c r="I62" s="454">
        <v>9.44</v>
      </c>
      <c r="J62" s="454">
        <v>23.6</v>
      </c>
      <c r="K62" s="454">
        <v>23.6</v>
      </c>
      <c r="L62" s="454"/>
      <c r="M62" s="454"/>
      <c r="N62" s="454">
        <v>14.16</v>
      </c>
      <c r="O62" s="454">
        <v>14.16</v>
      </c>
      <c r="P62" s="454">
        <v>18.88</v>
      </c>
      <c r="Q62" s="454">
        <v>18.88</v>
      </c>
      <c r="R62" s="464">
        <v>3679.46</v>
      </c>
      <c r="S62" s="464">
        <v>3679.46</v>
      </c>
      <c r="T62" s="464">
        <v>306.68</v>
      </c>
      <c r="U62" s="464">
        <v>306.68</v>
      </c>
      <c r="V62" s="464">
        <v>367.9</v>
      </c>
      <c r="W62" s="464">
        <v>367.9</v>
      </c>
      <c r="X62" s="464">
        <v>920.03</v>
      </c>
      <c r="Y62" s="464">
        <v>920.03</v>
      </c>
    </row>
    <row r="63" spans="1:25">
      <c r="A63" s="453">
        <v>56</v>
      </c>
      <c r="B63" s="454">
        <v>12.02</v>
      </c>
      <c r="C63" s="454">
        <v>12.02</v>
      </c>
      <c r="D63" s="454"/>
      <c r="E63" s="454"/>
      <c r="F63" s="454">
        <v>7.21</v>
      </c>
      <c r="G63" s="454">
        <v>7.21</v>
      </c>
      <c r="H63" s="454">
        <v>9.6199999999999992</v>
      </c>
      <c r="I63" s="454">
        <v>9.6199999999999992</v>
      </c>
      <c r="J63" s="454">
        <v>24.05</v>
      </c>
      <c r="K63" s="454">
        <v>24.05</v>
      </c>
      <c r="L63" s="454"/>
      <c r="M63" s="454"/>
      <c r="N63" s="454">
        <v>14.43</v>
      </c>
      <c r="O63" s="454">
        <v>14.43</v>
      </c>
      <c r="P63" s="454">
        <v>19.239999999999998</v>
      </c>
      <c r="Q63" s="454">
        <v>19.239999999999998</v>
      </c>
      <c r="R63" s="464">
        <v>3762.08</v>
      </c>
      <c r="S63" s="464">
        <v>3762.08</v>
      </c>
      <c r="T63" s="464">
        <v>313.62</v>
      </c>
      <c r="U63" s="464">
        <v>313.62</v>
      </c>
      <c r="V63" s="464">
        <v>376.27</v>
      </c>
      <c r="W63" s="464">
        <v>376.27</v>
      </c>
      <c r="X63" s="464">
        <v>940.87</v>
      </c>
      <c r="Y63" s="464">
        <v>940.87</v>
      </c>
    </row>
    <row r="64" spans="1:25">
      <c r="A64" s="453">
        <v>57</v>
      </c>
      <c r="B64" s="454">
        <v>12.24</v>
      </c>
      <c r="C64" s="454">
        <v>12.24</v>
      </c>
      <c r="D64" s="454"/>
      <c r="E64" s="454"/>
      <c r="F64" s="454">
        <v>7.35</v>
      </c>
      <c r="G64" s="454">
        <v>7.35</v>
      </c>
      <c r="H64" s="454">
        <v>9.8000000000000007</v>
      </c>
      <c r="I64" s="454">
        <v>9.8000000000000007</v>
      </c>
      <c r="J64" s="454">
        <v>24.49</v>
      </c>
      <c r="K64" s="454">
        <v>24.49</v>
      </c>
      <c r="L64" s="454"/>
      <c r="M64" s="454"/>
      <c r="N64" s="454">
        <v>14.69</v>
      </c>
      <c r="O64" s="454">
        <v>14.69</v>
      </c>
      <c r="P64" s="454">
        <v>19.59</v>
      </c>
      <c r="Q64" s="454">
        <v>19.59</v>
      </c>
      <c r="R64" s="464">
        <v>3791.06</v>
      </c>
      <c r="S64" s="464">
        <v>3791.06</v>
      </c>
      <c r="T64" s="464">
        <v>316.01</v>
      </c>
      <c r="U64" s="464">
        <v>316.01</v>
      </c>
      <c r="V64" s="464">
        <v>379.09</v>
      </c>
      <c r="W64" s="464">
        <v>379.09</v>
      </c>
      <c r="X64" s="464">
        <v>948.04</v>
      </c>
      <c r="Y64" s="464">
        <v>948.04</v>
      </c>
    </row>
    <row r="65" spans="1:25">
      <c r="A65" s="453">
        <v>58</v>
      </c>
      <c r="B65" s="454">
        <v>12.5</v>
      </c>
      <c r="C65" s="454">
        <v>12.5</v>
      </c>
      <c r="D65" s="454"/>
      <c r="E65" s="454"/>
      <c r="F65" s="454">
        <v>7.5</v>
      </c>
      <c r="G65" s="454">
        <v>7.5</v>
      </c>
      <c r="H65" s="454">
        <v>10</v>
      </c>
      <c r="I65" s="454">
        <v>10</v>
      </c>
      <c r="J65" s="454">
        <v>24.99</v>
      </c>
      <c r="K65" s="454">
        <v>24.99</v>
      </c>
      <c r="L65" s="454"/>
      <c r="M65" s="454"/>
      <c r="N65" s="454">
        <v>15</v>
      </c>
      <c r="O65" s="454">
        <v>15</v>
      </c>
      <c r="P65" s="454">
        <v>20</v>
      </c>
      <c r="Q65" s="454">
        <v>20</v>
      </c>
      <c r="R65" s="464">
        <v>3872.59</v>
      </c>
      <c r="S65" s="464">
        <v>3872.59</v>
      </c>
      <c r="T65" s="464">
        <v>322.63</v>
      </c>
      <c r="U65" s="464">
        <v>322.63</v>
      </c>
      <c r="V65" s="464">
        <v>387.23</v>
      </c>
      <c r="W65" s="464">
        <v>387.23</v>
      </c>
      <c r="X65" s="464">
        <v>967.89</v>
      </c>
      <c r="Y65" s="464">
        <v>967.89</v>
      </c>
    </row>
    <row r="66" spans="1:25">
      <c r="A66" s="453">
        <v>59</v>
      </c>
      <c r="B66" s="454">
        <v>12.6</v>
      </c>
      <c r="C66" s="454">
        <v>12.6</v>
      </c>
      <c r="D66" s="454"/>
      <c r="E66" s="454"/>
      <c r="F66" s="454">
        <v>7.56</v>
      </c>
      <c r="G66" s="454">
        <v>7.56</v>
      </c>
      <c r="H66" s="454">
        <v>10.08</v>
      </c>
      <c r="I66" s="454">
        <v>10.08</v>
      </c>
      <c r="J66" s="454">
        <v>25.21</v>
      </c>
      <c r="K66" s="454">
        <v>25.21</v>
      </c>
      <c r="L66" s="454"/>
      <c r="M66" s="454"/>
      <c r="N66" s="454">
        <v>15.12</v>
      </c>
      <c r="O66" s="454">
        <v>15.12</v>
      </c>
      <c r="P66" s="454">
        <v>20.16</v>
      </c>
      <c r="Q66" s="454">
        <v>20.16</v>
      </c>
      <c r="R66" s="464">
        <v>3901.58</v>
      </c>
      <c r="S66" s="464">
        <v>3901.58</v>
      </c>
      <c r="T66" s="464">
        <v>325.02</v>
      </c>
      <c r="U66" s="464">
        <v>325.02</v>
      </c>
      <c r="V66" s="464">
        <v>390.26</v>
      </c>
      <c r="W66" s="464">
        <v>390.26</v>
      </c>
      <c r="X66" s="464">
        <v>975.07</v>
      </c>
      <c r="Y66" s="464">
        <v>975.07</v>
      </c>
    </row>
    <row r="67" spans="1:25">
      <c r="A67" s="453">
        <v>60</v>
      </c>
      <c r="B67" s="454">
        <v>12.83</v>
      </c>
      <c r="C67" s="454">
        <v>12.83</v>
      </c>
      <c r="D67" s="454"/>
      <c r="E67" s="454"/>
      <c r="F67" s="454">
        <v>7.7</v>
      </c>
      <c r="G67" s="454">
        <v>7.7</v>
      </c>
      <c r="H67" s="454">
        <v>10.27</v>
      </c>
      <c r="I67" s="454">
        <v>10.27</v>
      </c>
      <c r="J67" s="454">
        <v>25.67</v>
      </c>
      <c r="K67" s="454">
        <v>25.67</v>
      </c>
      <c r="L67" s="454"/>
      <c r="M67" s="454"/>
      <c r="N67" s="454">
        <v>15.4</v>
      </c>
      <c r="O67" s="454">
        <v>15.4</v>
      </c>
      <c r="P67" s="454">
        <v>20.54</v>
      </c>
      <c r="Q67" s="454">
        <v>20.54</v>
      </c>
      <c r="R67" s="464">
        <v>3969.53</v>
      </c>
      <c r="S67" s="464">
        <v>3969.53</v>
      </c>
      <c r="T67" s="464">
        <v>330.78</v>
      </c>
      <c r="U67" s="464">
        <v>330.78</v>
      </c>
      <c r="V67" s="464">
        <v>397</v>
      </c>
      <c r="W67" s="464">
        <v>397</v>
      </c>
      <c r="X67" s="464">
        <v>992.33</v>
      </c>
      <c r="Y67" s="464">
        <v>992.33</v>
      </c>
    </row>
    <row r="68" spans="1:25">
      <c r="A68" s="453">
        <v>61</v>
      </c>
      <c r="B68" s="454">
        <v>12.94</v>
      </c>
      <c r="C68" s="454">
        <v>12.94</v>
      </c>
      <c r="D68" s="454"/>
      <c r="E68" s="454"/>
      <c r="F68" s="454">
        <v>7.76</v>
      </c>
      <c r="G68" s="454">
        <v>7.76</v>
      </c>
      <c r="H68" s="454">
        <v>10.35</v>
      </c>
      <c r="I68" s="454">
        <v>10.35</v>
      </c>
      <c r="J68" s="454">
        <v>25.88</v>
      </c>
      <c r="K68" s="454">
        <v>25.88</v>
      </c>
      <c r="L68" s="454"/>
      <c r="M68" s="454"/>
      <c r="N68" s="454">
        <v>15.53</v>
      </c>
      <c r="O68" s="454">
        <v>15.53</v>
      </c>
      <c r="P68" s="454">
        <v>20.7</v>
      </c>
      <c r="Q68" s="454">
        <v>20.7</v>
      </c>
      <c r="R68" s="464">
        <v>4013.4</v>
      </c>
      <c r="S68" s="464">
        <v>4013.4</v>
      </c>
      <c r="T68" s="464">
        <v>334.36</v>
      </c>
      <c r="U68" s="464">
        <v>334.36</v>
      </c>
      <c r="V68" s="464">
        <v>401.35</v>
      </c>
      <c r="W68" s="464">
        <v>401.35</v>
      </c>
      <c r="X68" s="464">
        <v>1003.08</v>
      </c>
      <c r="Y68" s="464">
        <v>1003.08</v>
      </c>
    </row>
    <row r="69" spans="1:25">
      <c r="A69" s="453">
        <v>62</v>
      </c>
      <c r="B69" s="454">
        <v>13.18</v>
      </c>
      <c r="C69" s="454">
        <v>13.18</v>
      </c>
      <c r="D69" s="454"/>
      <c r="E69" s="454"/>
      <c r="F69" s="454">
        <v>7.91</v>
      </c>
      <c r="G69" s="454">
        <v>7.91</v>
      </c>
      <c r="H69" s="454">
        <v>10.55</v>
      </c>
      <c r="I69" s="454">
        <v>10.55</v>
      </c>
      <c r="J69" s="454">
        <v>26.36</v>
      </c>
      <c r="K69" s="454">
        <v>26.36</v>
      </c>
      <c r="L69" s="454"/>
      <c r="M69" s="454"/>
      <c r="N69" s="454">
        <v>15.82</v>
      </c>
      <c r="O69" s="454">
        <v>15.82</v>
      </c>
      <c r="P69" s="454">
        <v>21.09</v>
      </c>
      <c r="Q69" s="454">
        <v>21.09</v>
      </c>
      <c r="R69" s="464">
        <v>4081.24</v>
      </c>
      <c r="S69" s="464">
        <v>4081.24</v>
      </c>
      <c r="T69" s="464">
        <v>340.11</v>
      </c>
      <c r="U69" s="464">
        <v>340.11</v>
      </c>
      <c r="V69" s="464">
        <v>408.17</v>
      </c>
      <c r="W69" s="464">
        <v>408.17</v>
      </c>
      <c r="X69" s="464">
        <v>1020.34</v>
      </c>
      <c r="Y69" s="464">
        <v>1020.34</v>
      </c>
    </row>
    <row r="70" spans="1:25">
      <c r="A70" s="453">
        <v>63</v>
      </c>
      <c r="B70" s="454">
        <v>13.3</v>
      </c>
      <c r="C70" s="454">
        <v>13.3</v>
      </c>
      <c r="D70" s="454"/>
      <c r="E70" s="454"/>
      <c r="F70" s="454">
        <v>7.98</v>
      </c>
      <c r="G70" s="454">
        <v>7.98</v>
      </c>
      <c r="H70" s="454">
        <v>10.64</v>
      </c>
      <c r="I70" s="454">
        <v>10.64</v>
      </c>
      <c r="J70" s="454">
        <v>26.6</v>
      </c>
      <c r="K70" s="454">
        <v>26.6</v>
      </c>
      <c r="L70" s="454"/>
      <c r="M70" s="454"/>
      <c r="N70" s="454">
        <v>15.96</v>
      </c>
      <c r="O70" s="454">
        <v>15.96</v>
      </c>
      <c r="P70" s="454">
        <v>21.28</v>
      </c>
      <c r="Q70" s="454">
        <v>21.28</v>
      </c>
      <c r="R70" s="464">
        <v>4148</v>
      </c>
      <c r="S70" s="464">
        <v>4148</v>
      </c>
      <c r="T70" s="464">
        <v>345.66</v>
      </c>
      <c r="U70" s="464">
        <v>345.66</v>
      </c>
      <c r="V70" s="464">
        <v>414.8</v>
      </c>
      <c r="W70" s="464">
        <v>414.8</v>
      </c>
      <c r="X70" s="464">
        <v>1036.97</v>
      </c>
      <c r="Y70" s="464">
        <v>1036.97</v>
      </c>
    </row>
    <row r="71" spans="1:25">
      <c r="A71" s="453">
        <v>64</v>
      </c>
      <c r="B71" s="454">
        <v>13.52</v>
      </c>
      <c r="C71" s="454">
        <v>13.52</v>
      </c>
      <c r="D71" s="454"/>
      <c r="E71" s="454"/>
      <c r="F71" s="454">
        <v>8.11</v>
      </c>
      <c r="G71" s="454">
        <v>8.11</v>
      </c>
      <c r="H71" s="454">
        <v>10.82</v>
      </c>
      <c r="I71" s="454">
        <v>10.82</v>
      </c>
      <c r="J71" s="454">
        <v>27.04</v>
      </c>
      <c r="K71" s="454">
        <v>27.04</v>
      </c>
      <c r="L71" s="454"/>
      <c r="M71" s="454"/>
      <c r="N71" s="454">
        <v>16.22</v>
      </c>
      <c r="O71" s="454">
        <v>16.22</v>
      </c>
      <c r="P71" s="454">
        <v>21.63</v>
      </c>
      <c r="Q71" s="454">
        <v>21.63</v>
      </c>
      <c r="R71" s="464">
        <v>4192.96</v>
      </c>
      <c r="S71" s="464">
        <v>4192.96</v>
      </c>
      <c r="T71" s="464">
        <v>349.45</v>
      </c>
      <c r="U71" s="464">
        <v>349.45</v>
      </c>
      <c r="V71" s="464">
        <v>419.25</v>
      </c>
      <c r="W71" s="464">
        <v>419.25</v>
      </c>
      <c r="X71" s="464">
        <v>1048.3499999999999</v>
      </c>
      <c r="Y71" s="464">
        <v>1048.3499999999999</v>
      </c>
    </row>
    <row r="72" spans="1:25">
      <c r="A72" s="453">
        <v>65</v>
      </c>
      <c r="B72" s="454">
        <v>13.64</v>
      </c>
      <c r="C72" s="454">
        <v>13.64</v>
      </c>
      <c r="D72" s="454"/>
      <c r="E72" s="454"/>
      <c r="F72" s="454">
        <v>8.18</v>
      </c>
      <c r="G72" s="454">
        <v>8.18</v>
      </c>
      <c r="H72" s="454">
        <v>10.91</v>
      </c>
      <c r="I72" s="454">
        <v>10.91</v>
      </c>
      <c r="J72" s="454">
        <v>27.27</v>
      </c>
      <c r="K72" s="454">
        <v>27.27</v>
      </c>
      <c r="L72" s="454"/>
      <c r="M72" s="454"/>
      <c r="N72" s="454">
        <v>16.36</v>
      </c>
      <c r="O72" s="454">
        <v>16.36</v>
      </c>
      <c r="P72" s="454">
        <v>21.82</v>
      </c>
      <c r="Q72" s="454">
        <v>21.82</v>
      </c>
      <c r="R72" s="464">
        <v>4259.71</v>
      </c>
      <c r="S72" s="464">
        <v>4259.71</v>
      </c>
      <c r="T72" s="464">
        <v>354.99</v>
      </c>
      <c r="U72" s="464">
        <v>354.99</v>
      </c>
      <c r="V72" s="464">
        <v>425.98</v>
      </c>
      <c r="W72" s="464">
        <v>425.98</v>
      </c>
      <c r="X72" s="464">
        <v>1064.98</v>
      </c>
      <c r="Y72" s="464">
        <v>1064.98</v>
      </c>
    </row>
    <row r="73" spans="1:25">
      <c r="A73" s="453">
        <v>66</v>
      </c>
      <c r="B73" s="454">
        <v>13.87</v>
      </c>
      <c r="C73" s="454">
        <v>13.87</v>
      </c>
      <c r="D73" s="454"/>
      <c r="E73" s="454"/>
      <c r="F73" s="454">
        <v>8.32</v>
      </c>
      <c r="G73" s="454">
        <v>8.32</v>
      </c>
      <c r="H73" s="454">
        <v>11.09</v>
      </c>
      <c r="I73" s="454">
        <v>11.09</v>
      </c>
      <c r="J73" s="454">
        <v>27.73</v>
      </c>
      <c r="K73" s="454">
        <v>27.73</v>
      </c>
      <c r="L73" s="454"/>
      <c r="M73" s="454"/>
      <c r="N73" s="454">
        <v>16.64</v>
      </c>
      <c r="O73" s="454">
        <v>16.64</v>
      </c>
      <c r="P73" s="454">
        <v>22.19</v>
      </c>
      <c r="Q73" s="454">
        <v>22.19</v>
      </c>
      <c r="R73" s="464">
        <v>4326.37</v>
      </c>
      <c r="S73" s="464">
        <v>4326.37</v>
      </c>
      <c r="T73" s="464">
        <v>360.52</v>
      </c>
      <c r="U73" s="464">
        <v>360.52</v>
      </c>
      <c r="V73" s="464">
        <v>432.61</v>
      </c>
      <c r="W73" s="464">
        <v>432.61</v>
      </c>
      <c r="X73" s="464">
        <v>1081.57</v>
      </c>
      <c r="Y73" s="464">
        <v>1081.57</v>
      </c>
    </row>
    <row r="74" spans="1:25">
      <c r="A74" s="453">
        <v>67</v>
      </c>
      <c r="B74" s="454">
        <v>13.99</v>
      </c>
      <c r="C74" s="454">
        <v>13.99</v>
      </c>
      <c r="D74" s="454"/>
      <c r="E74" s="454"/>
      <c r="F74" s="454">
        <v>8.4</v>
      </c>
      <c r="G74" s="454">
        <v>8.4</v>
      </c>
      <c r="H74" s="454">
        <v>11.19</v>
      </c>
      <c r="I74" s="454">
        <v>11.19</v>
      </c>
      <c r="J74" s="454">
        <v>27.99</v>
      </c>
      <c r="K74" s="454">
        <v>27.99</v>
      </c>
      <c r="L74" s="454"/>
      <c r="M74" s="454"/>
      <c r="N74" s="454">
        <v>16.79</v>
      </c>
      <c r="O74" s="454">
        <v>16.79</v>
      </c>
      <c r="P74" s="454">
        <v>22.39</v>
      </c>
      <c r="Q74" s="454">
        <v>22.39</v>
      </c>
      <c r="R74" s="464">
        <v>4327.4399999999996</v>
      </c>
      <c r="S74" s="464">
        <v>4327.4399999999996</v>
      </c>
      <c r="T74" s="464">
        <v>360.96</v>
      </c>
      <c r="U74" s="464">
        <v>360.96</v>
      </c>
      <c r="V74" s="464">
        <v>432.71</v>
      </c>
      <c r="W74" s="464">
        <v>432.71</v>
      </c>
      <c r="X74" s="464">
        <v>1082.8699999999999</v>
      </c>
      <c r="Y74" s="464">
        <v>1082.8699999999999</v>
      </c>
    </row>
    <row r="75" spans="1:25">
      <c r="A75" s="453">
        <v>68</v>
      </c>
      <c r="B75" s="454">
        <v>14.21</v>
      </c>
      <c r="C75" s="454">
        <v>14.21</v>
      </c>
      <c r="D75" s="454"/>
      <c r="E75" s="454"/>
      <c r="F75" s="454">
        <v>8.5299999999999994</v>
      </c>
      <c r="G75" s="454">
        <v>8.5299999999999994</v>
      </c>
      <c r="H75" s="454">
        <v>11.37</v>
      </c>
      <c r="I75" s="454">
        <v>11.37</v>
      </c>
      <c r="J75" s="454">
        <v>28.43</v>
      </c>
      <c r="K75" s="454">
        <v>28.43</v>
      </c>
      <c r="L75" s="454"/>
      <c r="M75" s="454"/>
      <c r="N75" s="454">
        <v>17.059999999999999</v>
      </c>
      <c r="O75" s="454">
        <v>17.059999999999999</v>
      </c>
      <c r="P75" s="454">
        <v>22.74</v>
      </c>
      <c r="Q75" s="454">
        <v>22.74</v>
      </c>
      <c r="R75" s="464">
        <v>4394.22</v>
      </c>
      <c r="S75" s="464">
        <v>4394.22</v>
      </c>
      <c r="T75" s="464">
        <v>366.17</v>
      </c>
      <c r="U75" s="464">
        <v>366.17</v>
      </c>
      <c r="V75" s="464">
        <v>439.33</v>
      </c>
      <c r="W75" s="464">
        <v>439.33</v>
      </c>
      <c r="X75" s="464">
        <v>1098.52</v>
      </c>
      <c r="Y75" s="464">
        <v>1098.52</v>
      </c>
    </row>
    <row r="76" spans="1:25">
      <c r="A76" s="453">
        <v>69</v>
      </c>
      <c r="B76" s="454">
        <v>14.44</v>
      </c>
      <c r="C76" s="454">
        <v>14.44</v>
      </c>
      <c r="D76" s="454"/>
      <c r="E76" s="454"/>
      <c r="F76" s="454">
        <v>8.66</v>
      </c>
      <c r="G76" s="454">
        <v>8.66</v>
      </c>
      <c r="H76" s="454">
        <v>11.55</v>
      </c>
      <c r="I76" s="454">
        <v>11.55</v>
      </c>
      <c r="J76" s="454">
        <v>28.87</v>
      </c>
      <c r="K76" s="454">
        <v>28.87</v>
      </c>
      <c r="L76" s="454"/>
      <c r="M76" s="454"/>
      <c r="N76" s="454">
        <v>17.32</v>
      </c>
      <c r="O76" s="454">
        <v>17.32</v>
      </c>
      <c r="P76" s="454">
        <v>23.1</v>
      </c>
      <c r="Q76" s="454">
        <v>23.1</v>
      </c>
      <c r="R76" s="464">
        <v>4469.55</v>
      </c>
      <c r="S76" s="464">
        <v>4469.55</v>
      </c>
      <c r="T76" s="464">
        <v>372.46</v>
      </c>
      <c r="U76" s="464">
        <v>372.46</v>
      </c>
      <c r="V76" s="464">
        <v>447.05</v>
      </c>
      <c r="W76" s="464">
        <v>447.05</v>
      </c>
      <c r="X76" s="464">
        <v>1117.3900000000001</v>
      </c>
      <c r="Y76" s="464">
        <v>1117.3900000000001</v>
      </c>
    </row>
    <row r="77" spans="1:25">
      <c r="A77" s="453">
        <v>70</v>
      </c>
      <c r="B77" s="454">
        <v>14.69</v>
      </c>
      <c r="C77" s="454">
        <v>14.69</v>
      </c>
      <c r="D77" s="454"/>
      <c r="E77" s="454"/>
      <c r="F77" s="454">
        <v>8.81</v>
      </c>
      <c r="G77" s="454">
        <v>8.81</v>
      </c>
      <c r="H77" s="454">
        <v>11.75</v>
      </c>
      <c r="I77" s="454">
        <v>11.75</v>
      </c>
      <c r="J77" s="454">
        <v>29.38</v>
      </c>
      <c r="K77" s="454">
        <v>29.38</v>
      </c>
      <c r="L77" s="454"/>
      <c r="M77" s="454"/>
      <c r="N77" s="454">
        <v>17.63</v>
      </c>
      <c r="O77" s="454">
        <v>17.63</v>
      </c>
      <c r="P77" s="454">
        <v>23.5</v>
      </c>
      <c r="Q77" s="454">
        <v>23.5</v>
      </c>
      <c r="R77" s="464">
        <v>4538.7</v>
      </c>
      <c r="S77" s="464">
        <v>4538.7</v>
      </c>
      <c r="T77" s="464">
        <v>375.41</v>
      </c>
      <c r="U77" s="464">
        <v>375.41</v>
      </c>
      <c r="V77" s="464">
        <v>453.88</v>
      </c>
      <c r="W77" s="464">
        <v>453.88</v>
      </c>
      <c r="X77" s="464">
        <v>1126.24</v>
      </c>
      <c r="Y77" s="464">
        <v>1126.24</v>
      </c>
    </row>
    <row r="78" spans="1:25">
      <c r="A78" s="453">
        <v>71</v>
      </c>
      <c r="B78" s="454">
        <v>14.79</v>
      </c>
      <c r="C78" s="454">
        <v>14.79</v>
      </c>
      <c r="D78" s="454"/>
      <c r="E78" s="454"/>
      <c r="F78" s="454">
        <v>8.8800000000000008</v>
      </c>
      <c r="G78" s="454">
        <v>8.8800000000000008</v>
      </c>
      <c r="H78" s="454">
        <v>11.84</v>
      </c>
      <c r="I78" s="454">
        <v>11.84</v>
      </c>
      <c r="J78" s="454">
        <v>29.59</v>
      </c>
      <c r="K78" s="454">
        <v>29.59</v>
      </c>
      <c r="L78" s="454"/>
      <c r="M78" s="454"/>
      <c r="N78" s="454">
        <v>17.75</v>
      </c>
      <c r="O78" s="454">
        <v>17.75</v>
      </c>
      <c r="P78" s="454">
        <v>23.67</v>
      </c>
      <c r="Q78" s="454">
        <v>23.67</v>
      </c>
      <c r="R78" s="464">
        <v>4563.8900000000003</v>
      </c>
      <c r="S78" s="464">
        <v>4563.8900000000003</v>
      </c>
      <c r="T78" s="464">
        <v>375.41</v>
      </c>
      <c r="U78" s="464">
        <v>375.41</v>
      </c>
      <c r="V78" s="464">
        <v>456.49</v>
      </c>
      <c r="W78" s="464">
        <v>456.49</v>
      </c>
      <c r="X78" s="464">
        <v>1126.24</v>
      </c>
      <c r="Y78" s="464">
        <v>1126.24</v>
      </c>
    </row>
    <row r="79" spans="1:25">
      <c r="A79" s="453">
        <v>72</v>
      </c>
      <c r="B79" s="454">
        <v>15.13</v>
      </c>
      <c r="C79" s="454">
        <v>15.13</v>
      </c>
      <c r="D79" s="454"/>
      <c r="E79" s="454"/>
      <c r="F79" s="454">
        <v>9.08</v>
      </c>
      <c r="G79" s="454">
        <v>9.08</v>
      </c>
      <c r="H79" s="454">
        <v>12.11</v>
      </c>
      <c r="I79" s="454">
        <v>12.11</v>
      </c>
      <c r="J79" s="454">
        <v>30.26</v>
      </c>
      <c r="K79" s="454">
        <v>30.26</v>
      </c>
      <c r="L79" s="454"/>
      <c r="M79" s="454"/>
      <c r="N79" s="454">
        <v>18.16</v>
      </c>
      <c r="O79" s="454">
        <v>18.16</v>
      </c>
      <c r="P79" s="454">
        <v>24.21</v>
      </c>
      <c r="Q79" s="454">
        <v>24.21</v>
      </c>
      <c r="R79" s="464">
        <v>4616.1000000000004</v>
      </c>
      <c r="S79" s="464">
        <v>4616.1000000000004</v>
      </c>
      <c r="T79" s="464">
        <v>375.41</v>
      </c>
      <c r="U79" s="464">
        <v>375.41</v>
      </c>
      <c r="V79" s="464">
        <v>461.19</v>
      </c>
      <c r="W79" s="464">
        <v>461.19</v>
      </c>
      <c r="X79" s="464">
        <v>1126.24</v>
      </c>
      <c r="Y79" s="464">
        <v>1126.24</v>
      </c>
    </row>
    <row r="80" spans="1:25">
      <c r="A80" s="453">
        <v>73</v>
      </c>
      <c r="B80" s="454">
        <v>15.26</v>
      </c>
      <c r="C80" s="454">
        <v>15.26</v>
      </c>
      <c r="D80" s="454"/>
      <c r="E80" s="454"/>
      <c r="F80" s="454">
        <v>9.15</v>
      </c>
      <c r="G80" s="454">
        <v>9.15</v>
      </c>
      <c r="H80" s="454">
        <v>12.21</v>
      </c>
      <c r="I80" s="454">
        <v>12.21</v>
      </c>
      <c r="J80" s="454">
        <v>30.52</v>
      </c>
      <c r="K80" s="454">
        <v>30.52</v>
      </c>
      <c r="L80" s="454"/>
      <c r="M80" s="454"/>
      <c r="N80" s="454">
        <v>18.309999999999999</v>
      </c>
      <c r="O80" s="454">
        <v>18.309999999999999</v>
      </c>
      <c r="P80" s="454">
        <v>24.41</v>
      </c>
      <c r="Q80" s="454">
        <v>24.41</v>
      </c>
      <c r="R80" s="464">
        <v>4630.33</v>
      </c>
      <c r="S80" s="464">
        <v>4630.33</v>
      </c>
      <c r="T80" s="464">
        <v>375.41</v>
      </c>
      <c r="U80" s="464">
        <v>375.41</v>
      </c>
      <c r="V80" s="464">
        <v>461.19</v>
      </c>
      <c r="W80" s="464">
        <v>461.19</v>
      </c>
      <c r="X80" s="464">
        <v>1126.24</v>
      </c>
      <c r="Y80" s="464">
        <v>1126.24</v>
      </c>
    </row>
    <row r="81" spans="1:25">
      <c r="A81" s="453">
        <v>74</v>
      </c>
      <c r="B81" s="454">
        <v>15.49</v>
      </c>
      <c r="C81" s="454">
        <v>15.49</v>
      </c>
      <c r="D81" s="454"/>
      <c r="E81" s="454"/>
      <c r="F81" s="454">
        <v>9.2899999999999991</v>
      </c>
      <c r="G81" s="454">
        <v>9.2899999999999991</v>
      </c>
      <c r="H81" s="454">
        <v>12.39</v>
      </c>
      <c r="I81" s="454">
        <v>12.39</v>
      </c>
      <c r="J81" s="454">
        <v>30.98</v>
      </c>
      <c r="K81" s="454">
        <v>30.98</v>
      </c>
      <c r="L81" s="454"/>
      <c r="M81" s="454"/>
      <c r="N81" s="454">
        <v>18.59</v>
      </c>
      <c r="O81" s="454">
        <v>18.59</v>
      </c>
      <c r="P81" s="454">
        <v>24.78</v>
      </c>
      <c r="Q81" s="454">
        <v>24.78</v>
      </c>
      <c r="R81" s="464">
        <v>4644.66</v>
      </c>
      <c r="S81" s="464">
        <v>4644.66</v>
      </c>
      <c r="T81" s="464">
        <v>375.41</v>
      </c>
      <c r="U81" s="464">
        <v>375.41</v>
      </c>
      <c r="V81" s="464">
        <v>461.19</v>
      </c>
      <c r="W81" s="464">
        <v>461.19</v>
      </c>
      <c r="X81" s="464">
        <v>1126.24</v>
      </c>
      <c r="Y81" s="464">
        <v>1126.24</v>
      </c>
    </row>
    <row r="82" spans="1:25">
      <c r="A82" s="453">
        <v>75</v>
      </c>
      <c r="B82" s="454">
        <v>15.84</v>
      </c>
      <c r="C82" s="454">
        <v>15.84</v>
      </c>
      <c r="D82" s="454"/>
      <c r="E82" s="454"/>
      <c r="F82" s="454">
        <v>9.5</v>
      </c>
      <c r="G82" s="454">
        <v>9.5</v>
      </c>
      <c r="H82" s="454">
        <v>12.67</v>
      </c>
      <c r="I82" s="454">
        <v>12.67</v>
      </c>
      <c r="J82" s="454">
        <v>31.68</v>
      </c>
      <c r="K82" s="454">
        <v>31.68</v>
      </c>
      <c r="L82" s="454"/>
      <c r="M82" s="454"/>
      <c r="N82" s="454">
        <v>19.010000000000002</v>
      </c>
      <c r="O82" s="454">
        <v>19.010000000000002</v>
      </c>
      <c r="P82" s="454">
        <v>25.34</v>
      </c>
      <c r="Q82" s="454">
        <v>25.34</v>
      </c>
      <c r="R82" s="464">
        <v>4673.54</v>
      </c>
      <c r="S82" s="464">
        <v>4673.54</v>
      </c>
      <c r="T82" s="464">
        <v>375.41</v>
      </c>
      <c r="U82" s="464">
        <v>375.41</v>
      </c>
      <c r="V82" s="464">
        <v>461.19</v>
      </c>
      <c r="W82" s="464">
        <v>461.19</v>
      </c>
      <c r="X82" s="464">
        <v>1126.24</v>
      </c>
      <c r="Y82" s="464">
        <v>1126.24</v>
      </c>
    </row>
    <row r="83" spans="1:25">
      <c r="A83" s="453">
        <v>76</v>
      </c>
      <c r="B83" s="454">
        <v>15.95</v>
      </c>
      <c r="C83" s="454">
        <v>15.95</v>
      </c>
      <c r="D83" s="454"/>
      <c r="E83" s="454"/>
      <c r="F83" s="454">
        <v>9.57</v>
      </c>
      <c r="G83" s="454">
        <v>9.57</v>
      </c>
      <c r="H83" s="454">
        <v>12.76</v>
      </c>
      <c r="I83" s="454">
        <v>12.76</v>
      </c>
      <c r="J83" s="454">
        <v>31.91</v>
      </c>
      <c r="K83" s="454">
        <v>31.91</v>
      </c>
      <c r="L83" s="454"/>
      <c r="M83" s="454"/>
      <c r="N83" s="454">
        <v>19.14</v>
      </c>
      <c r="O83" s="454">
        <v>19.14</v>
      </c>
      <c r="P83" s="454">
        <v>25.53</v>
      </c>
      <c r="Q83" s="454">
        <v>25.53</v>
      </c>
      <c r="R83" s="464">
        <v>4675.4799999999996</v>
      </c>
      <c r="S83" s="464">
        <v>4675.4799999999996</v>
      </c>
      <c r="T83" s="464">
        <v>375.41</v>
      </c>
      <c r="U83" s="464">
        <v>375.41</v>
      </c>
      <c r="V83" s="464">
        <v>461.19</v>
      </c>
      <c r="W83" s="464">
        <v>461.19</v>
      </c>
      <c r="X83" s="464">
        <v>1126.24</v>
      </c>
      <c r="Y83" s="464">
        <v>1126.24</v>
      </c>
    </row>
    <row r="84" spans="1:25">
      <c r="A84" s="453">
        <v>77</v>
      </c>
      <c r="B84" s="454">
        <v>16.190000000000001</v>
      </c>
      <c r="C84" s="454">
        <v>16.190000000000001</v>
      </c>
      <c r="D84" s="454"/>
      <c r="E84" s="454"/>
      <c r="F84" s="454">
        <v>9.7100000000000009</v>
      </c>
      <c r="G84" s="454">
        <v>9.7100000000000009</v>
      </c>
      <c r="H84" s="454">
        <v>12.95</v>
      </c>
      <c r="I84" s="454">
        <v>12.95</v>
      </c>
      <c r="J84" s="454">
        <v>32.369999999999997</v>
      </c>
      <c r="K84" s="454">
        <v>32.369999999999997</v>
      </c>
      <c r="L84" s="454"/>
      <c r="M84" s="454"/>
      <c r="N84" s="454">
        <v>19.420000000000002</v>
      </c>
      <c r="O84" s="454">
        <v>19.420000000000002</v>
      </c>
      <c r="P84" s="454">
        <v>25.9</v>
      </c>
      <c r="Q84" s="454">
        <v>25.9</v>
      </c>
      <c r="R84" s="464">
        <v>4678.75</v>
      </c>
      <c r="S84" s="464">
        <v>4678.75</v>
      </c>
      <c r="T84" s="464">
        <v>375.41</v>
      </c>
      <c r="U84" s="464">
        <v>375.41</v>
      </c>
      <c r="V84" s="464">
        <v>461.19</v>
      </c>
      <c r="W84" s="464">
        <v>461.19</v>
      </c>
      <c r="X84" s="464">
        <v>1126.24</v>
      </c>
      <c r="Y84" s="464">
        <v>1126.24</v>
      </c>
    </row>
    <row r="85" spans="1:25">
      <c r="A85" s="453">
        <v>78</v>
      </c>
      <c r="B85" s="454">
        <v>16.3</v>
      </c>
      <c r="C85" s="454">
        <v>16.3</v>
      </c>
      <c r="D85" s="454"/>
      <c r="E85" s="454"/>
      <c r="F85" s="454">
        <v>9.7799999999999994</v>
      </c>
      <c r="G85" s="454">
        <v>9.7799999999999994</v>
      </c>
      <c r="H85" s="454">
        <v>13.04</v>
      </c>
      <c r="I85" s="454">
        <v>13.04</v>
      </c>
      <c r="J85" s="454">
        <v>32.6</v>
      </c>
      <c r="K85" s="454">
        <v>32.6</v>
      </c>
      <c r="L85" s="454"/>
      <c r="M85" s="454"/>
      <c r="N85" s="454">
        <v>19.559999999999999</v>
      </c>
      <c r="O85" s="454">
        <v>19.559999999999999</v>
      </c>
      <c r="P85" s="454">
        <v>26.08</v>
      </c>
      <c r="Q85" s="454">
        <v>26.08</v>
      </c>
      <c r="R85" s="464">
        <v>4696.66</v>
      </c>
      <c r="S85" s="464">
        <v>4696.66</v>
      </c>
      <c r="T85" s="464">
        <v>375.41</v>
      </c>
      <c r="U85" s="464">
        <v>375.41</v>
      </c>
      <c r="V85" s="464">
        <v>461.19</v>
      </c>
      <c r="W85" s="464">
        <v>461.19</v>
      </c>
      <c r="X85" s="464">
        <v>1126.24</v>
      </c>
      <c r="Y85" s="464">
        <v>1126.24</v>
      </c>
    </row>
    <row r="86" spans="1:25">
      <c r="A86" s="453">
        <v>79</v>
      </c>
      <c r="B86" s="454">
        <v>16.53</v>
      </c>
      <c r="C86" s="454">
        <v>16.53</v>
      </c>
      <c r="D86" s="454"/>
      <c r="E86" s="454"/>
      <c r="F86" s="454">
        <v>9.92</v>
      </c>
      <c r="G86" s="454">
        <v>9.92</v>
      </c>
      <c r="H86" s="454">
        <v>13.23</v>
      </c>
      <c r="I86" s="454">
        <v>13.23</v>
      </c>
      <c r="J86" s="454">
        <v>33.07</v>
      </c>
      <c r="K86" s="454">
        <v>33.07</v>
      </c>
      <c r="L86" s="454"/>
      <c r="M86" s="454"/>
      <c r="N86" s="454">
        <v>19.84</v>
      </c>
      <c r="O86" s="454">
        <v>19.84</v>
      </c>
      <c r="P86" s="454">
        <v>26.45</v>
      </c>
      <c r="Q86" s="454">
        <v>26.45</v>
      </c>
      <c r="R86" s="464">
        <v>4703.5</v>
      </c>
      <c r="S86" s="464">
        <v>4703.5</v>
      </c>
      <c r="T86" s="464">
        <v>375.41</v>
      </c>
      <c r="U86" s="464">
        <v>375.41</v>
      </c>
      <c r="V86" s="464">
        <v>461.19</v>
      </c>
      <c r="W86" s="464">
        <v>461.19</v>
      </c>
      <c r="X86" s="464">
        <v>1126.24</v>
      </c>
      <c r="Y86" s="464">
        <v>1126.24</v>
      </c>
    </row>
    <row r="87" spans="1:25">
      <c r="A87" s="453">
        <v>80</v>
      </c>
      <c r="B87" s="454">
        <v>16.649999999999999</v>
      </c>
      <c r="C87" s="454">
        <v>16.649999999999999</v>
      </c>
      <c r="D87" s="454"/>
      <c r="E87" s="454"/>
      <c r="F87" s="454">
        <v>9.99</v>
      </c>
      <c r="G87" s="454">
        <v>9.99</v>
      </c>
      <c r="H87" s="454">
        <v>13.32</v>
      </c>
      <c r="I87" s="454">
        <v>13.32</v>
      </c>
      <c r="J87" s="454">
        <v>33.299999999999997</v>
      </c>
      <c r="K87" s="454">
        <v>33.299999999999997</v>
      </c>
      <c r="L87" s="454"/>
      <c r="M87" s="454"/>
      <c r="N87" s="454">
        <v>19.98</v>
      </c>
      <c r="O87" s="454">
        <v>19.98</v>
      </c>
      <c r="P87" s="454">
        <v>26.64</v>
      </c>
      <c r="Q87" s="454">
        <v>26.64</v>
      </c>
      <c r="R87" s="464">
        <v>4711.53</v>
      </c>
      <c r="S87" s="464">
        <v>4711.53</v>
      </c>
      <c r="T87" s="464">
        <v>375.41</v>
      </c>
      <c r="U87" s="464">
        <v>375.41</v>
      </c>
      <c r="V87" s="464">
        <v>461.19</v>
      </c>
      <c r="W87" s="464">
        <v>461.19</v>
      </c>
      <c r="X87" s="464">
        <v>1126.24</v>
      </c>
      <c r="Y87" s="464">
        <v>1126.24</v>
      </c>
    </row>
    <row r="88" spans="1:25">
      <c r="A88" s="453">
        <v>81</v>
      </c>
      <c r="B88" s="454">
        <v>16.760000000000002</v>
      </c>
      <c r="C88" s="454">
        <v>16.760000000000002</v>
      </c>
      <c r="D88" s="454"/>
      <c r="E88" s="454"/>
      <c r="F88" s="454">
        <v>10.06</v>
      </c>
      <c r="G88" s="454">
        <v>10.06</v>
      </c>
      <c r="H88" s="454">
        <v>13.41</v>
      </c>
      <c r="I88" s="454">
        <v>13.41</v>
      </c>
      <c r="J88" s="454">
        <v>33.53</v>
      </c>
      <c r="K88" s="454">
        <v>33.53</v>
      </c>
      <c r="L88" s="454"/>
      <c r="M88" s="454"/>
      <c r="N88" s="454">
        <v>20.12</v>
      </c>
      <c r="O88" s="454">
        <v>20.12</v>
      </c>
      <c r="P88" s="454">
        <v>26.82</v>
      </c>
      <c r="Q88" s="454">
        <v>26.82</v>
      </c>
      <c r="R88" s="464">
        <v>4715.1099999999997</v>
      </c>
      <c r="S88" s="464">
        <v>4715.1099999999997</v>
      </c>
      <c r="T88" s="464">
        <v>375.41</v>
      </c>
      <c r="U88" s="464">
        <v>375.41</v>
      </c>
      <c r="V88" s="464">
        <v>461.19</v>
      </c>
      <c r="W88" s="464">
        <v>461.19</v>
      </c>
      <c r="X88" s="464">
        <v>1126.24</v>
      </c>
      <c r="Y88" s="464">
        <v>1126.24</v>
      </c>
    </row>
    <row r="89" spans="1:25">
      <c r="A89" s="453">
        <v>82</v>
      </c>
      <c r="B89" s="454">
        <v>16.989999999999998</v>
      </c>
      <c r="C89" s="454">
        <v>16.989999999999998</v>
      </c>
      <c r="D89" s="454"/>
      <c r="E89" s="454"/>
      <c r="F89" s="454">
        <v>10.19</v>
      </c>
      <c r="G89" s="454">
        <v>10.19</v>
      </c>
      <c r="H89" s="454">
        <v>13.59</v>
      </c>
      <c r="I89" s="454">
        <v>13.59</v>
      </c>
      <c r="J89" s="454">
        <v>33.97</v>
      </c>
      <c r="K89" s="454">
        <v>33.97</v>
      </c>
      <c r="L89" s="454"/>
      <c r="M89" s="454"/>
      <c r="N89" s="454">
        <v>20.38</v>
      </c>
      <c r="O89" s="454">
        <v>20.38</v>
      </c>
      <c r="P89" s="454">
        <v>27.18</v>
      </c>
      <c r="Q89" s="454">
        <v>27.18</v>
      </c>
      <c r="R89" s="464">
        <v>4718.7</v>
      </c>
      <c r="S89" s="464">
        <v>4718.7</v>
      </c>
      <c r="T89" s="464">
        <v>375.41</v>
      </c>
      <c r="U89" s="464">
        <v>375.41</v>
      </c>
      <c r="V89" s="464">
        <v>461.19</v>
      </c>
      <c r="W89" s="464">
        <v>461.19</v>
      </c>
      <c r="X89" s="464">
        <v>1126.24</v>
      </c>
      <c r="Y89" s="464">
        <v>1126.24</v>
      </c>
    </row>
    <row r="90" spans="1:25">
      <c r="A90" s="453">
        <v>83</v>
      </c>
      <c r="B90" s="454">
        <v>17.100000000000001</v>
      </c>
      <c r="C90" s="454">
        <v>17.100000000000001</v>
      </c>
      <c r="D90" s="454"/>
      <c r="E90" s="454"/>
      <c r="F90" s="454">
        <v>10.26</v>
      </c>
      <c r="G90" s="454">
        <v>10.26</v>
      </c>
      <c r="H90" s="454">
        <v>13.68</v>
      </c>
      <c r="I90" s="454">
        <v>13.68</v>
      </c>
      <c r="J90" s="454">
        <v>34.200000000000003</v>
      </c>
      <c r="K90" s="454">
        <v>34.200000000000003</v>
      </c>
      <c r="L90" s="454"/>
      <c r="M90" s="454"/>
      <c r="N90" s="454">
        <v>20.52</v>
      </c>
      <c r="O90" s="454">
        <v>20.52</v>
      </c>
      <c r="P90" s="454">
        <v>27.36</v>
      </c>
      <c r="Q90" s="454">
        <v>27.36</v>
      </c>
      <c r="R90" s="464">
        <v>4721.1899999999996</v>
      </c>
      <c r="S90" s="464">
        <v>4721.1899999999996</v>
      </c>
      <c r="T90" s="464">
        <v>375.41</v>
      </c>
      <c r="U90" s="464">
        <v>375.41</v>
      </c>
      <c r="V90" s="464">
        <v>461.19</v>
      </c>
      <c r="W90" s="464">
        <v>461.19</v>
      </c>
      <c r="X90" s="464">
        <v>1126.24</v>
      </c>
      <c r="Y90" s="464">
        <v>1126.24</v>
      </c>
    </row>
    <row r="91" spans="1:25">
      <c r="A91" s="453">
        <v>84</v>
      </c>
      <c r="B91" s="454">
        <v>17.23</v>
      </c>
      <c r="C91" s="454">
        <v>17.23</v>
      </c>
      <c r="D91" s="454"/>
      <c r="E91" s="454"/>
      <c r="F91" s="454">
        <v>10.34</v>
      </c>
      <c r="G91" s="454">
        <v>10.34</v>
      </c>
      <c r="H91" s="454">
        <v>13.78</v>
      </c>
      <c r="I91" s="454">
        <v>13.78</v>
      </c>
      <c r="J91" s="454">
        <v>34.46</v>
      </c>
      <c r="K91" s="454">
        <v>34.46</v>
      </c>
      <c r="L91" s="454"/>
      <c r="M91" s="454"/>
      <c r="N91" s="454">
        <v>20.67</v>
      </c>
      <c r="O91" s="454">
        <v>20.67</v>
      </c>
      <c r="P91" s="454">
        <v>27.57</v>
      </c>
      <c r="Q91" s="454">
        <v>27.57</v>
      </c>
      <c r="R91" s="464">
        <v>4723.4799999999996</v>
      </c>
      <c r="S91" s="464">
        <v>4723.4799999999996</v>
      </c>
      <c r="T91" s="464">
        <v>375.41</v>
      </c>
      <c r="U91" s="464">
        <v>375.41</v>
      </c>
      <c r="V91" s="464">
        <v>461.19</v>
      </c>
      <c r="W91" s="464">
        <v>461.19</v>
      </c>
      <c r="X91" s="464">
        <v>1126.24</v>
      </c>
      <c r="Y91" s="464">
        <v>1126.24</v>
      </c>
    </row>
    <row r="92" spans="1:25">
      <c r="A92" s="453">
        <v>85</v>
      </c>
      <c r="B92" s="454">
        <v>17.45</v>
      </c>
      <c r="C92" s="454">
        <v>17.45</v>
      </c>
      <c r="D92" s="454"/>
      <c r="E92" s="454"/>
      <c r="F92" s="454">
        <v>10.47</v>
      </c>
      <c r="G92" s="454">
        <v>10.47</v>
      </c>
      <c r="H92" s="454">
        <v>13.96</v>
      </c>
      <c r="I92" s="454">
        <v>13.96</v>
      </c>
      <c r="J92" s="454">
        <v>34.9</v>
      </c>
      <c r="K92" s="454">
        <v>34.9</v>
      </c>
      <c r="L92" s="454"/>
      <c r="M92" s="454"/>
      <c r="N92" s="454">
        <v>20.94</v>
      </c>
      <c r="O92" s="454">
        <v>20.94</v>
      </c>
      <c r="P92" s="454">
        <v>27.92</v>
      </c>
      <c r="Q92" s="454">
        <v>27.92</v>
      </c>
      <c r="R92" s="464">
        <v>4727.17</v>
      </c>
      <c r="S92" s="464">
        <v>4727.17</v>
      </c>
      <c r="T92" s="464">
        <v>375.41</v>
      </c>
      <c r="U92" s="464">
        <v>375.41</v>
      </c>
      <c r="V92" s="464">
        <v>461.19</v>
      </c>
      <c r="W92" s="464">
        <v>461.19</v>
      </c>
      <c r="X92" s="464">
        <v>1126.24</v>
      </c>
      <c r="Y92" s="464">
        <v>1126.24</v>
      </c>
    </row>
    <row r="93" spans="1:25">
      <c r="A93" s="453">
        <v>86</v>
      </c>
      <c r="B93" s="454">
        <v>17.579999999999998</v>
      </c>
      <c r="C93" s="454">
        <v>17.579999999999998</v>
      </c>
      <c r="D93" s="454"/>
      <c r="E93" s="454"/>
      <c r="F93" s="454">
        <v>10.55</v>
      </c>
      <c r="G93" s="454">
        <v>10.55</v>
      </c>
      <c r="H93" s="454">
        <v>14.06</v>
      </c>
      <c r="I93" s="454">
        <v>14.06</v>
      </c>
      <c r="J93" s="454">
        <v>35.15</v>
      </c>
      <c r="K93" s="454">
        <v>35.15</v>
      </c>
      <c r="L93" s="454"/>
      <c r="M93" s="454"/>
      <c r="N93" s="454">
        <v>21.09</v>
      </c>
      <c r="O93" s="454">
        <v>21.09</v>
      </c>
      <c r="P93" s="454">
        <v>28.12</v>
      </c>
      <c r="Q93" s="454">
        <v>28.12</v>
      </c>
      <c r="R93" s="464">
        <v>4733.13</v>
      </c>
      <c r="S93" s="464">
        <v>4733.13</v>
      </c>
      <c r="T93" s="464">
        <v>375.41</v>
      </c>
      <c r="U93" s="464">
        <v>375.41</v>
      </c>
      <c r="V93" s="464">
        <v>461.19</v>
      </c>
      <c r="W93" s="464">
        <v>461.19</v>
      </c>
      <c r="X93" s="464">
        <v>1126.24</v>
      </c>
      <c r="Y93" s="464">
        <v>1126.24</v>
      </c>
    </row>
    <row r="94" spans="1:25">
      <c r="A94" s="453">
        <v>87</v>
      </c>
      <c r="B94" s="454">
        <v>17.68</v>
      </c>
      <c r="C94" s="454">
        <v>17.68</v>
      </c>
      <c r="D94" s="454"/>
      <c r="E94" s="454"/>
      <c r="F94" s="454">
        <v>10.61</v>
      </c>
      <c r="G94" s="454">
        <v>10.61</v>
      </c>
      <c r="H94" s="454">
        <v>14.15</v>
      </c>
      <c r="I94" s="454">
        <v>14.15</v>
      </c>
      <c r="J94" s="454">
        <v>35.36</v>
      </c>
      <c r="K94" s="454">
        <v>35.36</v>
      </c>
      <c r="L94" s="454"/>
      <c r="M94" s="454"/>
      <c r="N94" s="454">
        <v>21.22</v>
      </c>
      <c r="O94" s="454">
        <v>21.22</v>
      </c>
      <c r="P94" s="454">
        <v>28.29</v>
      </c>
      <c r="Q94" s="454">
        <v>28.29</v>
      </c>
      <c r="R94" s="464">
        <v>4735.51</v>
      </c>
      <c r="S94" s="464">
        <v>4735.51</v>
      </c>
      <c r="T94" s="464">
        <v>375.41</v>
      </c>
      <c r="U94" s="464">
        <v>375.41</v>
      </c>
      <c r="V94" s="464">
        <v>461.19</v>
      </c>
      <c r="W94" s="464">
        <v>461.19</v>
      </c>
      <c r="X94" s="464">
        <v>1126.24</v>
      </c>
      <c r="Y94" s="464">
        <v>1126.24</v>
      </c>
    </row>
    <row r="95" spans="1:25">
      <c r="A95" s="453">
        <v>88</v>
      </c>
      <c r="B95" s="454">
        <v>17.920000000000002</v>
      </c>
      <c r="C95" s="454">
        <v>17.920000000000002</v>
      </c>
      <c r="D95" s="454"/>
      <c r="E95" s="454"/>
      <c r="F95" s="454">
        <v>10.75</v>
      </c>
      <c r="G95" s="454">
        <v>10.75</v>
      </c>
      <c r="H95" s="454">
        <v>14.34</v>
      </c>
      <c r="I95" s="454">
        <v>14.34</v>
      </c>
      <c r="J95" s="454">
        <v>35.85</v>
      </c>
      <c r="K95" s="454">
        <v>35.85</v>
      </c>
      <c r="L95" s="454"/>
      <c r="M95" s="454"/>
      <c r="N95" s="454">
        <v>21.51</v>
      </c>
      <c r="O95" s="454">
        <v>21.51</v>
      </c>
      <c r="P95" s="454">
        <v>28.68</v>
      </c>
      <c r="Q95" s="454">
        <v>28.68</v>
      </c>
      <c r="R95" s="464">
        <v>4737.92</v>
      </c>
      <c r="S95" s="464">
        <v>4737.92</v>
      </c>
      <c r="T95" s="464">
        <v>375.41</v>
      </c>
      <c r="U95" s="464">
        <v>375.41</v>
      </c>
      <c r="V95" s="464">
        <v>461.19</v>
      </c>
      <c r="W95" s="464">
        <v>461.19</v>
      </c>
      <c r="X95" s="464">
        <v>1126.24</v>
      </c>
      <c r="Y95" s="464">
        <v>1126.24</v>
      </c>
    </row>
    <row r="96" spans="1:25">
      <c r="A96" s="453">
        <v>89</v>
      </c>
      <c r="B96" s="454">
        <v>18.03</v>
      </c>
      <c r="C96" s="454">
        <v>18.03</v>
      </c>
      <c r="D96" s="454"/>
      <c r="E96" s="454"/>
      <c r="F96" s="454">
        <v>10.82</v>
      </c>
      <c r="G96" s="454">
        <v>10.82</v>
      </c>
      <c r="H96" s="454">
        <v>14.42</v>
      </c>
      <c r="I96" s="454">
        <v>14.42</v>
      </c>
      <c r="J96" s="454">
        <v>36.06</v>
      </c>
      <c r="K96" s="454">
        <v>36.06</v>
      </c>
      <c r="L96" s="454"/>
      <c r="M96" s="454"/>
      <c r="N96" s="454">
        <v>21.64</v>
      </c>
      <c r="O96" s="454">
        <v>21.64</v>
      </c>
      <c r="P96" s="454">
        <v>28.85</v>
      </c>
      <c r="Q96" s="454">
        <v>28.85</v>
      </c>
      <c r="R96" s="464">
        <v>4740.3</v>
      </c>
      <c r="S96" s="464">
        <v>4740.3</v>
      </c>
      <c r="T96" s="464">
        <v>375.41</v>
      </c>
      <c r="U96" s="464">
        <v>375.41</v>
      </c>
      <c r="V96" s="464">
        <v>461.19</v>
      </c>
      <c r="W96" s="464">
        <v>461.19</v>
      </c>
      <c r="X96" s="464">
        <v>1126.24</v>
      </c>
      <c r="Y96" s="464">
        <v>1126.24</v>
      </c>
    </row>
    <row r="97" spans="1:25">
      <c r="A97" s="453">
        <v>90</v>
      </c>
      <c r="B97" s="454">
        <v>18.149999999999999</v>
      </c>
      <c r="C97" s="454">
        <v>18.149999999999999</v>
      </c>
      <c r="D97" s="454"/>
      <c r="E97" s="454"/>
      <c r="F97" s="454">
        <v>10.89</v>
      </c>
      <c r="G97" s="454">
        <v>10.89</v>
      </c>
      <c r="H97" s="454">
        <v>14.52</v>
      </c>
      <c r="I97" s="454">
        <v>14.52</v>
      </c>
      <c r="J97" s="454">
        <v>36.29</v>
      </c>
      <c r="K97" s="454">
        <v>36.29</v>
      </c>
      <c r="L97" s="454"/>
      <c r="M97" s="454"/>
      <c r="N97" s="454">
        <v>21.77</v>
      </c>
      <c r="O97" s="454">
        <v>21.77</v>
      </c>
      <c r="P97" s="454">
        <v>29.03</v>
      </c>
      <c r="Q97" s="454">
        <v>29.03</v>
      </c>
      <c r="R97" s="464">
        <v>4742.68</v>
      </c>
      <c r="S97" s="464">
        <v>4742.68</v>
      </c>
      <c r="T97" s="464">
        <v>375.41</v>
      </c>
      <c r="U97" s="464">
        <v>375.41</v>
      </c>
      <c r="V97" s="464">
        <v>461.19</v>
      </c>
      <c r="W97" s="464">
        <v>461.19</v>
      </c>
      <c r="X97" s="464">
        <v>1126.24</v>
      </c>
      <c r="Y97" s="464">
        <v>1126.24</v>
      </c>
    </row>
    <row r="98" spans="1:25">
      <c r="A98" s="453">
        <v>91</v>
      </c>
      <c r="B98" s="454">
        <v>18.38</v>
      </c>
      <c r="C98" s="454">
        <v>18.38</v>
      </c>
      <c r="D98" s="454"/>
      <c r="E98" s="454"/>
      <c r="F98" s="454">
        <v>11.03</v>
      </c>
      <c r="G98" s="454">
        <v>11.03</v>
      </c>
      <c r="H98" s="454">
        <v>14.7</v>
      </c>
      <c r="I98" s="454">
        <v>14.7</v>
      </c>
      <c r="J98" s="454">
        <v>36.75</v>
      </c>
      <c r="K98" s="454">
        <v>36.75</v>
      </c>
      <c r="L98" s="454"/>
      <c r="M98" s="454"/>
      <c r="N98" s="454">
        <v>22.05</v>
      </c>
      <c r="O98" s="454">
        <v>22.05</v>
      </c>
      <c r="P98" s="454">
        <v>29.4</v>
      </c>
      <c r="Q98" s="454">
        <v>29.4</v>
      </c>
      <c r="R98" s="454"/>
      <c r="S98" s="454"/>
      <c r="T98" s="454"/>
      <c r="U98" s="454"/>
      <c r="V98" s="454"/>
      <c r="W98" s="454"/>
    </row>
    <row r="99" spans="1:25">
      <c r="A99" s="453">
        <v>92</v>
      </c>
      <c r="B99" s="454">
        <v>18.489999999999998</v>
      </c>
      <c r="C99" s="454">
        <v>18.489999999999998</v>
      </c>
      <c r="D99" s="454"/>
      <c r="E99" s="454"/>
      <c r="F99" s="454">
        <v>11.1</v>
      </c>
      <c r="G99" s="454">
        <v>11.1</v>
      </c>
      <c r="H99" s="454">
        <v>14.79</v>
      </c>
      <c r="I99" s="454">
        <v>14.79</v>
      </c>
      <c r="J99" s="454">
        <v>36.99</v>
      </c>
      <c r="K99" s="454">
        <v>36.99</v>
      </c>
      <c r="L99" s="454"/>
      <c r="M99" s="454"/>
      <c r="N99" s="454">
        <v>22.19</v>
      </c>
      <c r="O99" s="454">
        <v>22.19</v>
      </c>
      <c r="P99" s="454">
        <v>29.59</v>
      </c>
      <c r="Q99" s="454">
        <v>29.59</v>
      </c>
      <c r="R99" s="454"/>
      <c r="S99" s="454"/>
      <c r="T99" s="454"/>
      <c r="U99" s="454"/>
      <c r="V99" s="454"/>
      <c r="W99" s="454"/>
    </row>
    <row r="100" spans="1:25">
      <c r="A100" s="453">
        <v>93</v>
      </c>
      <c r="B100" s="454">
        <v>18.72</v>
      </c>
      <c r="C100" s="454">
        <v>18.72</v>
      </c>
      <c r="D100" s="454"/>
      <c r="E100" s="454"/>
      <c r="F100" s="454">
        <v>11.23</v>
      </c>
      <c r="G100" s="454">
        <v>11.23</v>
      </c>
      <c r="H100" s="454">
        <v>14.98</v>
      </c>
      <c r="I100" s="454">
        <v>14.98</v>
      </c>
      <c r="J100" s="454">
        <v>37.450000000000003</v>
      </c>
      <c r="K100" s="454">
        <v>37.450000000000003</v>
      </c>
      <c r="L100" s="454"/>
      <c r="M100" s="454"/>
      <c r="N100" s="454">
        <v>22.47</v>
      </c>
      <c r="O100" s="454">
        <v>22.47</v>
      </c>
      <c r="P100" s="454">
        <v>29.96</v>
      </c>
      <c r="Q100" s="454">
        <v>29.96</v>
      </c>
      <c r="R100" s="454"/>
      <c r="S100" s="454"/>
      <c r="T100" s="454"/>
      <c r="U100" s="454"/>
      <c r="V100" s="454"/>
      <c r="W100" s="454"/>
    </row>
    <row r="101" spans="1:25">
      <c r="A101" s="453">
        <v>94</v>
      </c>
      <c r="B101" s="454">
        <v>19.07</v>
      </c>
      <c r="C101" s="454">
        <v>19.07</v>
      </c>
      <c r="D101" s="454"/>
      <c r="E101" s="454"/>
      <c r="F101" s="454">
        <v>11.44</v>
      </c>
      <c r="G101" s="454">
        <v>11.44</v>
      </c>
      <c r="H101" s="454">
        <v>15.26</v>
      </c>
      <c r="I101" s="454">
        <v>15.26</v>
      </c>
      <c r="J101" s="454">
        <v>38.15</v>
      </c>
      <c r="K101" s="454">
        <v>38.15</v>
      </c>
      <c r="L101" s="454"/>
      <c r="M101" s="454"/>
      <c r="N101" s="454">
        <v>22.89</v>
      </c>
      <c r="O101" s="454">
        <v>22.89</v>
      </c>
      <c r="P101" s="454">
        <v>30.52</v>
      </c>
      <c r="Q101" s="454">
        <v>30.52</v>
      </c>
      <c r="R101" s="454"/>
      <c r="S101" s="454"/>
      <c r="T101" s="454"/>
      <c r="U101" s="454"/>
      <c r="V101" s="454"/>
      <c r="W101" s="454"/>
    </row>
    <row r="102" spans="1:25">
      <c r="A102" s="453">
        <v>95</v>
      </c>
      <c r="B102" s="454">
        <v>19.190000000000001</v>
      </c>
      <c r="C102" s="454">
        <v>19.190000000000001</v>
      </c>
      <c r="D102" s="454"/>
      <c r="E102" s="454"/>
      <c r="F102" s="454">
        <v>11.51</v>
      </c>
      <c r="G102" s="454">
        <v>11.51</v>
      </c>
      <c r="H102" s="454">
        <v>15.35</v>
      </c>
      <c r="I102" s="454">
        <v>15.35</v>
      </c>
      <c r="J102" s="454">
        <v>38.380000000000003</v>
      </c>
      <c r="K102" s="454">
        <v>38.380000000000003</v>
      </c>
      <c r="L102" s="454"/>
      <c r="M102" s="454"/>
      <c r="N102" s="454">
        <v>23.03</v>
      </c>
      <c r="O102" s="454">
        <v>23.03</v>
      </c>
      <c r="P102" s="454">
        <v>30.7</v>
      </c>
      <c r="Q102" s="454">
        <v>30.7</v>
      </c>
      <c r="R102" s="454"/>
      <c r="S102" s="454"/>
      <c r="T102" s="454"/>
      <c r="U102" s="454"/>
      <c r="V102" s="454"/>
      <c r="W102" s="454"/>
    </row>
    <row r="103" spans="1:25">
      <c r="A103" s="453">
        <v>96</v>
      </c>
      <c r="B103" s="454">
        <v>19.3</v>
      </c>
      <c r="C103" s="454">
        <v>19.3</v>
      </c>
      <c r="D103" s="454"/>
      <c r="E103" s="454"/>
      <c r="F103" s="454">
        <v>11.58</v>
      </c>
      <c r="G103" s="454">
        <v>11.58</v>
      </c>
      <c r="H103" s="454">
        <v>15.44</v>
      </c>
      <c r="I103" s="454">
        <v>15.44</v>
      </c>
      <c r="J103" s="454">
        <v>38.61</v>
      </c>
      <c r="K103" s="454">
        <v>38.61</v>
      </c>
      <c r="L103" s="454"/>
      <c r="M103" s="454"/>
      <c r="N103" s="454">
        <v>23.17</v>
      </c>
      <c r="O103" s="454">
        <v>23.17</v>
      </c>
      <c r="P103" s="454">
        <v>30.89</v>
      </c>
      <c r="Q103" s="454">
        <v>30.89</v>
      </c>
      <c r="R103" s="454"/>
      <c r="S103" s="454"/>
      <c r="T103" s="454"/>
      <c r="U103" s="454"/>
      <c r="V103" s="454"/>
      <c r="W103" s="454"/>
    </row>
    <row r="104" spans="1:25">
      <c r="A104" s="453">
        <v>97</v>
      </c>
      <c r="B104" s="454">
        <v>19.53</v>
      </c>
      <c r="C104" s="454">
        <v>19.53</v>
      </c>
      <c r="D104" s="454"/>
      <c r="E104" s="454"/>
      <c r="F104" s="454">
        <v>11.72</v>
      </c>
      <c r="G104" s="454">
        <v>11.72</v>
      </c>
      <c r="H104" s="454">
        <v>15.62</v>
      </c>
      <c r="I104" s="454">
        <v>15.62</v>
      </c>
      <c r="J104" s="454">
        <v>39.049999999999997</v>
      </c>
      <c r="K104" s="454">
        <v>39.049999999999997</v>
      </c>
      <c r="L104" s="454"/>
      <c r="M104" s="454"/>
      <c r="N104" s="454">
        <v>23.43</v>
      </c>
      <c r="O104" s="454">
        <v>23.43</v>
      </c>
      <c r="P104" s="454">
        <v>31.24</v>
      </c>
      <c r="Q104" s="454">
        <v>31.24</v>
      </c>
      <c r="R104" s="454"/>
      <c r="S104" s="454"/>
      <c r="T104" s="454"/>
      <c r="U104" s="454"/>
      <c r="V104" s="454"/>
      <c r="W104" s="454"/>
    </row>
    <row r="105" spans="1:25">
      <c r="A105" s="453">
        <v>98</v>
      </c>
      <c r="B105" s="454">
        <v>19.649999999999999</v>
      </c>
      <c r="C105" s="454">
        <v>19.649999999999999</v>
      </c>
      <c r="D105" s="454"/>
      <c r="E105" s="454"/>
      <c r="F105" s="454">
        <v>11.79</v>
      </c>
      <c r="G105" s="454">
        <v>11.79</v>
      </c>
      <c r="H105" s="454">
        <v>15.72</v>
      </c>
      <c r="I105" s="454">
        <v>15.72</v>
      </c>
      <c r="J105" s="454">
        <v>39.299999999999997</v>
      </c>
      <c r="K105" s="454">
        <v>39.299999999999997</v>
      </c>
      <c r="L105" s="454"/>
      <c r="M105" s="454"/>
      <c r="N105" s="454">
        <v>23.58</v>
      </c>
      <c r="O105" s="454">
        <v>23.58</v>
      </c>
      <c r="P105" s="454">
        <v>31.44</v>
      </c>
      <c r="Q105" s="454">
        <v>31.44</v>
      </c>
      <c r="R105" s="454"/>
      <c r="S105" s="454"/>
      <c r="T105" s="454"/>
      <c r="U105" s="454"/>
      <c r="V105" s="454"/>
      <c r="W105" s="454"/>
    </row>
    <row r="106" spans="1:25">
      <c r="A106" s="453">
        <v>99</v>
      </c>
      <c r="B106" s="454">
        <v>19.77</v>
      </c>
      <c r="C106" s="454">
        <v>19.77</v>
      </c>
      <c r="D106" s="454"/>
      <c r="E106" s="454"/>
      <c r="F106" s="454">
        <v>11.86</v>
      </c>
      <c r="G106" s="454">
        <v>11.86</v>
      </c>
      <c r="H106" s="454">
        <v>15.81</v>
      </c>
      <c r="I106" s="454">
        <v>15.81</v>
      </c>
      <c r="J106" s="454">
        <v>39.54</v>
      </c>
      <c r="K106" s="454">
        <v>39.54</v>
      </c>
      <c r="L106" s="454"/>
      <c r="M106" s="454"/>
      <c r="N106" s="454">
        <v>23.72</v>
      </c>
      <c r="O106" s="454">
        <v>23.72</v>
      </c>
      <c r="P106" s="454">
        <v>31.63</v>
      </c>
      <c r="Q106" s="454">
        <v>31.63</v>
      </c>
      <c r="R106" s="454"/>
      <c r="S106" s="454"/>
      <c r="T106" s="454"/>
      <c r="U106" s="454"/>
      <c r="V106" s="454"/>
      <c r="W106" s="454"/>
    </row>
    <row r="107" spans="1:25">
      <c r="A107" s="453">
        <v>100</v>
      </c>
      <c r="B107" s="454">
        <v>20.12</v>
      </c>
      <c r="C107" s="454">
        <v>20.12</v>
      </c>
      <c r="D107" s="454"/>
      <c r="E107" s="454"/>
      <c r="F107" s="454">
        <v>12.07</v>
      </c>
      <c r="G107" s="454">
        <v>12.07</v>
      </c>
      <c r="H107" s="454">
        <v>16.09</v>
      </c>
      <c r="I107" s="454">
        <v>16.09</v>
      </c>
      <c r="J107" s="454">
        <v>40.229999999999997</v>
      </c>
      <c r="K107" s="454">
        <v>40.229999999999997</v>
      </c>
      <c r="L107" s="454"/>
      <c r="M107" s="454"/>
      <c r="N107" s="454">
        <v>24.14</v>
      </c>
      <c r="O107" s="454">
        <v>24.14</v>
      </c>
      <c r="P107" s="454">
        <v>32.19</v>
      </c>
      <c r="Q107" s="454">
        <v>32.19</v>
      </c>
      <c r="R107" s="454"/>
      <c r="S107" s="454"/>
      <c r="T107" s="454"/>
      <c r="U107" s="454"/>
      <c r="V107" s="454"/>
      <c r="W107" s="454"/>
    </row>
    <row r="108" spans="1:25">
      <c r="A108" s="453">
        <v>101</v>
      </c>
      <c r="B108" s="454">
        <v>20.22</v>
      </c>
      <c r="C108" s="454">
        <v>20.22</v>
      </c>
      <c r="D108" s="454"/>
      <c r="E108" s="454"/>
      <c r="F108" s="454">
        <v>12.13</v>
      </c>
      <c r="G108" s="454">
        <v>12.13</v>
      </c>
      <c r="H108" s="454">
        <v>16.18</v>
      </c>
      <c r="I108" s="454">
        <v>16.18</v>
      </c>
      <c r="J108" s="454">
        <v>40.44</v>
      </c>
      <c r="K108" s="454">
        <v>40.44</v>
      </c>
      <c r="L108" s="454"/>
      <c r="M108" s="454"/>
      <c r="N108" s="454">
        <v>24.27</v>
      </c>
      <c r="O108" s="454">
        <v>24.27</v>
      </c>
      <c r="P108" s="454">
        <v>32.35</v>
      </c>
      <c r="Q108" s="454">
        <v>32.35</v>
      </c>
      <c r="R108" s="454"/>
      <c r="S108" s="454"/>
      <c r="T108" s="454"/>
      <c r="U108" s="454"/>
      <c r="V108" s="454"/>
      <c r="W108" s="454"/>
    </row>
    <row r="109" spans="1:25">
      <c r="A109" s="453">
        <v>102</v>
      </c>
      <c r="B109" s="454">
        <v>20.350000000000001</v>
      </c>
      <c r="C109" s="454">
        <v>20.350000000000001</v>
      </c>
      <c r="D109" s="454"/>
      <c r="E109" s="454"/>
      <c r="F109" s="454">
        <v>12.21</v>
      </c>
      <c r="G109" s="454">
        <v>12.21</v>
      </c>
      <c r="H109" s="454">
        <v>16.28</v>
      </c>
      <c r="I109" s="454">
        <v>16.28</v>
      </c>
      <c r="J109" s="454">
        <v>40.700000000000003</v>
      </c>
      <c r="K109" s="454">
        <v>40.700000000000003</v>
      </c>
      <c r="L109" s="454"/>
      <c r="M109" s="454"/>
      <c r="N109" s="454">
        <v>24.42</v>
      </c>
      <c r="O109" s="454">
        <v>24.42</v>
      </c>
      <c r="P109" s="454">
        <v>32.56</v>
      </c>
      <c r="Q109" s="454">
        <v>32.56</v>
      </c>
      <c r="R109" s="454"/>
      <c r="S109" s="454"/>
      <c r="T109" s="454"/>
      <c r="U109" s="454"/>
      <c r="V109" s="454"/>
      <c r="W109" s="454"/>
    </row>
    <row r="110" spans="1:25">
      <c r="A110" s="453">
        <v>103</v>
      </c>
      <c r="B110" s="454">
        <v>20.46</v>
      </c>
      <c r="C110" s="454">
        <v>20.46</v>
      </c>
      <c r="D110" s="454"/>
      <c r="E110" s="454"/>
      <c r="F110" s="454">
        <v>12.28</v>
      </c>
      <c r="G110" s="454">
        <v>12.28</v>
      </c>
      <c r="H110" s="454">
        <v>16.37</v>
      </c>
      <c r="I110" s="454">
        <v>16.37</v>
      </c>
      <c r="J110" s="454">
        <v>40.93</v>
      </c>
      <c r="K110" s="454">
        <v>40.93</v>
      </c>
      <c r="L110" s="454"/>
      <c r="M110" s="454"/>
      <c r="N110" s="454">
        <v>24.56</v>
      </c>
      <c r="O110" s="454">
        <v>24.56</v>
      </c>
      <c r="P110" s="454">
        <v>32.74</v>
      </c>
      <c r="Q110" s="454">
        <v>32.74</v>
      </c>
      <c r="R110" s="454"/>
      <c r="S110" s="454"/>
      <c r="T110" s="454"/>
      <c r="U110" s="454"/>
      <c r="V110" s="454"/>
      <c r="W110" s="454"/>
    </row>
    <row r="111" spans="1:25">
      <c r="A111" s="453">
        <v>104</v>
      </c>
      <c r="B111" s="454">
        <v>20.58</v>
      </c>
      <c r="C111" s="454">
        <v>20.58</v>
      </c>
      <c r="D111" s="454"/>
      <c r="E111" s="454"/>
      <c r="F111" s="454">
        <v>12.35</v>
      </c>
      <c r="G111" s="454">
        <v>12.35</v>
      </c>
      <c r="H111" s="454">
        <v>16.46</v>
      </c>
      <c r="I111" s="454">
        <v>16.46</v>
      </c>
      <c r="J111" s="454">
        <v>41.16</v>
      </c>
      <c r="K111" s="454">
        <v>41.16</v>
      </c>
      <c r="L111" s="454"/>
      <c r="M111" s="454"/>
      <c r="N111" s="454">
        <v>24.7</v>
      </c>
      <c r="O111" s="454">
        <v>24.7</v>
      </c>
      <c r="P111" s="454">
        <v>32.93</v>
      </c>
      <c r="Q111" s="454">
        <v>32.93</v>
      </c>
      <c r="R111" s="454"/>
      <c r="S111" s="454"/>
      <c r="T111" s="454"/>
      <c r="U111" s="454"/>
      <c r="V111" s="454"/>
      <c r="W111" s="454"/>
    </row>
    <row r="112" spans="1:25">
      <c r="A112" s="453">
        <v>105</v>
      </c>
      <c r="B112" s="454">
        <v>20.7</v>
      </c>
      <c r="C112" s="454">
        <v>20.7</v>
      </c>
      <c r="D112" s="454"/>
      <c r="E112" s="454"/>
      <c r="F112" s="454">
        <v>12.42</v>
      </c>
      <c r="G112" s="454">
        <v>12.42</v>
      </c>
      <c r="H112" s="454">
        <v>16.559999999999999</v>
      </c>
      <c r="I112" s="454">
        <v>16.559999999999999</v>
      </c>
      <c r="J112" s="454">
        <v>41.39</v>
      </c>
      <c r="K112" s="454">
        <v>41.39</v>
      </c>
      <c r="L112" s="454"/>
      <c r="M112" s="454"/>
      <c r="N112" s="454">
        <v>24.83</v>
      </c>
      <c r="O112" s="454">
        <v>24.83</v>
      </c>
      <c r="P112" s="454">
        <v>33.11</v>
      </c>
      <c r="Q112" s="454">
        <v>33.11</v>
      </c>
      <c r="R112" s="454"/>
      <c r="S112" s="454"/>
      <c r="T112" s="454"/>
      <c r="U112" s="454"/>
      <c r="V112" s="454"/>
      <c r="W112" s="454"/>
    </row>
    <row r="113" spans="1:23">
      <c r="A113" s="453">
        <v>106</v>
      </c>
      <c r="B113" s="454">
        <v>20.8</v>
      </c>
      <c r="C113" s="454">
        <v>20.8</v>
      </c>
      <c r="D113" s="454"/>
      <c r="E113" s="454"/>
      <c r="F113" s="454">
        <v>12.48</v>
      </c>
      <c r="G113" s="454">
        <v>12.48</v>
      </c>
      <c r="H113" s="454">
        <v>16.64</v>
      </c>
      <c r="I113" s="454">
        <v>16.64</v>
      </c>
      <c r="J113" s="454">
        <v>41.6</v>
      </c>
      <c r="K113" s="454">
        <v>41.6</v>
      </c>
      <c r="L113" s="454"/>
      <c r="M113" s="454"/>
      <c r="N113" s="454">
        <v>24.96</v>
      </c>
      <c r="O113" s="454">
        <v>24.96</v>
      </c>
      <c r="P113" s="454">
        <v>33.28</v>
      </c>
      <c r="Q113" s="454">
        <v>33.28</v>
      </c>
      <c r="R113" s="454"/>
      <c r="S113" s="454"/>
      <c r="T113" s="454"/>
      <c r="U113" s="454"/>
      <c r="V113" s="454"/>
      <c r="W113" s="454"/>
    </row>
    <row r="114" spans="1:23">
      <c r="A114" s="453">
        <v>107</v>
      </c>
      <c r="B114" s="454">
        <v>20.92</v>
      </c>
      <c r="C114" s="454">
        <v>20.92</v>
      </c>
      <c r="D114" s="454"/>
      <c r="E114" s="454"/>
      <c r="F114" s="454">
        <v>12.55</v>
      </c>
      <c r="G114" s="454">
        <v>12.55</v>
      </c>
      <c r="H114" s="454">
        <v>16.73</v>
      </c>
      <c r="I114" s="454">
        <v>16.73</v>
      </c>
      <c r="J114" s="454">
        <v>41.83</v>
      </c>
      <c r="K114" s="454">
        <v>41.83</v>
      </c>
      <c r="L114" s="454"/>
      <c r="M114" s="454"/>
      <c r="N114" s="454">
        <v>25.1</v>
      </c>
      <c r="O114" s="454">
        <v>25.1</v>
      </c>
      <c r="P114" s="454">
        <v>33.47</v>
      </c>
      <c r="Q114" s="454">
        <v>33.47</v>
      </c>
      <c r="R114" s="454"/>
      <c r="S114" s="454"/>
      <c r="T114" s="454"/>
      <c r="U114" s="454"/>
      <c r="V114" s="454"/>
      <c r="W114" s="454"/>
    </row>
    <row r="115" spans="1:23">
      <c r="A115" s="453">
        <v>108</v>
      </c>
      <c r="B115" s="454">
        <v>21.04</v>
      </c>
      <c r="C115" s="454">
        <v>21.04</v>
      </c>
      <c r="D115" s="454"/>
      <c r="E115" s="454"/>
      <c r="F115" s="454">
        <v>12.63</v>
      </c>
      <c r="G115" s="454">
        <v>12.63</v>
      </c>
      <c r="H115" s="454">
        <v>16.829999999999998</v>
      </c>
      <c r="I115" s="454">
        <v>16.829999999999998</v>
      </c>
      <c r="J115" s="454">
        <v>42.09</v>
      </c>
      <c r="K115" s="454">
        <v>42.09</v>
      </c>
      <c r="L115" s="454"/>
      <c r="M115" s="454"/>
      <c r="N115" s="454">
        <v>25.25</v>
      </c>
      <c r="O115" s="454">
        <v>25.25</v>
      </c>
      <c r="P115" s="454">
        <v>33.67</v>
      </c>
      <c r="Q115" s="454">
        <v>33.67</v>
      </c>
      <c r="R115" s="454"/>
      <c r="S115" s="454"/>
      <c r="T115" s="454"/>
      <c r="U115" s="454"/>
      <c r="V115" s="454"/>
      <c r="W115" s="454"/>
    </row>
    <row r="116" spans="1:23">
      <c r="A116" s="453">
        <v>109</v>
      </c>
      <c r="B116" s="454">
        <v>21.15</v>
      </c>
      <c r="C116" s="454">
        <v>21.15</v>
      </c>
      <c r="D116" s="454"/>
      <c r="E116" s="454"/>
      <c r="F116" s="454">
        <v>12.69</v>
      </c>
      <c r="G116" s="454">
        <v>12.69</v>
      </c>
      <c r="H116" s="454">
        <v>16.920000000000002</v>
      </c>
      <c r="I116" s="454">
        <v>16.920000000000002</v>
      </c>
      <c r="J116" s="454">
        <v>42.3</v>
      </c>
      <c r="K116" s="454">
        <v>42.3</v>
      </c>
      <c r="L116" s="454"/>
      <c r="M116" s="454"/>
      <c r="N116" s="454">
        <v>25.38</v>
      </c>
      <c r="O116" s="454">
        <v>25.38</v>
      </c>
      <c r="P116" s="454">
        <v>33.840000000000003</v>
      </c>
      <c r="Q116" s="454">
        <v>33.840000000000003</v>
      </c>
      <c r="R116" s="454"/>
      <c r="S116" s="454"/>
      <c r="T116" s="454"/>
      <c r="U116" s="454"/>
      <c r="V116" s="454"/>
      <c r="W116" s="454"/>
    </row>
    <row r="117" spans="1:23">
      <c r="A117" s="453">
        <v>110</v>
      </c>
      <c r="B117" s="454">
        <v>21.39</v>
      </c>
      <c r="C117" s="454">
        <v>21.39</v>
      </c>
      <c r="D117" s="454"/>
      <c r="E117" s="454"/>
      <c r="F117" s="454">
        <v>12.83</v>
      </c>
      <c r="G117" s="454">
        <v>12.83</v>
      </c>
      <c r="H117" s="454">
        <v>17.11</v>
      </c>
      <c r="I117" s="454">
        <v>17.11</v>
      </c>
      <c r="J117" s="454">
        <v>42.78</v>
      </c>
      <c r="K117" s="454">
        <v>42.78</v>
      </c>
      <c r="L117" s="454"/>
      <c r="M117" s="454"/>
      <c r="N117" s="454">
        <v>25.67</v>
      </c>
      <c r="O117" s="454">
        <v>25.67</v>
      </c>
      <c r="P117" s="454">
        <v>34.229999999999997</v>
      </c>
      <c r="Q117" s="454">
        <v>34.229999999999997</v>
      </c>
      <c r="R117" s="454"/>
      <c r="S117" s="454"/>
      <c r="T117" s="454"/>
      <c r="U117" s="454"/>
      <c r="V117" s="454"/>
      <c r="W117" s="454"/>
    </row>
    <row r="118" spans="1:23">
      <c r="A118" s="453">
        <v>111</v>
      </c>
      <c r="B118" s="454">
        <v>21.5</v>
      </c>
      <c r="C118" s="454">
        <v>21.5</v>
      </c>
      <c r="D118" s="454"/>
      <c r="E118" s="454"/>
      <c r="F118" s="454">
        <v>12.9</v>
      </c>
      <c r="G118" s="454">
        <v>12.9</v>
      </c>
      <c r="H118" s="454">
        <v>17.2</v>
      </c>
      <c r="I118" s="454">
        <v>17.2</v>
      </c>
      <c r="J118" s="454">
        <v>42.99</v>
      </c>
      <c r="K118" s="454">
        <v>42.99</v>
      </c>
      <c r="L118" s="454"/>
      <c r="M118" s="454"/>
      <c r="N118" s="454">
        <v>25.8</v>
      </c>
      <c r="O118" s="454">
        <v>25.8</v>
      </c>
      <c r="P118" s="454">
        <v>34.39</v>
      </c>
      <c r="Q118" s="454">
        <v>34.39</v>
      </c>
      <c r="R118" s="454"/>
      <c r="S118" s="454"/>
      <c r="T118" s="454"/>
      <c r="U118" s="454"/>
      <c r="V118" s="454"/>
      <c r="W118" s="454"/>
    </row>
    <row r="119" spans="1:23">
      <c r="A119" s="453">
        <v>112</v>
      </c>
      <c r="B119" s="454">
        <v>21.61</v>
      </c>
      <c r="C119" s="454">
        <v>21.61</v>
      </c>
      <c r="D119" s="454"/>
      <c r="E119" s="454"/>
      <c r="F119" s="454">
        <v>12.97</v>
      </c>
      <c r="G119" s="454">
        <v>12.97</v>
      </c>
      <c r="H119" s="454">
        <v>17.29</v>
      </c>
      <c r="I119" s="454">
        <v>17.29</v>
      </c>
      <c r="J119" s="454">
        <v>43.22</v>
      </c>
      <c r="K119" s="454">
        <v>43.22</v>
      </c>
      <c r="L119" s="454"/>
      <c r="M119" s="454"/>
      <c r="N119" s="454">
        <v>25.93</v>
      </c>
      <c r="O119" s="454">
        <v>25.93</v>
      </c>
      <c r="P119" s="454">
        <v>34.58</v>
      </c>
      <c r="Q119" s="454">
        <v>34.58</v>
      </c>
      <c r="R119" s="454"/>
      <c r="S119" s="454"/>
      <c r="T119" s="454"/>
      <c r="U119" s="454"/>
      <c r="V119" s="454"/>
      <c r="W119" s="454"/>
    </row>
    <row r="120" spans="1:23">
      <c r="A120" s="453">
        <v>113</v>
      </c>
      <c r="B120" s="454">
        <v>21.73</v>
      </c>
      <c r="C120" s="454">
        <v>21.73</v>
      </c>
      <c r="D120" s="454"/>
      <c r="E120" s="454"/>
      <c r="F120" s="454">
        <v>13.04</v>
      </c>
      <c r="G120" s="454">
        <v>13.04</v>
      </c>
      <c r="H120" s="454">
        <v>17.38</v>
      </c>
      <c r="I120" s="454">
        <v>17.38</v>
      </c>
      <c r="J120" s="454">
        <v>43.46</v>
      </c>
      <c r="K120" s="454">
        <v>43.46</v>
      </c>
      <c r="L120" s="454"/>
      <c r="M120" s="454"/>
      <c r="N120" s="454">
        <v>26.07</v>
      </c>
      <c r="O120" s="454">
        <v>26.07</v>
      </c>
      <c r="P120" s="454">
        <v>34.76</v>
      </c>
      <c r="Q120" s="454">
        <v>34.76</v>
      </c>
      <c r="R120" s="454"/>
      <c r="S120" s="454"/>
      <c r="T120" s="454"/>
      <c r="U120" s="454"/>
      <c r="V120" s="454"/>
      <c r="W120" s="454"/>
    </row>
    <row r="121" spans="1:23">
      <c r="A121" s="453">
        <v>114</v>
      </c>
      <c r="B121" s="454">
        <v>21.84</v>
      </c>
      <c r="C121" s="454">
        <v>21.84</v>
      </c>
      <c r="D121" s="454"/>
      <c r="E121" s="454"/>
      <c r="F121" s="454">
        <v>13.11</v>
      </c>
      <c r="G121" s="454">
        <v>13.11</v>
      </c>
      <c r="H121" s="454">
        <v>17.48</v>
      </c>
      <c r="I121" s="454">
        <v>17.48</v>
      </c>
      <c r="J121" s="454">
        <v>43.69</v>
      </c>
      <c r="K121" s="454">
        <v>43.69</v>
      </c>
      <c r="L121" s="454"/>
      <c r="M121" s="454"/>
      <c r="N121" s="454">
        <v>26.21</v>
      </c>
      <c r="O121" s="454">
        <v>26.21</v>
      </c>
      <c r="P121" s="454">
        <v>34.950000000000003</v>
      </c>
      <c r="Q121" s="454">
        <v>34.950000000000003</v>
      </c>
      <c r="R121" s="454"/>
      <c r="S121" s="454"/>
      <c r="T121" s="454"/>
      <c r="U121" s="454"/>
      <c r="V121" s="454"/>
      <c r="W121" s="454"/>
    </row>
    <row r="122" spans="1:23">
      <c r="A122" s="453">
        <v>115</v>
      </c>
      <c r="B122" s="454">
        <v>22.08</v>
      </c>
      <c r="C122" s="454">
        <v>22.08</v>
      </c>
      <c r="D122" s="454"/>
      <c r="E122" s="454"/>
      <c r="F122" s="454">
        <v>13.25</v>
      </c>
      <c r="G122" s="454">
        <v>13.25</v>
      </c>
      <c r="H122" s="454">
        <v>17.66</v>
      </c>
      <c r="I122" s="454">
        <v>17.66</v>
      </c>
      <c r="J122" s="454">
        <v>44.15</v>
      </c>
      <c r="K122" s="454">
        <v>44.15</v>
      </c>
      <c r="L122" s="454"/>
      <c r="M122" s="454"/>
      <c r="N122" s="454">
        <v>26.49</v>
      </c>
      <c r="O122" s="454">
        <v>26.49</v>
      </c>
      <c r="P122" s="454">
        <v>35.32</v>
      </c>
      <c r="Q122" s="454">
        <v>35.32</v>
      </c>
      <c r="R122" s="454"/>
      <c r="S122" s="454"/>
      <c r="T122" s="454"/>
      <c r="U122" s="454"/>
      <c r="V122" s="454"/>
      <c r="W122" s="454"/>
    </row>
    <row r="123" spans="1:23">
      <c r="A123" s="453">
        <v>116</v>
      </c>
      <c r="B123" s="454">
        <v>22.19</v>
      </c>
      <c r="C123" s="454">
        <v>22.19</v>
      </c>
      <c r="D123" s="454"/>
      <c r="E123" s="454"/>
      <c r="F123" s="454">
        <v>13.31</v>
      </c>
      <c r="G123" s="454">
        <v>13.31</v>
      </c>
      <c r="H123" s="454">
        <v>17.75</v>
      </c>
      <c r="I123" s="454">
        <v>17.75</v>
      </c>
      <c r="J123" s="454">
        <v>44.38</v>
      </c>
      <c r="K123" s="454">
        <v>44.38</v>
      </c>
      <c r="L123" s="454"/>
      <c r="M123" s="454"/>
      <c r="N123" s="454">
        <v>26.63</v>
      </c>
      <c r="O123" s="454">
        <v>26.63</v>
      </c>
      <c r="P123" s="454">
        <v>35.51</v>
      </c>
      <c r="Q123" s="454">
        <v>35.51</v>
      </c>
      <c r="R123" s="454"/>
      <c r="S123" s="454"/>
      <c r="T123" s="454"/>
      <c r="U123" s="454"/>
      <c r="V123" s="454"/>
      <c r="W123" s="454"/>
    </row>
    <row r="124" spans="1:23">
      <c r="A124" s="453">
        <v>117</v>
      </c>
      <c r="B124" s="454">
        <v>22.31</v>
      </c>
      <c r="C124" s="454">
        <v>22.31</v>
      </c>
      <c r="D124" s="454"/>
      <c r="E124" s="454"/>
      <c r="F124" s="454">
        <v>13.38</v>
      </c>
      <c r="G124" s="454">
        <v>13.38</v>
      </c>
      <c r="H124" s="454">
        <v>17.850000000000001</v>
      </c>
      <c r="I124" s="454">
        <v>17.850000000000001</v>
      </c>
      <c r="J124" s="454">
        <v>44.62</v>
      </c>
      <c r="K124" s="454">
        <v>44.62</v>
      </c>
      <c r="L124" s="454"/>
      <c r="M124" s="454"/>
      <c r="N124" s="454">
        <v>26.77</v>
      </c>
      <c r="O124" s="454">
        <v>26.77</v>
      </c>
      <c r="P124" s="454">
        <v>35.69</v>
      </c>
      <c r="Q124" s="454">
        <v>35.69</v>
      </c>
      <c r="R124" s="454"/>
      <c r="S124" s="454"/>
      <c r="T124" s="454"/>
      <c r="U124" s="454"/>
      <c r="V124" s="454"/>
      <c r="W124" s="454"/>
    </row>
    <row r="125" spans="1:23">
      <c r="A125" s="453">
        <v>118</v>
      </c>
      <c r="B125" s="454">
        <v>22.41</v>
      </c>
      <c r="C125" s="454">
        <v>22.41</v>
      </c>
      <c r="D125" s="454"/>
      <c r="E125" s="454"/>
      <c r="F125" s="454">
        <v>13.45</v>
      </c>
      <c r="G125" s="454">
        <v>13.45</v>
      </c>
      <c r="H125" s="454">
        <v>17.93</v>
      </c>
      <c r="I125" s="454">
        <v>17.93</v>
      </c>
      <c r="J125" s="454">
        <v>44.83</v>
      </c>
      <c r="K125" s="454">
        <v>44.83</v>
      </c>
      <c r="L125" s="454"/>
      <c r="M125" s="454"/>
      <c r="N125" s="454">
        <v>26.9</v>
      </c>
      <c r="O125" s="454">
        <v>26.9</v>
      </c>
      <c r="P125" s="454">
        <v>35.86</v>
      </c>
      <c r="Q125" s="454">
        <v>35.86</v>
      </c>
      <c r="R125" s="454"/>
      <c r="S125" s="454"/>
      <c r="T125" s="454"/>
      <c r="U125" s="454"/>
      <c r="V125" s="454"/>
      <c r="W125" s="454"/>
    </row>
    <row r="126" spans="1:23">
      <c r="A126" s="453">
        <v>119</v>
      </c>
      <c r="B126" s="454">
        <v>22.54</v>
      </c>
      <c r="C126" s="454">
        <v>22.54</v>
      </c>
      <c r="D126" s="454"/>
      <c r="E126" s="454"/>
      <c r="F126" s="454">
        <v>13.52</v>
      </c>
      <c r="G126" s="454">
        <v>13.52</v>
      </c>
      <c r="H126" s="454">
        <v>18.03</v>
      </c>
      <c r="I126" s="454">
        <v>18.03</v>
      </c>
      <c r="J126" s="454">
        <v>45.08</v>
      </c>
      <c r="K126" s="454">
        <v>45.08</v>
      </c>
      <c r="L126" s="454"/>
      <c r="M126" s="454"/>
      <c r="N126" s="454">
        <v>27.05</v>
      </c>
      <c r="O126" s="454">
        <v>27.05</v>
      </c>
      <c r="P126" s="454">
        <v>36.06</v>
      </c>
      <c r="Q126" s="454">
        <v>36.06</v>
      </c>
      <c r="R126" s="454"/>
      <c r="S126" s="454"/>
      <c r="T126" s="454"/>
      <c r="U126" s="454"/>
      <c r="V126" s="454"/>
      <c r="W126" s="454"/>
    </row>
    <row r="127" spans="1:23">
      <c r="A127" s="453">
        <v>120</v>
      </c>
      <c r="B127" s="454">
        <v>22.54</v>
      </c>
      <c r="C127" s="454">
        <v>22.54</v>
      </c>
      <c r="D127" s="454"/>
      <c r="E127" s="454"/>
      <c r="F127" s="454">
        <v>13.52</v>
      </c>
      <c r="G127" s="454">
        <v>13.52</v>
      </c>
      <c r="H127" s="454">
        <v>18.03</v>
      </c>
      <c r="I127" s="454">
        <v>18.03</v>
      </c>
      <c r="J127" s="454">
        <v>45.08</v>
      </c>
      <c r="K127" s="454">
        <v>45.08</v>
      </c>
      <c r="L127" s="454"/>
      <c r="M127" s="454"/>
      <c r="N127" s="454">
        <v>27.05</v>
      </c>
      <c r="O127" s="454">
        <v>27.05</v>
      </c>
      <c r="P127" s="454">
        <v>36.06</v>
      </c>
      <c r="Q127" s="454">
        <v>36.06</v>
      </c>
      <c r="R127" s="454"/>
      <c r="S127" s="454"/>
      <c r="T127" s="454"/>
      <c r="U127" s="454"/>
      <c r="V127" s="454"/>
      <c r="W127" s="454"/>
    </row>
    <row r="128" spans="1:23">
      <c r="A128" s="453">
        <v>121</v>
      </c>
      <c r="B128" s="454">
        <v>22.89</v>
      </c>
      <c r="C128" s="454">
        <v>22.89</v>
      </c>
      <c r="D128" s="454"/>
      <c r="E128" s="454"/>
      <c r="F128" s="454">
        <v>13.73</v>
      </c>
      <c r="G128" s="454">
        <v>13.73</v>
      </c>
      <c r="H128" s="454">
        <v>18.309999999999999</v>
      </c>
      <c r="I128" s="454">
        <v>18.309999999999999</v>
      </c>
      <c r="J128" s="454">
        <v>45.77</v>
      </c>
      <c r="K128" s="454">
        <v>45.77</v>
      </c>
      <c r="L128" s="454"/>
      <c r="M128" s="454"/>
      <c r="N128" s="454">
        <v>27.46</v>
      </c>
      <c r="O128" s="454">
        <v>27.46</v>
      </c>
      <c r="P128" s="454">
        <v>36.619999999999997</v>
      </c>
      <c r="Q128" s="454">
        <v>36.619999999999997</v>
      </c>
      <c r="R128" s="454"/>
      <c r="S128" s="454"/>
      <c r="T128" s="454"/>
      <c r="U128" s="454"/>
      <c r="V128" s="454"/>
      <c r="W128" s="454"/>
    </row>
    <row r="129" spans="1:23">
      <c r="A129" s="453">
        <v>122</v>
      </c>
      <c r="B129" s="454">
        <v>23.11</v>
      </c>
      <c r="C129" s="454">
        <v>23.11</v>
      </c>
      <c r="D129" s="454"/>
      <c r="E129" s="454"/>
      <c r="F129" s="454">
        <v>13.87</v>
      </c>
      <c r="G129" s="454">
        <v>13.87</v>
      </c>
      <c r="H129" s="454">
        <v>18.489999999999998</v>
      </c>
      <c r="I129" s="454">
        <v>18.489999999999998</v>
      </c>
      <c r="J129" s="454">
        <v>46.22</v>
      </c>
      <c r="K129" s="454">
        <v>46.22</v>
      </c>
      <c r="L129" s="454"/>
      <c r="M129" s="454"/>
      <c r="N129" s="454">
        <v>27.73</v>
      </c>
      <c r="O129" s="454">
        <v>27.73</v>
      </c>
      <c r="P129" s="454">
        <v>36.97</v>
      </c>
      <c r="Q129" s="454">
        <v>36.97</v>
      </c>
      <c r="R129" s="454"/>
      <c r="S129" s="454"/>
      <c r="T129" s="454"/>
      <c r="U129" s="454"/>
      <c r="V129" s="454"/>
      <c r="W129" s="454"/>
    </row>
    <row r="130" spans="1:23">
      <c r="A130" s="453">
        <v>123</v>
      </c>
      <c r="B130" s="454">
        <v>23.23</v>
      </c>
      <c r="C130" s="454">
        <v>23.23</v>
      </c>
      <c r="D130" s="454"/>
      <c r="E130" s="454"/>
      <c r="F130" s="454">
        <v>13.94</v>
      </c>
      <c r="G130" s="454">
        <v>13.94</v>
      </c>
      <c r="H130" s="454">
        <v>18.59</v>
      </c>
      <c r="I130" s="454">
        <v>18.59</v>
      </c>
      <c r="J130" s="454">
        <v>46.47</v>
      </c>
      <c r="K130" s="454">
        <v>46.47</v>
      </c>
      <c r="L130" s="454"/>
      <c r="M130" s="454"/>
      <c r="N130" s="454">
        <v>27.88</v>
      </c>
      <c r="O130" s="454">
        <v>27.88</v>
      </c>
      <c r="P130" s="454">
        <v>37.18</v>
      </c>
      <c r="Q130" s="454">
        <v>37.18</v>
      </c>
      <c r="R130" s="454"/>
      <c r="S130" s="454"/>
      <c r="T130" s="454"/>
      <c r="U130" s="454"/>
      <c r="V130" s="454"/>
      <c r="W130" s="454"/>
    </row>
    <row r="131" spans="1:23">
      <c r="A131" s="453">
        <v>124</v>
      </c>
      <c r="B131" s="454">
        <v>23.23</v>
      </c>
      <c r="C131" s="454">
        <v>23.23</v>
      </c>
      <c r="D131" s="454"/>
      <c r="E131" s="454"/>
      <c r="F131" s="454">
        <v>13.94</v>
      </c>
      <c r="G131" s="454">
        <v>13.94</v>
      </c>
      <c r="H131" s="454">
        <v>18.59</v>
      </c>
      <c r="I131" s="454">
        <v>18.59</v>
      </c>
      <c r="J131" s="454">
        <v>46.47</v>
      </c>
      <c r="K131" s="454">
        <v>46.47</v>
      </c>
      <c r="L131" s="454"/>
      <c r="M131" s="454"/>
      <c r="N131" s="454">
        <v>27.88</v>
      </c>
      <c r="O131" s="454">
        <v>27.88</v>
      </c>
      <c r="P131" s="454">
        <v>37.18</v>
      </c>
      <c r="Q131" s="454">
        <v>37.18</v>
      </c>
      <c r="R131" s="454"/>
      <c r="S131" s="454"/>
      <c r="T131" s="454"/>
      <c r="U131" s="454"/>
      <c r="V131" s="454"/>
      <c r="W131" s="454"/>
    </row>
    <row r="132" spans="1:23">
      <c r="A132" s="453">
        <v>125</v>
      </c>
      <c r="B132" s="454">
        <v>23.35</v>
      </c>
      <c r="C132" s="454">
        <v>23.35</v>
      </c>
      <c r="D132" s="454"/>
      <c r="E132" s="454"/>
      <c r="F132" s="454">
        <v>14.01</v>
      </c>
      <c r="G132" s="454">
        <v>14.01</v>
      </c>
      <c r="H132" s="454">
        <v>18.68</v>
      </c>
      <c r="I132" s="454">
        <v>18.68</v>
      </c>
      <c r="J132" s="454">
        <v>46.7</v>
      </c>
      <c r="K132" s="454">
        <v>46.7</v>
      </c>
      <c r="L132" s="454"/>
      <c r="M132" s="454"/>
      <c r="N132" s="454">
        <v>28.02</v>
      </c>
      <c r="O132" s="454">
        <v>28.02</v>
      </c>
      <c r="P132" s="454">
        <v>37.36</v>
      </c>
      <c r="Q132" s="454">
        <v>37.36</v>
      </c>
      <c r="R132" s="454"/>
      <c r="S132" s="454"/>
      <c r="T132" s="454"/>
      <c r="U132" s="454"/>
      <c r="V132" s="454"/>
      <c r="W132" s="454"/>
    </row>
    <row r="133" spans="1:23">
      <c r="A133" s="453">
        <v>126</v>
      </c>
      <c r="B133" s="454">
        <v>23.47</v>
      </c>
      <c r="C133" s="454">
        <v>23.47</v>
      </c>
      <c r="D133" s="454"/>
      <c r="E133" s="454"/>
      <c r="F133" s="454">
        <v>14.08</v>
      </c>
      <c r="G133" s="454">
        <v>14.08</v>
      </c>
      <c r="H133" s="454">
        <v>18.77</v>
      </c>
      <c r="I133" s="454">
        <v>18.77</v>
      </c>
      <c r="J133" s="454">
        <v>46.93</v>
      </c>
      <c r="K133" s="454">
        <v>46.93</v>
      </c>
      <c r="L133" s="454"/>
      <c r="M133" s="454"/>
      <c r="N133" s="454">
        <v>28.16</v>
      </c>
      <c r="O133" s="454">
        <v>28.16</v>
      </c>
      <c r="P133" s="454">
        <v>37.549999999999997</v>
      </c>
      <c r="Q133" s="454">
        <v>37.549999999999997</v>
      </c>
      <c r="R133" s="454"/>
      <c r="S133" s="454"/>
      <c r="T133" s="454"/>
      <c r="U133" s="454"/>
      <c r="V133" s="454"/>
      <c r="W133" s="454"/>
    </row>
    <row r="134" spans="1:23">
      <c r="A134" s="453">
        <v>127</v>
      </c>
      <c r="B134" s="454">
        <v>23.58</v>
      </c>
      <c r="C134" s="454">
        <v>23.58</v>
      </c>
      <c r="D134" s="454"/>
      <c r="E134" s="454"/>
      <c r="F134" s="454">
        <v>14.15</v>
      </c>
      <c r="G134" s="454">
        <v>14.15</v>
      </c>
      <c r="H134" s="454">
        <v>18.87</v>
      </c>
      <c r="I134" s="454">
        <v>18.87</v>
      </c>
      <c r="J134" s="454">
        <v>47.17</v>
      </c>
      <c r="K134" s="454">
        <v>47.17</v>
      </c>
      <c r="L134" s="454"/>
      <c r="M134" s="454"/>
      <c r="N134" s="454">
        <v>28.3</v>
      </c>
      <c r="O134" s="454">
        <v>28.3</v>
      </c>
      <c r="P134" s="454">
        <v>37.729999999999997</v>
      </c>
      <c r="Q134" s="454">
        <v>37.729999999999997</v>
      </c>
      <c r="R134" s="454"/>
      <c r="S134" s="454"/>
      <c r="T134" s="454"/>
      <c r="U134" s="454"/>
      <c r="V134" s="454"/>
      <c r="W134" s="454"/>
    </row>
    <row r="135" spans="1:23">
      <c r="A135" s="453">
        <v>128</v>
      </c>
      <c r="B135" s="454">
        <v>23.58</v>
      </c>
      <c r="C135" s="454">
        <v>23.58</v>
      </c>
      <c r="D135" s="454"/>
      <c r="E135" s="454"/>
      <c r="F135" s="454">
        <v>14.15</v>
      </c>
      <c r="G135" s="454">
        <v>14.15</v>
      </c>
      <c r="H135" s="454">
        <v>18.87</v>
      </c>
      <c r="I135" s="454">
        <v>18.87</v>
      </c>
      <c r="J135" s="454">
        <v>47.17</v>
      </c>
      <c r="K135" s="454">
        <v>47.17</v>
      </c>
      <c r="L135" s="454"/>
      <c r="M135" s="454"/>
      <c r="N135" s="454">
        <v>28.3</v>
      </c>
      <c r="O135" s="454">
        <v>28.3</v>
      </c>
      <c r="P135" s="454">
        <v>37.729999999999997</v>
      </c>
      <c r="Q135" s="454">
        <v>37.729999999999997</v>
      </c>
      <c r="R135" s="454"/>
      <c r="S135" s="454"/>
      <c r="T135" s="454"/>
      <c r="U135" s="454"/>
      <c r="V135" s="454"/>
      <c r="W135" s="454"/>
    </row>
    <row r="136" spans="1:23">
      <c r="A136" s="453">
        <v>129</v>
      </c>
      <c r="B136" s="454">
        <v>23.69</v>
      </c>
      <c r="C136" s="454">
        <v>23.69</v>
      </c>
      <c r="D136" s="454"/>
      <c r="E136" s="454"/>
      <c r="F136" s="454">
        <v>14.21</v>
      </c>
      <c r="G136" s="454">
        <v>14.21</v>
      </c>
      <c r="H136" s="454">
        <v>18.95</v>
      </c>
      <c r="I136" s="454">
        <v>18.95</v>
      </c>
      <c r="J136" s="454">
        <v>47.38</v>
      </c>
      <c r="K136" s="454">
        <v>47.38</v>
      </c>
      <c r="L136" s="454"/>
      <c r="M136" s="454"/>
      <c r="N136" s="454">
        <v>28.43</v>
      </c>
      <c r="O136" s="454">
        <v>28.43</v>
      </c>
      <c r="P136" s="454">
        <v>37.9</v>
      </c>
      <c r="Q136" s="454">
        <v>37.9</v>
      </c>
      <c r="R136" s="454"/>
      <c r="S136" s="454"/>
      <c r="T136" s="454"/>
      <c r="U136" s="454"/>
      <c r="V136" s="454"/>
      <c r="W136" s="454"/>
    </row>
    <row r="137" spans="1:23">
      <c r="A137" s="453">
        <v>130</v>
      </c>
      <c r="B137" s="454">
        <v>23.8</v>
      </c>
      <c r="C137" s="454">
        <v>23.8</v>
      </c>
      <c r="D137" s="454"/>
      <c r="E137" s="454"/>
      <c r="F137" s="454">
        <v>14.28</v>
      </c>
      <c r="G137" s="454">
        <v>14.28</v>
      </c>
      <c r="H137" s="454">
        <v>19.04</v>
      </c>
      <c r="I137" s="454">
        <v>19.04</v>
      </c>
      <c r="J137" s="454">
        <v>47.61</v>
      </c>
      <c r="K137" s="454">
        <v>47.61</v>
      </c>
      <c r="L137" s="454"/>
      <c r="M137" s="454"/>
      <c r="N137" s="454">
        <v>28.56</v>
      </c>
      <c r="O137" s="454">
        <v>28.56</v>
      </c>
      <c r="P137" s="454">
        <v>38.090000000000003</v>
      </c>
      <c r="Q137" s="454">
        <v>38.090000000000003</v>
      </c>
      <c r="R137" s="454"/>
      <c r="S137" s="454"/>
      <c r="T137" s="454"/>
      <c r="U137" s="454"/>
      <c r="V137" s="454"/>
      <c r="W137" s="454"/>
    </row>
    <row r="138" spans="1:23">
      <c r="A138" s="453">
        <v>131</v>
      </c>
      <c r="B138" s="454">
        <v>23.94</v>
      </c>
      <c r="C138" s="454">
        <v>23.94</v>
      </c>
      <c r="D138" s="454"/>
      <c r="E138" s="454"/>
      <c r="F138" s="454">
        <v>14.36</v>
      </c>
      <c r="G138" s="454">
        <v>14.36</v>
      </c>
      <c r="H138" s="454">
        <v>19.149999999999999</v>
      </c>
      <c r="I138" s="454">
        <v>19.149999999999999</v>
      </c>
      <c r="J138" s="454">
        <v>47.88</v>
      </c>
      <c r="K138" s="454">
        <v>47.88</v>
      </c>
      <c r="L138" s="454"/>
      <c r="M138" s="454"/>
      <c r="N138" s="454">
        <v>28.73</v>
      </c>
      <c r="O138" s="454">
        <v>28.73</v>
      </c>
      <c r="P138" s="454">
        <v>38.31</v>
      </c>
      <c r="Q138" s="454">
        <v>38.31</v>
      </c>
      <c r="R138" s="454"/>
      <c r="S138" s="454"/>
      <c r="T138" s="454"/>
      <c r="U138" s="454"/>
      <c r="V138" s="454"/>
      <c r="W138" s="454"/>
    </row>
    <row r="139" spans="1:23">
      <c r="A139" s="453">
        <v>132</v>
      </c>
      <c r="B139" s="454">
        <v>23.94</v>
      </c>
      <c r="C139" s="454">
        <v>23.94</v>
      </c>
      <c r="D139" s="454"/>
      <c r="E139" s="454"/>
      <c r="F139" s="454">
        <v>14.36</v>
      </c>
      <c r="G139" s="454">
        <v>14.36</v>
      </c>
      <c r="H139" s="454">
        <v>19.149999999999999</v>
      </c>
      <c r="I139" s="454">
        <v>19.149999999999999</v>
      </c>
      <c r="J139" s="454">
        <v>47.88</v>
      </c>
      <c r="K139" s="454">
        <v>47.88</v>
      </c>
      <c r="L139" s="454"/>
      <c r="M139" s="454"/>
      <c r="N139" s="454">
        <v>28.73</v>
      </c>
      <c r="O139" s="454">
        <v>28.73</v>
      </c>
      <c r="P139" s="454">
        <v>38.31</v>
      </c>
      <c r="Q139" s="454">
        <v>38.31</v>
      </c>
      <c r="R139" s="454"/>
      <c r="S139" s="454"/>
      <c r="T139" s="454"/>
      <c r="U139" s="454"/>
      <c r="V139" s="454"/>
      <c r="W139" s="454"/>
    </row>
    <row r="140" spans="1:23">
      <c r="A140" s="453">
        <v>133</v>
      </c>
      <c r="B140" s="454">
        <v>24.05</v>
      </c>
      <c r="C140" s="454">
        <v>24.05</v>
      </c>
      <c r="D140" s="454"/>
      <c r="E140" s="454"/>
      <c r="F140" s="454">
        <v>14.43</v>
      </c>
      <c r="G140" s="454">
        <v>14.43</v>
      </c>
      <c r="H140" s="454">
        <v>19.239999999999998</v>
      </c>
      <c r="I140" s="454">
        <v>19.239999999999998</v>
      </c>
      <c r="J140" s="454">
        <v>48.09</v>
      </c>
      <c r="K140" s="454">
        <v>48.09</v>
      </c>
      <c r="L140" s="454"/>
      <c r="M140" s="454"/>
      <c r="N140" s="454">
        <v>28.86</v>
      </c>
      <c r="O140" s="454">
        <v>28.86</v>
      </c>
      <c r="P140" s="454">
        <v>38.47</v>
      </c>
      <c r="Q140" s="454">
        <v>38.47</v>
      </c>
      <c r="R140" s="454"/>
      <c r="S140" s="454"/>
      <c r="T140" s="454"/>
      <c r="U140" s="454"/>
      <c r="V140" s="454"/>
      <c r="W140" s="454"/>
    </row>
    <row r="141" spans="1:23">
      <c r="A141" s="453">
        <v>134</v>
      </c>
      <c r="B141" s="454">
        <v>24.16</v>
      </c>
      <c r="C141" s="454">
        <v>24.16</v>
      </c>
      <c r="D141" s="454"/>
      <c r="E141" s="454"/>
      <c r="F141" s="454">
        <v>14.5</v>
      </c>
      <c r="G141" s="454">
        <v>14.5</v>
      </c>
      <c r="H141" s="454">
        <v>19.329999999999998</v>
      </c>
      <c r="I141" s="454">
        <v>19.329999999999998</v>
      </c>
      <c r="J141" s="454">
        <v>48.32</v>
      </c>
      <c r="K141" s="454">
        <v>48.32</v>
      </c>
      <c r="L141" s="454"/>
      <c r="M141" s="454"/>
      <c r="N141" s="454">
        <v>28.99</v>
      </c>
      <c r="O141" s="454">
        <v>28.99</v>
      </c>
      <c r="P141" s="454">
        <v>38.659999999999997</v>
      </c>
      <c r="Q141" s="454">
        <v>38.659999999999997</v>
      </c>
      <c r="R141" s="454"/>
      <c r="S141" s="454"/>
      <c r="T141" s="454"/>
      <c r="U141" s="454"/>
      <c r="V141" s="454"/>
      <c r="W141" s="454"/>
    </row>
    <row r="142" spans="1:23">
      <c r="A142" s="453">
        <v>135</v>
      </c>
      <c r="B142" s="454">
        <v>24.28</v>
      </c>
      <c r="C142" s="454">
        <v>24.28</v>
      </c>
      <c r="D142" s="454"/>
      <c r="E142" s="454"/>
      <c r="F142" s="454">
        <v>14.57</v>
      </c>
      <c r="G142" s="454">
        <v>14.57</v>
      </c>
      <c r="H142" s="454">
        <v>19.420000000000002</v>
      </c>
      <c r="I142" s="454">
        <v>19.420000000000002</v>
      </c>
      <c r="J142" s="454">
        <v>48.56</v>
      </c>
      <c r="K142" s="454">
        <v>48.56</v>
      </c>
      <c r="L142" s="454"/>
      <c r="M142" s="454"/>
      <c r="N142" s="454">
        <v>29.13</v>
      </c>
      <c r="O142" s="454">
        <v>29.13</v>
      </c>
      <c r="P142" s="454">
        <v>38.840000000000003</v>
      </c>
      <c r="Q142" s="454">
        <v>38.840000000000003</v>
      </c>
      <c r="R142" s="454"/>
      <c r="S142" s="454"/>
      <c r="T142" s="454"/>
      <c r="U142" s="454"/>
      <c r="V142" s="454"/>
      <c r="W142" s="454"/>
    </row>
    <row r="143" spans="1:23">
      <c r="A143" s="453">
        <v>136</v>
      </c>
      <c r="B143" s="454">
        <v>24.38</v>
      </c>
      <c r="C143" s="454">
        <v>24.38</v>
      </c>
      <c r="D143" s="454"/>
      <c r="E143" s="454"/>
      <c r="F143" s="454">
        <v>14.63</v>
      </c>
      <c r="G143" s="454">
        <v>14.63</v>
      </c>
      <c r="H143" s="454">
        <v>19.510000000000002</v>
      </c>
      <c r="I143" s="454">
        <v>19.510000000000002</v>
      </c>
      <c r="J143" s="454">
        <v>48.77</v>
      </c>
      <c r="K143" s="454">
        <v>48.77</v>
      </c>
      <c r="L143" s="454"/>
      <c r="M143" s="454"/>
      <c r="N143" s="454">
        <v>29.26</v>
      </c>
      <c r="O143" s="454">
        <v>29.26</v>
      </c>
      <c r="P143" s="454">
        <v>39.01</v>
      </c>
      <c r="Q143" s="454">
        <v>39.01</v>
      </c>
      <c r="R143" s="454"/>
      <c r="S143" s="454"/>
      <c r="T143" s="454"/>
      <c r="U143" s="454"/>
      <c r="V143" s="454"/>
      <c r="W143" s="454"/>
    </row>
    <row r="144" spans="1:23">
      <c r="A144" s="453">
        <v>137</v>
      </c>
      <c r="B144" s="454">
        <v>24.38</v>
      </c>
      <c r="C144" s="454">
        <v>24.38</v>
      </c>
      <c r="D144" s="454"/>
      <c r="E144" s="454"/>
      <c r="F144" s="454">
        <v>14.63</v>
      </c>
      <c r="G144" s="454">
        <v>14.63</v>
      </c>
      <c r="H144" s="454">
        <v>19.510000000000002</v>
      </c>
      <c r="I144" s="454">
        <v>19.510000000000002</v>
      </c>
      <c r="J144" s="454">
        <v>48.77</v>
      </c>
      <c r="K144" s="454">
        <v>48.77</v>
      </c>
      <c r="L144" s="454"/>
      <c r="M144" s="454"/>
      <c r="N144" s="454">
        <v>29.26</v>
      </c>
      <c r="O144" s="454">
        <v>29.26</v>
      </c>
      <c r="P144" s="454">
        <v>39.01</v>
      </c>
      <c r="Q144" s="454">
        <v>39.01</v>
      </c>
      <c r="R144" s="454"/>
      <c r="S144" s="454"/>
      <c r="T144" s="454"/>
      <c r="U144" s="454"/>
      <c r="V144" s="454"/>
      <c r="W144" s="454"/>
    </row>
    <row r="145" spans="1:23">
      <c r="A145" s="453">
        <v>138</v>
      </c>
      <c r="B145" s="454">
        <v>24.5</v>
      </c>
      <c r="C145" s="454">
        <v>24.5</v>
      </c>
      <c r="D145" s="454"/>
      <c r="E145" s="454"/>
      <c r="F145" s="454">
        <v>14.7</v>
      </c>
      <c r="G145" s="454">
        <v>14.7</v>
      </c>
      <c r="H145" s="454">
        <v>19.600000000000001</v>
      </c>
      <c r="I145" s="454">
        <v>19.600000000000001</v>
      </c>
      <c r="J145" s="454">
        <v>49</v>
      </c>
      <c r="K145" s="454">
        <v>49</v>
      </c>
      <c r="L145" s="454"/>
      <c r="M145" s="454"/>
      <c r="N145" s="454">
        <v>29.4</v>
      </c>
      <c r="O145" s="454">
        <v>29.4</v>
      </c>
      <c r="P145" s="454">
        <v>39.200000000000003</v>
      </c>
      <c r="Q145" s="454">
        <v>39.200000000000003</v>
      </c>
      <c r="R145" s="454"/>
      <c r="S145" s="454"/>
      <c r="T145" s="454"/>
      <c r="U145" s="454"/>
      <c r="V145" s="454"/>
      <c r="W145" s="454"/>
    </row>
    <row r="146" spans="1:23">
      <c r="A146" s="453">
        <v>139</v>
      </c>
      <c r="B146" s="454">
        <v>24.63</v>
      </c>
      <c r="C146" s="454">
        <v>24.63</v>
      </c>
      <c r="D146" s="454"/>
      <c r="E146" s="454"/>
      <c r="F146" s="454">
        <v>14.78</v>
      </c>
      <c r="G146" s="454">
        <v>14.78</v>
      </c>
      <c r="H146" s="454">
        <v>19.7</v>
      </c>
      <c r="I146" s="454">
        <v>19.7</v>
      </c>
      <c r="J146" s="454">
        <v>49.25</v>
      </c>
      <c r="K146" s="454">
        <v>49.25</v>
      </c>
      <c r="L146" s="454"/>
      <c r="M146" s="454"/>
      <c r="N146" s="454">
        <v>29.55</v>
      </c>
      <c r="O146" s="454">
        <v>29.55</v>
      </c>
      <c r="P146" s="454">
        <v>39.4</v>
      </c>
      <c r="Q146" s="454">
        <v>39.4</v>
      </c>
      <c r="R146" s="454"/>
      <c r="S146" s="454"/>
      <c r="T146" s="454"/>
      <c r="U146" s="454"/>
      <c r="V146" s="454"/>
      <c r="W146" s="454"/>
    </row>
    <row r="147" spans="1:23">
      <c r="A147" s="453">
        <v>140</v>
      </c>
      <c r="B147" s="454">
        <v>24.74</v>
      </c>
      <c r="C147" s="454">
        <v>24.74</v>
      </c>
      <c r="D147" s="454"/>
      <c r="E147" s="454"/>
      <c r="F147" s="454">
        <v>14.84</v>
      </c>
      <c r="G147" s="454">
        <v>14.84</v>
      </c>
      <c r="H147" s="454">
        <v>19.79</v>
      </c>
      <c r="I147" s="454">
        <v>19.79</v>
      </c>
      <c r="J147" s="454">
        <v>49.48</v>
      </c>
      <c r="K147" s="454">
        <v>49.48</v>
      </c>
      <c r="L147" s="454"/>
      <c r="M147" s="454"/>
      <c r="N147" s="454">
        <v>29.69</v>
      </c>
      <c r="O147" s="454">
        <v>29.69</v>
      </c>
      <c r="P147" s="454">
        <v>39.590000000000003</v>
      </c>
      <c r="Q147" s="454">
        <v>39.590000000000003</v>
      </c>
      <c r="R147" s="454"/>
      <c r="S147" s="454"/>
      <c r="T147" s="454"/>
      <c r="U147" s="454"/>
      <c r="V147" s="454"/>
      <c r="W147" s="454"/>
    </row>
    <row r="148" spans="1:23">
      <c r="A148" s="453">
        <v>141</v>
      </c>
      <c r="B148" s="454">
        <v>24.74</v>
      </c>
      <c r="C148" s="454">
        <v>24.74</v>
      </c>
      <c r="D148" s="454"/>
      <c r="E148" s="454"/>
      <c r="F148" s="454">
        <v>14.84</v>
      </c>
      <c r="G148" s="454">
        <v>14.84</v>
      </c>
      <c r="H148" s="454">
        <v>19.79</v>
      </c>
      <c r="I148" s="454">
        <v>19.79</v>
      </c>
      <c r="J148" s="454">
        <v>49.48</v>
      </c>
      <c r="K148" s="454">
        <v>49.48</v>
      </c>
      <c r="L148" s="454"/>
      <c r="M148" s="454"/>
      <c r="N148" s="454">
        <v>29.69</v>
      </c>
      <c r="O148" s="454">
        <v>29.69</v>
      </c>
      <c r="P148" s="454">
        <v>39.590000000000003</v>
      </c>
      <c r="Q148" s="454">
        <v>39.590000000000003</v>
      </c>
      <c r="R148" s="454"/>
      <c r="S148" s="454"/>
      <c r="T148" s="454"/>
      <c r="U148" s="454"/>
      <c r="V148" s="454"/>
      <c r="W148" s="454"/>
    </row>
    <row r="149" spans="1:23">
      <c r="A149" s="453">
        <v>142</v>
      </c>
      <c r="B149" s="454">
        <v>24.86</v>
      </c>
      <c r="C149" s="454">
        <v>24.86</v>
      </c>
      <c r="D149" s="454"/>
      <c r="E149" s="454"/>
      <c r="F149" s="454">
        <v>14.91</v>
      </c>
      <c r="G149" s="454">
        <v>14.91</v>
      </c>
      <c r="H149" s="454">
        <v>19.89</v>
      </c>
      <c r="I149" s="454">
        <v>19.89</v>
      </c>
      <c r="J149" s="454">
        <v>49.72</v>
      </c>
      <c r="K149" s="454">
        <v>49.72</v>
      </c>
      <c r="L149" s="454"/>
      <c r="M149" s="454"/>
      <c r="N149" s="454">
        <v>29.83</v>
      </c>
      <c r="O149" s="454">
        <v>29.83</v>
      </c>
      <c r="P149" s="454">
        <v>39.770000000000003</v>
      </c>
      <c r="Q149" s="454">
        <v>39.770000000000003</v>
      </c>
      <c r="R149" s="454"/>
      <c r="S149" s="454"/>
      <c r="T149" s="454"/>
      <c r="U149" s="454"/>
      <c r="V149" s="454"/>
      <c r="W149" s="454"/>
    </row>
    <row r="150" spans="1:23">
      <c r="A150" s="453">
        <v>143</v>
      </c>
      <c r="B150" s="454">
        <v>24.96</v>
      </c>
      <c r="C150" s="454">
        <v>24.96</v>
      </c>
      <c r="D150" s="454"/>
      <c r="E150" s="454"/>
      <c r="F150" s="454">
        <v>14.98</v>
      </c>
      <c r="G150" s="454">
        <v>14.98</v>
      </c>
      <c r="H150" s="454">
        <v>19.97</v>
      </c>
      <c r="I150" s="454">
        <v>19.97</v>
      </c>
      <c r="J150" s="454">
        <v>49.93</v>
      </c>
      <c r="K150" s="454">
        <v>49.93</v>
      </c>
      <c r="L150" s="454"/>
      <c r="M150" s="454"/>
      <c r="N150" s="454">
        <v>29.96</v>
      </c>
      <c r="O150" s="454">
        <v>29.96</v>
      </c>
      <c r="P150" s="454">
        <v>39.94</v>
      </c>
      <c r="Q150" s="454">
        <v>39.94</v>
      </c>
      <c r="R150" s="454"/>
      <c r="S150" s="454"/>
      <c r="T150" s="454"/>
      <c r="U150" s="454"/>
      <c r="V150" s="454"/>
      <c r="W150" s="454"/>
    </row>
    <row r="151" spans="1:23">
      <c r="A151" s="453">
        <v>144</v>
      </c>
      <c r="B151" s="454">
        <v>25.08</v>
      </c>
      <c r="C151" s="454">
        <v>25.08</v>
      </c>
      <c r="D151" s="454"/>
      <c r="E151" s="454"/>
      <c r="F151" s="454">
        <v>15.05</v>
      </c>
      <c r="G151" s="454">
        <v>15.05</v>
      </c>
      <c r="H151" s="454">
        <v>20.059999999999999</v>
      </c>
      <c r="I151" s="454">
        <v>20.059999999999999</v>
      </c>
      <c r="J151" s="454">
        <v>50.16</v>
      </c>
      <c r="K151" s="454">
        <v>50.16</v>
      </c>
      <c r="L151" s="454"/>
      <c r="M151" s="454"/>
      <c r="N151" s="454">
        <v>30.09</v>
      </c>
      <c r="O151" s="454">
        <v>30.09</v>
      </c>
      <c r="P151" s="454">
        <v>40.130000000000003</v>
      </c>
      <c r="Q151" s="454">
        <v>40.130000000000003</v>
      </c>
      <c r="R151" s="454"/>
      <c r="S151" s="454"/>
      <c r="T151" s="454"/>
      <c r="U151" s="454"/>
      <c r="V151" s="454"/>
      <c r="W151" s="454"/>
    </row>
    <row r="152" spans="1:23">
      <c r="A152" s="453">
        <v>145</v>
      </c>
      <c r="B152" s="454">
        <v>25.08</v>
      </c>
      <c r="C152" s="454">
        <v>25.08</v>
      </c>
      <c r="D152" s="454"/>
      <c r="E152" s="454"/>
      <c r="F152" s="454">
        <v>15.05</v>
      </c>
      <c r="G152" s="454">
        <v>15.05</v>
      </c>
      <c r="H152" s="454">
        <v>20.059999999999999</v>
      </c>
      <c r="I152" s="454">
        <v>20.059999999999999</v>
      </c>
      <c r="J152" s="454">
        <v>50.16</v>
      </c>
      <c r="K152" s="454">
        <v>50.16</v>
      </c>
      <c r="L152" s="454"/>
      <c r="M152" s="454"/>
      <c r="N152" s="454">
        <v>30.09</v>
      </c>
      <c r="O152" s="454">
        <v>30.09</v>
      </c>
      <c r="P152" s="454">
        <v>40.130000000000003</v>
      </c>
      <c r="Q152" s="454">
        <v>40.130000000000003</v>
      </c>
      <c r="R152" s="454"/>
      <c r="S152" s="454"/>
      <c r="T152" s="454"/>
      <c r="U152" s="454"/>
      <c r="V152" s="454"/>
      <c r="W152" s="454"/>
    </row>
    <row r="153" spans="1:23">
      <c r="A153" s="453">
        <v>146</v>
      </c>
      <c r="B153" s="454">
        <v>25.19</v>
      </c>
      <c r="C153" s="454">
        <v>25.19</v>
      </c>
      <c r="D153" s="454"/>
      <c r="E153" s="454"/>
      <c r="F153" s="454">
        <v>15.12</v>
      </c>
      <c r="G153" s="454">
        <v>15.12</v>
      </c>
      <c r="H153" s="454">
        <v>20.16</v>
      </c>
      <c r="I153" s="454">
        <v>20.16</v>
      </c>
      <c r="J153" s="454">
        <v>50.39</v>
      </c>
      <c r="K153" s="454">
        <v>50.39</v>
      </c>
      <c r="L153" s="454"/>
      <c r="M153" s="454"/>
      <c r="N153" s="454">
        <v>30.23</v>
      </c>
      <c r="O153" s="454">
        <v>30.23</v>
      </c>
      <c r="P153" s="454">
        <v>40.31</v>
      </c>
      <c r="Q153" s="454">
        <v>40.31</v>
      </c>
      <c r="R153" s="454"/>
      <c r="S153" s="454"/>
      <c r="T153" s="454"/>
      <c r="U153" s="454"/>
      <c r="V153" s="454"/>
      <c r="W153" s="454"/>
    </row>
    <row r="154" spans="1:23">
      <c r="A154" s="453">
        <v>147</v>
      </c>
      <c r="B154" s="454">
        <v>25.32</v>
      </c>
      <c r="C154" s="454">
        <v>25.32</v>
      </c>
      <c r="D154" s="454"/>
      <c r="E154" s="454"/>
      <c r="F154" s="454">
        <v>15.19</v>
      </c>
      <c r="G154" s="454">
        <v>15.19</v>
      </c>
      <c r="H154" s="454">
        <v>20.260000000000002</v>
      </c>
      <c r="I154" s="454">
        <v>20.260000000000002</v>
      </c>
      <c r="J154" s="454">
        <v>50.64</v>
      </c>
      <c r="K154" s="454">
        <v>50.64</v>
      </c>
      <c r="L154" s="454"/>
      <c r="M154" s="454"/>
      <c r="N154" s="454">
        <v>30.39</v>
      </c>
      <c r="O154" s="454">
        <v>30.39</v>
      </c>
      <c r="P154" s="454">
        <v>40.51</v>
      </c>
      <c r="Q154" s="454">
        <v>40.51</v>
      </c>
      <c r="R154" s="454"/>
      <c r="S154" s="454"/>
      <c r="T154" s="454"/>
      <c r="U154" s="454"/>
      <c r="V154" s="454"/>
      <c r="W154" s="454"/>
    </row>
    <row r="155" spans="1:23">
      <c r="A155" s="453">
        <v>148</v>
      </c>
      <c r="B155" s="454">
        <v>25.44</v>
      </c>
      <c r="C155" s="454">
        <v>25.44</v>
      </c>
      <c r="D155" s="454"/>
      <c r="E155" s="454"/>
      <c r="F155" s="454">
        <v>15.26</v>
      </c>
      <c r="G155" s="454">
        <v>15.26</v>
      </c>
      <c r="H155" s="454">
        <v>20.350000000000001</v>
      </c>
      <c r="I155" s="454">
        <v>20.350000000000001</v>
      </c>
      <c r="J155" s="454">
        <v>50.87</v>
      </c>
      <c r="K155" s="454">
        <v>50.87</v>
      </c>
      <c r="L155" s="454"/>
      <c r="M155" s="454"/>
      <c r="N155" s="454">
        <v>30.52</v>
      </c>
      <c r="O155" s="454">
        <v>30.52</v>
      </c>
      <c r="P155" s="454">
        <v>40.700000000000003</v>
      </c>
      <c r="Q155" s="454">
        <v>40.700000000000003</v>
      </c>
      <c r="R155" s="454"/>
      <c r="S155" s="454"/>
      <c r="T155" s="454"/>
      <c r="U155" s="454"/>
      <c r="V155" s="454"/>
      <c r="W155" s="454"/>
    </row>
    <row r="156" spans="1:23">
      <c r="A156" s="453">
        <v>149</v>
      </c>
      <c r="B156" s="454">
        <v>25.44</v>
      </c>
      <c r="C156" s="454">
        <v>25.44</v>
      </c>
      <c r="D156" s="454"/>
      <c r="E156" s="454"/>
      <c r="F156" s="454">
        <v>15.26</v>
      </c>
      <c r="G156" s="454">
        <v>15.26</v>
      </c>
      <c r="H156" s="454">
        <v>20.350000000000001</v>
      </c>
      <c r="I156" s="454">
        <v>20.350000000000001</v>
      </c>
      <c r="J156" s="454">
        <v>50.87</v>
      </c>
      <c r="K156" s="454">
        <v>50.87</v>
      </c>
      <c r="L156" s="454"/>
      <c r="M156" s="454"/>
      <c r="N156" s="454">
        <v>30.52</v>
      </c>
      <c r="O156" s="454">
        <v>30.52</v>
      </c>
      <c r="P156" s="454">
        <v>40.700000000000003</v>
      </c>
      <c r="Q156" s="454">
        <v>40.700000000000003</v>
      </c>
      <c r="R156" s="454"/>
      <c r="S156" s="454"/>
      <c r="T156" s="454"/>
      <c r="U156" s="454"/>
      <c r="V156" s="454"/>
      <c r="W156" s="454"/>
    </row>
    <row r="157" spans="1:23">
      <c r="A157" s="453">
        <v>150</v>
      </c>
      <c r="B157" s="454">
        <v>25.55</v>
      </c>
      <c r="C157" s="454">
        <v>25.55</v>
      </c>
      <c r="D157" s="454"/>
      <c r="E157" s="454"/>
      <c r="F157" s="454">
        <v>15.33</v>
      </c>
      <c r="G157" s="454">
        <v>15.33</v>
      </c>
      <c r="H157" s="454">
        <v>20.440000000000001</v>
      </c>
      <c r="I157" s="454">
        <v>20.440000000000001</v>
      </c>
      <c r="J157" s="454">
        <v>51.11</v>
      </c>
      <c r="K157" s="454">
        <v>51.11</v>
      </c>
      <c r="L157" s="454"/>
      <c r="M157" s="454"/>
      <c r="N157" s="454">
        <v>30.66</v>
      </c>
      <c r="O157" s="454">
        <v>30.66</v>
      </c>
      <c r="P157" s="454">
        <v>40.880000000000003</v>
      </c>
      <c r="Q157" s="454">
        <v>40.880000000000003</v>
      </c>
      <c r="R157" s="454"/>
      <c r="S157" s="454"/>
      <c r="T157" s="454"/>
      <c r="U157" s="454"/>
      <c r="V157" s="454"/>
      <c r="W157" s="454"/>
    </row>
    <row r="158" spans="1:23">
      <c r="A158" s="453">
        <v>151</v>
      </c>
      <c r="B158" s="454">
        <v>25.66</v>
      </c>
      <c r="C158" s="454">
        <v>25.66</v>
      </c>
      <c r="D158" s="454"/>
      <c r="E158" s="454"/>
      <c r="F158" s="454">
        <v>15.4</v>
      </c>
      <c r="G158" s="454">
        <v>15.4</v>
      </c>
      <c r="H158" s="454">
        <v>20.53</v>
      </c>
      <c r="I158" s="454">
        <v>20.53</v>
      </c>
      <c r="J158" s="454">
        <v>51.32</v>
      </c>
      <c r="K158" s="454">
        <v>51.32</v>
      </c>
      <c r="L158" s="454"/>
      <c r="M158" s="454"/>
      <c r="N158" s="454">
        <v>30.79</v>
      </c>
      <c r="O158" s="454">
        <v>30.79</v>
      </c>
      <c r="P158" s="454">
        <v>41.05</v>
      </c>
      <c r="Q158" s="454">
        <v>41.05</v>
      </c>
      <c r="R158" s="454"/>
      <c r="S158" s="454"/>
      <c r="T158" s="454"/>
      <c r="U158" s="454"/>
      <c r="V158" s="454"/>
      <c r="W158" s="454"/>
    </row>
    <row r="159" spans="1:23">
      <c r="A159" s="453">
        <v>152</v>
      </c>
      <c r="B159" s="454">
        <v>25.66</v>
      </c>
      <c r="C159" s="454">
        <v>25.66</v>
      </c>
      <c r="D159" s="454"/>
      <c r="E159" s="454"/>
      <c r="F159" s="454">
        <v>15.4</v>
      </c>
      <c r="G159" s="454">
        <v>15.4</v>
      </c>
      <c r="H159" s="454">
        <v>20.53</v>
      </c>
      <c r="I159" s="454">
        <v>20.53</v>
      </c>
      <c r="J159" s="454">
        <v>51.32</v>
      </c>
      <c r="K159" s="454">
        <v>51.32</v>
      </c>
      <c r="L159" s="454"/>
      <c r="M159" s="454"/>
      <c r="N159" s="454">
        <v>30.79</v>
      </c>
      <c r="O159" s="454">
        <v>30.79</v>
      </c>
      <c r="P159" s="454">
        <v>41.05</v>
      </c>
      <c r="Q159" s="454">
        <v>41.05</v>
      </c>
      <c r="R159" s="454"/>
      <c r="S159" s="454"/>
      <c r="T159" s="454"/>
      <c r="U159" s="454"/>
      <c r="V159" s="454"/>
      <c r="W159" s="454"/>
    </row>
    <row r="160" spans="1:23">
      <c r="A160" s="453">
        <v>153</v>
      </c>
      <c r="B160" s="454">
        <v>25.77</v>
      </c>
      <c r="C160" s="454">
        <v>25.77</v>
      </c>
      <c r="D160" s="454"/>
      <c r="E160" s="454"/>
      <c r="F160" s="454">
        <v>15.46</v>
      </c>
      <c r="G160" s="454">
        <v>15.46</v>
      </c>
      <c r="H160" s="454">
        <v>20.62</v>
      </c>
      <c r="I160" s="454">
        <v>20.62</v>
      </c>
      <c r="J160" s="454">
        <v>51.55</v>
      </c>
      <c r="K160" s="454">
        <v>51.55</v>
      </c>
      <c r="L160" s="454"/>
      <c r="M160" s="454"/>
      <c r="N160" s="454">
        <v>30.93</v>
      </c>
      <c r="O160" s="454">
        <v>30.93</v>
      </c>
      <c r="P160" s="454">
        <v>41.24</v>
      </c>
      <c r="Q160" s="454">
        <v>41.24</v>
      </c>
      <c r="R160" s="454"/>
      <c r="S160" s="454"/>
      <c r="T160" s="454"/>
      <c r="U160" s="454"/>
      <c r="V160" s="454"/>
      <c r="W160" s="454"/>
    </row>
    <row r="161" spans="1:23">
      <c r="A161" s="453">
        <v>154</v>
      </c>
      <c r="B161" s="454">
        <v>25.88</v>
      </c>
      <c r="C161" s="454">
        <v>25.88</v>
      </c>
      <c r="D161" s="454"/>
      <c r="E161" s="454"/>
      <c r="F161" s="454">
        <v>15.53</v>
      </c>
      <c r="G161" s="454">
        <v>15.53</v>
      </c>
      <c r="H161" s="454">
        <v>20.7</v>
      </c>
      <c r="I161" s="454">
        <v>20.7</v>
      </c>
      <c r="J161" s="454">
        <v>51.76</v>
      </c>
      <c r="K161" s="454">
        <v>51.76</v>
      </c>
      <c r="L161" s="454"/>
      <c r="M161" s="454"/>
      <c r="N161" s="454">
        <v>31.06</v>
      </c>
      <c r="O161" s="454">
        <v>31.06</v>
      </c>
      <c r="P161" s="454">
        <v>41.41</v>
      </c>
      <c r="Q161" s="454">
        <v>41.41</v>
      </c>
      <c r="R161" s="454"/>
      <c r="S161" s="454"/>
      <c r="T161" s="454"/>
      <c r="U161" s="454"/>
      <c r="V161" s="454"/>
      <c r="W161" s="454"/>
    </row>
    <row r="162" spans="1:23">
      <c r="A162" s="453">
        <v>155</v>
      </c>
      <c r="B162" s="454">
        <v>25.88</v>
      </c>
      <c r="C162" s="454">
        <v>25.88</v>
      </c>
      <c r="D162" s="454"/>
      <c r="E162" s="454"/>
      <c r="F162" s="454">
        <v>15.53</v>
      </c>
      <c r="G162" s="454">
        <v>15.53</v>
      </c>
      <c r="H162" s="454">
        <v>20.7</v>
      </c>
      <c r="I162" s="454">
        <v>20.7</v>
      </c>
      <c r="J162" s="454">
        <v>51.76</v>
      </c>
      <c r="K162" s="454">
        <v>51.76</v>
      </c>
      <c r="L162" s="454"/>
      <c r="M162" s="454"/>
      <c r="N162" s="454">
        <v>31.06</v>
      </c>
      <c r="O162" s="454">
        <v>31.06</v>
      </c>
      <c r="P162" s="454">
        <v>41.41</v>
      </c>
      <c r="Q162" s="454">
        <v>41.41</v>
      </c>
      <c r="R162" s="454"/>
      <c r="S162" s="454"/>
      <c r="T162" s="454"/>
      <c r="U162" s="454"/>
      <c r="V162" s="454"/>
      <c r="W162" s="454"/>
    </row>
    <row r="163" spans="1:23">
      <c r="A163" s="453">
        <v>156</v>
      </c>
      <c r="B163" s="454">
        <v>26.01</v>
      </c>
      <c r="C163" s="454">
        <v>26.01</v>
      </c>
      <c r="D163" s="454"/>
      <c r="E163" s="454"/>
      <c r="F163" s="454">
        <v>15.6</v>
      </c>
      <c r="G163" s="454">
        <v>15.6</v>
      </c>
      <c r="H163" s="454">
        <v>20.8</v>
      </c>
      <c r="I163" s="454">
        <v>20.8</v>
      </c>
      <c r="J163" s="454">
        <v>52.01</v>
      </c>
      <c r="K163" s="454">
        <v>52.01</v>
      </c>
      <c r="L163" s="454"/>
      <c r="M163" s="454"/>
      <c r="N163" s="454">
        <v>31.21</v>
      </c>
      <c r="O163" s="454">
        <v>31.21</v>
      </c>
      <c r="P163" s="454">
        <v>41.61</v>
      </c>
      <c r="Q163" s="454">
        <v>41.61</v>
      </c>
      <c r="R163" s="454"/>
      <c r="S163" s="454"/>
      <c r="T163" s="454"/>
      <c r="U163" s="454"/>
      <c r="V163" s="454"/>
      <c r="W163" s="454"/>
    </row>
    <row r="164" spans="1:23">
      <c r="A164" s="453">
        <v>157</v>
      </c>
      <c r="B164" s="454">
        <v>26.01</v>
      </c>
      <c r="C164" s="454">
        <v>26.01</v>
      </c>
      <c r="D164" s="454"/>
      <c r="E164" s="454"/>
      <c r="F164" s="454">
        <v>15.6</v>
      </c>
      <c r="G164" s="454">
        <v>15.6</v>
      </c>
      <c r="H164" s="454">
        <v>20.8</v>
      </c>
      <c r="I164" s="454">
        <v>20.8</v>
      </c>
      <c r="J164" s="454">
        <v>52.01</v>
      </c>
      <c r="K164" s="454">
        <v>52.01</v>
      </c>
      <c r="L164" s="454"/>
      <c r="M164" s="454"/>
      <c r="N164" s="454">
        <v>31.21</v>
      </c>
      <c r="O164" s="454">
        <v>31.21</v>
      </c>
      <c r="P164" s="454">
        <v>41.61</v>
      </c>
      <c r="Q164" s="454">
        <v>41.61</v>
      </c>
      <c r="R164" s="454"/>
      <c r="S164" s="454"/>
      <c r="T164" s="454"/>
      <c r="U164" s="454"/>
      <c r="V164" s="454"/>
      <c r="W164" s="454"/>
    </row>
    <row r="165" spans="1:23">
      <c r="A165" s="453">
        <v>158</v>
      </c>
      <c r="B165" s="454">
        <v>26.13</v>
      </c>
      <c r="C165" s="454">
        <v>26.13</v>
      </c>
      <c r="D165" s="454"/>
      <c r="E165" s="454"/>
      <c r="F165" s="454">
        <v>15.68</v>
      </c>
      <c r="G165" s="454">
        <v>15.68</v>
      </c>
      <c r="H165" s="454">
        <v>20.91</v>
      </c>
      <c r="I165" s="454">
        <v>20.91</v>
      </c>
      <c r="J165" s="454">
        <v>52.27</v>
      </c>
      <c r="K165" s="454">
        <v>52.27</v>
      </c>
      <c r="L165" s="454"/>
      <c r="M165" s="454"/>
      <c r="N165" s="454">
        <v>31.36</v>
      </c>
      <c r="O165" s="454">
        <v>31.36</v>
      </c>
      <c r="P165" s="454">
        <v>41.81</v>
      </c>
      <c r="Q165" s="454">
        <v>41.81</v>
      </c>
      <c r="R165" s="454"/>
      <c r="S165" s="454"/>
      <c r="T165" s="454"/>
      <c r="U165" s="454"/>
      <c r="V165" s="454"/>
      <c r="W165" s="454"/>
    </row>
    <row r="166" spans="1:23">
      <c r="A166" s="453">
        <v>159</v>
      </c>
      <c r="B166" s="454">
        <v>26.24</v>
      </c>
      <c r="C166" s="454">
        <v>26.24</v>
      </c>
      <c r="D166" s="454"/>
      <c r="E166" s="454"/>
      <c r="F166" s="454">
        <v>15.74</v>
      </c>
      <c r="G166" s="454">
        <v>15.74</v>
      </c>
      <c r="H166" s="454">
        <v>20.99</v>
      </c>
      <c r="I166" s="454">
        <v>20.99</v>
      </c>
      <c r="J166" s="454">
        <v>52.48</v>
      </c>
      <c r="K166" s="454">
        <v>52.48</v>
      </c>
      <c r="L166" s="454"/>
      <c r="M166" s="454"/>
      <c r="N166" s="454">
        <v>31.49</v>
      </c>
      <c r="O166" s="454">
        <v>31.49</v>
      </c>
      <c r="P166" s="454">
        <v>41.98</v>
      </c>
      <c r="Q166" s="454">
        <v>41.98</v>
      </c>
      <c r="R166" s="454"/>
      <c r="S166" s="454"/>
      <c r="T166" s="454"/>
      <c r="U166" s="454"/>
      <c r="V166" s="454"/>
      <c r="W166" s="454"/>
    </row>
    <row r="167" spans="1:23">
      <c r="A167" s="453">
        <v>160</v>
      </c>
      <c r="B167" s="454">
        <v>26.24</v>
      </c>
      <c r="C167" s="454">
        <v>26.24</v>
      </c>
      <c r="D167" s="454"/>
      <c r="E167" s="454"/>
      <c r="F167" s="454">
        <v>15.74</v>
      </c>
      <c r="G167" s="454">
        <v>15.74</v>
      </c>
      <c r="H167" s="454">
        <v>20.99</v>
      </c>
      <c r="I167" s="454">
        <v>20.99</v>
      </c>
      <c r="J167" s="454">
        <v>52.48</v>
      </c>
      <c r="K167" s="454">
        <v>52.48</v>
      </c>
      <c r="L167" s="454"/>
      <c r="M167" s="454"/>
      <c r="N167" s="454">
        <v>31.49</v>
      </c>
      <c r="O167" s="454">
        <v>31.49</v>
      </c>
      <c r="P167" s="454">
        <v>41.98</v>
      </c>
      <c r="Q167" s="454">
        <v>41.98</v>
      </c>
      <c r="R167" s="454"/>
      <c r="S167" s="454"/>
      <c r="T167" s="454"/>
      <c r="U167" s="454"/>
      <c r="V167" s="454"/>
      <c r="W167" s="454"/>
    </row>
    <row r="168" spans="1:23">
      <c r="A168" s="453">
        <v>161</v>
      </c>
      <c r="B168" s="454">
        <v>26.35</v>
      </c>
      <c r="C168" s="454">
        <v>26.35</v>
      </c>
      <c r="D168" s="454"/>
      <c r="E168" s="454"/>
      <c r="F168" s="454">
        <v>15.81</v>
      </c>
      <c r="G168" s="454">
        <v>15.81</v>
      </c>
      <c r="H168" s="454">
        <v>21.08</v>
      </c>
      <c r="I168" s="454">
        <v>21.08</v>
      </c>
      <c r="J168" s="454">
        <v>52.71</v>
      </c>
      <c r="K168" s="454">
        <v>52.71</v>
      </c>
      <c r="L168" s="454"/>
      <c r="M168" s="454"/>
      <c r="N168" s="454">
        <v>31.62</v>
      </c>
      <c r="O168" s="454">
        <v>31.62</v>
      </c>
      <c r="P168" s="454">
        <v>42.17</v>
      </c>
      <c r="Q168" s="454">
        <v>42.17</v>
      </c>
      <c r="R168" s="454"/>
      <c r="S168" s="454"/>
      <c r="T168" s="454"/>
      <c r="U168" s="454"/>
      <c r="V168" s="454"/>
      <c r="W168" s="454"/>
    </row>
    <row r="169" spans="1:23">
      <c r="A169" s="453">
        <v>162</v>
      </c>
      <c r="B169" s="454">
        <v>26.47</v>
      </c>
      <c r="C169" s="454">
        <v>26.47</v>
      </c>
      <c r="D169" s="454"/>
      <c r="E169" s="454"/>
      <c r="F169" s="454">
        <v>15.88</v>
      </c>
      <c r="G169" s="454">
        <v>15.88</v>
      </c>
      <c r="H169" s="454">
        <v>21.18</v>
      </c>
      <c r="I169" s="454">
        <v>21.18</v>
      </c>
      <c r="J169" s="454">
        <v>52.94</v>
      </c>
      <c r="K169" s="454">
        <v>52.94</v>
      </c>
      <c r="L169" s="454"/>
      <c r="M169" s="454"/>
      <c r="N169" s="454">
        <v>31.76</v>
      </c>
      <c r="O169" s="454">
        <v>31.76</v>
      </c>
      <c r="P169" s="454">
        <v>42.35</v>
      </c>
      <c r="Q169" s="454">
        <v>42.35</v>
      </c>
      <c r="R169" s="454"/>
      <c r="S169" s="454"/>
      <c r="T169" s="454"/>
      <c r="U169" s="454"/>
      <c r="V169" s="454"/>
      <c r="W169" s="454"/>
    </row>
    <row r="170" spans="1:23">
      <c r="A170" s="453">
        <v>163</v>
      </c>
      <c r="B170" s="454">
        <v>26.47</v>
      </c>
      <c r="C170" s="454">
        <v>26.47</v>
      </c>
      <c r="D170" s="454"/>
      <c r="E170" s="454"/>
      <c r="F170" s="454">
        <v>15.88</v>
      </c>
      <c r="G170" s="454">
        <v>15.88</v>
      </c>
      <c r="H170" s="454">
        <v>21.18</v>
      </c>
      <c r="I170" s="454">
        <v>21.18</v>
      </c>
      <c r="J170" s="454">
        <v>52.94</v>
      </c>
      <c r="K170" s="454">
        <v>52.94</v>
      </c>
      <c r="L170" s="454"/>
      <c r="M170" s="454"/>
      <c r="N170" s="454">
        <v>31.76</v>
      </c>
      <c r="O170" s="454">
        <v>31.76</v>
      </c>
      <c r="P170" s="454">
        <v>42.35</v>
      </c>
      <c r="Q170" s="454">
        <v>42.35</v>
      </c>
      <c r="R170" s="454"/>
      <c r="S170" s="454"/>
      <c r="T170" s="454"/>
      <c r="U170" s="454"/>
      <c r="V170" s="454"/>
      <c r="W170" s="454"/>
    </row>
    <row r="171" spans="1:23">
      <c r="A171" s="453">
        <v>164</v>
      </c>
      <c r="B171" s="454">
        <v>26.58</v>
      </c>
      <c r="C171" s="454">
        <v>26.58</v>
      </c>
      <c r="D171" s="454"/>
      <c r="E171" s="454"/>
      <c r="F171" s="454">
        <v>15.95</v>
      </c>
      <c r="G171" s="454">
        <v>15.95</v>
      </c>
      <c r="H171" s="454">
        <v>21.26</v>
      </c>
      <c r="I171" s="454">
        <v>21.26</v>
      </c>
      <c r="J171" s="454">
        <v>53.15</v>
      </c>
      <c r="K171" s="454">
        <v>53.15</v>
      </c>
      <c r="L171" s="454"/>
      <c r="M171" s="454"/>
      <c r="N171" s="454">
        <v>31.89</v>
      </c>
      <c r="O171" s="454">
        <v>31.89</v>
      </c>
      <c r="P171" s="454">
        <v>42.52</v>
      </c>
      <c r="Q171" s="454">
        <v>42.52</v>
      </c>
      <c r="R171" s="454"/>
      <c r="S171" s="454"/>
      <c r="T171" s="454"/>
      <c r="U171" s="454"/>
      <c r="V171" s="454"/>
      <c r="W171" s="454"/>
    </row>
    <row r="172" spans="1:23">
      <c r="A172" s="453">
        <v>165</v>
      </c>
      <c r="B172" s="454">
        <v>26.58</v>
      </c>
      <c r="C172" s="454">
        <v>26.58</v>
      </c>
      <c r="D172" s="454"/>
      <c r="E172" s="454"/>
      <c r="F172" s="454">
        <v>15.95</v>
      </c>
      <c r="G172" s="454">
        <v>15.95</v>
      </c>
      <c r="H172" s="454">
        <v>21.26</v>
      </c>
      <c r="I172" s="454">
        <v>21.26</v>
      </c>
      <c r="J172" s="454">
        <v>53.15</v>
      </c>
      <c r="K172" s="454">
        <v>53.15</v>
      </c>
      <c r="L172" s="454"/>
      <c r="M172" s="454"/>
      <c r="N172" s="454">
        <v>31.89</v>
      </c>
      <c r="O172" s="454">
        <v>31.89</v>
      </c>
      <c r="P172" s="454">
        <v>42.52</v>
      </c>
      <c r="Q172" s="454">
        <v>42.52</v>
      </c>
      <c r="R172" s="454"/>
      <c r="S172" s="454"/>
      <c r="T172" s="454"/>
      <c r="U172" s="454"/>
      <c r="V172" s="454"/>
      <c r="W172" s="454"/>
    </row>
    <row r="173" spans="1:23">
      <c r="A173" s="453">
        <v>166</v>
      </c>
      <c r="B173" s="454">
        <v>26.7</v>
      </c>
      <c r="C173" s="454">
        <v>26.7</v>
      </c>
      <c r="D173" s="454"/>
      <c r="E173" s="454"/>
      <c r="F173" s="454">
        <v>16.02</v>
      </c>
      <c r="G173" s="454">
        <v>16.02</v>
      </c>
      <c r="H173" s="454">
        <v>21.36</v>
      </c>
      <c r="I173" s="454">
        <v>21.36</v>
      </c>
      <c r="J173" s="454">
        <v>53.4</v>
      </c>
      <c r="K173" s="454">
        <v>53.4</v>
      </c>
      <c r="L173" s="454"/>
      <c r="M173" s="454"/>
      <c r="N173" s="454">
        <v>32.04</v>
      </c>
      <c r="O173" s="454">
        <v>32.04</v>
      </c>
      <c r="P173" s="454">
        <v>42.72</v>
      </c>
      <c r="Q173" s="454">
        <v>42.72</v>
      </c>
      <c r="R173" s="454"/>
      <c r="S173" s="454"/>
      <c r="T173" s="454"/>
      <c r="U173" s="454"/>
      <c r="V173" s="454"/>
      <c r="W173" s="454"/>
    </row>
    <row r="174" spans="1:23">
      <c r="A174" s="453">
        <v>167</v>
      </c>
      <c r="B174" s="454">
        <v>26.83</v>
      </c>
      <c r="C174" s="454">
        <v>26.83</v>
      </c>
      <c r="D174" s="454"/>
      <c r="E174" s="454"/>
      <c r="F174" s="454">
        <v>16.100000000000001</v>
      </c>
      <c r="G174" s="454">
        <v>16.100000000000001</v>
      </c>
      <c r="H174" s="454">
        <v>21.46</v>
      </c>
      <c r="I174" s="454">
        <v>21.46</v>
      </c>
      <c r="J174" s="454">
        <v>53.66</v>
      </c>
      <c r="K174" s="454">
        <v>53.66</v>
      </c>
      <c r="L174" s="454"/>
      <c r="M174" s="454"/>
      <c r="N174" s="454">
        <v>32.19</v>
      </c>
      <c r="O174" s="454">
        <v>32.19</v>
      </c>
      <c r="P174" s="454">
        <v>42.92</v>
      </c>
      <c r="Q174" s="454">
        <v>42.92</v>
      </c>
      <c r="R174" s="454"/>
      <c r="S174" s="454"/>
      <c r="T174" s="454"/>
      <c r="U174" s="454"/>
      <c r="V174" s="454"/>
      <c r="W174" s="454"/>
    </row>
    <row r="175" spans="1:23">
      <c r="A175" s="453">
        <v>168</v>
      </c>
      <c r="B175" s="454">
        <v>26.83</v>
      </c>
      <c r="C175" s="454">
        <v>26.83</v>
      </c>
      <c r="D175" s="454"/>
      <c r="E175" s="454"/>
      <c r="F175" s="454">
        <v>16.100000000000001</v>
      </c>
      <c r="G175" s="454">
        <v>16.100000000000001</v>
      </c>
      <c r="H175" s="454">
        <v>21.46</v>
      </c>
      <c r="I175" s="454">
        <v>21.46</v>
      </c>
      <c r="J175" s="454">
        <v>53.66</v>
      </c>
      <c r="K175" s="454">
        <v>53.66</v>
      </c>
      <c r="L175" s="454"/>
      <c r="M175" s="454"/>
      <c r="N175" s="454">
        <v>32.19</v>
      </c>
      <c r="O175" s="454">
        <v>32.19</v>
      </c>
      <c r="P175" s="454">
        <v>42.92</v>
      </c>
      <c r="Q175" s="454">
        <v>42.92</v>
      </c>
      <c r="R175" s="454"/>
      <c r="S175" s="454"/>
      <c r="T175" s="454"/>
      <c r="U175" s="454"/>
      <c r="V175" s="454"/>
      <c r="W175" s="454"/>
    </row>
    <row r="176" spans="1:23">
      <c r="A176" s="453">
        <v>169</v>
      </c>
      <c r="B176" s="454">
        <v>27.05</v>
      </c>
      <c r="C176" s="454">
        <v>27.05</v>
      </c>
      <c r="D176" s="454"/>
      <c r="E176" s="454"/>
      <c r="F176" s="454">
        <v>16.23</v>
      </c>
      <c r="G176" s="454">
        <v>16.23</v>
      </c>
      <c r="H176" s="454">
        <v>21.64</v>
      </c>
      <c r="I176" s="454">
        <v>21.64</v>
      </c>
      <c r="J176" s="454">
        <v>54.1</v>
      </c>
      <c r="K176" s="454">
        <v>54.1</v>
      </c>
      <c r="L176" s="454"/>
      <c r="M176" s="454"/>
      <c r="N176" s="454">
        <v>32.46</v>
      </c>
      <c r="O176" s="454">
        <v>32.46</v>
      </c>
      <c r="P176" s="454">
        <v>43.28</v>
      </c>
      <c r="Q176" s="454">
        <v>43.28</v>
      </c>
      <c r="R176" s="454"/>
      <c r="S176" s="454"/>
      <c r="T176" s="454"/>
      <c r="U176" s="454"/>
      <c r="V176" s="454"/>
      <c r="W176" s="454"/>
    </row>
    <row r="177" spans="1:23">
      <c r="A177" s="453">
        <v>170</v>
      </c>
      <c r="B177" s="454">
        <v>27.15</v>
      </c>
      <c r="C177" s="454">
        <v>27.15</v>
      </c>
      <c r="D177" s="454"/>
      <c r="E177" s="454"/>
      <c r="F177" s="454">
        <v>16.29</v>
      </c>
      <c r="G177" s="454">
        <v>16.29</v>
      </c>
      <c r="H177" s="454">
        <v>21.72</v>
      </c>
      <c r="I177" s="454">
        <v>21.72</v>
      </c>
      <c r="J177" s="454">
        <v>54.31</v>
      </c>
      <c r="K177" s="454">
        <v>54.31</v>
      </c>
      <c r="L177" s="454"/>
      <c r="M177" s="454"/>
      <c r="N177" s="454">
        <v>32.590000000000003</v>
      </c>
      <c r="O177" s="454">
        <v>32.590000000000003</v>
      </c>
      <c r="P177" s="454">
        <v>43.45</v>
      </c>
      <c r="Q177" s="454">
        <v>43.45</v>
      </c>
      <c r="R177" s="454"/>
      <c r="S177" s="454"/>
      <c r="T177" s="454"/>
      <c r="U177" s="454"/>
      <c r="V177" s="454"/>
      <c r="W177" s="454"/>
    </row>
    <row r="178" spans="1:23">
      <c r="A178" s="453">
        <v>171</v>
      </c>
      <c r="B178" s="454">
        <v>27.15</v>
      </c>
      <c r="C178" s="454">
        <v>27.15</v>
      </c>
      <c r="D178" s="454"/>
      <c r="E178" s="454"/>
      <c r="F178" s="454">
        <v>16.29</v>
      </c>
      <c r="G178" s="454">
        <v>16.29</v>
      </c>
      <c r="H178" s="454">
        <v>21.72</v>
      </c>
      <c r="I178" s="454">
        <v>21.72</v>
      </c>
      <c r="J178" s="454">
        <v>54.31</v>
      </c>
      <c r="K178" s="454">
        <v>54.31</v>
      </c>
      <c r="L178" s="454"/>
      <c r="M178" s="454"/>
      <c r="N178" s="454">
        <v>32.590000000000003</v>
      </c>
      <c r="O178" s="454">
        <v>32.590000000000003</v>
      </c>
      <c r="P178" s="454">
        <v>43.45</v>
      </c>
      <c r="Q178" s="454">
        <v>43.45</v>
      </c>
      <c r="R178" s="454"/>
      <c r="S178" s="454"/>
      <c r="T178" s="454"/>
      <c r="U178" s="454"/>
      <c r="V178" s="454"/>
      <c r="W178" s="454"/>
    </row>
    <row r="179" spans="1:23">
      <c r="A179" s="453">
        <v>172</v>
      </c>
      <c r="B179" s="454">
        <v>27.27</v>
      </c>
      <c r="C179" s="454">
        <v>27.27</v>
      </c>
      <c r="D179" s="454"/>
      <c r="E179" s="454"/>
      <c r="F179" s="454">
        <v>16.36</v>
      </c>
      <c r="G179" s="454">
        <v>16.36</v>
      </c>
      <c r="H179" s="454">
        <v>21.82</v>
      </c>
      <c r="I179" s="454">
        <v>21.82</v>
      </c>
      <c r="J179" s="454">
        <v>54.54</v>
      </c>
      <c r="K179" s="454">
        <v>54.54</v>
      </c>
      <c r="L179" s="454"/>
      <c r="M179" s="454"/>
      <c r="N179" s="454">
        <v>32.72</v>
      </c>
      <c r="O179" s="454">
        <v>32.72</v>
      </c>
      <c r="P179" s="454">
        <v>43.63</v>
      </c>
      <c r="Q179" s="454">
        <v>43.63</v>
      </c>
      <c r="R179" s="454"/>
      <c r="S179" s="454"/>
      <c r="T179" s="454"/>
      <c r="U179" s="454"/>
      <c r="V179" s="454"/>
      <c r="W179" s="454"/>
    </row>
    <row r="180" spans="1:23">
      <c r="A180" s="453">
        <v>173</v>
      </c>
      <c r="B180" s="454">
        <v>27.27</v>
      </c>
      <c r="C180" s="454">
        <v>27.27</v>
      </c>
      <c r="D180" s="454"/>
      <c r="E180" s="454"/>
      <c r="F180" s="454">
        <v>16.36</v>
      </c>
      <c r="G180" s="454">
        <v>16.36</v>
      </c>
      <c r="H180" s="454">
        <v>21.82</v>
      </c>
      <c r="I180" s="454">
        <v>21.82</v>
      </c>
      <c r="J180" s="454">
        <v>54.54</v>
      </c>
      <c r="K180" s="454">
        <v>54.54</v>
      </c>
      <c r="L180" s="454"/>
      <c r="M180" s="454"/>
      <c r="N180" s="454">
        <v>32.72</v>
      </c>
      <c r="O180" s="454">
        <v>32.72</v>
      </c>
      <c r="P180" s="454">
        <v>43.63</v>
      </c>
      <c r="Q180" s="454">
        <v>43.63</v>
      </c>
      <c r="R180" s="454"/>
      <c r="S180" s="454"/>
      <c r="T180" s="454"/>
      <c r="U180" s="454"/>
      <c r="V180" s="454"/>
      <c r="W180" s="454"/>
    </row>
    <row r="181" spans="1:23">
      <c r="A181" s="453">
        <v>174</v>
      </c>
      <c r="B181" s="454">
        <v>27.4</v>
      </c>
      <c r="C181" s="454">
        <v>27.4</v>
      </c>
      <c r="D181" s="454"/>
      <c r="E181" s="454"/>
      <c r="F181" s="454">
        <v>16.440000000000001</v>
      </c>
      <c r="G181" s="454">
        <v>16.440000000000001</v>
      </c>
      <c r="H181" s="454">
        <v>21.92</v>
      </c>
      <c r="I181" s="454">
        <v>21.92</v>
      </c>
      <c r="J181" s="454">
        <v>54.79</v>
      </c>
      <c r="K181" s="454">
        <v>54.79</v>
      </c>
      <c r="L181" s="454"/>
      <c r="M181" s="454"/>
      <c r="N181" s="454">
        <v>32.880000000000003</v>
      </c>
      <c r="O181" s="454">
        <v>32.880000000000003</v>
      </c>
      <c r="P181" s="454">
        <v>43.84</v>
      </c>
      <c r="Q181" s="454">
        <v>43.84</v>
      </c>
      <c r="R181" s="454"/>
      <c r="S181" s="454"/>
      <c r="T181" s="454"/>
      <c r="U181" s="454"/>
      <c r="V181" s="454"/>
      <c r="W181" s="454"/>
    </row>
    <row r="182" spans="1:23">
      <c r="A182" s="453">
        <v>175</v>
      </c>
      <c r="B182" s="454">
        <v>27.51</v>
      </c>
      <c r="C182" s="454">
        <v>27.51</v>
      </c>
      <c r="D182" s="454"/>
      <c r="E182" s="454"/>
      <c r="F182" s="454">
        <v>16.510000000000002</v>
      </c>
      <c r="G182" s="454">
        <v>16.510000000000002</v>
      </c>
      <c r="H182" s="454">
        <v>22.01</v>
      </c>
      <c r="I182" s="454">
        <v>22.01</v>
      </c>
      <c r="J182" s="454">
        <v>55.03</v>
      </c>
      <c r="K182" s="454">
        <v>55.03</v>
      </c>
      <c r="L182" s="454"/>
      <c r="M182" s="454"/>
      <c r="N182" s="454">
        <v>33.020000000000003</v>
      </c>
      <c r="O182" s="454">
        <v>33.020000000000003</v>
      </c>
      <c r="P182" s="454">
        <v>44.02</v>
      </c>
      <c r="Q182" s="454">
        <v>44.02</v>
      </c>
      <c r="R182" s="454"/>
      <c r="S182" s="454"/>
      <c r="T182" s="454"/>
      <c r="U182" s="454"/>
      <c r="V182" s="454"/>
      <c r="W182" s="454"/>
    </row>
    <row r="183" spans="1:23">
      <c r="A183" s="453">
        <v>176</v>
      </c>
      <c r="B183" s="454">
        <v>27.51</v>
      </c>
      <c r="C183" s="454">
        <v>27.51</v>
      </c>
      <c r="D183" s="454"/>
      <c r="E183" s="454"/>
      <c r="F183" s="454">
        <v>16.510000000000002</v>
      </c>
      <c r="G183" s="454">
        <v>16.510000000000002</v>
      </c>
      <c r="H183" s="454">
        <v>22.01</v>
      </c>
      <c r="I183" s="454">
        <v>22.01</v>
      </c>
      <c r="J183" s="454">
        <v>55.03</v>
      </c>
      <c r="K183" s="454">
        <v>55.03</v>
      </c>
      <c r="L183" s="454"/>
      <c r="M183" s="454"/>
      <c r="N183" s="454">
        <v>33.020000000000003</v>
      </c>
      <c r="O183" s="454">
        <v>33.020000000000003</v>
      </c>
      <c r="P183" s="454">
        <v>44.02</v>
      </c>
      <c r="Q183" s="454">
        <v>44.02</v>
      </c>
      <c r="R183" s="454"/>
      <c r="S183" s="454"/>
      <c r="T183" s="454"/>
      <c r="U183" s="454"/>
      <c r="V183" s="454"/>
      <c r="W183" s="454"/>
    </row>
    <row r="184" spans="1:23">
      <c r="A184" s="453">
        <v>177</v>
      </c>
      <c r="B184" s="454">
        <v>27.63</v>
      </c>
      <c r="C184" s="454">
        <v>27.63</v>
      </c>
      <c r="D184" s="454"/>
      <c r="E184" s="454"/>
      <c r="F184" s="454">
        <v>16.579999999999998</v>
      </c>
      <c r="G184" s="454">
        <v>16.579999999999998</v>
      </c>
      <c r="H184" s="454">
        <v>22.1</v>
      </c>
      <c r="I184" s="454">
        <v>22.1</v>
      </c>
      <c r="J184" s="454">
        <v>55.26</v>
      </c>
      <c r="K184" s="454">
        <v>55.26</v>
      </c>
      <c r="L184" s="454"/>
      <c r="M184" s="454"/>
      <c r="N184" s="454">
        <v>33.15</v>
      </c>
      <c r="O184" s="454">
        <v>33.15</v>
      </c>
      <c r="P184" s="454">
        <v>44.21</v>
      </c>
      <c r="Q184" s="454">
        <v>44.21</v>
      </c>
      <c r="R184" s="454"/>
      <c r="S184" s="454"/>
      <c r="T184" s="454"/>
      <c r="U184" s="454"/>
      <c r="V184" s="454"/>
      <c r="W184" s="454"/>
    </row>
    <row r="185" spans="1:23">
      <c r="A185" s="453">
        <v>178</v>
      </c>
      <c r="B185" s="454">
        <v>27.74</v>
      </c>
      <c r="C185" s="454">
        <v>27.74</v>
      </c>
      <c r="D185" s="454"/>
      <c r="E185" s="454"/>
      <c r="F185" s="454">
        <v>16.649999999999999</v>
      </c>
      <c r="G185" s="454">
        <v>16.649999999999999</v>
      </c>
      <c r="H185" s="454">
        <v>22.2</v>
      </c>
      <c r="I185" s="454">
        <v>22.2</v>
      </c>
      <c r="J185" s="454">
        <v>55.49</v>
      </c>
      <c r="K185" s="454">
        <v>55.49</v>
      </c>
      <c r="L185" s="454"/>
      <c r="M185" s="454"/>
      <c r="N185" s="454">
        <v>33.29</v>
      </c>
      <c r="O185" s="454">
        <v>33.29</v>
      </c>
      <c r="P185" s="454">
        <v>44.39</v>
      </c>
      <c r="Q185" s="454">
        <v>44.39</v>
      </c>
      <c r="R185" s="454"/>
      <c r="S185" s="454"/>
      <c r="T185" s="454"/>
      <c r="U185" s="454"/>
      <c r="V185" s="454"/>
      <c r="W185" s="454"/>
    </row>
    <row r="186" spans="1:23">
      <c r="A186" s="453">
        <v>179</v>
      </c>
      <c r="B186" s="454">
        <v>27.74</v>
      </c>
      <c r="C186" s="454">
        <v>27.74</v>
      </c>
      <c r="D186" s="454"/>
      <c r="E186" s="454"/>
      <c r="F186" s="454">
        <v>16.649999999999999</v>
      </c>
      <c r="G186" s="454">
        <v>16.649999999999999</v>
      </c>
      <c r="H186" s="454">
        <v>22.2</v>
      </c>
      <c r="I186" s="454">
        <v>22.2</v>
      </c>
      <c r="J186" s="454">
        <v>55.49</v>
      </c>
      <c r="K186" s="454">
        <v>55.49</v>
      </c>
      <c r="L186" s="454"/>
      <c r="M186" s="454"/>
      <c r="N186" s="454">
        <v>33.29</v>
      </c>
      <c r="O186" s="454">
        <v>33.29</v>
      </c>
      <c r="P186" s="454">
        <v>44.39</v>
      </c>
      <c r="Q186" s="454">
        <v>44.39</v>
      </c>
      <c r="R186" s="454"/>
      <c r="S186" s="454"/>
      <c r="T186" s="454"/>
      <c r="U186" s="454"/>
      <c r="V186" s="454"/>
      <c r="W186" s="454"/>
    </row>
    <row r="187" spans="1:23">
      <c r="A187" s="453">
        <v>180</v>
      </c>
      <c r="B187" s="454">
        <v>27.85</v>
      </c>
      <c r="C187" s="454">
        <v>27.85</v>
      </c>
      <c r="D187" s="454"/>
      <c r="E187" s="454"/>
      <c r="F187" s="454">
        <v>16.71</v>
      </c>
      <c r="G187" s="454">
        <v>16.71</v>
      </c>
      <c r="H187" s="454">
        <v>22.28</v>
      </c>
      <c r="I187" s="454">
        <v>22.28</v>
      </c>
      <c r="J187" s="454">
        <v>55.7</v>
      </c>
      <c r="K187" s="454">
        <v>55.7</v>
      </c>
      <c r="L187" s="454"/>
      <c r="M187" s="454"/>
      <c r="N187" s="454">
        <v>33.42</v>
      </c>
      <c r="O187" s="454">
        <v>33.42</v>
      </c>
      <c r="P187" s="454">
        <v>44.56</v>
      </c>
      <c r="Q187" s="454">
        <v>44.56</v>
      </c>
      <c r="R187" s="454"/>
      <c r="S187" s="454"/>
      <c r="T187" s="454"/>
      <c r="U187" s="454"/>
      <c r="V187" s="454"/>
      <c r="W187" s="454"/>
    </row>
    <row r="188" spans="1:23">
      <c r="A188" s="453">
        <v>181</v>
      </c>
      <c r="B188" s="454">
        <v>27.85</v>
      </c>
      <c r="C188" s="454">
        <v>27.85</v>
      </c>
      <c r="D188" s="454"/>
      <c r="E188" s="454"/>
      <c r="F188" s="454">
        <v>16.71</v>
      </c>
      <c r="G188" s="454">
        <v>16.71</v>
      </c>
      <c r="H188" s="454">
        <v>22.28</v>
      </c>
      <c r="I188" s="454">
        <v>22.28</v>
      </c>
      <c r="J188" s="454">
        <v>55.7</v>
      </c>
      <c r="K188" s="454">
        <v>55.7</v>
      </c>
      <c r="L188" s="454"/>
      <c r="M188" s="454"/>
      <c r="N188" s="454">
        <v>33.42</v>
      </c>
      <c r="O188" s="454">
        <v>33.42</v>
      </c>
      <c r="P188" s="454">
        <v>44.56</v>
      </c>
      <c r="Q188" s="454">
        <v>44.56</v>
      </c>
      <c r="R188" s="454"/>
      <c r="S188" s="454"/>
      <c r="T188" s="454"/>
      <c r="U188" s="454"/>
      <c r="V188" s="454"/>
      <c r="W188" s="454"/>
    </row>
    <row r="189" spans="1:23">
      <c r="A189" s="453">
        <v>182</v>
      </c>
      <c r="B189" s="454">
        <v>27.98</v>
      </c>
      <c r="C189" s="454">
        <v>27.98</v>
      </c>
      <c r="D189" s="454"/>
      <c r="E189" s="454"/>
      <c r="F189" s="454">
        <v>16.79</v>
      </c>
      <c r="G189" s="454">
        <v>16.79</v>
      </c>
      <c r="H189" s="454">
        <v>22.38</v>
      </c>
      <c r="I189" s="454">
        <v>22.38</v>
      </c>
      <c r="J189" s="454">
        <v>55.95</v>
      </c>
      <c r="K189" s="454">
        <v>55.95</v>
      </c>
      <c r="L189" s="454"/>
      <c r="M189" s="454"/>
      <c r="N189" s="454">
        <v>33.57</v>
      </c>
      <c r="O189" s="454">
        <v>33.57</v>
      </c>
      <c r="P189" s="454">
        <v>44.76</v>
      </c>
      <c r="Q189" s="454">
        <v>44.76</v>
      </c>
      <c r="R189" s="454"/>
      <c r="S189" s="454"/>
      <c r="T189" s="454"/>
      <c r="U189" s="454"/>
      <c r="V189" s="454"/>
      <c r="W189" s="454"/>
    </row>
    <row r="190" spans="1:23">
      <c r="A190" s="453">
        <v>183</v>
      </c>
      <c r="B190" s="454">
        <v>28.21</v>
      </c>
      <c r="C190" s="454">
        <v>28.21</v>
      </c>
      <c r="D190" s="454"/>
      <c r="E190" s="454"/>
      <c r="F190" s="454">
        <v>16.93</v>
      </c>
      <c r="G190" s="454">
        <v>16.93</v>
      </c>
      <c r="H190" s="454">
        <v>22.57</v>
      </c>
      <c r="I190" s="454">
        <v>22.57</v>
      </c>
      <c r="J190" s="454">
        <v>56.42</v>
      </c>
      <c r="K190" s="454">
        <v>56.42</v>
      </c>
      <c r="L190" s="454"/>
      <c r="M190" s="454"/>
      <c r="N190" s="454">
        <v>33.85</v>
      </c>
      <c r="O190" s="454">
        <v>33.85</v>
      </c>
      <c r="P190" s="454">
        <v>45.13</v>
      </c>
      <c r="Q190" s="454">
        <v>45.13</v>
      </c>
      <c r="R190" s="454"/>
      <c r="S190" s="454"/>
      <c r="T190" s="454"/>
      <c r="U190" s="454"/>
      <c r="V190" s="454"/>
      <c r="W190" s="454"/>
    </row>
    <row r="191" spans="1:23">
      <c r="A191" s="453">
        <v>184</v>
      </c>
      <c r="B191" s="454">
        <v>28.21</v>
      </c>
      <c r="C191" s="454">
        <v>28.21</v>
      </c>
      <c r="D191" s="454"/>
      <c r="E191" s="454"/>
      <c r="F191" s="454">
        <v>16.93</v>
      </c>
      <c r="G191" s="454">
        <v>16.93</v>
      </c>
      <c r="H191" s="454">
        <v>22.57</v>
      </c>
      <c r="I191" s="454">
        <v>22.57</v>
      </c>
      <c r="J191" s="454">
        <v>56.42</v>
      </c>
      <c r="K191" s="454">
        <v>56.42</v>
      </c>
      <c r="L191" s="454"/>
      <c r="M191" s="454"/>
      <c r="N191" s="454">
        <v>33.85</v>
      </c>
      <c r="O191" s="454">
        <v>33.85</v>
      </c>
      <c r="P191" s="454">
        <v>45.13</v>
      </c>
      <c r="Q191" s="454">
        <v>45.13</v>
      </c>
      <c r="R191" s="454"/>
      <c r="S191" s="454"/>
      <c r="T191" s="454"/>
      <c r="U191" s="454"/>
      <c r="V191" s="454"/>
      <c r="W191" s="454"/>
    </row>
    <row r="192" spans="1:23">
      <c r="A192" s="453">
        <v>185</v>
      </c>
      <c r="B192" s="454">
        <v>28.32</v>
      </c>
      <c r="C192" s="454">
        <v>28.32</v>
      </c>
      <c r="D192" s="454"/>
      <c r="E192" s="454"/>
      <c r="F192" s="454">
        <v>16.989999999999998</v>
      </c>
      <c r="G192" s="454">
        <v>16.989999999999998</v>
      </c>
      <c r="H192" s="454">
        <v>22.66</v>
      </c>
      <c r="I192" s="454">
        <v>22.66</v>
      </c>
      <c r="J192" s="454">
        <v>56.65</v>
      </c>
      <c r="K192" s="454">
        <v>56.65</v>
      </c>
      <c r="L192" s="454"/>
      <c r="M192" s="454"/>
      <c r="N192" s="454">
        <v>33.99</v>
      </c>
      <c r="O192" s="454">
        <v>33.99</v>
      </c>
      <c r="P192" s="454">
        <v>45.32</v>
      </c>
      <c r="Q192" s="454">
        <v>45.32</v>
      </c>
      <c r="R192" s="454"/>
      <c r="S192" s="454"/>
      <c r="T192" s="454"/>
      <c r="U192" s="454"/>
      <c r="V192" s="454"/>
      <c r="W192" s="454"/>
    </row>
    <row r="193" spans="1:23">
      <c r="A193" s="453">
        <v>186</v>
      </c>
      <c r="B193" s="454">
        <v>28.43</v>
      </c>
      <c r="C193" s="454">
        <v>28.43</v>
      </c>
      <c r="D193" s="454"/>
      <c r="E193" s="454"/>
      <c r="F193" s="454">
        <v>17.059999999999999</v>
      </c>
      <c r="G193" s="454">
        <v>17.059999999999999</v>
      </c>
      <c r="H193" s="454">
        <v>22.74</v>
      </c>
      <c r="I193" s="454">
        <v>22.74</v>
      </c>
      <c r="J193" s="454">
        <v>56.86</v>
      </c>
      <c r="K193" s="454">
        <v>56.86</v>
      </c>
      <c r="L193" s="454"/>
      <c r="M193" s="454"/>
      <c r="N193" s="454">
        <v>34.119999999999997</v>
      </c>
      <c r="O193" s="454">
        <v>34.119999999999997</v>
      </c>
      <c r="P193" s="454">
        <v>45.49</v>
      </c>
      <c r="Q193" s="454">
        <v>45.49</v>
      </c>
      <c r="R193" s="454"/>
      <c r="S193" s="454"/>
      <c r="T193" s="454"/>
      <c r="U193" s="454"/>
      <c r="V193" s="454"/>
      <c r="W193" s="454"/>
    </row>
    <row r="194" spans="1:23">
      <c r="A194" s="453">
        <v>187</v>
      </c>
      <c r="B194" s="454">
        <v>28.43</v>
      </c>
      <c r="C194" s="454">
        <v>28.43</v>
      </c>
      <c r="D194" s="454"/>
      <c r="E194" s="454"/>
      <c r="F194" s="454">
        <v>17.059999999999999</v>
      </c>
      <c r="G194" s="454">
        <v>17.059999999999999</v>
      </c>
      <c r="H194" s="454">
        <v>22.74</v>
      </c>
      <c r="I194" s="454">
        <v>22.74</v>
      </c>
      <c r="J194" s="454">
        <v>56.86</v>
      </c>
      <c r="K194" s="454">
        <v>56.86</v>
      </c>
      <c r="L194" s="454"/>
      <c r="M194" s="454"/>
      <c r="N194" s="454">
        <v>34.119999999999997</v>
      </c>
      <c r="O194" s="454">
        <v>34.119999999999997</v>
      </c>
      <c r="P194" s="454">
        <v>45.49</v>
      </c>
      <c r="Q194" s="454">
        <v>45.49</v>
      </c>
      <c r="R194" s="454"/>
      <c r="S194" s="454"/>
      <c r="T194" s="454"/>
      <c r="U194" s="454"/>
      <c r="V194" s="454"/>
      <c r="W194" s="454"/>
    </row>
    <row r="195" spans="1:23">
      <c r="A195" s="453">
        <v>188</v>
      </c>
      <c r="B195" s="454">
        <v>28.55</v>
      </c>
      <c r="C195" s="454">
        <v>28.55</v>
      </c>
      <c r="D195" s="454"/>
      <c r="E195" s="454"/>
      <c r="F195" s="454">
        <v>17.13</v>
      </c>
      <c r="G195" s="454">
        <v>17.13</v>
      </c>
      <c r="H195" s="454">
        <v>22.84</v>
      </c>
      <c r="I195" s="454">
        <v>22.84</v>
      </c>
      <c r="J195" s="454">
        <v>57.09</v>
      </c>
      <c r="K195" s="454">
        <v>57.09</v>
      </c>
      <c r="L195" s="454"/>
      <c r="M195" s="454"/>
      <c r="N195" s="454">
        <v>34.25</v>
      </c>
      <c r="O195" s="454">
        <v>34.25</v>
      </c>
      <c r="P195" s="454">
        <v>45.67</v>
      </c>
      <c r="Q195" s="454">
        <v>45.67</v>
      </c>
      <c r="R195" s="454"/>
      <c r="S195" s="454"/>
      <c r="T195" s="454"/>
      <c r="U195" s="454"/>
      <c r="V195" s="454"/>
      <c r="W195" s="454"/>
    </row>
    <row r="196" spans="1:23">
      <c r="A196" s="453">
        <v>189</v>
      </c>
      <c r="B196" s="454">
        <v>28.55</v>
      </c>
      <c r="C196" s="454">
        <v>28.55</v>
      </c>
      <c r="D196" s="454"/>
      <c r="E196" s="454"/>
      <c r="F196" s="454">
        <v>17.13</v>
      </c>
      <c r="G196" s="454">
        <v>17.13</v>
      </c>
      <c r="H196" s="454">
        <v>22.84</v>
      </c>
      <c r="I196" s="454">
        <v>22.84</v>
      </c>
      <c r="J196" s="454">
        <v>57.09</v>
      </c>
      <c r="K196" s="454">
        <v>57.09</v>
      </c>
      <c r="L196" s="454"/>
      <c r="M196" s="454"/>
      <c r="N196" s="454">
        <v>34.25</v>
      </c>
      <c r="O196" s="454">
        <v>34.25</v>
      </c>
      <c r="P196" s="454">
        <v>45.67</v>
      </c>
      <c r="Q196" s="454">
        <v>45.67</v>
      </c>
      <c r="R196" s="454"/>
      <c r="S196" s="454"/>
      <c r="T196" s="454"/>
      <c r="U196" s="454"/>
      <c r="V196" s="454"/>
      <c r="W196" s="454"/>
    </row>
    <row r="197" spans="1:23">
      <c r="A197" s="453">
        <v>190</v>
      </c>
      <c r="B197" s="454">
        <v>28.67</v>
      </c>
      <c r="C197" s="454">
        <v>28.67</v>
      </c>
      <c r="D197" s="454"/>
      <c r="E197" s="454"/>
      <c r="F197" s="454">
        <v>17.2</v>
      </c>
      <c r="G197" s="454">
        <v>17.2</v>
      </c>
      <c r="H197" s="454">
        <v>22.94</v>
      </c>
      <c r="I197" s="454">
        <v>22.94</v>
      </c>
      <c r="J197" s="454">
        <v>57.34</v>
      </c>
      <c r="K197" s="454">
        <v>57.34</v>
      </c>
      <c r="L197" s="454"/>
      <c r="M197" s="454"/>
      <c r="N197" s="454">
        <v>34.409999999999997</v>
      </c>
      <c r="O197" s="454">
        <v>34.409999999999997</v>
      </c>
      <c r="P197" s="454">
        <v>45.88</v>
      </c>
      <c r="Q197" s="454">
        <v>45.88</v>
      </c>
      <c r="R197" s="454"/>
      <c r="S197" s="454"/>
      <c r="T197" s="454"/>
      <c r="U197" s="454"/>
      <c r="V197" s="454"/>
      <c r="W197" s="454"/>
    </row>
    <row r="198" spans="1:23">
      <c r="A198" s="453">
        <v>191</v>
      </c>
      <c r="B198" s="454">
        <v>28.78</v>
      </c>
      <c r="C198" s="454">
        <v>28.78</v>
      </c>
      <c r="D198" s="454"/>
      <c r="E198" s="454"/>
      <c r="F198" s="454">
        <v>17.27</v>
      </c>
      <c r="G198" s="454">
        <v>17.27</v>
      </c>
      <c r="H198" s="454">
        <v>23.02</v>
      </c>
      <c r="I198" s="454">
        <v>23.02</v>
      </c>
      <c r="J198" s="454">
        <v>57.55</v>
      </c>
      <c r="K198" s="454">
        <v>57.55</v>
      </c>
      <c r="L198" s="454"/>
      <c r="M198" s="454"/>
      <c r="N198" s="454">
        <v>34.53</v>
      </c>
      <c r="O198" s="454">
        <v>34.53</v>
      </c>
      <c r="P198" s="454">
        <v>46.04</v>
      </c>
      <c r="Q198" s="454">
        <v>46.04</v>
      </c>
      <c r="R198" s="454"/>
      <c r="S198" s="454"/>
      <c r="T198" s="454"/>
      <c r="U198" s="454"/>
      <c r="V198" s="454"/>
      <c r="W198" s="454"/>
    </row>
    <row r="199" spans="1:23">
      <c r="A199" s="453">
        <v>192</v>
      </c>
      <c r="B199" s="454">
        <v>28.78</v>
      </c>
      <c r="C199" s="454">
        <v>28.78</v>
      </c>
      <c r="D199" s="454"/>
      <c r="E199" s="454"/>
      <c r="F199" s="454">
        <v>17.27</v>
      </c>
      <c r="G199" s="454">
        <v>17.27</v>
      </c>
      <c r="H199" s="454">
        <v>23.02</v>
      </c>
      <c r="I199" s="454">
        <v>23.02</v>
      </c>
      <c r="J199" s="454">
        <v>57.55</v>
      </c>
      <c r="K199" s="454">
        <v>57.55</v>
      </c>
      <c r="L199" s="454"/>
      <c r="M199" s="454"/>
      <c r="N199" s="454">
        <v>34.53</v>
      </c>
      <c r="O199" s="454">
        <v>34.53</v>
      </c>
      <c r="P199" s="454">
        <v>46.04</v>
      </c>
      <c r="Q199" s="454">
        <v>46.04</v>
      </c>
      <c r="R199" s="454"/>
      <c r="S199" s="454"/>
      <c r="T199" s="454"/>
      <c r="U199" s="454"/>
      <c r="V199" s="454"/>
      <c r="W199" s="454"/>
    </row>
    <row r="200" spans="1:23">
      <c r="A200" s="453">
        <v>193</v>
      </c>
      <c r="B200" s="454">
        <v>28.9</v>
      </c>
      <c r="C200" s="454">
        <v>28.9</v>
      </c>
      <c r="D200" s="454"/>
      <c r="E200" s="454"/>
      <c r="F200" s="454">
        <v>17.34</v>
      </c>
      <c r="G200" s="454">
        <v>17.34</v>
      </c>
      <c r="H200" s="454">
        <v>23.12</v>
      </c>
      <c r="I200" s="454">
        <v>23.12</v>
      </c>
      <c r="J200" s="454">
        <v>57.81</v>
      </c>
      <c r="K200" s="454">
        <v>57.81</v>
      </c>
      <c r="L200" s="454"/>
      <c r="M200" s="454"/>
      <c r="N200" s="454">
        <v>34.68</v>
      </c>
      <c r="O200" s="454">
        <v>34.68</v>
      </c>
      <c r="P200" s="454">
        <v>46.25</v>
      </c>
      <c r="Q200" s="454">
        <v>46.25</v>
      </c>
      <c r="R200" s="454"/>
      <c r="S200" s="454"/>
      <c r="T200" s="454"/>
      <c r="U200" s="454"/>
      <c r="V200" s="454"/>
      <c r="W200" s="454"/>
    </row>
    <row r="201" spans="1:23">
      <c r="A201" s="453">
        <v>194</v>
      </c>
      <c r="B201" s="454">
        <v>29.02</v>
      </c>
      <c r="C201" s="454">
        <v>29.02</v>
      </c>
      <c r="D201" s="454"/>
      <c r="E201" s="454"/>
      <c r="F201" s="454">
        <v>17.41</v>
      </c>
      <c r="G201" s="454">
        <v>17.41</v>
      </c>
      <c r="H201" s="454">
        <v>23.22</v>
      </c>
      <c r="I201" s="454">
        <v>23.22</v>
      </c>
      <c r="J201" s="454">
        <v>58.04</v>
      </c>
      <c r="K201" s="454">
        <v>58.04</v>
      </c>
      <c r="L201" s="454"/>
      <c r="M201" s="454"/>
      <c r="N201" s="454">
        <v>34.82</v>
      </c>
      <c r="O201" s="454">
        <v>34.82</v>
      </c>
      <c r="P201" s="454">
        <v>46.43</v>
      </c>
      <c r="Q201" s="454">
        <v>46.43</v>
      </c>
      <c r="R201" s="454"/>
      <c r="S201" s="454"/>
      <c r="T201" s="454"/>
      <c r="U201" s="454"/>
      <c r="V201" s="454"/>
      <c r="W201" s="454"/>
    </row>
    <row r="202" spans="1:23">
      <c r="A202" s="453">
        <v>195</v>
      </c>
      <c r="B202" s="454">
        <v>29.02</v>
      </c>
      <c r="C202" s="454">
        <v>29.02</v>
      </c>
      <c r="D202" s="454"/>
      <c r="E202" s="454"/>
      <c r="F202" s="454">
        <v>17.41</v>
      </c>
      <c r="G202" s="454">
        <v>17.41</v>
      </c>
      <c r="H202" s="454">
        <v>23.22</v>
      </c>
      <c r="I202" s="454">
        <v>23.22</v>
      </c>
      <c r="J202" s="454">
        <v>58.04</v>
      </c>
      <c r="K202" s="454">
        <v>58.04</v>
      </c>
      <c r="L202" s="454"/>
      <c r="M202" s="454"/>
      <c r="N202" s="454">
        <v>34.82</v>
      </c>
      <c r="O202" s="454">
        <v>34.82</v>
      </c>
      <c r="P202" s="454">
        <v>46.43</v>
      </c>
      <c r="Q202" s="454">
        <v>46.43</v>
      </c>
      <c r="R202" s="454"/>
      <c r="S202" s="454"/>
      <c r="T202" s="454"/>
      <c r="U202" s="454"/>
      <c r="V202" s="454"/>
      <c r="W202" s="454"/>
    </row>
    <row r="203" spans="1:23">
      <c r="A203" s="453">
        <v>196</v>
      </c>
      <c r="B203" s="454">
        <v>29.13</v>
      </c>
      <c r="C203" s="454">
        <v>29.13</v>
      </c>
      <c r="D203" s="454"/>
      <c r="E203" s="454"/>
      <c r="F203" s="454">
        <v>17.48</v>
      </c>
      <c r="G203" s="454">
        <v>17.48</v>
      </c>
      <c r="H203" s="454">
        <v>23.3</v>
      </c>
      <c r="I203" s="454">
        <v>23.3</v>
      </c>
      <c r="J203" s="454">
        <v>58.25</v>
      </c>
      <c r="K203" s="454">
        <v>58.25</v>
      </c>
      <c r="L203" s="454"/>
      <c r="M203" s="454"/>
      <c r="N203" s="454">
        <v>34.950000000000003</v>
      </c>
      <c r="O203" s="454">
        <v>34.950000000000003</v>
      </c>
      <c r="P203" s="454">
        <v>46.6</v>
      </c>
      <c r="Q203" s="454">
        <v>46.6</v>
      </c>
      <c r="R203" s="454"/>
      <c r="S203" s="454"/>
      <c r="T203" s="454"/>
      <c r="U203" s="454"/>
      <c r="V203" s="454"/>
      <c r="W203" s="454"/>
    </row>
    <row r="204" spans="1:23">
      <c r="A204" s="453">
        <v>197</v>
      </c>
      <c r="B204" s="454">
        <v>29.13</v>
      </c>
      <c r="C204" s="454">
        <v>29.13</v>
      </c>
      <c r="D204" s="454"/>
      <c r="E204" s="454"/>
      <c r="F204" s="454">
        <v>17.48</v>
      </c>
      <c r="G204" s="454">
        <v>17.48</v>
      </c>
      <c r="H204" s="454">
        <v>23.3</v>
      </c>
      <c r="I204" s="454">
        <v>23.3</v>
      </c>
      <c r="J204" s="454">
        <v>58.25</v>
      </c>
      <c r="K204" s="454">
        <v>58.25</v>
      </c>
      <c r="L204" s="454"/>
      <c r="M204" s="454"/>
      <c r="N204" s="454">
        <v>34.950000000000003</v>
      </c>
      <c r="O204" s="454">
        <v>34.950000000000003</v>
      </c>
      <c r="P204" s="454">
        <v>46.6</v>
      </c>
      <c r="Q204" s="454">
        <v>46.6</v>
      </c>
      <c r="R204" s="454"/>
      <c r="S204" s="454"/>
      <c r="T204" s="454"/>
      <c r="U204" s="454"/>
      <c r="V204" s="454"/>
      <c r="W204" s="454"/>
    </row>
    <row r="205" spans="1:23">
      <c r="A205" s="453">
        <v>198</v>
      </c>
      <c r="B205" s="454">
        <v>29.24</v>
      </c>
      <c r="C205" s="454">
        <v>29.24</v>
      </c>
      <c r="D205" s="454"/>
      <c r="E205" s="454"/>
      <c r="F205" s="454">
        <v>17.54</v>
      </c>
      <c r="G205" s="454">
        <v>17.54</v>
      </c>
      <c r="H205" s="454">
        <v>23.39</v>
      </c>
      <c r="I205" s="454">
        <v>23.39</v>
      </c>
      <c r="J205" s="454">
        <v>58.48</v>
      </c>
      <c r="K205" s="454">
        <v>58.48</v>
      </c>
      <c r="L205" s="454"/>
      <c r="M205" s="454"/>
      <c r="N205" s="454">
        <v>35.090000000000003</v>
      </c>
      <c r="O205" s="454">
        <v>35.090000000000003</v>
      </c>
      <c r="P205" s="454">
        <v>46.79</v>
      </c>
      <c r="Q205" s="454">
        <v>46.79</v>
      </c>
      <c r="R205" s="454"/>
      <c r="S205" s="454"/>
      <c r="T205" s="454"/>
      <c r="U205" s="454"/>
      <c r="V205" s="454"/>
      <c r="W205" s="454"/>
    </row>
    <row r="206" spans="1:23">
      <c r="A206" s="453">
        <v>199</v>
      </c>
      <c r="B206" s="454">
        <v>29.37</v>
      </c>
      <c r="C206" s="454">
        <v>29.37</v>
      </c>
      <c r="D206" s="454"/>
      <c r="E206" s="454"/>
      <c r="F206" s="454">
        <v>17.62</v>
      </c>
      <c r="G206" s="454">
        <v>17.62</v>
      </c>
      <c r="H206" s="454">
        <v>23.49</v>
      </c>
      <c r="I206" s="454">
        <v>23.49</v>
      </c>
      <c r="J206" s="454">
        <v>58.74</v>
      </c>
      <c r="K206" s="454">
        <v>58.74</v>
      </c>
      <c r="L206" s="454"/>
      <c r="M206" s="454"/>
      <c r="N206" s="454">
        <v>35.24</v>
      </c>
      <c r="O206" s="454">
        <v>35.24</v>
      </c>
      <c r="P206" s="454">
        <v>46.99</v>
      </c>
      <c r="Q206" s="454">
        <v>46.99</v>
      </c>
      <c r="R206" s="454"/>
      <c r="S206" s="454"/>
      <c r="T206" s="454"/>
      <c r="U206" s="454"/>
      <c r="V206" s="454"/>
      <c r="W206" s="454"/>
    </row>
    <row r="207" spans="1:23">
      <c r="A207" s="453">
        <v>200</v>
      </c>
      <c r="B207" s="454">
        <v>29.37</v>
      </c>
      <c r="C207" s="454">
        <v>29.37</v>
      </c>
      <c r="D207" s="454"/>
      <c r="E207" s="454"/>
      <c r="F207" s="454">
        <v>17.62</v>
      </c>
      <c r="G207" s="454">
        <v>17.62</v>
      </c>
      <c r="H207" s="454">
        <v>23.49</v>
      </c>
      <c r="I207" s="454">
        <v>23.49</v>
      </c>
      <c r="J207" s="454">
        <v>58.74</v>
      </c>
      <c r="K207" s="454">
        <v>58.74</v>
      </c>
      <c r="L207" s="454"/>
      <c r="M207" s="454"/>
      <c r="N207" s="454">
        <v>35.24</v>
      </c>
      <c r="O207" s="454">
        <v>35.24</v>
      </c>
      <c r="P207" s="454">
        <v>46.99</v>
      </c>
      <c r="Q207" s="454">
        <v>46.99</v>
      </c>
      <c r="R207" s="454"/>
      <c r="S207" s="454"/>
      <c r="T207" s="454"/>
      <c r="U207" s="454"/>
      <c r="V207" s="454"/>
      <c r="W207" s="454"/>
    </row>
    <row r="208" spans="1:23">
      <c r="A208" s="453">
        <v>201</v>
      </c>
      <c r="B208" s="454">
        <v>29.47</v>
      </c>
      <c r="C208" s="454">
        <v>29.47</v>
      </c>
      <c r="D208" s="454"/>
      <c r="E208" s="454"/>
      <c r="F208" s="454">
        <v>17.68</v>
      </c>
      <c r="G208" s="454">
        <v>17.68</v>
      </c>
      <c r="H208" s="454">
        <v>23.58</v>
      </c>
      <c r="I208" s="454">
        <v>23.58</v>
      </c>
      <c r="J208" s="454">
        <v>58.95</v>
      </c>
      <c r="K208" s="454">
        <v>58.95</v>
      </c>
      <c r="L208" s="454"/>
      <c r="M208" s="454"/>
      <c r="N208" s="454">
        <v>35.369999999999997</v>
      </c>
      <c r="O208" s="454">
        <v>35.369999999999997</v>
      </c>
      <c r="P208" s="454">
        <v>47.16</v>
      </c>
      <c r="Q208" s="454">
        <v>47.16</v>
      </c>
      <c r="R208" s="454"/>
      <c r="S208" s="454"/>
      <c r="T208" s="454"/>
      <c r="U208" s="454"/>
      <c r="V208" s="454"/>
      <c r="W208" s="454"/>
    </row>
    <row r="209" spans="1:23">
      <c r="A209" s="453">
        <v>202</v>
      </c>
      <c r="B209" s="454">
        <v>29.47</v>
      </c>
      <c r="C209" s="454">
        <v>29.47</v>
      </c>
      <c r="D209" s="454"/>
      <c r="E209" s="454"/>
      <c r="F209" s="454">
        <v>17.68</v>
      </c>
      <c r="G209" s="454">
        <v>17.68</v>
      </c>
      <c r="H209" s="454">
        <v>23.58</v>
      </c>
      <c r="I209" s="454">
        <v>23.58</v>
      </c>
      <c r="J209" s="454">
        <v>58.95</v>
      </c>
      <c r="K209" s="454">
        <v>58.95</v>
      </c>
      <c r="L209" s="454"/>
      <c r="M209" s="454"/>
      <c r="N209" s="454">
        <v>35.369999999999997</v>
      </c>
      <c r="O209" s="454">
        <v>35.369999999999997</v>
      </c>
      <c r="P209" s="454">
        <v>47.16</v>
      </c>
      <c r="Q209" s="454">
        <v>47.16</v>
      </c>
      <c r="R209" s="454"/>
      <c r="S209" s="454"/>
      <c r="T209" s="454"/>
      <c r="U209" s="454"/>
      <c r="V209" s="454"/>
      <c r="W209" s="454"/>
    </row>
    <row r="210" spans="1:23">
      <c r="A210" s="453">
        <v>203</v>
      </c>
      <c r="B210" s="454">
        <v>29.47</v>
      </c>
      <c r="C210" s="454">
        <v>29.47</v>
      </c>
      <c r="D210" s="454"/>
      <c r="E210" s="454"/>
      <c r="F210" s="454">
        <v>17.68</v>
      </c>
      <c r="G210" s="454">
        <v>17.68</v>
      </c>
      <c r="H210" s="454">
        <v>23.58</v>
      </c>
      <c r="I210" s="454">
        <v>23.58</v>
      </c>
      <c r="J210" s="454">
        <v>58.95</v>
      </c>
      <c r="K210" s="454">
        <v>58.95</v>
      </c>
      <c r="L210" s="454"/>
      <c r="M210" s="454"/>
      <c r="N210" s="454">
        <v>35.369999999999997</v>
      </c>
      <c r="O210" s="454">
        <v>35.369999999999997</v>
      </c>
      <c r="P210" s="454">
        <v>47.16</v>
      </c>
      <c r="Q210" s="454">
        <v>47.16</v>
      </c>
      <c r="R210" s="454"/>
      <c r="S210" s="454"/>
      <c r="T210" s="454"/>
      <c r="U210" s="454"/>
      <c r="V210" s="454"/>
      <c r="W210" s="454"/>
    </row>
    <row r="211" spans="1:23">
      <c r="A211" s="453">
        <v>204</v>
      </c>
      <c r="B211" s="454">
        <v>29.47</v>
      </c>
      <c r="C211" s="454">
        <v>29.47</v>
      </c>
      <c r="D211" s="454"/>
      <c r="E211" s="454"/>
      <c r="F211" s="454">
        <v>17.68</v>
      </c>
      <c r="G211" s="454">
        <v>17.68</v>
      </c>
      <c r="H211" s="454">
        <v>23.58</v>
      </c>
      <c r="I211" s="454">
        <v>23.58</v>
      </c>
      <c r="J211" s="454">
        <v>58.95</v>
      </c>
      <c r="K211" s="454">
        <v>58.95</v>
      </c>
      <c r="L211" s="454"/>
      <c r="M211" s="454"/>
      <c r="N211" s="454">
        <v>35.369999999999997</v>
      </c>
      <c r="O211" s="454">
        <v>35.369999999999997</v>
      </c>
      <c r="P211" s="454">
        <v>47.16</v>
      </c>
      <c r="Q211" s="454">
        <v>47.16</v>
      </c>
      <c r="R211" s="454"/>
      <c r="S211" s="454"/>
      <c r="T211" s="454"/>
      <c r="U211" s="454"/>
      <c r="V211" s="454"/>
      <c r="W211" s="454"/>
    </row>
    <row r="212" spans="1:23">
      <c r="A212" s="453">
        <v>205</v>
      </c>
      <c r="B212" s="454">
        <v>29.47</v>
      </c>
      <c r="C212" s="454">
        <v>29.47</v>
      </c>
      <c r="D212" s="454"/>
      <c r="E212" s="454"/>
      <c r="F212" s="454">
        <v>17.68</v>
      </c>
      <c r="G212" s="454">
        <v>17.68</v>
      </c>
      <c r="H212" s="454">
        <v>23.58</v>
      </c>
      <c r="I212" s="454">
        <v>23.58</v>
      </c>
      <c r="J212" s="454">
        <v>58.95</v>
      </c>
      <c r="K212" s="454">
        <v>58.95</v>
      </c>
      <c r="L212" s="454"/>
      <c r="M212" s="454"/>
      <c r="N212" s="454">
        <v>35.369999999999997</v>
      </c>
      <c r="O212" s="454">
        <v>35.369999999999997</v>
      </c>
      <c r="P212" s="454">
        <v>47.16</v>
      </c>
      <c r="Q212" s="454">
        <v>47.16</v>
      </c>
      <c r="R212" s="454"/>
      <c r="S212" s="454"/>
      <c r="T212" s="454"/>
      <c r="U212" s="454"/>
      <c r="V212" s="454"/>
      <c r="W212" s="454"/>
    </row>
    <row r="213" spans="1:23">
      <c r="A213" s="453">
        <v>206</v>
      </c>
      <c r="B213" s="454">
        <v>29.6</v>
      </c>
      <c r="C213" s="454">
        <v>29.6</v>
      </c>
      <c r="D213" s="454"/>
      <c r="E213" s="454"/>
      <c r="F213" s="454">
        <v>17.760000000000002</v>
      </c>
      <c r="G213" s="454">
        <v>17.760000000000002</v>
      </c>
      <c r="H213" s="454">
        <v>23.68</v>
      </c>
      <c r="I213" s="454">
        <v>23.68</v>
      </c>
      <c r="J213" s="454">
        <v>59.2</v>
      </c>
      <c r="K213" s="454">
        <v>59.2</v>
      </c>
      <c r="L213" s="454"/>
      <c r="M213" s="454"/>
      <c r="N213" s="454">
        <v>35.520000000000003</v>
      </c>
      <c r="O213" s="454">
        <v>35.520000000000003</v>
      </c>
      <c r="P213" s="454">
        <v>47.36</v>
      </c>
      <c r="Q213" s="454">
        <v>47.36</v>
      </c>
      <c r="R213" s="454"/>
      <c r="S213" s="454"/>
      <c r="T213" s="454"/>
      <c r="U213" s="454"/>
      <c r="V213" s="454"/>
      <c r="W213" s="454"/>
    </row>
    <row r="214" spans="1:23">
      <c r="A214" s="453">
        <v>207</v>
      </c>
      <c r="B214" s="454">
        <v>29.6</v>
      </c>
      <c r="C214" s="454">
        <v>29.6</v>
      </c>
      <c r="D214" s="454"/>
      <c r="E214" s="454"/>
      <c r="F214" s="454">
        <v>17.760000000000002</v>
      </c>
      <c r="G214" s="454">
        <v>17.760000000000002</v>
      </c>
      <c r="H214" s="454">
        <v>23.68</v>
      </c>
      <c r="I214" s="454">
        <v>23.68</v>
      </c>
      <c r="J214" s="454">
        <v>59.2</v>
      </c>
      <c r="K214" s="454">
        <v>59.2</v>
      </c>
      <c r="L214" s="454"/>
      <c r="M214" s="454"/>
      <c r="N214" s="454">
        <v>35.520000000000003</v>
      </c>
      <c r="O214" s="454">
        <v>35.520000000000003</v>
      </c>
      <c r="P214" s="454">
        <v>47.36</v>
      </c>
      <c r="Q214" s="454">
        <v>47.36</v>
      </c>
      <c r="R214" s="454"/>
      <c r="S214" s="454"/>
      <c r="T214" s="454"/>
      <c r="U214" s="454"/>
      <c r="V214" s="454"/>
      <c r="W214" s="454"/>
    </row>
    <row r="215" spans="1:23">
      <c r="A215" s="453">
        <v>208</v>
      </c>
      <c r="B215" s="454">
        <v>29.6</v>
      </c>
      <c r="C215" s="454">
        <v>29.6</v>
      </c>
      <c r="D215" s="454"/>
      <c r="E215" s="454"/>
      <c r="F215" s="454">
        <v>17.760000000000002</v>
      </c>
      <c r="G215" s="454">
        <v>17.760000000000002</v>
      </c>
      <c r="H215" s="454">
        <v>23.68</v>
      </c>
      <c r="I215" s="454">
        <v>23.68</v>
      </c>
      <c r="J215" s="454">
        <v>59.2</v>
      </c>
      <c r="K215" s="454">
        <v>59.2</v>
      </c>
      <c r="L215" s="454"/>
      <c r="M215" s="454"/>
      <c r="N215" s="454">
        <v>35.520000000000003</v>
      </c>
      <c r="O215" s="454">
        <v>35.520000000000003</v>
      </c>
      <c r="P215" s="454">
        <v>47.36</v>
      </c>
      <c r="Q215" s="454">
        <v>47.36</v>
      </c>
      <c r="R215" s="454"/>
      <c r="S215" s="454"/>
      <c r="T215" s="454"/>
      <c r="U215" s="454"/>
      <c r="V215" s="454"/>
      <c r="W215" s="454"/>
    </row>
    <row r="216" spans="1:23">
      <c r="A216" s="453">
        <v>209</v>
      </c>
      <c r="B216" s="454">
        <v>29.6</v>
      </c>
      <c r="C216" s="454">
        <v>29.6</v>
      </c>
      <c r="D216" s="454"/>
      <c r="E216" s="454"/>
      <c r="F216" s="454">
        <v>17.760000000000002</v>
      </c>
      <c r="G216" s="454">
        <v>17.760000000000002</v>
      </c>
      <c r="H216" s="454">
        <v>23.68</v>
      </c>
      <c r="I216" s="454">
        <v>23.68</v>
      </c>
      <c r="J216" s="454">
        <v>59.2</v>
      </c>
      <c r="K216" s="454">
        <v>59.2</v>
      </c>
      <c r="L216" s="454"/>
      <c r="M216" s="454"/>
      <c r="N216" s="454">
        <v>35.520000000000003</v>
      </c>
      <c r="O216" s="454">
        <v>35.520000000000003</v>
      </c>
      <c r="P216" s="454">
        <v>47.36</v>
      </c>
      <c r="Q216" s="454">
        <v>47.36</v>
      </c>
      <c r="R216" s="454"/>
      <c r="S216" s="454"/>
      <c r="T216" s="454"/>
      <c r="U216" s="454"/>
      <c r="V216" s="454"/>
      <c r="W216" s="454"/>
    </row>
    <row r="217" spans="1:23">
      <c r="A217" s="453">
        <v>210</v>
      </c>
      <c r="B217" s="454">
        <v>29.7</v>
      </c>
      <c r="C217" s="454">
        <v>29.7</v>
      </c>
      <c r="D217" s="454"/>
      <c r="E217" s="454"/>
      <c r="F217" s="454">
        <v>17.82</v>
      </c>
      <c r="G217" s="454">
        <v>17.82</v>
      </c>
      <c r="H217" s="454">
        <v>23.76</v>
      </c>
      <c r="I217" s="454">
        <v>23.76</v>
      </c>
      <c r="J217" s="454">
        <v>59.41</v>
      </c>
      <c r="K217" s="454">
        <v>59.41</v>
      </c>
      <c r="L217" s="454"/>
      <c r="M217" s="454"/>
      <c r="N217" s="454">
        <v>35.65</v>
      </c>
      <c r="O217" s="454">
        <v>35.65</v>
      </c>
      <c r="P217" s="454">
        <v>47.53</v>
      </c>
      <c r="Q217" s="454">
        <v>47.53</v>
      </c>
      <c r="R217" s="454"/>
      <c r="S217" s="454"/>
      <c r="T217" s="454"/>
      <c r="U217" s="454"/>
      <c r="V217" s="454"/>
      <c r="W217" s="454"/>
    </row>
    <row r="218" spans="1:23">
      <c r="A218" s="453">
        <v>211</v>
      </c>
      <c r="B218" s="454">
        <v>29.7</v>
      </c>
      <c r="C218" s="454">
        <v>29.7</v>
      </c>
      <c r="D218" s="454"/>
      <c r="E218" s="454"/>
      <c r="F218" s="454">
        <v>17.82</v>
      </c>
      <c r="G218" s="454">
        <v>17.82</v>
      </c>
      <c r="H218" s="454">
        <v>23.76</v>
      </c>
      <c r="I218" s="454">
        <v>23.76</v>
      </c>
      <c r="J218" s="454">
        <v>59.41</v>
      </c>
      <c r="K218" s="454">
        <v>59.41</v>
      </c>
      <c r="L218" s="454"/>
      <c r="M218" s="454"/>
      <c r="N218" s="454">
        <v>35.65</v>
      </c>
      <c r="O218" s="454">
        <v>35.65</v>
      </c>
      <c r="P218" s="454">
        <v>47.53</v>
      </c>
      <c r="Q218" s="454">
        <v>47.53</v>
      </c>
      <c r="R218" s="454"/>
      <c r="S218" s="454"/>
      <c r="T218" s="454"/>
      <c r="U218" s="454"/>
      <c r="V218" s="454"/>
      <c r="W218" s="454"/>
    </row>
    <row r="219" spans="1:23">
      <c r="A219" s="453">
        <v>212</v>
      </c>
      <c r="B219" s="454">
        <v>29.7</v>
      </c>
      <c r="C219" s="454">
        <v>29.7</v>
      </c>
      <c r="D219" s="454"/>
      <c r="E219" s="454"/>
      <c r="F219" s="454">
        <v>17.82</v>
      </c>
      <c r="G219" s="454">
        <v>17.82</v>
      </c>
      <c r="H219" s="454">
        <v>23.76</v>
      </c>
      <c r="I219" s="454">
        <v>23.76</v>
      </c>
      <c r="J219" s="454">
        <v>59.41</v>
      </c>
      <c r="K219" s="454">
        <v>59.41</v>
      </c>
      <c r="L219" s="454"/>
      <c r="M219" s="454"/>
      <c r="N219" s="454">
        <v>35.65</v>
      </c>
      <c r="O219" s="454">
        <v>35.65</v>
      </c>
      <c r="P219" s="454">
        <v>47.53</v>
      </c>
      <c r="Q219" s="454">
        <v>47.53</v>
      </c>
      <c r="R219" s="454"/>
      <c r="S219" s="454"/>
      <c r="T219" s="454"/>
      <c r="U219" s="454"/>
      <c r="V219" s="454"/>
      <c r="W219" s="454"/>
    </row>
    <row r="220" spans="1:23">
      <c r="A220" s="453">
        <v>213</v>
      </c>
      <c r="B220" s="454">
        <v>29.7</v>
      </c>
      <c r="C220" s="454">
        <v>29.7</v>
      </c>
      <c r="D220" s="454"/>
      <c r="E220" s="454"/>
      <c r="F220" s="454">
        <v>17.82</v>
      </c>
      <c r="G220" s="454">
        <v>17.82</v>
      </c>
      <c r="H220" s="454">
        <v>23.76</v>
      </c>
      <c r="I220" s="454">
        <v>23.76</v>
      </c>
      <c r="J220" s="454">
        <v>59.41</v>
      </c>
      <c r="K220" s="454">
        <v>59.41</v>
      </c>
      <c r="L220" s="454"/>
      <c r="M220" s="454"/>
      <c r="N220" s="454">
        <v>35.65</v>
      </c>
      <c r="O220" s="454">
        <v>35.65</v>
      </c>
      <c r="P220" s="454">
        <v>47.53</v>
      </c>
      <c r="Q220" s="454">
        <v>47.53</v>
      </c>
      <c r="R220" s="454"/>
      <c r="S220" s="454"/>
      <c r="T220" s="454"/>
      <c r="U220" s="454"/>
      <c r="V220" s="454"/>
      <c r="W220" s="454"/>
    </row>
    <row r="221" spans="1:23">
      <c r="A221" s="453">
        <v>214</v>
      </c>
      <c r="B221" s="454">
        <v>29.82</v>
      </c>
      <c r="C221" s="454">
        <v>29.82</v>
      </c>
      <c r="D221" s="454"/>
      <c r="E221" s="454"/>
      <c r="F221" s="454">
        <v>17.89</v>
      </c>
      <c r="G221" s="454">
        <v>17.89</v>
      </c>
      <c r="H221" s="454">
        <v>23.86</v>
      </c>
      <c r="I221" s="454">
        <v>23.86</v>
      </c>
      <c r="J221" s="454">
        <v>59.64</v>
      </c>
      <c r="K221" s="454">
        <v>59.64</v>
      </c>
      <c r="L221" s="454"/>
      <c r="M221" s="454"/>
      <c r="N221" s="454">
        <v>35.78</v>
      </c>
      <c r="O221" s="454">
        <v>35.78</v>
      </c>
      <c r="P221" s="454">
        <v>47.71</v>
      </c>
      <c r="Q221" s="454">
        <v>47.71</v>
      </c>
      <c r="R221" s="454"/>
      <c r="S221" s="454"/>
      <c r="T221" s="454"/>
      <c r="U221" s="454"/>
      <c r="V221" s="454"/>
      <c r="W221" s="454"/>
    </row>
    <row r="222" spans="1:23">
      <c r="A222" s="453">
        <v>215</v>
      </c>
      <c r="B222" s="454">
        <v>29.82</v>
      </c>
      <c r="C222" s="454">
        <v>29.82</v>
      </c>
      <c r="D222" s="454"/>
      <c r="E222" s="454"/>
      <c r="F222" s="454">
        <v>17.89</v>
      </c>
      <c r="G222" s="454">
        <v>17.89</v>
      </c>
      <c r="H222" s="454">
        <v>23.86</v>
      </c>
      <c r="I222" s="454">
        <v>23.86</v>
      </c>
      <c r="J222" s="454">
        <v>59.64</v>
      </c>
      <c r="K222" s="454">
        <v>59.64</v>
      </c>
      <c r="L222" s="454"/>
      <c r="M222" s="454"/>
      <c r="N222" s="454">
        <v>35.78</v>
      </c>
      <c r="O222" s="454">
        <v>35.78</v>
      </c>
      <c r="P222" s="454">
        <v>47.71</v>
      </c>
      <c r="Q222" s="454">
        <v>47.71</v>
      </c>
      <c r="R222" s="454"/>
      <c r="S222" s="454"/>
      <c r="T222" s="454"/>
      <c r="U222" s="454"/>
      <c r="V222" s="454"/>
      <c r="W222" s="454"/>
    </row>
    <row r="223" spans="1:23">
      <c r="A223" s="453">
        <v>216</v>
      </c>
      <c r="B223" s="454">
        <v>29.82</v>
      </c>
      <c r="C223" s="454">
        <v>29.82</v>
      </c>
      <c r="D223" s="454"/>
      <c r="E223" s="454"/>
      <c r="F223" s="454">
        <v>17.89</v>
      </c>
      <c r="G223" s="454">
        <v>17.89</v>
      </c>
      <c r="H223" s="454">
        <v>23.86</v>
      </c>
      <c r="I223" s="454">
        <v>23.86</v>
      </c>
      <c r="J223" s="454">
        <v>59.64</v>
      </c>
      <c r="K223" s="454">
        <v>59.64</v>
      </c>
      <c r="L223" s="454"/>
      <c r="M223" s="454"/>
      <c r="N223" s="454">
        <v>35.78</v>
      </c>
      <c r="O223" s="454">
        <v>35.78</v>
      </c>
      <c r="P223" s="454">
        <v>47.71</v>
      </c>
      <c r="Q223" s="454">
        <v>47.71</v>
      </c>
      <c r="R223" s="454"/>
      <c r="S223" s="454"/>
      <c r="T223" s="454"/>
      <c r="U223" s="454"/>
      <c r="V223" s="454"/>
      <c r="W223" s="454"/>
    </row>
    <row r="224" spans="1:23">
      <c r="A224" s="453">
        <v>217</v>
      </c>
      <c r="B224" s="454">
        <v>29.82</v>
      </c>
      <c r="C224" s="454">
        <v>29.82</v>
      </c>
      <c r="D224" s="454"/>
      <c r="E224" s="454"/>
      <c r="F224" s="454">
        <v>17.89</v>
      </c>
      <c r="G224" s="454">
        <v>17.89</v>
      </c>
      <c r="H224" s="454">
        <v>23.86</v>
      </c>
      <c r="I224" s="454">
        <v>23.86</v>
      </c>
      <c r="J224" s="454">
        <v>59.64</v>
      </c>
      <c r="K224" s="454">
        <v>59.64</v>
      </c>
      <c r="L224" s="454"/>
      <c r="M224" s="454"/>
      <c r="N224" s="454">
        <v>35.78</v>
      </c>
      <c r="O224" s="454">
        <v>35.78</v>
      </c>
      <c r="P224" s="454">
        <v>47.71</v>
      </c>
      <c r="Q224" s="454">
        <v>47.71</v>
      </c>
      <c r="R224" s="454"/>
      <c r="S224" s="454"/>
      <c r="T224" s="454"/>
      <c r="U224" s="454"/>
      <c r="V224" s="454"/>
      <c r="W224" s="454"/>
    </row>
    <row r="225" spans="1:23">
      <c r="A225" s="453">
        <v>218</v>
      </c>
      <c r="B225" s="454">
        <v>29.94</v>
      </c>
      <c r="C225" s="454">
        <v>29.94</v>
      </c>
      <c r="D225" s="454"/>
      <c r="E225" s="454"/>
      <c r="F225" s="454">
        <v>17.96</v>
      </c>
      <c r="G225" s="454">
        <v>17.96</v>
      </c>
      <c r="H225" s="454">
        <v>23.95</v>
      </c>
      <c r="I225" s="454">
        <v>23.95</v>
      </c>
      <c r="J225" s="454">
        <v>59.87</v>
      </c>
      <c r="K225" s="454">
        <v>59.87</v>
      </c>
      <c r="L225" s="454"/>
      <c r="M225" s="454"/>
      <c r="N225" s="454">
        <v>35.92</v>
      </c>
      <c r="O225" s="454">
        <v>35.92</v>
      </c>
      <c r="P225" s="454">
        <v>47.9</v>
      </c>
      <c r="Q225" s="454">
        <v>47.9</v>
      </c>
      <c r="R225" s="454"/>
      <c r="S225" s="454"/>
      <c r="T225" s="454"/>
      <c r="U225" s="454"/>
      <c r="V225" s="454"/>
      <c r="W225" s="454"/>
    </row>
    <row r="226" spans="1:23">
      <c r="A226" s="453">
        <v>219</v>
      </c>
      <c r="B226" s="454">
        <v>29.94</v>
      </c>
      <c r="C226" s="454">
        <v>29.94</v>
      </c>
      <c r="D226" s="454"/>
      <c r="E226" s="454"/>
      <c r="F226" s="454">
        <v>17.96</v>
      </c>
      <c r="G226" s="454">
        <v>17.96</v>
      </c>
      <c r="H226" s="454">
        <v>23.95</v>
      </c>
      <c r="I226" s="454">
        <v>23.95</v>
      </c>
      <c r="J226" s="454">
        <v>59.87</v>
      </c>
      <c r="K226" s="454">
        <v>59.87</v>
      </c>
      <c r="L226" s="454"/>
      <c r="M226" s="454"/>
      <c r="N226" s="454">
        <v>35.92</v>
      </c>
      <c r="O226" s="454">
        <v>35.92</v>
      </c>
      <c r="P226" s="454">
        <v>47.9</v>
      </c>
      <c r="Q226" s="454">
        <v>47.9</v>
      </c>
      <c r="R226" s="454"/>
      <c r="S226" s="454"/>
      <c r="T226" s="454"/>
      <c r="U226" s="454"/>
      <c r="V226" s="454"/>
      <c r="W226" s="454"/>
    </row>
    <row r="227" spans="1:23">
      <c r="A227" s="453">
        <v>220</v>
      </c>
      <c r="B227" s="454">
        <v>29.94</v>
      </c>
      <c r="C227" s="454">
        <v>29.94</v>
      </c>
      <c r="D227" s="454"/>
      <c r="E227" s="454"/>
      <c r="F227" s="454">
        <v>17.96</v>
      </c>
      <c r="G227" s="454">
        <v>17.96</v>
      </c>
      <c r="H227" s="454">
        <v>23.95</v>
      </c>
      <c r="I227" s="454">
        <v>23.95</v>
      </c>
      <c r="J227" s="454">
        <v>59.87</v>
      </c>
      <c r="K227" s="454">
        <v>59.87</v>
      </c>
      <c r="L227" s="454"/>
      <c r="M227" s="454"/>
      <c r="N227" s="454">
        <v>35.92</v>
      </c>
      <c r="O227" s="454">
        <v>35.92</v>
      </c>
      <c r="P227" s="454">
        <v>47.9</v>
      </c>
      <c r="Q227" s="454">
        <v>47.9</v>
      </c>
      <c r="R227" s="454"/>
      <c r="S227" s="454"/>
      <c r="T227" s="454"/>
      <c r="U227" s="454"/>
      <c r="V227" s="454"/>
      <c r="W227" s="454"/>
    </row>
    <row r="228" spans="1:23">
      <c r="A228" s="453">
        <v>221</v>
      </c>
      <c r="B228" s="454">
        <v>29.94</v>
      </c>
      <c r="C228" s="454">
        <v>29.94</v>
      </c>
      <c r="D228" s="454"/>
      <c r="E228" s="454"/>
      <c r="F228" s="454">
        <v>17.96</v>
      </c>
      <c r="G228" s="454">
        <v>17.96</v>
      </c>
      <c r="H228" s="454">
        <v>23.95</v>
      </c>
      <c r="I228" s="454">
        <v>23.95</v>
      </c>
      <c r="J228" s="454">
        <v>59.87</v>
      </c>
      <c r="K228" s="454">
        <v>59.87</v>
      </c>
      <c r="L228" s="454"/>
      <c r="M228" s="454"/>
      <c r="N228" s="454">
        <v>35.92</v>
      </c>
      <c r="O228" s="454">
        <v>35.92</v>
      </c>
      <c r="P228" s="454">
        <v>47.9</v>
      </c>
      <c r="Q228" s="454">
        <v>47.9</v>
      </c>
      <c r="R228" s="454"/>
      <c r="S228" s="454"/>
      <c r="T228" s="454"/>
      <c r="U228" s="454"/>
      <c r="V228" s="454"/>
      <c r="W228" s="454"/>
    </row>
    <row r="229" spans="1:23">
      <c r="A229" s="453">
        <v>222</v>
      </c>
      <c r="B229" s="454">
        <v>29.94</v>
      </c>
      <c r="C229" s="454">
        <v>29.94</v>
      </c>
      <c r="D229" s="454"/>
      <c r="E229" s="454"/>
      <c r="F229" s="454">
        <v>17.96</v>
      </c>
      <c r="G229" s="454">
        <v>17.96</v>
      </c>
      <c r="H229" s="454">
        <v>23.95</v>
      </c>
      <c r="I229" s="454">
        <v>23.95</v>
      </c>
      <c r="J229" s="454">
        <v>59.87</v>
      </c>
      <c r="K229" s="454">
        <v>59.87</v>
      </c>
      <c r="L229" s="454"/>
      <c r="M229" s="454"/>
      <c r="N229" s="454">
        <v>35.92</v>
      </c>
      <c r="O229" s="454">
        <v>35.92</v>
      </c>
      <c r="P229" s="454">
        <v>47.9</v>
      </c>
      <c r="Q229" s="454">
        <v>47.9</v>
      </c>
      <c r="R229" s="454"/>
      <c r="S229" s="454"/>
      <c r="T229" s="454"/>
      <c r="U229" s="454"/>
      <c r="V229" s="454"/>
      <c r="W229" s="454"/>
    </row>
    <row r="230" spans="1:23">
      <c r="A230" s="453">
        <v>223</v>
      </c>
      <c r="B230" s="454">
        <v>30.05</v>
      </c>
      <c r="C230" s="454">
        <v>30.05</v>
      </c>
      <c r="D230" s="454"/>
      <c r="E230" s="454"/>
      <c r="F230" s="454">
        <v>18.03</v>
      </c>
      <c r="G230" s="454">
        <v>18.03</v>
      </c>
      <c r="H230" s="454">
        <v>24.04</v>
      </c>
      <c r="I230" s="454">
        <v>24.04</v>
      </c>
      <c r="J230" s="454">
        <v>60.1</v>
      </c>
      <c r="K230" s="454">
        <v>60.1</v>
      </c>
      <c r="L230" s="454"/>
      <c r="M230" s="454"/>
      <c r="N230" s="454">
        <v>36.06</v>
      </c>
      <c r="O230" s="454">
        <v>36.06</v>
      </c>
      <c r="P230" s="454">
        <v>48.08</v>
      </c>
      <c r="Q230" s="454">
        <v>48.08</v>
      </c>
      <c r="R230" s="454"/>
      <c r="S230" s="454"/>
      <c r="T230" s="454"/>
      <c r="U230" s="454"/>
      <c r="V230" s="454"/>
      <c r="W230" s="454"/>
    </row>
    <row r="231" spans="1:23">
      <c r="A231" s="453">
        <v>224</v>
      </c>
      <c r="B231" s="454">
        <v>30.05</v>
      </c>
      <c r="C231" s="454">
        <v>30.05</v>
      </c>
      <c r="D231" s="454"/>
      <c r="E231" s="454"/>
      <c r="F231" s="454">
        <v>18.03</v>
      </c>
      <c r="G231" s="454">
        <v>18.03</v>
      </c>
      <c r="H231" s="454">
        <v>24.04</v>
      </c>
      <c r="I231" s="454">
        <v>24.04</v>
      </c>
      <c r="J231" s="454">
        <v>60.1</v>
      </c>
      <c r="K231" s="454">
        <v>60.1</v>
      </c>
      <c r="L231" s="454"/>
      <c r="M231" s="454"/>
      <c r="N231" s="454">
        <v>36.06</v>
      </c>
      <c r="O231" s="454">
        <v>36.06</v>
      </c>
      <c r="P231" s="454">
        <v>48.08</v>
      </c>
      <c r="Q231" s="454">
        <v>48.08</v>
      </c>
      <c r="R231" s="454"/>
      <c r="S231" s="454"/>
      <c r="T231" s="454"/>
      <c r="U231" s="454"/>
      <c r="V231" s="454"/>
      <c r="W231" s="454"/>
    </row>
    <row r="232" spans="1:23">
      <c r="A232" s="453">
        <v>225</v>
      </c>
      <c r="B232" s="454">
        <v>30.05</v>
      </c>
      <c r="C232" s="454">
        <v>30.05</v>
      </c>
      <c r="D232" s="454"/>
      <c r="E232" s="454"/>
      <c r="F232" s="454">
        <v>18.03</v>
      </c>
      <c r="G232" s="454">
        <v>18.03</v>
      </c>
      <c r="H232" s="454">
        <v>24.04</v>
      </c>
      <c r="I232" s="454">
        <v>24.04</v>
      </c>
      <c r="J232" s="454">
        <v>60.1</v>
      </c>
      <c r="K232" s="454">
        <v>60.1</v>
      </c>
      <c r="L232" s="454"/>
      <c r="M232" s="454"/>
      <c r="N232" s="454">
        <v>36.06</v>
      </c>
      <c r="O232" s="454">
        <v>36.06</v>
      </c>
      <c r="P232" s="454">
        <v>48.08</v>
      </c>
      <c r="Q232" s="454">
        <v>48.08</v>
      </c>
      <c r="R232" s="454"/>
      <c r="S232" s="454"/>
      <c r="T232" s="454"/>
      <c r="U232" s="454"/>
      <c r="V232" s="454"/>
      <c r="W232" s="454"/>
    </row>
    <row r="233" spans="1:23">
      <c r="A233" s="453">
        <v>226</v>
      </c>
      <c r="B233" s="454">
        <v>30.05</v>
      </c>
      <c r="C233" s="454">
        <v>30.05</v>
      </c>
      <c r="D233" s="454"/>
      <c r="E233" s="454"/>
      <c r="F233" s="454">
        <v>18.03</v>
      </c>
      <c r="G233" s="454">
        <v>18.03</v>
      </c>
      <c r="H233" s="454">
        <v>24.04</v>
      </c>
      <c r="I233" s="454">
        <v>24.04</v>
      </c>
      <c r="J233" s="454">
        <v>60.1</v>
      </c>
      <c r="K233" s="454">
        <v>60.1</v>
      </c>
      <c r="L233" s="454"/>
      <c r="M233" s="454"/>
      <c r="N233" s="454">
        <v>36.06</v>
      </c>
      <c r="O233" s="454">
        <v>36.06</v>
      </c>
      <c r="P233" s="454">
        <v>48.08</v>
      </c>
      <c r="Q233" s="454">
        <v>48.08</v>
      </c>
      <c r="R233" s="454"/>
      <c r="S233" s="454"/>
      <c r="T233" s="454"/>
      <c r="U233" s="454"/>
      <c r="V233" s="454"/>
      <c r="W233" s="454"/>
    </row>
    <row r="234" spans="1:23">
      <c r="A234" s="453">
        <v>227</v>
      </c>
      <c r="B234" s="454">
        <v>30.17</v>
      </c>
      <c r="C234" s="454">
        <v>30.17</v>
      </c>
      <c r="D234" s="454"/>
      <c r="E234" s="454"/>
      <c r="F234" s="454">
        <v>18.100000000000001</v>
      </c>
      <c r="G234" s="454">
        <v>18.100000000000001</v>
      </c>
      <c r="H234" s="454">
        <v>24.13</v>
      </c>
      <c r="I234" s="454">
        <v>24.13</v>
      </c>
      <c r="J234" s="454">
        <v>60.34</v>
      </c>
      <c r="K234" s="454">
        <v>60.34</v>
      </c>
      <c r="L234" s="454"/>
      <c r="M234" s="454"/>
      <c r="N234" s="454">
        <v>36.200000000000003</v>
      </c>
      <c r="O234" s="454">
        <v>36.200000000000003</v>
      </c>
      <c r="P234" s="454">
        <v>48.27</v>
      </c>
      <c r="Q234" s="454">
        <v>48.27</v>
      </c>
      <c r="R234" s="454"/>
      <c r="S234" s="454"/>
      <c r="T234" s="454"/>
      <c r="U234" s="454"/>
      <c r="V234" s="454"/>
      <c r="W234" s="454"/>
    </row>
    <row r="235" spans="1:23">
      <c r="A235" s="453">
        <v>228</v>
      </c>
      <c r="B235" s="454">
        <v>30.17</v>
      </c>
      <c r="C235" s="454">
        <v>30.17</v>
      </c>
      <c r="D235" s="454"/>
      <c r="E235" s="454"/>
      <c r="F235" s="454">
        <v>18.100000000000001</v>
      </c>
      <c r="G235" s="454">
        <v>18.100000000000001</v>
      </c>
      <c r="H235" s="454">
        <v>24.13</v>
      </c>
      <c r="I235" s="454">
        <v>24.13</v>
      </c>
      <c r="J235" s="454">
        <v>60.34</v>
      </c>
      <c r="K235" s="454">
        <v>60.34</v>
      </c>
      <c r="L235" s="454"/>
      <c r="M235" s="454"/>
      <c r="N235" s="454">
        <v>36.200000000000003</v>
      </c>
      <c r="O235" s="454">
        <v>36.200000000000003</v>
      </c>
      <c r="P235" s="454">
        <v>48.27</v>
      </c>
      <c r="Q235" s="454">
        <v>48.27</v>
      </c>
      <c r="R235" s="454"/>
      <c r="S235" s="454"/>
      <c r="T235" s="454"/>
      <c r="U235" s="454"/>
      <c r="V235" s="454"/>
      <c r="W235" s="454"/>
    </row>
    <row r="236" spans="1:23">
      <c r="A236" s="453">
        <v>229</v>
      </c>
      <c r="B236" s="454">
        <v>30.17</v>
      </c>
      <c r="C236" s="454">
        <v>30.17</v>
      </c>
      <c r="D236" s="454"/>
      <c r="E236" s="454"/>
      <c r="F236" s="454">
        <v>18.100000000000001</v>
      </c>
      <c r="G236" s="454">
        <v>18.100000000000001</v>
      </c>
      <c r="H236" s="454">
        <v>24.13</v>
      </c>
      <c r="I236" s="454">
        <v>24.13</v>
      </c>
      <c r="J236" s="454">
        <v>60.34</v>
      </c>
      <c r="K236" s="454">
        <v>60.34</v>
      </c>
      <c r="L236" s="454"/>
      <c r="M236" s="454"/>
      <c r="N236" s="454">
        <v>36.200000000000003</v>
      </c>
      <c r="O236" s="454">
        <v>36.200000000000003</v>
      </c>
      <c r="P236" s="454">
        <v>48.27</v>
      </c>
      <c r="Q236" s="454">
        <v>48.27</v>
      </c>
      <c r="R236" s="454"/>
      <c r="S236" s="454"/>
      <c r="T236" s="454"/>
      <c r="U236" s="454"/>
      <c r="V236" s="454"/>
      <c r="W236" s="454"/>
    </row>
    <row r="237" spans="1:23">
      <c r="A237" s="453">
        <v>230</v>
      </c>
      <c r="B237" s="454">
        <v>30.17</v>
      </c>
      <c r="C237" s="454">
        <v>30.17</v>
      </c>
      <c r="D237" s="454"/>
      <c r="E237" s="454"/>
      <c r="F237" s="454">
        <v>18.100000000000001</v>
      </c>
      <c r="G237" s="454">
        <v>18.100000000000001</v>
      </c>
      <c r="H237" s="454">
        <v>24.13</v>
      </c>
      <c r="I237" s="454">
        <v>24.13</v>
      </c>
      <c r="J237" s="454">
        <v>60.34</v>
      </c>
      <c r="K237" s="454">
        <v>60.34</v>
      </c>
      <c r="L237" s="454"/>
      <c r="M237" s="454"/>
      <c r="N237" s="454">
        <v>36.200000000000003</v>
      </c>
      <c r="O237" s="454">
        <v>36.200000000000003</v>
      </c>
      <c r="P237" s="454">
        <v>48.27</v>
      </c>
      <c r="Q237" s="454">
        <v>48.27</v>
      </c>
      <c r="R237" s="454"/>
      <c r="S237" s="454"/>
      <c r="T237" s="454"/>
      <c r="U237" s="454"/>
      <c r="V237" s="454"/>
      <c r="W237" s="454"/>
    </row>
    <row r="238" spans="1:23">
      <c r="A238" s="453">
        <v>231</v>
      </c>
      <c r="B238" s="454">
        <v>30.28</v>
      </c>
      <c r="C238" s="454">
        <v>30.28</v>
      </c>
      <c r="D238" s="454"/>
      <c r="E238" s="454"/>
      <c r="F238" s="454">
        <v>18.170000000000002</v>
      </c>
      <c r="G238" s="454">
        <v>18.170000000000002</v>
      </c>
      <c r="H238" s="454">
        <v>24.23</v>
      </c>
      <c r="I238" s="454">
        <v>24.23</v>
      </c>
      <c r="J238" s="454">
        <v>60.57</v>
      </c>
      <c r="K238" s="454">
        <v>60.57</v>
      </c>
      <c r="L238" s="454"/>
      <c r="M238" s="454"/>
      <c r="N238" s="454">
        <v>36.340000000000003</v>
      </c>
      <c r="O238" s="454">
        <v>36.340000000000003</v>
      </c>
      <c r="P238" s="454">
        <v>48.45</v>
      </c>
      <c r="Q238" s="454">
        <v>48.45</v>
      </c>
      <c r="R238" s="454"/>
      <c r="S238" s="454"/>
      <c r="T238" s="454"/>
      <c r="U238" s="454"/>
      <c r="V238" s="454"/>
      <c r="W238" s="454"/>
    </row>
    <row r="239" spans="1:23">
      <c r="A239" s="453">
        <v>232</v>
      </c>
      <c r="B239" s="454">
        <v>30.28</v>
      </c>
      <c r="C239" s="454">
        <v>30.28</v>
      </c>
      <c r="D239" s="454"/>
      <c r="E239" s="454"/>
      <c r="F239" s="454">
        <v>18.170000000000002</v>
      </c>
      <c r="G239" s="454">
        <v>18.170000000000002</v>
      </c>
      <c r="H239" s="454">
        <v>24.23</v>
      </c>
      <c r="I239" s="454">
        <v>24.23</v>
      </c>
      <c r="J239" s="454">
        <v>60.57</v>
      </c>
      <c r="K239" s="454">
        <v>60.57</v>
      </c>
      <c r="L239" s="454"/>
      <c r="M239" s="454"/>
      <c r="N239" s="454">
        <v>36.340000000000003</v>
      </c>
      <c r="O239" s="454">
        <v>36.340000000000003</v>
      </c>
      <c r="P239" s="454">
        <v>48.45</v>
      </c>
      <c r="Q239" s="454">
        <v>48.45</v>
      </c>
      <c r="R239" s="454"/>
      <c r="S239" s="454"/>
      <c r="T239" s="454"/>
      <c r="U239" s="454"/>
      <c r="V239" s="454"/>
      <c r="W239" s="454"/>
    </row>
    <row r="240" spans="1:23">
      <c r="A240" s="453">
        <v>233</v>
      </c>
      <c r="B240" s="454">
        <v>30.28</v>
      </c>
      <c r="C240" s="454">
        <v>30.28</v>
      </c>
      <c r="D240" s="454"/>
      <c r="E240" s="454"/>
      <c r="F240" s="454">
        <v>18.170000000000002</v>
      </c>
      <c r="G240" s="454">
        <v>18.170000000000002</v>
      </c>
      <c r="H240" s="454">
        <v>24.23</v>
      </c>
      <c r="I240" s="454">
        <v>24.23</v>
      </c>
      <c r="J240" s="454">
        <v>60.57</v>
      </c>
      <c r="K240" s="454">
        <v>60.57</v>
      </c>
      <c r="L240" s="454"/>
      <c r="M240" s="454"/>
      <c r="N240" s="454">
        <v>36.340000000000003</v>
      </c>
      <c r="O240" s="454">
        <v>36.340000000000003</v>
      </c>
      <c r="P240" s="454">
        <v>48.45</v>
      </c>
      <c r="Q240" s="454">
        <v>48.45</v>
      </c>
      <c r="R240" s="454"/>
      <c r="S240" s="454"/>
      <c r="T240" s="454"/>
      <c r="U240" s="454"/>
      <c r="V240" s="454"/>
      <c r="W240" s="454"/>
    </row>
    <row r="241" spans="1:23">
      <c r="A241" s="453">
        <v>234</v>
      </c>
      <c r="B241" s="454">
        <v>30.28</v>
      </c>
      <c r="C241" s="454">
        <v>30.28</v>
      </c>
      <c r="D241" s="454"/>
      <c r="E241" s="454"/>
      <c r="F241" s="454">
        <v>18.170000000000002</v>
      </c>
      <c r="G241" s="454">
        <v>18.170000000000002</v>
      </c>
      <c r="H241" s="454">
        <v>24.23</v>
      </c>
      <c r="I241" s="454">
        <v>24.23</v>
      </c>
      <c r="J241" s="454">
        <v>60.57</v>
      </c>
      <c r="K241" s="454">
        <v>60.57</v>
      </c>
      <c r="L241" s="454"/>
      <c r="M241" s="454"/>
      <c r="N241" s="454">
        <v>36.340000000000003</v>
      </c>
      <c r="O241" s="454">
        <v>36.340000000000003</v>
      </c>
      <c r="P241" s="454">
        <v>48.45</v>
      </c>
      <c r="Q241" s="454">
        <v>48.45</v>
      </c>
      <c r="R241" s="454"/>
      <c r="S241" s="454"/>
      <c r="T241" s="454"/>
      <c r="U241" s="454"/>
      <c r="V241" s="454"/>
      <c r="W241" s="454"/>
    </row>
    <row r="242" spans="1:23">
      <c r="A242" s="453">
        <v>235</v>
      </c>
      <c r="B242" s="454">
        <v>30.4</v>
      </c>
      <c r="C242" s="454">
        <v>30.4</v>
      </c>
      <c r="D242" s="454"/>
      <c r="E242" s="454"/>
      <c r="F242" s="454">
        <v>18.239999999999998</v>
      </c>
      <c r="G242" s="454">
        <v>18.239999999999998</v>
      </c>
      <c r="H242" s="454">
        <v>24.32</v>
      </c>
      <c r="I242" s="454">
        <v>24.32</v>
      </c>
      <c r="J242" s="454">
        <v>60.8</v>
      </c>
      <c r="K242" s="454">
        <v>60.8</v>
      </c>
      <c r="L242" s="454"/>
      <c r="M242" s="454"/>
      <c r="N242" s="454">
        <v>36.479999999999997</v>
      </c>
      <c r="O242" s="454">
        <v>36.479999999999997</v>
      </c>
      <c r="P242" s="454">
        <v>48.64</v>
      </c>
      <c r="Q242" s="454">
        <v>48.64</v>
      </c>
      <c r="R242" s="454"/>
      <c r="S242" s="454"/>
      <c r="T242" s="454"/>
      <c r="U242" s="454"/>
      <c r="V242" s="454"/>
      <c r="W242" s="454"/>
    </row>
    <row r="243" spans="1:23">
      <c r="A243" s="453">
        <v>236</v>
      </c>
      <c r="B243" s="454">
        <v>30.4</v>
      </c>
      <c r="C243" s="454">
        <v>30.4</v>
      </c>
      <c r="D243" s="454"/>
      <c r="E243" s="454"/>
      <c r="F243" s="454">
        <v>18.239999999999998</v>
      </c>
      <c r="G243" s="454">
        <v>18.239999999999998</v>
      </c>
      <c r="H243" s="454">
        <v>24.32</v>
      </c>
      <c r="I243" s="454">
        <v>24.32</v>
      </c>
      <c r="J243" s="454">
        <v>60.8</v>
      </c>
      <c r="K243" s="454">
        <v>60.8</v>
      </c>
      <c r="L243" s="454"/>
      <c r="M243" s="454"/>
      <c r="N243" s="454">
        <v>36.479999999999997</v>
      </c>
      <c r="O243" s="454">
        <v>36.479999999999997</v>
      </c>
      <c r="P243" s="454">
        <v>48.64</v>
      </c>
      <c r="Q243" s="454">
        <v>48.64</v>
      </c>
      <c r="R243" s="454"/>
      <c r="S243" s="454"/>
      <c r="T243" s="454"/>
      <c r="U243" s="454"/>
      <c r="V243" s="454"/>
      <c r="W243" s="454"/>
    </row>
    <row r="244" spans="1:23">
      <c r="A244" s="453">
        <v>237</v>
      </c>
      <c r="B244" s="454">
        <v>30.4</v>
      </c>
      <c r="C244" s="454">
        <v>30.4</v>
      </c>
      <c r="D244" s="454"/>
      <c r="E244" s="454"/>
      <c r="F244" s="454">
        <v>18.239999999999998</v>
      </c>
      <c r="G244" s="454">
        <v>18.239999999999998</v>
      </c>
      <c r="H244" s="454">
        <v>24.32</v>
      </c>
      <c r="I244" s="454">
        <v>24.32</v>
      </c>
      <c r="J244" s="454">
        <v>60.8</v>
      </c>
      <c r="K244" s="454">
        <v>60.8</v>
      </c>
      <c r="L244" s="454"/>
      <c r="M244" s="454"/>
      <c r="N244" s="454">
        <v>36.479999999999997</v>
      </c>
      <c r="O244" s="454">
        <v>36.479999999999997</v>
      </c>
      <c r="P244" s="454">
        <v>48.64</v>
      </c>
      <c r="Q244" s="454">
        <v>48.64</v>
      </c>
      <c r="R244" s="454"/>
      <c r="S244" s="454"/>
      <c r="T244" s="454"/>
      <c r="U244" s="454"/>
      <c r="V244" s="454"/>
      <c r="W244" s="454"/>
    </row>
    <row r="245" spans="1:23">
      <c r="A245" s="453">
        <v>238</v>
      </c>
      <c r="B245" s="454">
        <v>30.4</v>
      </c>
      <c r="C245" s="454">
        <v>30.4</v>
      </c>
      <c r="D245" s="454"/>
      <c r="E245" s="454"/>
      <c r="F245" s="454">
        <v>18.239999999999998</v>
      </c>
      <c r="G245" s="454">
        <v>18.239999999999998</v>
      </c>
      <c r="H245" s="454">
        <v>24.32</v>
      </c>
      <c r="I245" s="454">
        <v>24.32</v>
      </c>
      <c r="J245" s="454">
        <v>60.8</v>
      </c>
      <c r="K245" s="454">
        <v>60.8</v>
      </c>
      <c r="L245" s="454"/>
      <c r="M245" s="454"/>
      <c r="N245" s="454">
        <v>36.479999999999997</v>
      </c>
      <c r="O245" s="454">
        <v>36.479999999999997</v>
      </c>
      <c r="P245" s="454">
        <v>48.64</v>
      </c>
      <c r="Q245" s="454">
        <v>48.64</v>
      </c>
      <c r="R245" s="454"/>
      <c r="S245" s="454"/>
      <c r="T245" s="454"/>
      <c r="U245" s="454"/>
      <c r="V245" s="454"/>
      <c r="W245" s="454"/>
    </row>
    <row r="246" spans="1:23">
      <c r="A246" s="453">
        <v>239</v>
      </c>
      <c r="B246" s="454">
        <v>30.4</v>
      </c>
      <c r="C246" s="454">
        <v>30.4</v>
      </c>
      <c r="D246" s="454"/>
      <c r="E246" s="454"/>
      <c r="F246" s="454">
        <v>18.239999999999998</v>
      </c>
      <c r="G246" s="454">
        <v>18.239999999999998</v>
      </c>
      <c r="H246" s="454">
        <v>24.32</v>
      </c>
      <c r="I246" s="454">
        <v>24.32</v>
      </c>
      <c r="J246" s="454">
        <v>60.8</v>
      </c>
      <c r="K246" s="454">
        <v>60.8</v>
      </c>
      <c r="L246" s="454"/>
      <c r="M246" s="454"/>
      <c r="N246" s="454">
        <v>36.479999999999997</v>
      </c>
      <c r="O246" s="454">
        <v>36.479999999999997</v>
      </c>
      <c r="P246" s="454">
        <v>48.64</v>
      </c>
      <c r="Q246" s="454">
        <v>48.64</v>
      </c>
      <c r="R246" s="454"/>
      <c r="S246" s="454"/>
      <c r="T246" s="454"/>
      <c r="U246" s="454"/>
      <c r="V246" s="454"/>
      <c r="W246" s="454"/>
    </row>
    <row r="247" spans="1:23">
      <c r="A247" s="453">
        <v>240</v>
      </c>
      <c r="B247" s="454">
        <v>30.52</v>
      </c>
      <c r="C247" s="454">
        <v>30.52</v>
      </c>
      <c r="D247" s="454"/>
      <c r="E247" s="454"/>
      <c r="F247" s="454">
        <v>18.309999999999999</v>
      </c>
      <c r="G247" s="454">
        <v>18.309999999999999</v>
      </c>
      <c r="H247" s="454">
        <v>24.41</v>
      </c>
      <c r="I247" s="454">
        <v>24.41</v>
      </c>
      <c r="J247" s="454">
        <v>61.03</v>
      </c>
      <c r="K247" s="454">
        <v>61.03</v>
      </c>
      <c r="L247" s="454"/>
      <c r="M247" s="454"/>
      <c r="N247" s="454">
        <v>36.619999999999997</v>
      </c>
      <c r="O247" s="454">
        <v>36.619999999999997</v>
      </c>
      <c r="P247" s="454">
        <v>48.83</v>
      </c>
      <c r="Q247" s="454">
        <v>48.83</v>
      </c>
      <c r="R247" s="454"/>
      <c r="S247" s="454"/>
      <c r="T247" s="454"/>
      <c r="U247" s="454"/>
      <c r="V247" s="454"/>
      <c r="W247" s="454"/>
    </row>
    <row r="248" spans="1:23">
      <c r="A248" s="453">
        <v>241</v>
      </c>
      <c r="B248" s="454">
        <v>30.52</v>
      </c>
      <c r="C248" s="454">
        <v>30.52</v>
      </c>
      <c r="D248" s="454"/>
      <c r="E248" s="454"/>
      <c r="F248" s="454">
        <v>18.309999999999999</v>
      </c>
      <c r="G248" s="454">
        <v>18.309999999999999</v>
      </c>
      <c r="H248" s="454">
        <v>24.41</v>
      </c>
      <c r="I248" s="454">
        <v>24.41</v>
      </c>
      <c r="J248" s="454">
        <v>61.03</v>
      </c>
      <c r="K248" s="454">
        <v>61.03</v>
      </c>
      <c r="L248" s="454"/>
      <c r="M248" s="454"/>
      <c r="N248" s="454">
        <v>36.619999999999997</v>
      </c>
      <c r="O248" s="454">
        <v>36.619999999999997</v>
      </c>
      <c r="P248" s="454">
        <v>48.83</v>
      </c>
      <c r="Q248" s="454">
        <v>48.83</v>
      </c>
      <c r="R248" s="454"/>
      <c r="S248" s="454"/>
      <c r="T248" s="454"/>
      <c r="U248" s="454"/>
      <c r="V248" s="454"/>
      <c r="W248" s="454"/>
    </row>
    <row r="249" spans="1:23">
      <c r="A249" s="453">
        <v>242</v>
      </c>
      <c r="B249" s="454">
        <v>30.52</v>
      </c>
      <c r="C249" s="454">
        <v>30.52</v>
      </c>
      <c r="D249" s="454"/>
      <c r="E249" s="454"/>
      <c r="F249" s="454">
        <v>18.309999999999999</v>
      </c>
      <c r="G249" s="454">
        <v>18.309999999999999</v>
      </c>
      <c r="H249" s="454">
        <v>24.41</v>
      </c>
      <c r="I249" s="454">
        <v>24.41</v>
      </c>
      <c r="J249" s="454">
        <v>61.03</v>
      </c>
      <c r="K249" s="454">
        <v>61.03</v>
      </c>
      <c r="L249" s="454"/>
      <c r="M249" s="454"/>
      <c r="N249" s="454">
        <v>36.619999999999997</v>
      </c>
      <c r="O249" s="454">
        <v>36.619999999999997</v>
      </c>
      <c r="P249" s="454">
        <v>48.83</v>
      </c>
      <c r="Q249" s="454">
        <v>48.83</v>
      </c>
      <c r="R249" s="454"/>
      <c r="S249" s="454"/>
      <c r="T249" s="454"/>
      <c r="U249" s="454"/>
      <c r="V249" s="454"/>
      <c r="W249" s="454"/>
    </row>
    <row r="250" spans="1:23">
      <c r="A250" s="453">
        <v>243</v>
      </c>
      <c r="B250" s="454">
        <v>30.52</v>
      </c>
      <c r="C250" s="454">
        <v>30.52</v>
      </c>
      <c r="D250" s="454"/>
      <c r="E250" s="454"/>
      <c r="F250" s="454">
        <v>18.309999999999999</v>
      </c>
      <c r="G250" s="454">
        <v>18.309999999999999</v>
      </c>
      <c r="H250" s="454">
        <v>24.41</v>
      </c>
      <c r="I250" s="454">
        <v>24.41</v>
      </c>
      <c r="J250" s="454">
        <v>61.03</v>
      </c>
      <c r="K250" s="454">
        <v>61.03</v>
      </c>
      <c r="L250" s="454"/>
      <c r="M250" s="454"/>
      <c r="N250" s="454">
        <v>36.619999999999997</v>
      </c>
      <c r="O250" s="454">
        <v>36.619999999999997</v>
      </c>
      <c r="P250" s="454">
        <v>48.83</v>
      </c>
      <c r="Q250" s="454">
        <v>48.83</v>
      </c>
      <c r="R250" s="454"/>
      <c r="S250" s="454"/>
      <c r="T250" s="454"/>
      <c r="U250" s="454"/>
      <c r="V250" s="454"/>
      <c r="W250" s="454"/>
    </row>
    <row r="251" spans="1:23">
      <c r="A251" s="453">
        <v>244</v>
      </c>
      <c r="B251" s="454">
        <v>30.62</v>
      </c>
      <c r="C251" s="454">
        <v>30.62</v>
      </c>
      <c r="D251" s="454"/>
      <c r="E251" s="454"/>
      <c r="F251" s="454">
        <v>18.37</v>
      </c>
      <c r="G251" s="454">
        <v>18.37</v>
      </c>
      <c r="H251" s="454">
        <v>24.5</v>
      </c>
      <c r="I251" s="454">
        <v>24.5</v>
      </c>
      <c r="J251" s="454">
        <v>61.24</v>
      </c>
      <c r="K251" s="454">
        <v>61.24</v>
      </c>
      <c r="L251" s="454"/>
      <c r="M251" s="454"/>
      <c r="N251" s="454">
        <v>36.75</v>
      </c>
      <c r="O251" s="454">
        <v>36.75</v>
      </c>
      <c r="P251" s="454">
        <v>48.99</v>
      </c>
      <c r="Q251" s="454">
        <v>48.99</v>
      </c>
      <c r="R251" s="454"/>
      <c r="S251" s="454"/>
      <c r="T251" s="454"/>
      <c r="U251" s="454"/>
      <c r="V251" s="454"/>
      <c r="W251" s="454"/>
    </row>
    <row r="252" spans="1:23">
      <c r="A252" s="453">
        <v>245</v>
      </c>
      <c r="B252" s="454">
        <v>30.62</v>
      </c>
      <c r="C252" s="454">
        <v>30.62</v>
      </c>
      <c r="D252" s="454"/>
      <c r="E252" s="454"/>
      <c r="F252" s="454">
        <v>18.37</v>
      </c>
      <c r="G252" s="454">
        <v>18.37</v>
      </c>
      <c r="H252" s="454">
        <v>24.5</v>
      </c>
      <c r="I252" s="454">
        <v>24.5</v>
      </c>
      <c r="J252" s="454">
        <v>61.24</v>
      </c>
      <c r="K252" s="454">
        <v>61.24</v>
      </c>
      <c r="L252" s="454"/>
      <c r="M252" s="454"/>
      <c r="N252" s="454">
        <v>36.75</v>
      </c>
      <c r="O252" s="454">
        <v>36.75</v>
      </c>
      <c r="P252" s="454">
        <v>48.99</v>
      </c>
      <c r="Q252" s="454">
        <v>48.99</v>
      </c>
      <c r="R252" s="454"/>
      <c r="S252" s="454"/>
      <c r="T252" s="454"/>
      <c r="U252" s="454"/>
      <c r="V252" s="454"/>
      <c r="W252" s="454"/>
    </row>
    <row r="253" spans="1:23">
      <c r="A253" s="453">
        <v>246</v>
      </c>
      <c r="B253" s="454">
        <v>30.62</v>
      </c>
      <c r="C253" s="454">
        <v>30.62</v>
      </c>
      <c r="D253" s="454"/>
      <c r="E253" s="454"/>
      <c r="F253" s="454">
        <v>18.37</v>
      </c>
      <c r="G253" s="454">
        <v>18.37</v>
      </c>
      <c r="H253" s="454">
        <v>24.5</v>
      </c>
      <c r="I253" s="454">
        <v>24.5</v>
      </c>
      <c r="J253" s="454">
        <v>61.24</v>
      </c>
      <c r="K253" s="454">
        <v>61.24</v>
      </c>
      <c r="L253" s="454"/>
      <c r="M253" s="454"/>
      <c r="N253" s="454">
        <v>36.75</v>
      </c>
      <c r="O253" s="454">
        <v>36.75</v>
      </c>
      <c r="P253" s="454">
        <v>48.99</v>
      </c>
      <c r="Q253" s="454">
        <v>48.99</v>
      </c>
      <c r="R253" s="454"/>
      <c r="S253" s="454"/>
      <c r="T253" s="454"/>
      <c r="U253" s="454"/>
      <c r="V253" s="454"/>
      <c r="W253" s="454"/>
    </row>
    <row r="254" spans="1:23">
      <c r="A254" s="453">
        <v>247</v>
      </c>
      <c r="B254" s="454">
        <v>30.62</v>
      </c>
      <c r="C254" s="454">
        <v>30.62</v>
      </c>
      <c r="D254" s="454"/>
      <c r="E254" s="454"/>
      <c r="F254" s="454">
        <v>18.37</v>
      </c>
      <c r="G254" s="454">
        <v>18.37</v>
      </c>
      <c r="H254" s="454">
        <v>24.5</v>
      </c>
      <c r="I254" s="454">
        <v>24.5</v>
      </c>
      <c r="J254" s="454">
        <v>61.24</v>
      </c>
      <c r="K254" s="454">
        <v>61.24</v>
      </c>
      <c r="L254" s="454"/>
      <c r="M254" s="454"/>
      <c r="N254" s="454">
        <v>36.75</v>
      </c>
      <c r="O254" s="454">
        <v>36.75</v>
      </c>
      <c r="P254" s="454">
        <v>48.99</v>
      </c>
      <c r="Q254" s="454">
        <v>48.99</v>
      </c>
      <c r="R254" s="454"/>
      <c r="S254" s="454"/>
      <c r="T254" s="454"/>
      <c r="U254" s="454"/>
      <c r="V254" s="454"/>
      <c r="W254" s="454"/>
    </row>
    <row r="255" spans="1:23">
      <c r="A255" s="453">
        <v>248</v>
      </c>
      <c r="B255" s="454">
        <v>30.75</v>
      </c>
      <c r="C255" s="454">
        <v>30.75</v>
      </c>
      <c r="D255" s="454"/>
      <c r="E255" s="454"/>
      <c r="F255" s="454">
        <v>18.45</v>
      </c>
      <c r="G255" s="454">
        <v>18.45</v>
      </c>
      <c r="H255" s="454">
        <v>24.6</v>
      </c>
      <c r="I255" s="454">
        <v>24.6</v>
      </c>
      <c r="J255" s="454">
        <v>61.5</v>
      </c>
      <c r="K255" s="454">
        <v>61.5</v>
      </c>
      <c r="L255" s="454"/>
      <c r="M255" s="454"/>
      <c r="N255" s="454">
        <v>36.9</v>
      </c>
      <c r="O255" s="454">
        <v>36.9</v>
      </c>
      <c r="P255" s="454">
        <v>49.2</v>
      </c>
      <c r="Q255" s="454">
        <v>49.2</v>
      </c>
      <c r="R255" s="454"/>
      <c r="S255" s="454"/>
      <c r="T255" s="454"/>
      <c r="U255" s="454"/>
      <c r="V255" s="454"/>
      <c r="W255" s="454"/>
    </row>
    <row r="256" spans="1:23">
      <c r="A256" s="453">
        <v>249</v>
      </c>
      <c r="B256" s="454">
        <v>30.75</v>
      </c>
      <c r="C256" s="454">
        <v>30.75</v>
      </c>
      <c r="D256" s="454"/>
      <c r="E256" s="454"/>
      <c r="F256" s="454">
        <v>18.45</v>
      </c>
      <c r="G256" s="454">
        <v>18.45</v>
      </c>
      <c r="H256" s="454">
        <v>24.6</v>
      </c>
      <c r="I256" s="454">
        <v>24.6</v>
      </c>
      <c r="J256" s="454">
        <v>61.5</v>
      </c>
      <c r="K256" s="454">
        <v>61.5</v>
      </c>
      <c r="L256" s="454"/>
      <c r="M256" s="454"/>
      <c r="N256" s="454">
        <v>36.9</v>
      </c>
      <c r="O256" s="454">
        <v>36.9</v>
      </c>
      <c r="P256" s="454">
        <v>49.2</v>
      </c>
      <c r="Q256" s="454">
        <v>49.2</v>
      </c>
      <c r="R256" s="454"/>
      <c r="S256" s="454"/>
      <c r="T256" s="454"/>
      <c r="U256" s="454"/>
      <c r="V256" s="454"/>
      <c r="W256" s="454"/>
    </row>
    <row r="257" spans="1:23">
      <c r="A257" s="453">
        <v>250</v>
      </c>
      <c r="B257" s="454">
        <v>30.75</v>
      </c>
      <c r="C257" s="454">
        <v>30.75</v>
      </c>
      <c r="D257" s="454"/>
      <c r="E257" s="454"/>
      <c r="F257" s="454">
        <v>18.45</v>
      </c>
      <c r="G257" s="454">
        <v>18.45</v>
      </c>
      <c r="H257" s="454">
        <v>24.6</v>
      </c>
      <c r="I257" s="454">
        <v>24.6</v>
      </c>
      <c r="J257" s="454">
        <v>61.5</v>
      </c>
      <c r="K257" s="454">
        <v>61.5</v>
      </c>
      <c r="L257" s="454"/>
      <c r="M257" s="454"/>
      <c r="N257" s="454">
        <v>36.9</v>
      </c>
      <c r="O257" s="454">
        <v>36.9</v>
      </c>
      <c r="P257" s="454">
        <v>49.2</v>
      </c>
      <c r="Q257" s="454">
        <v>49.2</v>
      </c>
      <c r="R257" s="454"/>
      <c r="S257" s="454"/>
      <c r="T257" s="454"/>
      <c r="U257" s="454"/>
      <c r="V257" s="454"/>
      <c r="W257" s="454"/>
    </row>
    <row r="258" spans="1:23">
      <c r="A258" s="453">
        <v>999</v>
      </c>
      <c r="B258" s="454">
        <v>30.75</v>
      </c>
      <c r="C258" s="454">
        <v>30.75</v>
      </c>
      <c r="D258" s="454"/>
      <c r="E258" s="454"/>
      <c r="F258" s="454">
        <v>18.45</v>
      </c>
      <c r="G258" s="454">
        <v>18.45</v>
      </c>
      <c r="H258" s="454">
        <v>24.6</v>
      </c>
      <c r="I258" s="454">
        <v>24.6</v>
      </c>
      <c r="J258" s="454">
        <v>61.5</v>
      </c>
      <c r="K258" s="454">
        <v>61.5</v>
      </c>
      <c r="L258" s="454"/>
      <c r="M258" s="454"/>
      <c r="N258" s="454">
        <v>36.9</v>
      </c>
      <c r="O258" s="454">
        <v>36.9</v>
      </c>
      <c r="P258" s="454">
        <v>49.2</v>
      </c>
      <c r="Q258" s="454">
        <v>49.2</v>
      </c>
      <c r="R258" s="454"/>
      <c r="S258" s="454"/>
      <c r="T258" s="454"/>
      <c r="U258" s="454"/>
      <c r="V258" s="454"/>
      <c r="W258" s="454"/>
    </row>
  </sheetData>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A15BF-9E0A-4C76-A6C8-B3457564C0E0}">
  <sheetPr>
    <tabColor rgb="FF00B050"/>
  </sheetPr>
  <dimension ref="A1:Y258"/>
  <sheetViews>
    <sheetView workbookViewId="0">
      <selection activeCell="V16" sqref="V16"/>
    </sheetView>
  </sheetViews>
  <sheetFormatPr defaultRowHeight="15"/>
  <cols>
    <col min="1" max="1" width="16.5" style="1546" bestFit="1" customWidth="1"/>
    <col min="2" max="16384" width="9" style="1550"/>
  </cols>
  <sheetData>
    <row r="1" spans="1:25">
      <c r="B1" s="1547"/>
      <c r="C1" s="1548"/>
      <c r="D1" s="1548"/>
      <c r="E1" s="1548"/>
      <c r="F1" s="1548"/>
      <c r="G1" s="1548"/>
      <c r="H1" s="1548"/>
      <c r="I1" s="1548"/>
      <c r="J1" s="1548" t="s">
        <v>492</v>
      </c>
      <c r="K1" s="1549" t="s">
        <v>492</v>
      </c>
      <c r="L1" s="1548" t="s">
        <v>492</v>
      </c>
      <c r="M1" s="1548" t="s">
        <v>492</v>
      </c>
      <c r="N1" s="1548"/>
      <c r="O1" s="1548"/>
      <c r="P1" s="1548"/>
      <c r="Q1" s="1548"/>
      <c r="R1" s="1548"/>
      <c r="S1" s="1547"/>
      <c r="T1" s="1548"/>
      <c r="U1" s="1547"/>
      <c r="V1" s="1548"/>
      <c r="W1" s="1548"/>
      <c r="X1" s="1548"/>
      <c r="Y1" s="1548"/>
    </row>
    <row r="2" spans="1:25" s="285" customFormat="1">
      <c r="A2" s="1546" t="s">
        <v>678</v>
      </c>
      <c r="B2" s="1551" t="s">
        <v>683</v>
      </c>
      <c r="C2" s="1548" t="s">
        <v>684</v>
      </c>
      <c r="D2" s="204"/>
      <c r="E2" s="204"/>
      <c r="F2" s="204" t="s">
        <v>492</v>
      </c>
      <c r="G2" s="204"/>
      <c r="H2" s="204"/>
      <c r="I2" s="205"/>
      <c r="J2" s="204" t="s">
        <v>492</v>
      </c>
      <c r="K2" s="204"/>
      <c r="L2" s="204"/>
      <c r="M2" s="204"/>
      <c r="N2" s="204"/>
      <c r="O2" s="204"/>
      <c r="P2" s="204"/>
      <c r="Q2" s="204"/>
      <c r="R2" s="204" t="s">
        <v>652</v>
      </c>
      <c r="S2" s="206"/>
      <c r="T2" s="204"/>
      <c r="U2" s="206"/>
      <c r="V2" s="1550"/>
      <c r="W2" s="1550"/>
      <c r="X2" s="1550"/>
      <c r="Y2" s="1550"/>
    </row>
    <row r="3" spans="1:25" s="285" customFormat="1" ht="30">
      <c r="A3" s="1546" t="s">
        <v>681</v>
      </c>
      <c r="B3" s="1551" t="s">
        <v>685</v>
      </c>
      <c r="C3" s="1548"/>
      <c r="D3" s="204"/>
      <c r="E3" s="204"/>
      <c r="F3" s="204"/>
      <c r="G3" s="207" t="s">
        <v>654</v>
      </c>
      <c r="H3" s="207"/>
      <c r="I3" s="208"/>
      <c r="J3" s="207"/>
      <c r="K3" s="207"/>
      <c r="L3" s="204"/>
      <c r="M3" s="204"/>
      <c r="N3" s="204"/>
      <c r="O3" s="204"/>
      <c r="P3" s="204"/>
      <c r="Q3" s="204"/>
      <c r="R3" s="207" t="s">
        <v>655</v>
      </c>
      <c r="S3" s="209"/>
      <c r="T3" s="210" t="s">
        <v>656</v>
      </c>
      <c r="U3" s="211"/>
      <c r="V3" s="1550"/>
      <c r="W3" s="1550"/>
      <c r="X3" s="1550"/>
      <c r="Y3" s="1550"/>
    </row>
    <row r="4" spans="1:25" s="212" customFormat="1">
      <c r="A4" s="212" t="s">
        <v>657</v>
      </c>
      <c r="B4" s="284">
        <v>1</v>
      </c>
      <c r="C4" s="202">
        <v>1</v>
      </c>
      <c r="D4" s="212">
        <v>1</v>
      </c>
      <c r="E4" s="212">
        <v>1</v>
      </c>
      <c r="F4" s="212">
        <v>20</v>
      </c>
      <c r="G4" s="212">
        <v>20</v>
      </c>
      <c r="H4" s="212">
        <v>60</v>
      </c>
      <c r="I4" s="212">
        <v>60</v>
      </c>
      <c r="J4" s="202">
        <v>2</v>
      </c>
      <c r="K4" s="202">
        <v>2</v>
      </c>
      <c r="L4" s="213">
        <v>45</v>
      </c>
      <c r="M4" s="213">
        <v>45</v>
      </c>
      <c r="N4" s="212">
        <v>10</v>
      </c>
      <c r="O4" s="212">
        <v>10</v>
      </c>
      <c r="P4" s="212">
        <v>61</v>
      </c>
      <c r="Q4" s="212">
        <v>61</v>
      </c>
      <c r="R4" s="1552">
        <v>37</v>
      </c>
      <c r="S4" s="1552">
        <v>37</v>
      </c>
      <c r="T4" s="1552">
        <v>34</v>
      </c>
      <c r="U4" s="1552">
        <v>34</v>
      </c>
      <c r="V4" s="1553">
        <v>40</v>
      </c>
      <c r="W4" s="1553">
        <v>40</v>
      </c>
      <c r="X4" s="1553">
        <v>41</v>
      </c>
      <c r="Y4" s="1553">
        <v>41</v>
      </c>
    </row>
    <row r="5" spans="1:25" s="212" customFormat="1">
      <c r="A5" s="214" t="s">
        <v>658</v>
      </c>
      <c r="B5" s="283">
        <v>1001</v>
      </c>
      <c r="C5" s="215">
        <v>1001</v>
      </c>
      <c r="D5" s="214">
        <v>1001</v>
      </c>
      <c r="E5" s="214">
        <v>1001</v>
      </c>
      <c r="F5" s="214">
        <v>1020</v>
      </c>
      <c r="G5" s="214">
        <v>1020</v>
      </c>
      <c r="H5" s="214">
        <v>1060</v>
      </c>
      <c r="I5" s="214">
        <v>1060</v>
      </c>
      <c r="J5" s="215">
        <v>1002</v>
      </c>
      <c r="K5" s="215">
        <v>1002</v>
      </c>
      <c r="L5" s="1554">
        <v>1045</v>
      </c>
      <c r="M5" s="1554">
        <v>1045</v>
      </c>
      <c r="N5" s="214">
        <v>1010</v>
      </c>
      <c r="O5" s="214">
        <v>1010</v>
      </c>
      <c r="P5" s="214">
        <v>1061</v>
      </c>
      <c r="Q5" s="214">
        <v>1061</v>
      </c>
      <c r="R5" s="1555">
        <v>11037</v>
      </c>
      <c r="S5" s="1555">
        <v>11037</v>
      </c>
      <c r="T5" s="1555">
        <v>11034</v>
      </c>
      <c r="U5" s="1555">
        <v>11034</v>
      </c>
      <c r="V5" s="1556">
        <v>11040</v>
      </c>
      <c r="W5" s="1556">
        <v>11040</v>
      </c>
      <c r="X5" s="1556">
        <v>11041</v>
      </c>
      <c r="Y5" s="1556">
        <v>11041</v>
      </c>
    </row>
    <row r="6" spans="1:25" s="1563" customFormat="1" ht="75">
      <c r="A6" s="1557" t="s">
        <v>659</v>
      </c>
      <c r="B6" s="1558" t="s">
        <v>660</v>
      </c>
      <c r="C6" s="1558" t="s">
        <v>661</v>
      </c>
      <c r="D6" s="1558" t="s">
        <v>662</v>
      </c>
      <c r="E6" s="1558" t="s">
        <v>663</v>
      </c>
      <c r="F6" s="1558" t="s">
        <v>664</v>
      </c>
      <c r="G6" s="1558" t="s">
        <v>665</v>
      </c>
      <c r="H6" s="1558" t="s">
        <v>666</v>
      </c>
      <c r="I6" s="1558" t="s">
        <v>667</v>
      </c>
      <c r="J6" s="1559" t="s">
        <v>686</v>
      </c>
      <c r="K6" s="1559" t="s">
        <v>669</v>
      </c>
      <c r="L6" s="1558" t="s">
        <v>670</v>
      </c>
      <c r="M6" s="1558" t="s">
        <v>671</v>
      </c>
      <c r="N6" s="1558" t="s">
        <v>672</v>
      </c>
      <c r="O6" s="1558" t="s">
        <v>673</v>
      </c>
      <c r="P6" s="1558" t="s">
        <v>674</v>
      </c>
      <c r="Q6" s="1558" t="s">
        <v>675</v>
      </c>
      <c r="R6" s="1560" t="s">
        <v>676</v>
      </c>
      <c r="S6" s="1560" t="s">
        <v>677</v>
      </c>
      <c r="T6" s="1561" t="s">
        <v>687</v>
      </c>
      <c r="U6" s="1561" t="s">
        <v>688</v>
      </c>
      <c r="V6" s="1562" t="s">
        <v>689</v>
      </c>
      <c r="W6" s="1562" t="s">
        <v>690</v>
      </c>
      <c r="X6" s="1558" t="s">
        <v>691</v>
      </c>
      <c r="Y6" s="1558" t="s">
        <v>692</v>
      </c>
    </row>
    <row r="7" spans="1:25">
      <c r="A7" s="1564">
        <v>0</v>
      </c>
      <c r="B7" s="1547">
        <v>1.08</v>
      </c>
      <c r="C7" s="1547">
        <v>1.08</v>
      </c>
      <c r="D7" s="1547"/>
      <c r="E7" s="1547"/>
      <c r="F7" s="1547">
        <v>0.65</v>
      </c>
      <c r="G7" s="1547">
        <v>0.65</v>
      </c>
      <c r="H7" s="1547">
        <v>0.86</v>
      </c>
      <c r="I7" s="1547">
        <v>0.86</v>
      </c>
      <c r="J7" s="1547">
        <v>2.16</v>
      </c>
      <c r="K7" s="1547">
        <v>2.16</v>
      </c>
      <c r="L7" s="1547"/>
      <c r="M7" s="1547"/>
      <c r="N7" s="1547">
        <v>1.296</v>
      </c>
      <c r="O7" s="1547">
        <v>1.296</v>
      </c>
      <c r="P7" s="1547">
        <v>1.7280000000000002</v>
      </c>
      <c r="Q7" s="1547">
        <v>1.7280000000000002</v>
      </c>
      <c r="R7" s="1547">
        <v>459.7</v>
      </c>
      <c r="S7" s="1547">
        <v>411.5</v>
      </c>
      <c r="T7" s="1547">
        <v>38.299999999999997</v>
      </c>
      <c r="U7" s="1547">
        <v>34.299999999999997</v>
      </c>
      <c r="V7" s="1547">
        <v>45.959999999999994</v>
      </c>
      <c r="W7" s="1547">
        <v>41.16</v>
      </c>
      <c r="X7" s="1547">
        <v>114.89999999999999</v>
      </c>
      <c r="Y7" s="1547">
        <v>102.89999999999999</v>
      </c>
    </row>
    <row r="8" spans="1:25">
      <c r="A8" s="1546">
        <v>1</v>
      </c>
      <c r="B8" s="1547">
        <v>1.45</v>
      </c>
      <c r="C8" s="1547">
        <v>1.3</v>
      </c>
      <c r="D8" s="1547"/>
      <c r="E8" s="1547"/>
      <c r="F8" s="1547">
        <v>0.87</v>
      </c>
      <c r="G8" s="1547">
        <v>0.78</v>
      </c>
      <c r="H8" s="1547">
        <v>1.1599999999999999</v>
      </c>
      <c r="I8" s="1547">
        <v>1.04</v>
      </c>
      <c r="J8" s="1547">
        <v>2.9</v>
      </c>
      <c r="K8" s="1547">
        <v>2.6</v>
      </c>
      <c r="L8" s="1547"/>
      <c r="M8" s="1547"/>
      <c r="N8" s="1547">
        <v>1.74</v>
      </c>
      <c r="O8" s="1547">
        <v>1.56</v>
      </c>
      <c r="P8" s="1547">
        <v>2.3199999999999998</v>
      </c>
      <c r="Q8" s="1547">
        <v>2.08</v>
      </c>
      <c r="R8" s="1547">
        <v>459.7</v>
      </c>
      <c r="S8" s="1547">
        <v>411.5</v>
      </c>
      <c r="T8" s="1547">
        <v>38.299999999999997</v>
      </c>
      <c r="U8" s="1547">
        <v>34.299999999999997</v>
      </c>
      <c r="V8" s="1547">
        <v>45.959999999999994</v>
      </c>
      <c r="W8" s="1547">
        <v>41.16</v>
      </c>
      <c r="X8" s="1547">
        <v>114.89999999999999</v>
      </c>
      <c r="Y8" s="1547">
        <v>102.89999999999999</v>
      </c>
    </row>
    <row r="9" spans="1:25">
      <c r="A9" s="1546">
        <v>2</v>
      </c>
      <c r="B9" s="1547">
        <v>1.83</v>
      </c>
      <c r="C9" s="1547">
        <v>1.52</v>
      </c>
      <c r="D9" s="1547"/>
      <c r="E9" s="1547"/>
      <c r="F9" s="1547">
        <v>1.1000000000000001</v>
      </c>
      <c r="G9" s="1547">
        <v>0.91</v>
      </c>
      <c r="H9" s="1547">
        <v>1.46</v>
      </c>
      <c r="I9" s="1547">
        <v>1.22</v>
      </c>
      <c r="J9" s="1547">
        <v>3.66</v>
      </c>
      <c r="K9" s="1547">
        <v>3.04</v>
      </c>
      <c r="L9" s="1547"/>
      <c r="M9" s="1547"/>
      <c r="N9" s="1547">
        <v>2.1960000000000002</v>
      </c>
      <c r="O9" s="1547">
        <v>1.8239999999999998</v>
      </c>
      <c r="P9" s="1547">
        <v>2.9280000000000004</v>
      </c>
      <c r="Q9" s="1547">
        <v>2.4320000000000004</v>
      </c>
      <c r="R9" s="1547">
        <v>577.20000000000005</v>
      </c>
      <c r="S9" s="1547">
        <v>479.7</v>
      </c>
      <c r="T9" s="1547">
        <v>48.2</v>
      </c>
      <c r="U9" s="1547">
        <v>39.9</v>
      </c>
      <c r="V9" s="1547">
        <v>57.84</v>
      </c>
      <c r="W9" s="1547">
        <v>47.879999999999995</v>
      </c>
      <c r="X9" s="1547">
        <v>144.60000000000002</v>
      </c>
      <c r="Y9" s="1547">
        <v>119.69999999999999</v>
      </c>
    </row>
    <row r="10" spans="1:25">
      <c r="A10" s="1546">
        <v>3</v>
      </c>
      <c r="B10" s="1547">
        <v>2.2000000000000002</v>
      </c>
      <c r="C10" s="1547">
        <v>1.74</v>
      </c>
      <c r="D10" s="1547"/>
      <c r="E10" s="1547"/>
      <c r="F10" s="1547">
        <v>1.32</v>
      </c>
      <c r="G10" s="1547">
        <v>1.04</v>
      </c>
      <c r="H10" s="1547">
        <v>1.76</v>
      </c>
      <c r="I10" s="1547">
        <v>1.39</v>
      </c>
      <c r="J10" s="1547">
        <v>4.4000000000000004</v>
      </c>
      <c r="K10" s="1547">
        <v>3.48</v>
      </c>
      <c r="L10" s="1547"/>
      <c r="M10" s="1547"/>
      <c r="N10" s="1547">
        <v>2.64</v>
      </c>
      <c r="O10" s="1547">
        <v>2.0880000000000001</v>
      </c>
      <c r="P10" s="1547">
        <v>3.5200000000000005</v>
      </c>
      <c r="Q10" s="1547">
        <v>2.7840000000000003</v>
      </c>
      <c r="R10" s="1547">
        <v>698.4</v>
      </c>
      <c r="S10" s="1547">
        <v>551.29999999999995</v>
      </c>
      <c r="T10" s="1547">
        <v>58.3</v>
      </c>
      <c r="U10" s="1547">
        <v>46</v>
      </c>
      <c r="V10" s="1547">
        <v>69.959999999999994</v>
      </c>
      <c r="W10" s="1547">
        <v>55.199999999999996</v>
      </c>
      <c r="X10" s="1547">
        <v>174.89999999999998</v>
      </c>
      <c r="Y10" s="1547">
        <v>138</v>
      </c>
    </row>
    <row r="11" spans="1:25">
      <c r="A11" s="1546">
        <v>4</v>
      </c>
      <c r="B11" s="1547">
        <v>2.57</v>
      </c>
      <c r="C11" s="1547">
        <v>1.96</v>
      </c>
      <c r="D11" s="1547"/>
      <c r="E11" s="1547"/>
      <c r="F11" s="1547">
        <v>1.54</v>
      </c>
      <c r="G11" s="1547">
        <v>1.18</v>
      </c>
      <c r="H11" s="1547">
        <v>2.06</v>
      </c>
      <c r="I11" s="1547">
        <v>1.57</v>
      </c>
      <c r="J11" s="1547">
        <v>5.14</v>
      </c>
      <c r="K11" s="1547">
        <v>3.92</v>
      </c>
      <c r="L11" s="1547"/>
      <c r="M11" s="1547"/>
      <c r="N11" s="1547">
        <v>3.0839999999999996</v>
      </c>
      <c r="O11" s="1547">
        <v>2.3519999999999999</v>
      </c>
      <c r="P11" s="1547">
        <v>4.1120000000000001</v>
      </c>
      <c r="Q11" s="1547">
        <v>3.1360000000000001</v>
      </c>
      <c r="R11" s="1547">
        <v>818.3</v>
      </c>
      <c r="S11" s="1547">
        <v>621.9</v>
      </c>
      <c r="T11" s="1547">
        <v>68.099999999999994</v>
      </c>
      <c r="U11" s="1547">
        <v>51.9</v>
      </c>
      <c r="V11" s="1547">
        <v>81.719999999999985</v>
      </c>
      <c r="W11" s="1547">
        <v>62.279999999999994</v>
      </c>
      <c r="X11" s="1547">
        <v>204.29999999999998</v>
      </c>
      <c r="Y11" s="1547">
        <v>155.69999999999999</v>
      </c>
    </row>
    <row r="12" spans="1:25">
      <c r="A12" s="1546">
        <v>5</v>
      </c>
      <c r="B12" s="1547">
        <v>2.95</v>
      </c>
      <c r="C12" s="1547">
        <v>2.1800000000000002</v>
      </c>
      <c r="D12" s="1547"/>
      <c r="E12" s="1547"/>
      <c r="F12" s="1547">
        <v>1.77</v>
      </c>
      <c r="G12" s="1547">
        <v>1.31</v>
      </c>
      <c r="H12" s="1547">
        <v>2.36</v>
      </c>
      <c r="I12" s="1547">
        <v>1.74</v>
      </c>
      <c r="J12" s="1547">
        <v>5.9</v>
      </c>
      <c r="K12" s="1547">
        <v>4.3600000000000003</v>
      </c>
      <c r="L12" s="1547"/>
      <c r="M12" s="1547"/>
      <c r="N12" s="1547">
        <v>3.54</v>
      </c>
      <c r="O12" s="1547">
        <v>2.6160000000000001</v>
      </c>
      <c r="P12" s="1547">
        <v>4.7200000000000006</v>
      </c>
      <c r="Q12" s="1547">
        <v>3.4880000000000004</v>
      </c>
      <c r="R12" s="1547">
        <v>939.3</v>
      </c>
      <c r="S12" s="1547">
        <v>693.6</v>
      </c>
      <c r="T12" s="1547">
        <v>78.3</v>
      </c>
      <c r="U12" s="1547">
        <v>57.9</v>
      </c>
      <c r="V12" s="1547">
        <v>93.96</v>
      </c>
      <c r="W12" s="1547">
        <v>69.47999999999999</v>
      </c>
      <c r="X12" s="1547">
        <v>234.89999999999998</v>
      </c>
      <c r="Y12" s="1547">
        <v>173.7</v>
      </c>
    </row>
    <row r="13" spans="1:25">
      <c r="A13" s="1546">
        <v>6</v>
      </c>
      <c r="B13" s="1547">
        <v>3.32</v>
      </c>
      <c r="C13" s="1547">
        <v>2.4</v>
      </c>
      <c r="D13" s="1547"/>
      <c r="E13" s="1547"/>
      <c r="F13" s="1547">
        <v>1.99</v>
      </c>
      <c r="G13" s="1547">
        <v>1.44</v>
      </c>
      <c r="H13" s="1547">
        <v>2.66</v>
      </c>
      <c r="I13" s="1547">
        <v>1.92</v>
      </c>
      <c r="J13" s="1547">
        <v>6.64</v>
      </c>
      <c r="K13" s="1547">
        <v>4.8</v>
      </c>
      <c r="L13" s="1547"/>
      <c r="M13" s="1547"/>
      <c r="N13" s="1547">
        <v>3.9839999999999995</v>
      </c>
      <c r="O13" s="1547">
        <v>2.88</v>
      </c>
      <c r="P13" s="1547">
        <v>5.3120000000000003</v>
      </c>
      <c r="Q13" s="1547">
        <v>3.84</v>
      </c>
      <c r="R13" s="1547">
        <v>1056.9000000000001</v>
      </c>
      <c r="S13" s="1547">
        <v>761.8</v>
      </c>
      <c r="T13" s="1547">
        <v>88.1</v>
      </c>
      <c r="U13" s="1547">
        <v>63.5</v>
      </c>
      <c r="V13" s="1547">
        <v>105.71999999999998</v>
      </c>
      <c r="W13" s="1547">
        <v>76.2</v>
      </c>
      <c r="X13" s="1547">
        <v>264.29999999999995</v>
      </c>
      <c r="Y13" s="1547">
        <v>190.5</v>
      </c>
    </row>
    <row r="14" spans="1:25">
      <c r="A14" s="1546">
        <v>7</v>
      </c>
      <c r="B14" s="1547">
        <v>3.69</v>
      </c>
      <c r="C14" s="1547">
        <v>2.62</v>
      </c>
      <c r="D14" s="1547"/>
      <c r="E14" s="1547"/>
      <c r="F14" s="1547">
        <v>2.21</v>
      </c>
      <c r="G14" s="1547">
        <v>1.57</v>
      </c>
      <c r="H14" s="1547">
        <v>2.95</v>
      </c>
      <c r="I14" s="1547">
        <v>2.1</v>
      </c>
      <c r="J14" s="1547">
        <v>7.38</v>
      </c>
      <c r="K14" s="1547">
        <v>5.24</v>
      </c>
      <c r="L14" s="1547"/>
      <c r="M14" s="1547"/>
      <c r="N14" s="1547">
        <v>4.4279999999999999</v>
      </c>
      <c r="O14" s="1547">
        <v>3.1440000000000001</v>
      </c>
      <c r="P14" s="1547">
        <v>5.9039999999999999</v>
      </c>
      <c r="Q14" s="1547">
        <v>4.1920000000000002</v>
      </c>
      <c r="R14" s="1547">
        <v>1174.4000000000001</v>
      </c>
      <c r="S14" s="1547">
        <v>831.2</v>
      </c>
      <c r="T14" s="1547">
        <v>97.9</v>
      </c>
      <c r="U14" s="1547">
        <v>69.3</v>
      </c>
      <c r="V14" s="1547">
        <v>117.48</v>
      </c>
      <c r="W14" s="1547">
        <v>83.16</v>
      </c>
      <c r="X14" s="1547">
        <v>293.70000000000005</v>
      </c>
      <c r="Y14" s="1547">
        <v>207.89999999999998</v>
      </c>
    </row>
    <row r="15" spans="1:25">
      <c r="A15" s="1546">
        <v>8</v>
      </c>
      <c r="B15" s="1547">
        <v>4.0599999999999996</v>
      </c>
      <c r="C15" s="1547">
        <v>2.84</v>
      </c>
      <c r="D15" s="1547"/>
      <c r="E15" s="1547"/>
      <c r="F15" s="1547">
        <v>2.44</v>
      </c>
      <c r="G15" s="1547">
        <v>1.7</v>
      </c>
      <c r="H15" s="1547">
        <v>3.25</v>
      </c>
      <c r="I15" s="1547">
        <v>2.27</v>
      </c>
      <c r="J15" s="1547">
        <v>8.1199999999999992</v>
      </c>
      <c r="K15" s="1547">
        <v>5.68</v>
      </c>
      <c r="L15" s="1547"/>
      <c r="M15" s="1547"/>
      <c r="N15" s="1547">
        <v>4.871999999999999</v>
      </c>
      <c r="O15" s="1547">
        <v>3.4079999999999999</v>
      </c>
      <c r="P15" s="1547">
        <v>6.4959999999999996</v>
      </c>
      <c r="Q15" s="1547">
        <v>4.5439999999999996</v>
      </c>
      <c r="R15" s="1547">
        <v>1290.9000000000001</v>
      </c>
      <c r="S15" s="1547">
        <v>900.7</v>
      </c>
      <c r="T15" s="1547">
        <v>107.6</v>
      </c>
      <c r="U15" s="1547">
        <v>75</v>
      </c>
      <c r="V15" s="1547">
        <v>129.11999999999998</v>
      </c>
      <c r="W15" s="1547">
        <v>90</v>
      </c>
      <c r="X15" s="1547">
        <v>322.79999999999995</v>
      </c>
      <c r="Y15" s="1547">
        <v>225</v>
      </c>
    </row>
    <row r="16" spans="1:25">
      <c r="A16" s="1546">
        <v>9</v>
      </c>
      <c r="B16" s="1547">
        <v>4.4400000000000004</v>
      </c>
      <c r="C16" s="1547">
        <v>3.06</v>
      </c>
      <c r="D16" s="1547"/>
      <c r="E16" s="1547"/>
      <c r="F16" s="1547">
        <v>2.66</v>
      </c>
      <c r="G16" s="1547">
        <v>1.84</v>
      </c>
      <c r="H16" s="1547">
        <v>3.55</v>
      </c>
      <c r="I16" s="1547">
        <v>2.4500000000000002</v>
      </c>
      <c r="J16" s="1547">
        <v>8.8800000000000008</v>
      </c>
      <c r="K16" s="1547">
        <v>6.12</v>
      </c>
      <c r="L16" s="1547"/>
      <c r="M16" s="1547"/>
      <c r="N16" s="1547">
        <v>5.3280000000000003</v>
      </c>
      <c r="O16" s="1547">
        <v>3.6719999999999997</v>
      </c>
      <c r="P16" s="1547">
        <v>7.104000000000001</v>
      </c>
      <c r="Q16" s="1547">
        <v>4.8960000000000008</v>
      </c>
      <c r="R16" s="1547">
        <v>1399.1</v>
      </c>
      <c r="S16" s="1547">
        <v>961.7</v>
      </c>
      <c r="T16" s="1547">
        <v>116.7</v>
      </c>
      <c r="U16" s="1547">
        <v>80.099999999999994</v>
      </c>
      <c r="V16" s="1547">
        <v>140.04</v>
      </c>
      <c r="W16" s="1547">
        <v>96.11999999999999</v>
      </c>
      <c r="X16" s="1547">
        <v>350.1</v>
      </c>
      <c r="Y16" s="1547">
        <v>240.29999999999998</v>
      </c>
    </row>
    <row r="17" spans="1:25">
      <c r="A17" s="1546">
        <v>10</v>
      </c>
      <c r="B17" s="1547">
        <v>4.8099999999999996</v>
      </c>
      <c r="C17" s="1547">
        <v>3.28</v>
      </c>
      <c r="D17" s="1547"/>
      <c r="E17" s="1547"/>
      <c r="F17" s="1547">
        <v>2.89</v>
      </c>
      <c r="G17" s="1547">
        <v>1.97</v>
      </c>
      <c r="H17" s="1547">
        <v>3.85</v>
      </c>
      <c r="I17" s="1547">
        <v>2.62</v>
      </c>
      <c r="J17" s="1547">
        <v>9.6199999999999992</v>
      </c>
      <c r="K17" s="1547">
        <v>6.56</v>
      </c>
      <c r="L17" s="1547"/>
      <c r="M17" s="1547"/>
      <c r="N17" s="1547">
        <v>5.7719999999999994</v>
      </c>
      <c r="O17" s="1547">
        <v>3.9359999999999995</v>
      </c>
      <c r="P17" s="1547">
        <v>7.6959999999999997</v>
      </c>
      <c r="Q17" s="1547">
        <v>5.2480000000000002</v>
      </c>
      <c r="R17" s="1547">
        <v>1496.7</v>
      </c>
      <c r="S17" s="1547">
        <v>1018.2</v>
      </c>
      <c r="T17" s="1547">
        <v>124.6</v>
      </c>
      <c r="U17" s="1547">
        <v>84.8</v>
      </c>
      <c r="V17" s="1547">
        <v>149.51999999999998</v>
      </c>
      <c r="W17" s="1547">
        <v>101.75999999999999</v>
      </c>
      <c r="X17" s="1547">
        <v>373.79999999999995</v>
      </c>
      <c r="Y17" s="1547">
        <v>254.39999999999998</v>
      </c>
    </row>
    <row r="18" spans="1:25">
      <c r="A18" s="1546">
        <v>11</v>
      </c>
      <c r="B18" s="1547">
        <v>5.18</v>
      </c>
      <c r="C18" s="1547">
        <v>3.5</v>
      </c>
      <c r="D18" s="1547"/>
      <c r="E18" s="1547"/>
      <c r="F18" s="1547">
        <v>3.11</v>
      </c>
      <c r="G18" s="1547">
        <v>2.1</v>
      </c>
      <c r="H18" s="1547">
        <v>4.1399999999999997</v>
      </c>
      <c r="I18" s="1547">
        <v>2.8</v>
      </c>
      <c r="J18" s="1547">
        <v>10.36</v>
      </c>
      <c r="K18" s="1547">
        <v>7</v>
      </c>
      <c r="L18" s="1547"/>
      <c r="M18" s="1547"/>
      <c r="N18" s="1547">
        <v>6.2159999999999993</v>
      </c>
      <c r="O18" s="1547">
        <v>4.2</v>
      </c>
      <c r="P18" s="1547">
        <v>8.2880000000000003</v>
      </c>
      <c r="Q18" s="1547">
        <v>5.6000000000000005</v>
      </c>
      <c r="R18" s="1547">
        <v>1661.2</v>
      </c>
      <c r="S18" s="1547">
        <v>1120.4000000000001</v>
      </c>
      <c r="T18" s="1547">
        <v>138.5</v>
      </c>
      <c r="U18" s="1547">
        <v>93.3</v>
      </c>
      <c r="V18" s="1547">
        <v>166.2</v>
      </c>
      <c r="W18" s="1547">
        <v>111.96</v>
      </c>
      <c r="X18" s="1547">
        <v>415.5</v>
      </c>
      <c r="Y18" s="1547">
        <v>279.89999999999998</v>
      </c>
    </row>
    <row r="19" spans="1:25">
      <c r="A19" s="1546">
        <v>12</v>
      </c>
      <c r="B19" s="1547">
        <v>5.56</v>
      </c>
      <c r="C19" s="1547">
        <v>3.72</v>
      </c>
      <c r="D19" s="1547"/>
      <c r="E19" s="1547"/>
      <c r="F19" s="1547">
        <v>3.34</v>
      </c>
      <c r="G19" s="1547">
        <v>2.23</v>
      </c>
      <c r="H19" s="1547">
        <v>4.45</v>
      </c>
      <c r="I19" s="1547">
        <v>2.98</v>
      </c>
      <c r="J19" s="1547">
        <v>11.12</v>
      </c>
      <c r="K19" s="1547">
        <v>7.44</v>
      </c>
      <c r="L19" s="1547"/>
      <c r="M19" s="1547"/>
      <c r="N19" s="1547">
        <v>6.6719999999999997</v>
      </c>
      <c r="O19" s="1547">
        <v>4.4640000000000004</v>
      </c>
      <c r="P19" s="1547">
        <v>8.895999999999999</v>
      </c>
      <c r="Q19" s="1547">
        <v>5.9520000000000008</v>
      </c>
      <c r="R19" s="1547">
        <v>1727.1</v>
      </c>
      <c r="S19" s="1547">
        <v>1153.2</v>
      </c>
      <c r="T19" s="1547">
        <v>143.80000000000001</v>
      </c>
      <c r="U19" s="1547">
        <v>96.3</v>
      </c>
      <c r="V19" s="1547">
        <v>172.56</v>
      </c>
      <c r="W19" s="1547">
        <v>115.55999999999999</v>
      </c>
      <c r="X19" s="1547">
        <v>431.40000000000003</v>
      </c>
      <c r="Y19" s="1547">
        <v>288.89999999999998</v>
      </c>
    </row>
    <row r="20" spans="1:25">
      <c r="A20" s="1546">
        <v>13</v>
      </c>
      <c r="B20" s="1547">
        <v>5.93</v>
      </c>
      <c r="C20" s="1547">
        <v>3.94</v>
      </c>
      <c r="D20" s="1547"/>
      <c r="E20" s="1547"/>
      <c r="F20" s="1547">
        <v>3.56</v>
      </c>
      <c r="G20" s="1547">
        <v>2.36</v>
      </c>
      <c r="H20" s="1547">
        <v>4.74</v>
      </c>
      <c r="I20" s="1547">
        <v>3.15</v>
      </c>
      <c r="J20" s="1547">
        <v>11.86</v>
      </c>
      <c r="K20" s="1547">
        <v>7.88</v>
      </c>
      <c r="L20" s="1547"/>
      <c r="M20" s="1547"/>
      <c r="N20" s="1547">
        <v>7.1159999999999997</v>
      </c>
      <c r="O20" s="1547">
        <v>4.7279999999999998</v>
      </c>
      <c r="P20" s="1547">
        <v>9.4879999999999995</v>
      </c>
      <c r="Q20" s="1547">
        <v>6.3040000000000003</v>
      </c>
      <c r="R20" s="1547">
        <v>1835.2</v>
      </c>
      <c r="S20" s="1547">
        <v>1216.8</v>
      </c>
      <c r="T20" s="1547">
        <v>152.9</v>
      </c>
      <c r="U20" s="1547">
        <v>101.5</v>
      </c>
      <c r="V20" s="1547">
        <v>183.48</v>
      </c>
      <c r="W20" s="1547">
        <v>121.8</v>
      </c>
      <c r="X20" s="1547">
        <v>458.70000000000005</v>
      </c>
      <c r="Y20" s="1547">
        <v>304.5</v>
      </c>
    </row>
    <row r="21" spans="1:25">
      <c r="A21" s="1546">
        <v>14</v>
      </c>
      <c r="B21" s="1547">
        <v>6.3</v>
      </c>
      <c r="C21" s="1547">
        <v>4.16</v>
      </c>
      <c r="D21" s="1547"/>
      <c r="E21" s="1547"/>
      <c r="F21" s="1547">
        <v>3.78</v>
      </c>
      <c r="G21" s="1547">
        <v>2.5</v>
      </c>
      <c r="H21" s="1547">
        <v>5.04</v>
      </c>
      <c r="I21" s="1547">
        <v>3.33</v>
      </c>
      <c r="J21" s="1547">
        <v>12.6</v>
      </c>
      <c r="K21" s="1547">
        <v>8.32</v>
      </c>
      <c r="L21" s="1547"/>
      <c r="M21" s="1547"/>
      <c r="N21" s="1547">
        <v>7.56</v>
      </c>
      <c r="O21" s="1547">
        <v>4.992</v>
      </c>
      <c r="P21" s="1547">
        <v>10.08</v>
      </c>
      <c r="Q21" s="1547">
        <v>6.6560000000000006</v>
      </c>
      <c r="R21" s="1547">
        <v>1939.9</v>
      </c>
      <c r="S21" s="1547">
        <v>1277.9000000000001</v>
      </c>
      <c r="T21" s="1547">
        <v>161.69999999999999</v>
      </c>
      <c r="U21" s="1547">
        <v>106.6</v>
      </c>
      <c r="V21" s="1547">
        <v>194.04</v>
      </c>
      <c r="W21" s="1547">
        <v>127.91999999999999</v>
      </c>
      <c r="X21" s="1547">
        <v>485.09999999999997</v>
      </c>
      <c r="Y21" s="1547">
        <v>319.79999999999995</v>
      </c>
    </row>
    <row r="22" spans="1:25">
      <c r="A22" s="1546">
        <v>15</v>
      </c>
      <c r="B22" s="1547">
        <v>6.68</v>
      </c>
      <c r="C22" s="1547">
        <v>4.38</v>
      </c>
      <c r="D22" s="1547"/>
      <c r="E22" s="1547"/>
      <c r="F22" s="1547">
        <v>4.01</v>
      </c>
      <c r="G22" s="1547">
        <v>2.63</v>
      </c>
      <c r="H22" s="1547">
        <v>5.34</v>
      </c>
      <c r="I22" s="1547">
        <v>3.5</v>
      </c>
      <c r="J22" s="1547">
        <v>13.36</v>
      </c>
      <c r="K22" s="1547">
        <v>8.76</v>
      </c>
      <c r="L22" s="1547"/>
      <c r="M22" s="1547"/>
      <c r="N22" s="1547">
        <v>8.016</v>
      </c>
      <c r="O22" s="1547">
        <v>5.2559999999999993</v>
      </c>
      <c r="P22" s="1547">
        <v>10.688000000000001</v>
      </c>
      <c r="Q22" s="1547">
        <v>7.008</v>
      </c>
      <c r="R22" s="1547">
        <v>2103.4</v>
      </c>
      <c r="S22" s="1547">
        <v>1377.9</v>
      </c>
      <c r="T22" s="1547">
        <v>175.4</v>
      </c>
      <c r="U22" s="1547">
        <v>114.7</v>
      </c>
      <c r="V22" s="1547">
        <v>210.48</v>
      </c>
      <c r="W22" s="1547">
        <v>137.63999999999999</v>
      </c>
      <c r="X22" s="1547">
        <v>526.20000000000005</v>
      </c>
      <c r="Y22" s="1547">
        <v>344.1</v>
      </c>
    </row>
    <row r="23" spans="1:25">
      <c r="A23" s="1546">
        <v>16</v>
      </c>
      <c r="B23" s="1547">
        <v>7.05</v>
      </c>
      <c r="C23" s="1547">
        <v>4.5999999999999996</v>
      </c>
      <c r="D23" s="1547"/>
      <c r="E23" s="1547"/>
      <c r="F23" s="1547">
        <v>4.2300000000000004</v>
      </c>
      <c r="G23" s="1547">
        <v>2.76</v>
      </c>
      <c r="H23" s="1547">
        <v>5.64</v>
      </c>
      <c r="I23" s="1547">
        <v>3.68</v>
      </c>
      <c r="J23" s="1547">
        <v>14.1</v>
      </c>
      <c r="K23" s="1547">
        <v>9.1999999999999993</v>
      </c>
      <c r="L23" s="1547"/>
      <c r="M23" s="1547"/>
      <c r="N23" s="1547">
        <v>8.4599999999999991</v>
      </c>
      <c r="O23" s="1547">
        <v>5.52</v>
      </c>
      <c r="P23" s="1547">
        <v>11.280000000000001</v>
      </c>
      <c r="Q23" s="1547">
        <v>7.3599999999999994</v>
      </c>
      <c r="R23" s="1547">
        <v>2202.1</v>
      </c>
      <c r="S23" s="1547">
        <v>1434.4</v>
      </c>
      <c r="T23" s="1547">
        <v>183.4</v>
      </c>
      <c r="U23" s="1547">
        <v>119.5</v>
      </c>
      <c r="V23" s="1547">
        <v>220.08</v>
      </c>
      <c r="W23" s="1547">
        <v>143.4</v>
      </c>
      <c r="X23" s="1547">
        <v>550.20000000000005</v>
      </c>
      <c r="Y23" s="1547">
        <v>358.5</v>
      </c>
    </row>
    <row r="24" spans="1:25">
      <c r="A24" s="1546">
        <v>17</v>
      </c>
      <c r="B24" s="1547">
        <v>7.42</v>
      </c>
      <c r="C24" s="1547">
        <v>4.82</v>
      </c>
      <c r="D24" s="1547"/>
      <c r="E24" s="1547"/>
      <c r="F24" s="1547">
        <v>4.45</v>
      </c>
      <c r="G24" s="1547">
        <v>2.89</v>
      </c>
      <c r="H24" s="1547">
        <v>5.94</v>
      </c>
      <c r="I24" s="1547">
        <v>3.86</v>
      </c>
      <c r="J24" s="1547">
        <v>14.84</v>
      </c>
      <c r="K24" s="1547">
        <v>9.64</v>
      </c>
      <c r="L24" s="1547"/>
      <c r="M24" s="1547"/>
      <c r="N24" s="1547">
        <v>8.9039999999999999</v>
      </c>
      <c r="O24" s="1547">
        <v>5.7839999999999998</v>
      </c>
      <c r="P24" s="1547">
        <v>11.872</v>
      </c>
      <c r="Q24" s="1547">
        <v>7.7120000000000006</v>
      </c>
      <c r="R24" s="1547">
        <v>2371.3000000000002</v>
      </c>
      <c r="S24" s="1547">
        <v>1537.8</v>
      </c>
      <c r="T24" s="1547">
        <v>197.7</v>
      </c>
      <c r="U24" s="1547">
        <v>128.19999999999999</v>
      </c>
      <c r="V24" s="1547">
        <v>237.23999999999998</v>
      </c>
      <c r="W24" s="1547">
        <v>153.83999999999997</v>
      </c>
      <c r="X24" s="1547">
        <v>593.09999999999991</v>
      </c>
      <c r="Y24" s="1547">
        <v>384.59999999999997</v>
      </c>
    </row>
    <row r="25" spans="1:25">
      <c r="A25" s="1546">
        <v>18</v>
      </c>
      <c r="B25" s="1547">
        <v>7.79</v>
      </c>
      <c r="C25" s="1547">
        <v>5.04</v>
      </c>
      <c r="D25" s="1547"/>
      <c r="E25" s="1547"/>
      <c r="F25" s="1547">
        <v>4.67</v>
      </c>
      <c r="G25" s="1547">
        <v>3.02</v>
      </c>
      <c r="H25" s="1547">
        <v>6.23</v>
      </c>
      <c r="I25" s="1547">
        <v>4.03</v>
      </c>
      <c r="J25" s="1547">
        <v>15.58</v>
      </c>
      <c r="K25" s="1547">
        <v>10.08</v>
      </c>
      <c r="L25" s="1547"/>
      <c r="M25" s="1547"/>
      <c r="N25" s="1547">
        <v>9.347999999999999</v>
      </c>
      <c r="O25" s="1547">
        <v>6.048</v>
      </c>
      <c r="P25" s="1547">
        <v>12.464</v>
      </c>
      <c r="Q25" s="1547">
        <v>8.0640000000000001</v>
      </c>
      <c r="R25" s="1547">
        <v>2476.1</v>
      </c>
      <c r="S25" s="1547">
        <v>1599</v>
      </c>
      <c r="T25" s="1547">
        <v>206.4</v>
      </c>
      <c r="U25" s="1547">
        <v>133.1</v>
      </c>
      <c r="V25" s="1547">
        <v>247.68</v>
      </c>
      <c r="W25" s="1547">
        <v>159.72</v>
      </c>
      <c r="X25" s="1547">
        <v>619.20000000000005</v>
      </c>
      <c r="Y25" s="1547">
        <v>399.29999999999995</v>
      </c>
    </row>
    <row r="26" spans="1:25">
      <c r="A26" s="1546">
        <v>19</v>
      </c>
      <c r="B26" s="1547">
        <v>8.17</v>
      </c>
      <c r="C26" s="1547">
        <v>5.26</v>
      </c>
      <c r="D26" s="1547"/>
      <c r="E26" s="1547"/>
      <c r="F26" s="1547">
        <v>4.9000000000000004</v>
      </c>
      <c r="G26" s="1547">
        <v>3.16</v>
      </c>
      <c r="H26" s="1547">
        <v>6.54</v>
      </c>
      <c r="I26" s="1547">
        <v>4.21</v>
      </c>
      <c r="J26" s="1547">
        <v>16.34</v>
      </c>
      <c r="K26" s="1547">
        <v>10.52</v>
      </c>
      <c r="L26" s="1547"/>
      <c r="M26" s="1547"/>
      <c r="N26" s="1547">
        <v>9.8040000000000003</v>
      </c>
      <c r="O26" s="1547">
        <v>6.3119999999999994</v>
      </c>
      <c r="P26" s="1547">
        <v>13.072000000000001</v>
      </c>
      <c r="Q26" s="1547">
        <v>8.4160000000000004</v>
      </c>
      <c r="R26" s="1547">
        <v>2574.9</v>
      </c>
      <c r="S26" s="1547">
        <v>1655.3</v>
      </c>
      <c r="T26" s="1547">
        <v>214.5</v>
      </c>
      <c r="U26" s="1547">
        <v>137.9</v>
      </c>
      <c r="V26" s="1547">
        <v>257.39999999999998</v>
      </c>
      <c r="W26" s="1547">
        <v>165.48</v>
      </c>
      <c r="X26" s="1547">
        <v>643.5</v>
      </c>
      <c r="Y26" s="1547">
        <v>413.70000000000005</v>
      </c>
    </row>
    <row r="27" spans="1:25">
      <c r="A27" s="1546">
        <v>20</v>
      </c>
      <c r="B27" s="1547">
        <v>8.5399999999999991</v>
      </c>
      <c r="C27" s="1547">
        <v>5.48</v>
      </c>
      <c r="D27" s="1547"/>
      <c r="E27" s="1547"/>
      <c r="F27" s="1547">
        <v>5.12</v>
      </c>
      <c r="G27" s="1547">
        <v>3.29</v>
      </c>
      <c r="H27" s="1547">
        <v>6.83</v>
      </c>
      <c r="I27" s="1547">
        <v>4.38</v>
      </c>
      <c r="J27" s="1547">
        <v>17.079999999999998</v>
      </c>
      <c r="K27" s="1547">
        <v>10.96</v>
      </c>
      <c r="L27" s="1547"/>
      <c r="M27" s="1547"/>
      <c r="N27" s="1547">
        <v>10.247999999999999</v>
      </c>
      <c r="O27" s="1547">
        <v>6.5760000000000005</v>
      </c>
      <c r="P27" s="1547">
        <v>13.664</v>
      </c>
      <c r="Q27" s="1547">
        <v>8.7680000000000007</v>
      </c>
      <c r="R27" s="1547">
        <v>2742.9</v>
      </c>
      <c r="S27" s="1547">
        <v>1757.6</v>
      </c>
      <c r="T27" s="1547">
        <v>228.5</v>
      </c>
      <c r="U27" s="1547">
        <v>146.5</v>
      </c>
      <c r="V27" s="1547">
        <v>274.2</v>
      </c>
      <c r="W27" s="1547">
        <v>175.79999999999998</v>
      </c>
      <c r="X27" s="1547">
        <v>685.5</v>
      </c>
      <c r="Y27" s="1547">
        <v>439.5</v>
      </c>
    </row>
    <row r="28" spans="1:25">
      <c r="A28" s="1546">
        <v>21</v>
      </c>
      <c r="B28" s="1547">
        <v>8.91</v>
      </c>
      <c r="C28" s="1547">
        <v>5.7</v>
      </c>
      <c r="D28" s="1547"/>
      <c r="E28" s="1547"/>
      <c r="F28" s="1547">
        <v>5.35</v>
      </c>
      <c r="G28" s="1547">
        <v>3.42</v>
      </c>
      <c r="H28" s="1547">
        <v>7.13</v>
      </c>
      <c r="I28" s="1547">
        <v>4.5599999999999996</v>
      </c>
      <c r="J28" s="1547">
        <v>17.82</v>
      </c>
      <c r="K28" s="1547">
        <v>11.4</v>
      </c>
      <c r="L28" s="1547"/>
      <c r="M28" s="1547"/>
      <c r="N28" s="1547">
        <v>10.692</v>
      </c>
      <c r="O28" s="1547">
        <v>6.84</v>
      </c>
      <c r="P28" s="1547">
        <v>14.256</v>
      </c>
      <c r="Q28" s="1547">
        <v>9.120000000000001</v>
      </c>
      <c r="R28" s="1547">
        <v>2847.5</v>
      </c>
      <c r="S28" s="1547">
        <v>1819.9</v>
      </c>
      <c r="T28" s="1547">
        <v>237.2</v>
      </c>
      <c r="U28" s="1547">
        <v>151.69999999999999</v>
      </c>
      <c r="V28" s="1547">
        <v>284.64</v>
      </c>
      <c r="W28" s="1547">
        <v>182.04</v>
      </c>
      <c r="X28" s="1547">
        <v>711.59999999999991</v>
      </c>
      <c r="Y28" s="1547">
        <v>455.09999999999997</v>
      </c>
    </row>
    <row r="29" spans="1:25">
      <c r="A29" s="1546">
        <v>22</v>
      </c>
      <c r="B29" s="1547">
        <v>9.2899999999999991</v>
      </c>
      <c r="C29" s="1547">
        <v>5.92</v>
      </c>
      <c r="D29" s="1547"/>
      <c r="E29" s="1547"/>
      <c r="F29" s="1547">
        <v>5.57</v>
      </c>
      <c r="G29" s="1547">
        <v>3.55</v>
      </c>
      <c r="H29" s="1547">
        <v>7.43</v>
      </c>
      <c r="I29" s="1547">
        <v>4.74</v>
      </c>
      <c r="J29" s="1547">
        <v>18.579999999999998</v>
      </c>
      <c r="K29" s="1547">
        <v>11.84</v>
      </c>
      <c r="L29" s="1547"/>
      <c r="M29" s="1547"/>
      <c r="N29" s="1547">
        <v>11.147999999999998</v>
      </c>
      <c r="O29" s="1547">
        <v>7.1040000000000001</v>
      </c>
      <c r="P29" s="1547">
        <v>14.863999999999999</v>
      </c>
      <c r="Q29" s="1547">
        <v>9.4719999999999995</v>
      </c>
      <c r="R29" s="1547">
        <v>2948.6</v>
      </c>
      <c r="S29" s="1547">
        <v>1877.7</v>
      </c>
      <c r="T29" s="1547">
        <v>245.7</v>
      </c>
      <c r="U29" s="1547">
        <v>156.6</v>
      </c>
      <c r="V29" s="1547">
        <v>294.83999999999997</v>
      </c>
      <c r="W29" s="1547">
        <v>187.92</v>
      </c>
      <c r="X29" s="1547">
        <v>737.09999999999991</v>
      </c>
      <c r="Y29" s="1547">
        <v>469.79999999999995</v>
      </c>
    </row>
    <row r="30" spans="1:25">
      <c r="A30" s="1546">
        <v>23</v>
      </c>
      <c r="B30" s="1547">
        <v>9.66</v>
      </c>
      <c r="C30" s="1547">
        <v>6.14</v>
      </c>
      <c r="D30" s="1547"/>
      <c r="E30" s="1547"/>
      <c r="F30" s="1547">
        <v>5.8</v>
      </c>
      <c r="G30" s="1547">
        <v>3.68</v>
      </c>
      <c r="H30" s="1547">
        <v>7.73</v>
      </c>
      <c r="I30" s="1547">
        <v>4.91</v>
      </c>
      <c r="J30" s="1547">
        <v>19.32</v>
      </c>
      <c r="K30" s="1547">
        <v>12.28</v>
      </c>
      <c r="L30" s="1547"/>
      <c r="M30" s="1547"/>
      <c r="N30" s="1547">
        <v>11.592000000000001</v>
      </c>
      <c r="O30" s="1547">
        <v>7.3679999999999994</v>
      </c>
      <c r="P30" s="1547">
        <v>15.456000000000001</v>
      </c>
      <c r="Q30" s="1547">
        <v>9.8239999999999998</v>
      </c>
      <c r="R30" s="1547">
        <v>3076.9</v>
      </c>
      <c r="S30" s="1547">
        <v>1952.7</v>
      </c>
      <c r="T30" s="1547">
        <v>256.39999999999998</v>
      </c>
      <c r="U30" s="1547">
        <v>162.6</v>
      </c>
      <c r="V30" s="1547">
        <v>307.67999999999995</v>
      </c>
      <c r="W30" s="1547">
        <v>195.11999999999998</v>
      </c>
      <c r="X30" s="1547">
        <v>769.19999999999993</v>
      </c>
      <c r="Y30" s="1547">
        <v>487.79999999999995</v>
      </c>
    </row>
    <row r="31" spans="1:25">
      <c r="A31" s="1546">
        <v>24</v>
      </c>
      <c r="B31" s="1547">
        <v>10.029999999999999</v>
      </c>
      <c r="C31" s="1547">
        <v>6.36</v>
      </c>
      <c r="D31" s="1547"/>
      <c r="E31" s="1547"/>
      <c r="F31" s="1547">
        <v>6.02</v>
      </c>
      <c r="G31" s="1547">
        <v>3.82</v>
      </c>
      <c r="H31" s="1547">
        <v>8.02</v>
      </c>
      <c r="I31" s="1547">
        <v>5.09</v>
      </c>
      <c r="J31" s="1547">
        <v>20.059999999999999</v>
      </c>
      <c r="K31" s="1547">
        <v>12.72</v>
      </c>
      <c r="L31" s="1547"/>
      <c r="M31" s="1547"/>
      <c r="N31" s="1547">
        <v>12.036</v>
      </c>
      <c r="O31" s="1547">
        <v>7.6319999999999997</v>
      </c>
      <c r="P31" s="1547">
        <v>16.047999999999998</v>
      </c>
      <c r="Q31" s="1547">
        <v>10.176000000000002</v>
      </c>
      <c r="R31" s="1547">
        <v>3182.7</v>
      </c>
      <c r="S31" s="1547">
        <v>2016.3</v>
      </c>
      <c r="T31" s="1547">
        <v>265.3</v>
      </c>
      <c r="U31" s="1547">
        <v>168</v>
      </c>
      <c r="V31" s="1547">
        <v>318.36</v>
      </c>
      <c r="W31" s="1547">
        <v>201.6</v>
      </c>
      <c r="X31" s="1547">
        <v>795.90000000000009</v>
      </c>
      <c r="Y31" s="1547">
        <v>504</v>
      </c>
    </row>
    <row r="32" spans="1:25">
      <c r="A32" s="1546">
        <v>25</v>
      </c>
      <c r="B32" s="1547">
        <v>10.41</v>
      </c>
      <c r="C32" s="1547">
        <v>6.58</v>
      </c>
      <c r="D32" s="1547"/>
      <c r="E32" s="1547"/>
      <c r="F32" s="1547">
        <v>6.25</v>
      </c>
      <c r="G32" s="1547">
        <v>3.95</v>
      </c>
      <c r="H32" s="1547">
        <v>8.33</v>
      </c>
      <c r="I32" s="1547">
        <v>5.26</v>
      </c>
      <c r="J32" s="1547">
        <v>20.82</v>
      </c>
      <c r="K32" s="1547">
        <v>13.16</v>
      </c>
      <c r="L32" s="1547"/>
      <c r="M32" s="1547"/>
      <c r="N32" s="1547">
        <v>12.491999999999999</v>
      </c>
      <c r="O32" s="1547">
        <v>7.8959999999999999</v>
      </c>
      <c r="P32" s="1547">
        <v>16.656000000000002</v>
      </c>
      <c r="Q32" s="1547">
        <v>10.528</v>
      </c>
      <c r="R32" s="1547">
        <v>3349.6</v>
      </c>
      <c r="S32" s="1547">
        <v>2117.5</v>
      </c>
      <c r="T32" s="1547">
        <v>279.10000000000002</v>
      </c>
      <c r="U32" s="1547">
        <v>176.5</v>
      </c>
      <c r="V32" s="1547">
        <v>334.92</v>
      </c>
      <c r="W32" s="1547">
        <v>211.79999999999998</v>
      </c>
      <c r="X32" s="1547">
        <v>837.30000000000007</v>
      </c>
      <c r="Y32" s="1547">
        <v>529.5</v>
      </c>
    </row>
    <row r="33" spans="1:25">
      <c r="A33" s="1546">
        <v>26</v>
      </c>
      <c r="B33" s="1547">
        <v>10.78</v>
      </c>
      <c r="C33" s="1547">
        <v>6.8</v>
      </c>
      <c r="D33" s="1547"/>
      <c r="E33" s="1547"/>
      <c r="F33" s="1547">
        <v>6.47</v>
      </c>
      <c r="G33" s="1547">
        <v>4.08</v>
      </c>
      <c r="H33" s="1547">
        <v>8.6199999999999992</v>
      </c>
      <c r="I33" s="1547">
        <v>5.44</v>
      </c>
      <c r="J33" s="1547">
        <v>21.56</v>
      </c>
      <c r="K33" s="1547">
        <v>13.6</v>
      </c>
      <c r="L33" s="1547"/>
      <c r="M33" s="1547"/>
      <c r="N33" s="1547">
        <v>12.935999999999998</v>
      </c>
      <c r="O33" s="1547">
        <v>8.16</v>
      </c>
      <c r="P33" s="1547">
        <v>17.248000000000001</v>
      </c>
      <c r="Q33" s="1547">
        <v>10.88</v>
      </c>
      <c r="R33" s="1547">
        <v>3450.6</v>
      </c>
      <c r="S33" s="1547">
        <v>2175</v>
      </c>
      <c r="T33" s="1547">
        <v>287.7</v>
      </c>
      <c r="U33" s="1547">
        <v>181.3</v>
      </c>
      <c r="V33" s="1547">
        <v>345.23999999999995</v>
      </c>
      <c r="W33" s="1547">
        <v>217.56</v>
      </c>
      <c r="X33" s="1547">
        <v>863.09999999999991</v>
      </c>
      <c r="Y33" s="1547">
        <v>543.90000000000009</v>
      </c>
    </row>
    <row r="34" spans="1:25">
      <c r="A34" s="1546">
        <v>27</v>
      </c>
      <c r="B34" s="1547">
        <v>11.15</v>
      </c>
      <c r="C34" s="1547">
        <v>7.02</v>
      </c>
      <c r="D34" s="1547"/>
      <c r="E34" s="1547"/>
      <c r="F34" s="1547">
        <v>6.69</v>
      </c>
      <c r="G34" s="1547">
        <v>4.21</v>
      </c>
      <c r="H34" s="1547">
        <v>8.92</v>
      </c>
      <c r="I34" s="1547">
        <v>5.62</v>
      </c>
      <c r="J34" s="1547">
        <v>22.3</v>
      </c>
      <c r="K34" s="1547">
        <v>14.04</v>
      </c>
      <c r="L34" s="1547"/>
      <c r="M34" s="1547"/>
      <c r="N34" s="1547">
        <v>13.38</v>
      </c>
      <c r="O34" s="1547">
        <v>8.4239999999999995</v>
      </c>
      <c r="P34" s="1547">
        <v>17.84</v>
      </c>
      <c r="Q34" s="1547">
        <v>11.231999999999999</v>
      </c>
      <c r="R34" s="1547">
        <v>3554.1</v>
      </c>
      <c r="S34" s="1547">
        <v>2236.1999999999998</v>
      </c>
      <c r="T34" s="1547">
        <v>296.2</v>
      </c>
      <c r="U34" s="1547">
        <v>186.4</v>
      </c>
      <c r="V34" s="1547">
        <v>355.44</v>
      </c>
      <c r="W34" s="1547">
        <v>223.68</v>
      </c>
      <c r="X34" s="1547">
        <v>888.59999999999991</v>
      </c>
      <c r="Y34" s="1547">
        <v>559.20000000000005</v>
      </c>
    </row>
    <row r="35" spans="1:25">
      <c r="A35" s="1546">
        <v>28</v>
      </c>
      <c r="B35" s="1547">
        <v>11.52</v>
      </c>
      <c r="C35" s="1547">
        <v>7.24</v>
      </c>
      <c r="D35" s="1547"/>
      <c r="E35" s="1547"/>
      <c r="F35" s="1547">
        <v>6.91</v>
      </c>
      <c r="G35" s="1547">
        <v>4.34</v>
      </c>
      <c r="H35" s="1547">
        <v>9.2200000000000006</v>
      </c>
      <c r="I35" s="1547">
        <v>5.79</v>
      </c>
      <c r="J35" s="1547">
        <v>23.04</v>
      </c>
      <c r="K35" s="1547">
        <v>14.48</v>
      </c>
      <c r="L35" s="1547"/>
      <c r="M35" s="1547"/>
      <c r="N35" s="1547">
        <v>13.824</v>
      </c>
      <c r="O35" s="1547">
        <v>8.6880000000000006</v>
      </c>
      <c r="P35" s="1547">
        <v>18.431999999999999</v>
      </c>
      <c r="Q35" s="1547">
        <v>11.584000000000001</v>
      </c>
      <c r="R35" s="1547">
        <v>3724.7</v>
      </c>
      <c r="S35" s="1547">
        <v>2338.5</v>
      </c>
      <c r="T35" s="1547">
        <v>310.39999999999998</v>
      </c>
      <c r="U35" s="1547">
        <v>195</v>
      </c>
      <c r="V35" s="1547">
        <v>372.47999999999996</v>
      </c>
      <c r="W35" s="1547">
        <v>234</v>
      </c>
      <c r="X35" s="1547">
        <v>931.19999999999993</v>
      </c>
      <c r="Y35" s="1547">
        <v>585</v>
      </c>
    </row>
    <row r="36" spans="1:25">
      <c r="A36" s="1546">
        <v>29</v>
      </c>
      <c r="B36" s="1547">
        <v>11.9</v>
      </c>
      <c r="C36" s="1547">
        <v>7.46</v>
      </c>
      <c r="D36" s="1547"/>
      <c r="E36" s="1547"/>
      <c r="F36" s="1547">
        <v>7.14</v>
      </c>
      <c r="G36" s="1547">
        <v>4.4800000000000004</v>
      </c>
      <c r="H36" s="1547">
        <v>9.52</v>
      </c>
      <c r="I36" s="1547">
        <v>5.97</v>
      </c>
      <c r="J36" s="1547">
        <v>23.8</v>
      </c>
      <c r="K36" s="1547">
        <v>14.92</v>
      </c>
      <c r="L36" s="1547"/>
      <c r="M36" s="1547"/>
      <c r="N36" s="1547">
        <v>14.28</v>
      </c>
      <c r="O36" s="1547">
        <v>8.952</v>
      </c>
      <c r="P36" s="1547">
        <v>19.040000000000003</v>
      </c>
      <c r="Q36" s="1547">
        <v>11.936</v>
      </c>
      <c r="R36" s="1547">
        <v>3826.9</v>
      </c>
      <c r="S36" s="1547">
        <v>2397.3000000000002</v>
      </c>
      <c r="T36" s="1547">
        <v>319</v>
      </c>
      <c r="U36" s="1547">
        <v>199.8</v>
      </c>
      <c r="V36" s="1547">
        <v>382.8</v>
      </c>
      <c r="W36" s="1547">
        <v>239.76</v>
      </c>
      <c r="X36" s="1547">
        <v>957</v>
      </c>
      <c r="Y36" s="1547">
        <v>599.40000000000009</v>
      </c>
    </row>
    <row r="37" spans="1:25">
      <c r="A37" s="1546">
        <v>30</v>
      </c>
      <c r="B37" s="1547">
        <v>12.27</v>
      </c>
      <c r="C37" s="1547">
        <v>7.68</v>
      </c>
      <c r="D37" s="1547"/>
      <c r="E37" s="1547"/>
      <c r="F37" s="1547">
        <v>7.36</v>
      </c>
      <c r="G37" s="1547">
        <v>4.6100000000000003</v>
      </c>
      <c r="H37" s="1547">
        <v>9.82</v>
      </c>
      <c r="I37" s="1547">
        <v>6.14</v>
      </c>
      <c r="J37" s="1547">
        <v>24.54</v>
      </c>
      <c r="K37" s="1547">
        <v>15.36</v>
      </c>
      <c r="L37" s="1547"/>
      <c r="M37" s="1547"/>
      <c r="N37" s="1547">
        <v>14.723999999999998</v>
      </c>
      <c r="O37" s="1547">
        <v>9.2159999999999993</v>
      </c>
      <c r="P37" s="1547">
        <v>19.632000000000001</v>
      </c>
      <c r="Q37" s="1547">
        <v>12.288</v>
      </c>
      <c r="R37" s="1547">
        <v>3997.4</v>
      </c>
      <c r="S37" s="1547">
        <v>2499.4</v>
      </c>
      <c r="T37" s="1547">
        <v>333.1</v>
      </c>
      <c r="U37" s="1547">
        <v>208.4</v>
      </c>
      <c r="V37" s="1547">
        <v>399.72</v>
      </c>
      <c r="W37" s="1547">
        <v>250.07999999999998</v>
      </c>
      <c r="X37" s="1547">
        <v>999.30000000000007</v>
      </c>
      <c r="Y37" s="1547">
        <v>625.20000000000005</v>
      </c>
    </row>
    <row r="38" spans="1:25">
      <c r="A38" s="1546">
        <v>31</v>
      </c>
      <c r="B38" s="1547">
        <v>12.64</v>
      </c>
      <c r="C38" s="1547">
        <v>7.9</v>
      </c>
      <c r="D38" s="1547"/>
      <c r="E38" s="1547"/>
      <c r="F38" s="1547">
        <v>7.58</v>
      </c>
      <c r="G38" s="1547">
        <v>4.74</v>
      </c>
      <c r="H38" s="1547">
        <v>10.11</v>
      </c>
      <c r="I38" s="1547">
        <v>6.32</v>
      </c>
      <c r="J38" s="1547">
        <v>25.28</v>
      </c>
      <c r="K38" s="1547">
        <v>15.8</v>
      </c>
      <c r="L38" s="1547"/>
      <c r="M38" s="1547"/>
      <c r="N38" s="1547">
        <v>15.167999999999999</v>
      </c>
      <c r="O38" s="1547">
        <v>9.48</v>
      </c>
      <c r="P38" s="1547">
        <v>20.224000000000004</v>
      </c>
      <c r="Q38" s="1547">
        <v>12.64</v>
      </c>
      <c r="R38" s="1547">
        <v>4097.3</v>
      </c>
      <c r="S38" s="1547">
        <v>2558.1999999999998</v>
      </c>
      <c r="T38" s="1547">
        <v>341.5</v>
      </c>
      <c r="U38" s="1547">
        <v>213</v>
      </c>
      <c r="V38" s="1547">
        <v>409.8</v>
      </c>
      <c r="W38" s="1547">
        <v>255.6</v>
      </c>
      <c r="X38" s="1547">
        <v>1024.5</v>
      </c>
      <c r="Y38" s="1547">
        <v>639</v>
      </c>
    </row>
    <row r="39" spans="1:25">
      <c r="A39" s="1546">
        <v>32</v>
      </c>
      <c r="B39" s="1547">
        <v>13.02</v>
      </c>
      <c r="C39" s="1547">
        <v>8.1199999999999992</v>
      </c>
      <c r="D39" s="1547"/>
      <c r="E39" s="1547"/>
      <c r="F39" s="1547">
        <v>7.81</v>
      </c>
      <c r="G39" s="1547">
        <v>4.87</v>
      </c>
      <c r="H39" s="1547">
        <v>10.42</v>
      </c>
      <c r="I39" s="1547">
        <v>6.5</v>
      </c>
      <c r="J39" s="1547">
        <v>26.04</v>
      </c>
      <c r="K39" s="1547">
        <v>16.239999999999998</v>
      </c>
      <c r="L39" s="1547"/>
      <c r="M39" s="1547"/>
      <c r="N39" s="1547">
        <v>15.623999999999999</v>
      </c>
      <c r="O39" s="1547">
        <v>9.743999999999998</v>
      </c>
      <c r="P39" s="1547">
        <v>20.832000000000001</v>
      </c>
      <c r="Q39" s="1547">
        <v>12.991999999999999</v>
      </c>
      <c r="R39" s="1547">
        <v>4197.3</v>
      </c>
      <c r="S39" s="1547">
        <v>2615.9</v>
      </c>
      <c r="T39" s="1547">
        <v>349.8</v>
      </c>
      <c r="U39" s="1547">
        <v>217.9</v>
      </c>
      <c r="V39" s="1547">
        <v>419.76</v>
      </c>
      <c r="W39" s="1547">
        <v>261.48</v>
      </c>
      <c r="X39" s="1547">
        <v>1049.4000000000001</v>
      </c>
      <c r="Y39" s="1547">
        <v>653.70000000000005</v>
      </c>
    </row>
    <row r="40" spans="1:25">
      <c r="A40" s="1546">
        <v>33</v>
      </c>
      <c r="B40" s="1547">
        <v>13.39</v>
      </c>
      <c r="C40" s="1547">
        <v>8.34</v>
      </c>
      <c r="D40" s="1547"/>
      <c r="E40" s="1547"/>
      <c r="F40" s="1547">
        <v>8.0299999999999994</v>
      </c>
      <c r="G40" s="1547">
        <v>5</v>
      </c>
      <c r="H40" s="1547">
        <v>10.71</v>
      </c>
      <c r="I40" s="1547">
        <v>6.67</v>
      </c>
      <c r="J40" s="1547">
        <v>26.78</v>
      </c>
      <c r="K40" s="1547">
        <v>16.68</v>
      </c>
      <c r="L40" s="1547"/>
      <c r="M40" s="1547"/>
      <c r="N40" s="1547">
        <v>16.068000000000001</v>
      </c>
      <c r="O40" s="1547">
        <v>10.007999999999999</v>
      </c>
      <c r="P40" s="1547">
        <v>21.424000000000003</v>
      </c>
      <c r="Q40" s="1547">
        <v>13.344000000000001</v>
      </c>
      <c r="R40" s="1547">
        <v>4330.1000000000004</v>
      </c>
      <c r="S40" s="1547">
        <v>2694.7</v>
      </c>
      <c r="T40" s="1547">
        <v>360.9</v>
      </c>
      <c r="U40" s="1547">
        <v>224.5</v>
      </c>
      <c r="V40" s="1547">
        <v>433.08</v>
      </c>
      <c r="W40" s="1547">
        <v>269.39999999999998</v>
      </c>
      <c r="X40" s="1547">
        <v>1082.6999999999998</v>
      </c>
      <c r="Y40" s="1547">
        <v>673.5</v>
      </c>
    </row>
    <row r="41" spans="1:25">
      <c r="A41" s="1546">
        <v>34</v>
      </c>
      <c r="B41" s="1547">
        <v>13.76</v>
      </c>
      <c r="C41" s="1547">
        <v>8.56</v>
      </c>
      <c r="D41" s="1547"/>
      <c r="E41" s="1547"/>
      <c r="F41" s="1547">
        <v>8.26</v>
      </c>
      <c r="G41" s="1547">
        <v>5.14</v>
      </c>
      <c r="H41" s="1547">
        <v>11.01</v>
      </c>
      <c r="I41" s="1547">
        <v>6.85</v>
      </c>
      <c r="J41" s="1547">
        <v>27.52</v>
      </c>
      <c r="K41" s="1547">
        <v>17.12</v>
      </c>
      <c r="L41" s="1547"/>
      <c r="M41" s="1547"/>
      <c r="N41" s="1547">
        <v>16.512</v>
      </c>
      <c r="O41" s="1547">
        <v>10.272</v>
      </c>
      <c r="P41" s="1547">
        <v>22.016000000000002</v>
      </c>
      <c r="Q41" s="1547">
        <v>13.696000000000002</v>
      </c>
      <c r="R41" s="1547">
        <v>4432.3999999999996</v>
      </c>
      <c r="S41" s="1547">
        <v>2756</v>
      </c>
      <c r="T41" s="1547">
        <v>369.4</v>
      </c>
      <c r="U41" s="1547">
        <v>229.7</v>
      </c>
      <c r="V41" s="1547">
        <v>443.28</v>
      </c>
      <c r="W41" s="1547">
        <v>275.64</v>
      </c>
      <c r="X41" s="1547">
        <v>1108.1999999999998</v>
      </c>
      <c r="Y41" s="1547">
        <v>689.09999999999991</v>
      </c>
    </row>
    <row r="42" spans="1:25">
      <c r="A42" s="1546">
        <v>35</v>
      </c>
      <c r="B42" s="1547">
        <v>14.14</v>
      </c>
      <c r="C42" s="1547">
        <v>8.7799999999999994</v>
      </c>
      <c r="D42" s="1547"/>
      <c r="E42" s="1547"/>
      <c r="F42" s="1547">
        <v>8.48</v>
      </c>
      <c r="G42" s="1547">
        <v>5.27</v>
      </c>
      <c r="H42" s="1547">
        <v>11.31</v>
      </c>
      <c r="I42" s="1547">
        <v>7.02</v>
      </c>
      <c r="J42" s="1547">
        <v>28.28</v>
      </c>
      <c r="K42" s="1547">
        <v>17.559999999999999</v>
      </c>
      <c r="L42" s="1547"/>
      <c r="M42" s="1547"/>
      <c r="N42" s="1547">
        <v>16.968</v>
      </c>
      <c r="O42" s="1547">
        <v>10.536</v>
      </c>
      <c r="P42" s="1547">
        <v>22.624000000000002</v>
      </c>
      <c r="Q42" s="1547">
        <v>14.048</v>
      </c>
      <c r="R42" s="1547">
        <v>4601.7</v>
      </c>
      <c r="S42" s="1547">
        <v>2857</v>
      </c>
      <c r="T42" s="1547">
        <v>383.5</v>
      </c>
      <c r="U42" s="1547">
        <v>238.2</v>
      </c>
      <c r="V42" s="1547">
        <v>460.2</v>
      </c>
      <c r="W42" s="1547">
        <v>285.83999999999997</v>
      </c>
      <c r="X42" s="1547">
        <v>1150.5</v>
      </c>
      <c r="Y42" s="1547">
        <v>714.59999999999991</v>
      </c>
    </row>
    <row r="43" spans="1:25">
      <c r="A43" s="1546">
        <v>36</v>
      </c>
      <c r="B43" s="1547">
        <v>14.51</v>
      </c>
      <c r="C43" s="1547">
        <v>9</v>
      </c>
      <c r="D43" s="1547"/>
      <c r="E43" s="1547"/>
      <c r="F43" s="1547">
        <v>8.7100000000000009</v>
      </c>
      <c r="G43" s="1547">
        <v>5.4</v>
      </c>
      <c r="H43" s="1547">
        <v>11.61</v>
      </c>
      <c r="I43" s="1547">
        <v>7.2</v>
      </c>
      <c r="J43" s="1547">
        <v>29.02</v>
      </c>
      <c r="K43" s="1547">
        <v>18</v>
      </c>
      <c r="L43" s="1547"/>
      <c r="M43" s="1547"/>
      <c r="N43" s="1547">
        <v>17.411999999999999</v>
      </c>
      <c r="O43" s="1547">
        <v>10.799999999999999</v>
      </c>
      <c r="P43" s="1547">
        <v>23.216000000000001</v>
      </c>
      <c r="Q43" s="1547">
        <v>14.4</v>
      </c>
      <c r="R43" s="1547">
        <v>4719.2</v>
      </c>
      <c r="S43" s="1547">
        <v>2925.2</v>
      </c>
      <c r="T43" s="1547">
        <v>393.2</v>
      </c>
      <c r="U43" s="1547">
        <v>243.6</v>
      </c>
      <c r="V43" s="1547">
        <v>471.84</v>
      </c>
      <c r="W43" s="1547">
        <v>292.32</v>
      </c>
      <c r="X43" s="1547">
        <v>1179.5999999999999</v>
      </c>
      <c r="Y43" s="1547">
        <v>730.8</v>
      </c>
    </row>
    <row r="44" spans="1:25">
      <c r="A44" s="1546">
        <v>37</v>
      </c>
      <c r="B44" s="1547">
        <v>14.88</v>
      </c>
      <c r="C44" s="1547">
        <v>9.2200000000000006</v>
      </c>
      <c r="D44" s="1547"/>
      <c r="E44" s="1547"/>
      <c r="F44" s="1547">
        <v>8.93</v>
      </c>
      <c r="G44" s="1547">
        <v>5.53</v>
      </c>
      <c r="H44" s="1547">
        <v>11.9</v>
      </c>
      <c r="I44" s="1547">
        <v>7.38</v>
      </c>
      <c r="J44" s="1547">
        <v>29.76</v>
      </c>
      <c r="K44" s="1547">
        <v>18.440000000000001</v>
      </c>
      <c r="L44" s="1547"/>
      <c r="M44" s="1547"/>
      <c r="N44" s="1547">
        <v>17.856000000000002</v>
      </c>
      <c r="O44" s="1547">
        <v>11.064</v>
      </c>
      <c r="P44" s="1547">
        <v>23.808000000000003</v>
      </c>
      <c r="Q44" s="1547">
        <v>14.752000000000002</v>
      </c>
      <c r="R44" s="1547">
        <v>4838</v>
      </c>
      <c r="S44" s="1547">
        <v>2995.8</v>
      </c>
      <c r="T44" s="1547">
        <v>403.1</v>
      </c>
      <c r="U44" s="1547">
        <v>249.6</v>
      </c>
      <c r="V44" s="1547">
        <v>483.72</v>
      </c>
      <c r="W44" s="1547">
        <v>299.52</v>
      </c>
      <c r="X44" s="1547">
        <v>1209.3000000000002</v>
      </c>
      <c r="Y44" s="1547">
        <v>748.8</v>
      </c>
    </row>
    <row r="45" spans="1:25">
      <c r="A45" s="1546">
        <v>38</v>
      </c>
      <c r="B45" s="1547">
        <v>15.25</v>
      </c>
      <c r="C45" s="1547">
        <v>9.44</v>
      </c>
      <c r="D45" s="1547"/>
      <c r="E45" s="1547"/>
      <c r="F45" s="1547">
        <v>9.15</v>
      </c>
      <c r="G45" s="1547">
        <v>5.66</v>
      </c>
      <c r="H45" s="1547">
        <v>12.2</v>
      </c>
      <c r="I45" s="1547">
        <v>7.55</v>
      </c>
      <c r="J45" s="1547">
        <v>30.5</v>
      </c>
      <c r="K45" s="1547">
        <v>18.88</v>
      </c>
      <c r="L45" s="1547"/>
      <c r="M45" s="1547"/>
      <c r="N45" s="1547">
        <v>18.3</v>
      </c>
      <c r="O45" s="1547">
        <v>11.327999999999999</v>
      </c>
      <c r="P45" s="1547">
        <v>24.400000000000002</v>
      </c>
      <c r="Q45" s="1547">
        <v>15.103999999999999</v>
      </c>
      <c r="R45" s="1547">
        <v>4957.8999999999996</v>
      </c>
      <c r="S45" s="1547">
        <v>3066.2</v>
      </c>
      <c r="T45" s="1547">
        <v>413.1</v>
      </c>
      <c r="U45" s="1547">
        <v>255.5</v>
      </c>
      <c r="V45" s="1547">
        <v>495.72</v>
      </c>
      <c r="W45" s="1547">
        <v>306.59999999999997</v>
      </c>
      <c r="X45" s="1547">
        <v>1239.3000000000002</v>
      </c>
      <c r="Y45" s="1547">
        <v>766.5</v>
      </c>
    </row>
    <row r="46" spans="1:25">
      <c r="A46" s="1546">
        <v>39</v>
      </c>
      <c r="B46" s="1547">
        <v>15.63</v>
      </c>
      <c r="C46" s="1547">
        <v>9.66</v>
      </c>
      <c r="D46" s="1547"/>
      <c r="E46" s="1547"/>
      <c r="F46" s="1547">
        <v>9.3800000000000008</v>
      </c>
      <c r="G46" s="1547">
        <v>5.8</v>
      </c>
      <c r="H46" s="1547">
        <v>12.5</v>
      </c>
      <c r="I46" s="1547">
        <v>7.73</v>
      </c>
      <c r="J46" s="1547">
        <v>31.26</v>
      </c>
      <c r="K46" s="1547">
        <v>19.32</v>
      </c>
      <c r="L46" s="1547"/>
      <c r="M46" s="1547"/>
      <c r="N46" s="1547">
        <v>18.756</v>
      </c>
      <c r="O46" s="1547">
        <v>11.592000000000001</v>
      </c>
      <c r="P46" s="1547">
        <v>25.008000000000003</v>
      </c>
      <c r="Q46" s="1547">
        <v>15.456000000000001</v>
      </c>
      <c r="R46" s="1547">
        <v>5072.1000000000004</v>
      </c>
      <c r="S46" s="1547">
        <v>3133.2</v>
      </c>
      <c r="T46" s="1547">
        <v>422.6</v>
      </c>
      <c r="U46" s="1547">
        <v>261.10000000000002</v>
      </c>
      <c r="V46" s="1547">
        <v>507.12</v>
      </c>
      <c r="W46" s="1547">
        <v>313.32</v>
      </c>
      <c r="X46" s="1547">
        <v>1267.8000000000002</v>
      </c>
      <c r="Y46" s="1547">
        <v>783.30000000000007</v>
      </c>
    </row>
    <row r="47" spans="1:25">
      <c r="A47" s="1546">
        <v>40</v>
      </c>
      <c r="B47" s="1547">
        <v>16</v>
      </c>
      <c r="C47" s="1547">
        <v>9.8800000000000008</v>
      </c>
      <c r="D47" s="1547"/>
      <c r="E47" s="1547"/>
      <c r="F47" s="1547">
        <v>9.6</v>
      </c>
      <c r="G47" s="1547">
        <v>5.93</v>
      </c>
      <c r="H47" s="1547">
        <v>12.8</v>
      </c>
      <c r="I47" s="1547">
        <v>7.9</v>
      </c>
      <c r="J47" s="1547">
        <v>32</v>
      </c>
      <c r="K47" s="1547">
        <v>19.760000000000002</v>
      </c>
      <c r="L47" s="1547"/>
      <c r="M47" s="1547"/>
      <c r="N47" s="1547">
        <v>19.2</v>
      </c>
      <c r="O47" s="1547">
        <v>11.856</v>
      </c>
      <c r="P47" s="1547">
        <v>25.6</v>
      </c>
      <c r="Q47" s="1547">
        <v>15.808000000000002</v>
      </c>
      <c r="R47" s="1547">
        <v>5190.7</v>
      </c>
      <c r="S47" s="1547">
        <v>3203.8</v>
      </c>
      <c r="T47" s="1547">
        <v>432.5</v>
      </c>
      <c r="U47" s="1547">
        <v>267</v>
      </c>
      <c r="V47" s="1547">
        <v>519</v>
      </c>
      <c r="W47" s="1547">
        <v>320.39999999999998</v>
      </c>
      <c r="X47" s="1547">
        <v>1297.5</v>
      </c>
      <c r="Y47" s="1547">
        <v>801</v>
      </c>
    </row>
    <row r="48" spans="1:25">
      <c r="A48" s="1546">
        <v>41</v>
      </c>
      <c r="B48" s="1547">
        <v>16.37</v>
      </c>
      <c r="C48" s="1547">
        <v>10.1</v>
      </c>
      <c r="D48" s="1547"/>
      <c r="E48" s="1547"/>
      <c r="F48" s="1547">
        <v>9.82</v>
      </c>
      <c r="G48" s="1547">
        <v>6.06</v>
      </c>
      <c r="H48" s="1547">
        <v>13.1</v>
      </c>
      <c r="I48" s="1547">
        <v>8.08</v>
      </c>
      <c r="J48" s="1547">
        <v>32.74</v>
      </c>
      <c r="K48" s="1547">
        <v>20.2</v>
      </c>
      <c r="L48" s="1547"/>
      <c r="M48" s="1547"/>
      <c r="N48" s="1547">
        <v>19.644000000000002</v>
      </c>
      <c r="O48" s="1547">
        <v>12.12</v>
      </c>
      <c r="P48" s="1547">
        <v>26.192000000000004</v>
      </c>
      <c r="Q48" s="1547">
        <v>16.16</v>
      </c>
      <c r="R48" s="1547">
        <v>5306</v>
      </c>
      <c r="S48" s="1547">
        <v>3273.2</v>
      </c>
      <c r="T48" s="1547">
        <v>442.1</v>
      </c>
      <c r="U48" s="1547">
        <v>272.7</v>
      </c>
      <c r="V48" s="1547">
        <v>530.52</v>
      </c>
      <c r="W48" s="1547">
        <v>327.23999999999995</v>
      </c>
      <c r="X48" s="1547">
        <v>1326.3000000000002</v>
      </c>
      <c r="Y48" s="1547">
        <v>818.09999999999991</v>
      </c>
    </row>
    <row r="49" spans="1:25">
      <c r="A49" s="1546">
        <v>42</v>
      </c>
      <c r="B49" s="1547">
        <v>16.739999999999998</v>
      </c>
      <c r="C49" s="1547">
        <v>10.32</v>
      </c>
      <c r="D49" s="1547"/>
      <c r="E49" s="1547"/>
      <c r="F49" s="1547">
        <v>10.039999999999999</v>
      </c>
      <c r="G49" s="1547">
        <v>6.19</v>
      </c>
      <c r="H49" s="1547">
        <v>13.39</v>
      </c>
      <c r="I49" s="1547">
        <v>8.26</v>
      </c>
      <c r="J49" s="1547">
        <v>33.479999999999997</v>
      </c>
      <c r="K49" s="1547">
        <v>20.64</v>
      </c>
      <c r="L49" s="1547"/>
      <c r="M49" s="1547"/>
      <c r="N49" s="1547">
        <v>20.087999999999997</v>
      </c>
      <c r="O49" s="1547">
        <v>12.384</v>
      </c>
      <c r="P49" s="1547">
        <v>26.783999999999999</v>
      </c>
      <c r="Q49" s="1547">
        <v>16.512</v>
      </c>
      <c r="R49" s="1547">
        <v>5429.4</v>
      </c>
      <c r="S49" s="1547">
        <v>3342.6</v>
      </c>
      <c r="T49" s="1547">
        <v>452.3</v>
      </c>
      <c r="U49" s="1547">
        <v>278.5</v>
      </c>
      <c r="V49" s="1547">
        <v>542.76</v>
      </c>
      <c r="W49" s="1547">
        <v>334.2</v>
      </c>
      <c r="X49" s="1547">
        <v>1356.9</v>
      </c>
      <c r="Y49" s="1547">
        <v>835.5</v>
      </c>
    </row>
    <row r="50" spans="1:25">
      <c r="A50" s="1546">
        <v>43</v>
      </c>
      <c r="B50" s="1547">
        <v>17.11</v>
      </c>
      <c r="C50" s="1547">
        <v>10.53</v>
      </c>
      <c r="D50" s="1547"/>
      <c r="E50" s="1547"/>
      <c r="F50" s="1547">
        <v>10.27</v>
      </c>
      <c r="G50" s="1547">
        <v>6.32</v>
      </c>
      <c r="H50" s="1547">
        <v>13.69</v>
      </c>
      <c r="I50" s="1547">
        <v>8.42</v>
      </c>
      <c r="J50" s="1547">
        <v>34.22</v>
      </c>
      <c r="K50" s="1547">
        <v>21.06</v>
      </c>
      <c r="L50" s="1547"/>
      <c r="M50" s="1547"/>
      <c r="N50" s="1547">
        <v>20.532</v>
      </c>
      <c r="O50" s="1547">
        <v>12.635999999999999</v>
      </c>
      <c r="P50" s="1547">
        <v>27.376000000000001</v>
      </c>
      <c r="Q50" s="1547">
        <v>16.847999999999999</v>
      </c>
      <c r="R50" s="1547">
        <v>5548</v>
      </c>
      <c r="S50" s="1547">
        <v>3416.5</v>
      </c>
      <c r="T50" s="1547">
        <v>462.4</v>
      </c>
      <c r="U50" s="1547">
        <v>284.8</v>
      </c>
      <c r="V50" s="1547">
        <v>554.88</v>
      </c>
      <c r="W50" s="1547">
        <v>341.76</v>
      </c>
      <c r="X50" s="1547">
        <v>1387.1999999999998</v>
      </c>
      <c r="Y50" s="1547">
        <v>854.40000000000009</v>
      </c>
    </row>
    <row r="51" spans="1:25">
      <c r="A51" s="1546">
        <v>44</v>
      </c>
      <c r="B51" s="1547">
        <v>17.48</v>
      </c>
      <c r="C51" s="1547">
        <v>10.75</v>
      </c>
      <c r="D51" s="1547"/>
      <c r="E51" s="1547"/>
      <c r="F51" s="1547">
        <v>10.49</v>
      </c>
      <c r="G51" s="1547">
        <v>6.45</v>
      </c>
      <c r="H51" s="1547">
        <v>13.98</v>
      </c>
      <c r="I51" s="1547">
        <v>8.6</v>
      </c>
      <c r="J51" s="1547">
        <v>34.96</v>
      </c>
      <c r="K51" s="1547">
        <v>21.5</v>
      </c>
      <c r="L51" s="1547"/>
      <c r="M51" s="1547"/>
      <c r="N51" s="1547">
        <v>20.975999999999999</v>
      </c>
      <c r="O51" s="1547">
        <v>12.9</v>
      </c>
      <c r="P51" s="1547">
        <v>27.968000000000004</v>
      </c>
      <c r="Q51" s="1547">
        <v>17.2</v>
      </c>
      <c r="R51" s="1547">
        <v>5671.6</v>
      </c>
      <c r="S51" s="1547">
        <v>3484.8</v>
      </c>
      <c r="T51" s="1547">
        <v>472.6</v>
      </c>
      <c r="U51" s="1547">
        <v>290.39999999999998</v>
      </c>
      <c r="V51" s="1547">
        <v>567.12</v>
      </c>
      <c r="W51" s="1547">
        <v>348.47999999999996</v>
      </c>
      <c r="X51" s="1547">
        <v>1417.8000000000002</v>
      </c>
      <c r="Y51" s="1547">
        <v>871.19999999999993</v>
      </c>
    </row>
    <row r="52" spans="1:25">
      <c r="A52" s="1546">
        <v>45</v>
      </c>
      <c r="B52" s="1547">
        <v>17.850000000000001</v>
      </c>
      <c r="C52" s="1547">
        <v>10.97</v>
      </c>
      <c r="D52" s="1547"/>
      <c r="E52" s="1547"/>
      <c r="F52" s="1547">
        <v>10.71</v>
      </c>
      <c r="G52" s="1547">
        <v>6.58</v>
      </c>
      <c r="H52" s="1547">
        <v>14.28</v>
      </c>
      <c r="I52" s="1547">
        <v>8.7799999999999994</v>
      </c>
      <c r="J52" s="1547">
        <v>35.700000000000003</v>
      </c>
      <c r="K52" s="1547">
        <v>21.94</v>
      </c>
      <c r="L52" s="1547"/>
      <c r="M52" s="1547"/>
      <c r="N52" s="1547">
        <v>21.42</v>
      </c>
      <c r="O52" s="1547">
        <v>13.164</v>
      </c>
      <c r="P52" s="1547">
        <v>28.560000000000002</v>
      </c>
      <c r="Q52" s="1547">
        <v>17.552000000000003</v>
      </c>
      <c r="R52" s="1547">
        <v>5790.4</v>
      </c>
      <c r="S52" s="1547">
        <v>3558.8</v>
      </c>
      <c r="T52" s="1547">
        <v>482.5</v>
      </c>
      <c r="U52" s="1547">
        <v>296.7</v>
      </c>
      <c r="V52" s="1547">
        <v>579</v>
      </c>
      <c r="W52" s="1547">
        <v>356.03999999999996</v>
      </c>
      <c r="X52" s="1547">
        <v>1447.5</v>
      </c>
      <c r="Y52" s="1547">
        <v>890.09999999999991</v>
      </c>
    </row>
    <row r="53" spans="1:25">
      <c r="A53" s="1546">
        <v>46</v>
      </c>
      <c r="B53" s="1547">
        <v>18.22</v>
      </c>
      <c r="C53" s="1547">
        <v>11.19</v>
      </c>
      <c r="D53" s="1547"/>
      <c r="E53" s="1547"/>
      <c r="F53" s="1547">
        <v>10.93</v>
      </c>
      <c r="G53" s="1547">
        <v>6.71</v>
      </c>
      <c r="H53" s="1547">
        <v>14.58</v>
      </c>
      <c r="I53" s="1547">
        <v>8.9499999999999993</v>
      </c>
      <c r="J53" s="1547">
        <v>36.44</v>
      </c>
      <c r="K53" s="1547">
        <v>22.38</v>
      </c>
      <c r="L53" s="1547"/>
      <c r="M53" s="1547"/>
      <c r="N53" s="1547">
        <v>21.863999999999997</v>
      </c>
      <c r="O53" s="1547">
        <v>13.427999999999999</v>
      </c>
      <c r="P53" s="1547">
        <v>29.152000000000001</v>
      </c>
      <c r="Q53" s="1547">
        <v>17.904</v>
      </c>
      <c r="R53" s="1547">
        <v>5908.9</v>
      </c>
      <c r="S53" s="1547">
        <v>3626.9</v>
      </c>
      <c r="T53" s="1547">
        <v>492.3</v>
      </c>
      <c r="U53" s="1547">
        <v>302.3</v>
      </c>
      <c r="V53" s="1547">
        <v>590.76</v>
      </c>
      <c r="W53" s="1547">
        <v>362.76</v>
      </c>
      <c r="X53" s="1547">
        <v>1476.9</v>
      </c>
      <c r="Y53" s="1547">
        <v>906.90000000000009</v>
      </c>
    </row>
    <row r="54" spans="1:25">
      <c r="A54" s="1546">
        <v>47</v>
      </c>
      <c r="B54" s="1547">
        <v>18.579999999999998</v>
      </c>
      <c r="C54" s="1547">
        <v>11.4</v>
      </c>
      <c r="D54" s="1547"/>
      <c r="E54" s="1547"/>
      <c r="F54" s="1547">
        <v>11.15</v>
      </c>
      <c r="G54" s="1547">
        <v>6.84</v>
      </c>
      <c r="H54" s="1547">
        <v>14.86</v>
      </c>
      <c r="I54" s="1547">
        <v>9.1199999999999992</v>
      </c>
      <c r="J54" s="1547">
        <v>37.159999999999997</v>
      </c>
      <c r="K54" s="1547">
        <v>22.8</v>
      </c>
      <c r="L54" s="1547"/>
      <c r="M54" s="1547"/>
      <c r="N54" s="1547">
        <v>22.295999999999996</v>
      </c>
      <c r="O54" s="1547">
        <v>13.68</v>
      </c>
      <c r="P54" s="1547">
        <v>29.727999999999998</v>
      </c>
      <c r="Q54" s="1547">
        <v>18.240000000000002</v>
      </c>
      <c r="R54" s="1547">
        <v>6032.6</v>
      </c>
      <c r="S54" s="1547">
        <v>3699.9</v>
      </c>
      <c r="T54" s="1547">
        <v>502.6</v>
      </c>
      <c r="U54" s="1547">
        <v>308.39999999999998</v>
      </c>
      <c r="V54" s="1547">
        <v>603.12</v>
      </c>
      <c r="W54" s="1547">
        <v>370.08</v>
      </c>
      <c r="X54" s="1547">
        <v>1507.8000000000002</v>
      </c>
      <c r="Y54" s="1547">
        <v>925.19999999999993</v>
      </c>
    </row>
    <row r="55" spans="1:25">
      <c r="A55" s="1546">
        <v>48</v>
      </c>
      <c r="B55" s="1547">
        <v>18.95</v>
      </c>
      <c r="C55" s="1547">
        <v>11.62</v>
      </c>
      <c r="D55" s="1547"/>
      <c r="E55" s="1547"/>
      <c r="F55" s="1547">
        <v>11.37</v>
      </c>
      <c r="G55" s="1547">
        <v>6.97</v>
      </c>
      <c r="H55" s="1547">
        <v>15.16</v>
      </c>
      <c r="I55" s="1547">
        <v>9.3000000000000007</v>
      </c>
      <c r="J55" s="1547">
        <v>37.9</v>
      </c>
      <c r="K55" s="1547">
        <v>23.24</v>
      </c>
      <c r="L55" s="1547"/>
      <c r="M55" s="1547"/>
      <c r="N55" s="1547">
        <v>22.74</v>
      </c>
      <c r="O55" s="1547">
        <v>13.943999999999999</v>
      </c>
      <c r="P55" s="1547">
        <v>30.32</v>
      </c>
      <c r="Q55" s="1547">
        <v>18.591999999999999</v>
      </c>
      <c r="R55" s="1547">
        <v>6151.3</v>
      </c>
      <c r="S55" s="1547">
        <v>3769.3</v>
      </c>
      <c r="T55" s="1547">
        <v>512.5</v>
      </c>
      <c r="U55" s="1547">
        <v>314.10000000000002</v>
      </c>
      <c r="V55" s="1547">
        <v>615</v>
      </c>
      <c r="W55" s="1547">
        <v>376.92</v>
      </c>
      <c r="X55" s="1547">
        <v>1537.5</v>
      </c>
      <c r="Y55" s="1547">
        <v>942.30000000000007</v>
      </c>
    </row>
    <row r="56" spans="1:25">
      <c r="A56" s="1546">
        <v>49</v>
      </c>
      <c r="B56" s="1547">
        <v>19.32</v>
      </c>
      <c r="C56" s="1547">
        <v>11.84</v>
      </c>
      <c r="D56" s="1547"/>
      <c r="E56" s="1547"/>
      <c r="F56" s="1547">
        <v>11.59</v>
      </c>
      <c r="G56" s="1547">
        <v>7.1</v>
      </c>
      <c r="H56" s="1547">
        <v>15.46</v>
      </c>
      <c r="I56" s="1547">
        <v>9.4700000000000006</v>
      </c>
      <c r="J56" s="1547">
        <v>38.64</v>
      </c>
      <c r="K56" s="1547">
        <v>23.68</v>
      </c>
      <c r="L56" s="1547"/>
      <c r="M56" s="1547"/>
      <c r="N56" s="1547">
        <v>23.184000000000001</v>
      </c>
      <c r="O56" s="1547">
        <v>14.208</v>
      </c>
      <c r="P56" s="1547">
        <v>30.912000000000003</v>
      </c>
      <c r="Q56" s="1547">
        <v>18.943999999999999</v>
      </c>
      <c r="R56" s="1547">
        <v>6271.2</v>
      </c>
      <c r="S56" s="1547">
        <v>3843.4</v>
      </c>
      <c r="T56" s="1547">
        <v>522.70000000000005</v>
      </c>
      <c r="U56" s="1547">
        <v>320.3</v>
      </c>
      <c r="V56" s="1547">
        <v>627.24</v>
      </c>
      <c r="W56" s="1547">
        <v>384.36</v>
      </c>
      <c r="X56" s="1547">
        <v>1568.1000000000001</v>
      </c>
      <c r="Y56" s="1547">
        <v>960.90000000000009</v>
      </c>
    </row>
    <row r="57" spans="1:25">
      <c r="A57" s="1546">
        <v>50</v>
      </c>
      <c r="B57" s="1547">
        <v>19.690000000000001</v>
      </c>
      <c r="C57" s="1547">
        <v>12.06</v>
      </c>
      <c r="D57" s="1547"/>
      <c r="E57" s="1547"/>
      <c r="F57" s="1547">
        <v>11.81</v>
      </c>
      <c r="G57" s="1547">
        <v>7.24</v>
      </c>
      <c r="H57" s="1547">
        <v>15.75</v>
      </c>
      <c r="I57" s="1547">
        <v>9.65</v>
      </c>
      <c r="J57" s="1547">
        <v>39.380000000000003</v>
      </c>
      <c r="K57" s="1547">
        <v>24.12</v>
      </c>
      <c r="L57" s="1547"/>
      <c r="M57" s="1547"/>
      <c r="N57" s="1547">
        <v>23.628</v>
      </c>
      <c r="O57" s="1547">
        <v>14.472</v>
      </c>
      <c r="P57" s="1547">
        <v>31.504000000000005</v>
      </c>
      <c r="Q57" s="1547">
        <v>19.296000000000003</v>
      </c>
      <c r="R57" s="1547">
        <v>6394.7</v>
      </c>
      <c r="S57" s="1547">
        <v>3912.9</v>
      </c>
      <c r="T57" s="1547">
        <v>532.9</v>
      </c>
      <c r="U57" s="1547">
        <v>326</v>
      </c>
      <c r="V57" s="1547">
        <v>639.4799999999999</v>
      </c>
      <c r="W57" s="1547">
        <v>391.2</v>
      </c>
      <c r="X57" s="1547">
        <v>1598.6999999999998</v>
      </c>
      <c r="Y57" s="1547">
        <v>978</v>
      </c>
    </row>
    <row r="58" spans="1:25">
      <c r="A58" s="1546">
        <v>51</v>
      </c>
      <c r="B58" s="1547">
        <v>20.059999999999999</v>
      </c>
      <c r="C58" s="1547">
        <v>12.28</v>
      </c>
      <c r="D58" s="1547"/>
      <c r="E58" s="1547"/>
      <c r="F58" s="1547">
        <v>12.04</v>
      </c>
      <c r="G58" s="1547">
        <v>7.37</v>
      </c>
      <c r="H58" s="1547">
        <v>16.05</v>
      </c>
      <c r="I58" s="1547">
        <v>9.82</v>
      </c>
      <c r="J58" s="1547">
        <v>40.119999999999997</v>
      </c>
      <c r="K58" s="1547">
        <v>24.56</v>
      </c>
      <c r="L58" s="1547"/>
      <c r="M58" s="1547"/>
      <c r="N58" s="1547">
        <v>24.071999999999999</v>
      </c>
      <c r="O58" s="1547">
        <v>14.735999999999999</v>
      </c>
      <c r="P58" s="1547">
        <v>32.095999999999997</v>
      </c>
      <c r="Q58" s="1547">
        <v>19.648</v>
      </c>
      <c r="R58" s="1547">
        <v>6514.5</v>
      </c>
      <c r="S58" s="1547">
        <v>3985.6</v>
      </c>
      <c r="T58" s="1547">
        <v>543</v>
      </c>
      <c r="U58" s="1547">
        <v>332.1</v>
      </c>
      <c r="V58" s="1547">
        <v>651.6</v>
      </c>
      <c r="W58" s="1547">
        <v>398.52000000000004</v>
      </c>
      <c r="X58" s="1547">
        <v>1629</v>
      </c>
      <c r="Y58" s="1547">
        <v>996.30000000000007</v>
      </c>
    </row>
    <row r="59" spans="1:25">
      <c r="A59" s="1546">
        <v>52</v>
      </c>
      <c r="B59" s="1547">
        <v>20.43</v>
      </c>
      <c r="C59" s="1547">
        <v>12.49</v>
      </c>
      <c r="D59" s="1547"/>
      <c r="E59" s="1547"/>
      <c r="F59" s="1547">
        <v>12.26</v>
      </c>
      <c r="G59" s="1547">
        <v>7.49</v>
      </c>
      <c r="H59" s="1547">
        <v>16.34</v>
      </c>
      <c r="I59" s="1547">
        <v>9.99</v>
      </c>
      <c r="J59" s="1547">
        <v>40.86</v>
      </c>
      <c r="K59" s="1547">
        <v>24.98</v>
      </c>
      <c r="L59" s="1547"/>
      <c r="M59" s="1547"/>
      <c r="N59" s="1547">
        <v>24.515999999999998</v>
      </c>
      <c r="O59" s="1547">
        <v>14.988</v>
      </c>
      <c r="P59" s="1547">
        <v>32.688000000000002</v>
      </c>
      <c r="Q59" s="1547">
        <v>19.984000000000002</v>
      </c>
      <c r="R59" s="1547">
        <v>6638</v>
      </c>
      <c r="S59" s="1547">
        <v>4055</v>
      </c>
      <c r="T59" s="1547">
        <v>553.1</v>
      </c>
      <c r="U59" s="1547">
        <v>337.9</v>
      </c>
      <c r="V59" s="1547">
        <v>663.72</v>
      </c>
      <c r="W59" s="1547">
        <v>405.47999999999996</v>
      </c>
      <c r="X59" s="1547">
        <v>1659.3000000000002</v>
      </c>
      <c r="Y59" s="1547">
        <v>1013.6999999999999</v>
      </c>
    </row>
    <row r="60" spans="1:25">
      <c r="A60" s="1546">
        <v>53</v>
      </c>
      <c r="B60" s="1547">
        <v>20.8</v>
      </c>
      <c r="C60" s="1547">
        <v>12.71</v>
      </c>
      <c r="D60" s="1547"/>
      <c r="E60" s="1547"/>
      <c r="F60" s="1547">
        <v>12.48</v>
      </c>
      <c r="G60" s="1547">
        <v>7.63</v>
      </c>
      <c r="H60" s="1547">
        <v>16.64</v>
      </c>
      <c r="I60" s="1547">
        <v>10.17</v>
      </c>
      <c r="J60" s="1547">
        <v>41.6</v>
      </c>
      <c r="K60" s="1547">
        <v>25.42</v>
      </c>
      <c r="L60" s="1547"/>
      <c r="M60" s="1547"/>
      <c r="N60" s="1547">
        <v>24.96</v>
      </c>
      <c r="O60" s="1547">
        <v>15.252000000000001</v>
      </c>
      <c r="P60" s="1547">
        <v>33.28</v>
      </c>
      <c r="Q60" s="1547">
        <v>20.336000000000002</v>
      </c>
      <c r="R60" s="1547">
        <v>6700.4</v>
      </c>
      <c r="S60" s="1547">
        <v>4093.7</v>
      </c>
      <c r="T60" s="1547">
        <v>558.5</v>
      </c>
      <c r="U60" s="1547">
        <v>341.3</v>
      </c>
      <c r="V60" s="1547">
        <v>670.19999999999993</v>
      </c>
      <c r="W60" s="1547">
        <v>409.56</v>
      </c>
      <c r="X60" s="1547">
        <v>1675.5</v>
      </c>
      <c r="Y60" s="1547">
        <v>1023.9000000000001</v>
      </c>
    </row>
    <row r="61" spans="1:25">
      <c r="A61" s="1546">
        <v>54</v>
      </c>
      <c r="B61" s="1547">
        <v>21.17</v>
      </c>
      <c r="C61" s="1547">
        <v>12.93</v>
      </c>
      <c r="D61" s="1547"/>
      <c r="E61" s="1547"/>
      <c r="F61" s="1547">
        <v>12.7</v>
      </c>
      <c r="G61" s="1547">
        <v>7.76</v>
      </c>
      <c r="H61" s="1547">
        <v>16.940000000000001</v>
      </c>
      <c r="I61" s="1547">
        <v>10.34</v>
      </c>
      <c r="J61" s="1547">
        <v>42.34</v>
      </c>
      <c r="K61" s="1547">
        <v>25.86</v>
      </c>
      <c r="L61" s="1547"/>
      <c r="M61" s="1547"/>
      <c r="N61" s="1547">
        <v>25.404</v>
      </c>
      <c r="O61" s="1547">
        <v>15.515999999999998</v>
      </c>
      <c r="P61" s="1547">
        <v>33.872000000000007</v>
      </c>
      <c r="Q61" s="1547">
        <v>20.688000000000002</v>
      </c>
      <c r="R61" s="1547">
        <v>6817.9</v>
      </c>
      <c r="S61" s="1547">
        <v>4162</v>
      </c>
      <c r="T61" s="1547">
        <v>568.20000000000005</v>
      </c>
      <c r="U61" s="1547">
        <v>346.9</v>
      </c>
      <c r="V61" s="1547">
        <v>681.84</v>
      </c>
      <c r="W61" s="1547">
        <v>416.28</v>
      </c>
      <c r="X61" s="1547">
        <v>1704.6000000000001</v>
      </c>
      <c r="Y61" s="1547">
        <v>1040.6999999999998</v>
      </c>
    </row>
    <row r="62" spans="1:25">
      <c r="A62" s="1546">
        <v>55</v>
      </c>
      <c r="B62" s="1547">
        <v>21.54</v>
      </c>
      <c r="C62" s="1547">
        <v>13.15</v>
      </c>
      <c r="D62" s="1547"/>
      <c r="E62" s="1547"/>
      <c r="F62" s="1547">
        <v>12.92</v>
      </c>
      <c r="G62" s="1547">
        <v>7.89</v>
      </c>
      <c r="H62" s="1547">
        <v>17.23</v>
      </c>
      <c r="I62" s="1547">
        <v>10.52</v>
      </c>
      <c r="J62" s="1547">
        <v>43.08</v>
      </c>
      <c r="K62" s="1547">
        <v>26.3</v>
      </c>
      <c r="L62" s="1547"/>
      <c r="M62" s="1547"/>
      <c r="N62" s="1547">
        <v>25.847999999999999</v>
      </c>
      <c r="O62" s="1547">
        <v>15.78</v>
      </c>
      <c r="P62" s="1547">
        <v>34.463999999999999</v>
      </c>
      <c r="Q62" s="1547">
        <v>21.040000000000003</v>
      </c>
      <c r="R62" s="1547">
        <v>6938.9</v>
      </c>
      <c r="S62" s="1547">
        <v>4233.8</v>
      </c>
      <c r="T62" s="1547">
        <v>578.20000000000005</v>
      </c>
      <c r="U62" s="1547">
        <v>352.7</v>
      </c>
      <c r="V62" s="1547">
        <v>693.84</v>
      </c>
      <c r="W62" s="1547">
        <v>423.23999999999995</v>
      </c>
      <c r="X62" s="1547">
        <v>1734.6000000000001</v>
      </c>
      <c r="Y62" s="1547">
        <v>1058.0999999999999</v>
      </c>
    </row>
    <row r="63" spans="1:25">
      <c r="A63" s="1546">
        <v>56</v>
      </c>
      <c r="B63" s="1547">
        <v>21.91</v>
      </c>
      <c r="C63" s="1547">
        <v>13.36</v>
      </c>
      <c r="D63" s="1547"/>
      <c r="E63" s="1547"/>
      <c r="F63" s="1547">
        <v>13.15</v>
      </c>
      <c r="G63" s="1547">
        <v>8.02</v>
      </c>
      <c r="H63" s="1547">
        <v>17.53</v>
      </c>
      <c r="I63" s="1547">
        <v>10.69</v>
      </c>
      <c r="J63" s="1547">
        <v>43.82</v>
      </c>
      <c r="K63" s="1547">
        <v>26.72</v>
      </c>
      <c r="L63" s="1547"/>
      <c r="M63" s="1547"/>
      <c r="N63" s="1547">
        <v>26.291999999999998</v>
      </c>
      <c r="O63" s="1547">
        <v>16.032</v>
      </c>
      <c r="P63" s="1547">
        <v>35.056000000000004</v>
      </c>
      <c r="Q63" s="1547">
        <v>21.376000000000001</v>
      </c>
      <c r="R63" s="1547">
        <v>7055.4</v>
      </c>
      <c r="S63" s="1547">
        <v>4301.8999999999996</v>
      </c>
      <c r="T63" s="1547">
        <v>588.1</v>
      </c>
      <c r="U63" s="1547">
        <v>358.5</v>
      </c>
      <c r="V63" s="1547">
        <v>705.72</v>
      </c>
      <c r="W63" s="1547">
        <v>430.2</v>
      </c>
      <c r="X63" s="1547">
        <v>1764.3000000000002</v>
      </c>
      <c r="Y63" s="1547">
        <v>1075.5</v>
      </c>
    </row>
    <row r="64" spans="1:25">
      <c r="A64" s="1546">
        <v>57</v>
      </c>
      <c r="B64" s="1547">
        <v>22.28</v>
      </c>
      <c r="C64" s="1547">
        <v>13.58</v>
      </c>
      <c r="D64" s="1547"/>
      <c r="E64" s="1547"/>
      <c r="F64" s="1547">
        <v>13.37</v>
      </c>
      <c r="G64" s="1547">
        <v>8.15</v>
      </c>
      <c r="H64" s="1547">
        <v>17.82</v>
      </c>
      <c r="I64" s="1547">
        <v>10.86</v>
      </c>
      <c r="J64" s="1547">
        <v>44.56</v>
      </c>
      <c r="K64" s="1547">
        <v>27.16</v>
      </c>
      <c r="L64" s="1547"/>
      <c r="M64" s="1547"/>
      <c r="N64" s="1547">
        <v>26.736000000000001</v>
      </c>
      <c r="O64" s="1547">
        <v>16.295999999999999</v>
      </c>
      <c r="P64" s="1547">
        <v>35.648000000000003</v>
      </c>
      <c r="Q64" s="1547">
        <v>21.728000000000002</v>
      </c>
      <c r="R64" s="1547">
        <v>7176.5</v>
      </c>
      <c r="S64" s="1547">
        <v>4373.6000000000004</v>
      </c>
      <c r="T64" s="1547">
        <v>598</v>
      </c>
      <c r="U64" s="1547">
        <v>364.4</v>
      </c>
      <c r="V64" s="1547">
        <v>717.6</v>
      </c>
      <c r="W64" s="1547">
        <v>437.28</v>
      </c>
      <c r="X64" s="1547">
        <v>1794</v>
      </c>
      <c r="Y64" s="1547">
        <v>1093.1999999999998</v>
      </c>
    </row>
    <row r="65" spans="1:25">
      <c r="A65" s="1546">
        <v>58</v>
      </c>
      <c r="B65" s="1547">
        <v>22.65</v>
      </c>
      <c r="C65" s="1547">
        <v>13.8</v>
      </c>
      <c r="D65" s="1547"/>
      <c r="E65" s="1547"/>
      <c r="F65" s="1547">
        <v>13.59</v>
      </c>
      <c r="G65" s="1547">
        <v>8.2799999999999994</v>
      </c>
      <c r="H65" s="1547">
        <v>18.12</v>
      </c>
      <c r="I65" s="1547">
        <v>11.04</v>
      </c>
      <c r="J65" s="1547">
        <v>45.3</v>
      </c>
      <c r="K65" s="1547">
        <v>27.6</v>
      </c>
      <c r="L65" s="1547"/>
      <c r="M65" s="1547"/>
      <c r="N65" s="1547">
        <v>27.179999999999996</v>
      </c>
      <c r="O65" s="1547">
        <v>16.559999999999999</v>
      </c>
      <c r="P65" s="1547">
        <v>36.24</v>
      </c>
      <c r="Q65" s="1547">
        <v>22.080000000000002</v>
      </c>
      <c r="R65" s="1547">
        <v>7294.1</v>
      </c>
      <c r="S65" s="1547">
        <v>4441.7</v>
      </c>
      <c r="T65" s="1547">
        <v>607.9</v>
      </c>
      <c r="U65" s="1547">
        <v>370</v>
      </c>
      <c r="V65" s="1547">
        <v>729.4799999999999</v>
      </c>
      <c r="W65" s="1547">
        <v>444</v>
      </c>
      <c r="X65" s="1547">
        <v>1823.6999999999998</v>
      </c>
      <c r="Y65" s="1547">
        <v>1110</v>
      </c>
    </row>
    <row r="66" spans="1:25">
      <c r="A66" s="1546">
        <v>59</v>
      </c>
      <c r="B66" s="1547">
        <v>23.02</v>
      </c>
      <c r="C66" s="1547">
        <v>14.02</v>
      </c>
      <c r="D66" s="1547"/>
      <c r="E66" s="1547"/>
      <c r="F66" s="1547">
        <v>13.81</v>
      </c>
      <c r="G66" s="1547">
        <v>8.41</v>
      </c>
      <c r="H66" s="1547">
        <v>18.420000000000002</v>
      </c>
      <c r="I66" s="1547">
        <v>11.22</v>
      </c>
      <c r="J66" s="1547">
        <v>46.04</v>
      </c>
      <c r="K66" s="1547">
        <v>28.04</v>
      </c>
      <c r="L66" s="1547"/>
      <c r="M66" s="1547"/>
      <c r="N66" s="1547">
        <v>27.623999999999999</v>
      </c>
      <c r="O66" s="1547">
        <v>16.823999999999998</v>
      </c>
      <c r="P66" s="1547">
        <v>36.832000000000001</v>
      </c>
      <c r="Q66" s="1547">
        <v>22.432000000000002</v>
      </c>
      <c r="R66" s="1547">
        <v>7411.6</v>
      </c>
      <c r="S66" s="1547">
        <v>4513.5</v>
      </c>
      <c r="T66" s="1547">
        <v>617.70000000000005</v>
      </c>
      <c r="U66" s="1547">
        <v>376.2</v>
      </c>
      <c r="V66" s="1547">
        <v>741.24</v>
      </c>
      <c r="W66" s="1547">
        <v>451.44</v>
      </c>
      <c r="X66" s="1547">
        <v>1853.1000000000001</v>
      </c>
      <c r="Y66" s="1547">
        <v>1128.5999999999999</v>
      </c>
    </row>
    <row r="67" spans="1:25">
      <c r="A67" s="1546">
        <v>60</v>
      </c>
      <c r="B67" s="1547">
        <v>23.39</v>
      </c>
      <c r="C67" s="1547">
        <v>14.24</v>
      </c>
      <c r="D67" s="1547"/>
      <c r="E67" s="1547"/>
      <c r="F67" s="1547">
        <v>14.03</v>
      </c>
      <c r="G67" s="1547">
        <v>8.5399999999999991</v>
      </c>
      <c r="H67" s="1547">
        <v>18.71</v>
      </c>
      <c r="I67" s="1547">
        <v>11.39</v>
      </c>
      <c r="J67" s="1547">
        <v>46.78</v>
      </c>
      <c r="K67" s="1547">
        <v>28.48</v>
      </c>
      <c r="L67" s="1547"/>
      <c r="M67" s="1547"/>
      <c r="N67" s="1547">
        <v>28.068000000000001</v>
      </c>
      <c r="O67" s="1547">
        <v>17.088000000000001</v>
      </c>
      <c r="P67" s="1547">
        <v>37.423999999999999</v>
      </c>
      <c r="Q67" s="1547">
        <v>22.784000000000002</v>
      </c>
      <c r="R67" s="1547">
        <v>7532.7</v>
      </c>
      <c r="S67" s="1547">
        <v>4581.8999999999996</v>
      </c>
      <c r="T67" s="1547">
        <v>627.70000000000005</v>
      </c>
      <c r="U67" s="1547">
        <v>381.8</v>
      </c>
      <c r="V67" s="1547">
        <v>753.24</v>
      </c>
      <c r="W67" s="1547">
        <v>458.16</v>
      </c>
      <c r="X67" s="1547">
        <v>1883.1000000000001</v>
      </c>
      <c r="Y67" s="1547">
        <v>1145.4000000000001</v>
      </c>
    </row>
    <row r="68" spans="1:25">
      <c r="A68" s="1546">
        <v>61</v>
      </c>
      <c r="B68" s="1547">
        <v>23.75</v>
      </c>
      <c r="C68" s="1547">
        <v>14.45</v>
      </c>
      <c r="D68" s="1547"/>
      <c r="E68" s="1547"/>
      <c r="F68" s="1547">
        <v>14.25</v>
      </c>
      <c r="G68" s="1547">
        <v>8.67</v>
      </c>
      <c r="H68" s="1547">
        <v>19</v>
      </c>
      <c r="I68" s="1547">
        <v>11.56</v>
      </c>
      <c r="J68" s="1547">
        <v>47.5</v>
      </c>
      <c r="K68" s="1547">
        <v>28.9</v>
      </c>
      <c r="L68" s="1547"/>
      <c r="M68" s="1547"/>
      <c r="N68" s="1547">
        <v>28.5</v>
      </c>
      <c r="O68" s="1547">
        <v>17.34</v>
      </c>
      <c r="P68" s="1547">
        <v>38</v>
      </c>
      <c r="Q68" s="1547">
        <v>23.12</v>
      </c>
      <c r="R68" s="1547">
        <v>7645.5</v>
      </c>
      <c r="S68" s="1547">
        <v>4651.1000000000004</v>
      </c>
      <c r="T68" s="1547">
        <v>637.20000000000005</v>
      </c>
      <c r="U68" s="1547">
        <v>385</v>
      </c>
      <c r="V68" s="1547">
        <v>764.64</v>
      </c>
      <c r="W68" s="1547">
        <v>462</v>
      </c>
      <c r="X68" s="1547">
        <v>1911.6000000000001</v>
      </c>
      <c r="Y68" s="1547">
        <v>1155</v>
      </c>
    </row>
    <row r="69" spans="1:25">
      <c r="A69" s="1546">
        <v>62</v>
      </c>
      <c r="B69" s="1547">
        <v>24.12</v>
      </c>
      <c r="C69" s="1547">
        <v>14.67</v>
      </c>
      <c r="D69" s="1547"/>
      <c r="E69" s="1547"/>
      <c r="F69" s="1547">
        <v>14.47</v>
      </c>
      <c r="G69" s="1547">
        <v>8.8000000000000007</v>
      </c>
      <c r="H69" s="1547">
        <v>19.3</v>
      </c>
      <c r="I69" s="1547">
        <v>11.74</v>
      </c>
      <c r="J69" s="1547">
        <v>48.24</v>
      </c>
      <c r="K69" s="1547">
        <v>29.34</v>
      </c>
      <c r="L69" s="1547"/>
      <c r="M69" s="1547"/>
      <c r="N69" s="1547">
        <v>28.943999999999999</v>
      </c>
      <c r="O69" s="1547">
        <v>17.603999999999999</v>
      </c>
      <c r="P69" s="1547">
        <v>38.592000000000006</v>
      </c>
      <c r="Q69" s="1547">
        <v>23.472000000000001</v>
      </c>
      <c r="R69" s="1547">
        <v>7758.5</v>
      </c>
      <c r="S69" s="1547">
        <v>4715.7</v>
      </c>
      <c r="T69" s="1547">
        <v>646.6</v>
      </c>
      <c r="U69" s="1547">
        <v>385</v>
      </c>
      <c r="V69" s="1547">
        <v>775.92</v>
      </c>
      <c r="W69" s="1547">
        <v>462</v>
      </c>
      <c r="X69" s="1547">
        <v>1939.8000000000002</v>
      </c>
      <c r="Y69" s="1547">
        <v>1155</v>
      </c>
    </row>
    <row r="70" spans="1:25">
      <c r="A70" s="1546">
        <v>63</v>
      </c>
      <c r="B70" s="1547">
        <v>24.49</v>
      </c>
      <c r="C70" s="1547">
        <v>14.89</v>
      </c>
      <c r="D70" s="1547"/>
      <c r="E70" s="1547"/>
      <c r="F70" s="1547">
        <v>14.69</v>
      </c>
      <c r="G70" s="1547">
        <v>8.93</v>
      </c>
      <c r="H70" s="1547">
        <v>19.59</v>
      </c>
      <c r="I70" s="1547">
        <v>11.91</v>
      </c>
      <c r="J70" s="1547">
        <v>48.98</v>
      </c>
      <c r="K70" s="1547">
        <v>29.78</v>
      </c>
      <c r="L70" s="1547"/>
      <c r="M70" s="1547"/>
      <c r="N70" s="1547">
        <v>29.387999999999998</v>
      </c>
      <c r="O70" s="1547">
        <v>17.867999999999999</v>
      </c>
      <c r="P70" s="1547">
        <v>39.183999999999997</v>
      </c>
      <c r="Q70" s="1547">
        <v>23.824000000000002</v>
      </c>
      <c r="R70" s="1547">
        <v>7793.3</v>
      </c>
      <c r="S70" s="1547">
        <v>4761.7</v>
      </c>
      <c r="T70" s="1547">
        <v>650.5</v>
      </c>
      <c r="U70" s="1547">
        <v>385</v>
      </c>
      <c r="V70" s="1547">
        <v>780.6</v>
      </c>
      <c r="W70" s="1547">
        <v>462</v>
      </c>
      <c r="X70" s="1547">
        <v>1951.5</v>
      </c>
      <c r="Y70" s="1547">
        <v>1155</v>
      </c>
    </row>
    <row r="71" spans="1:25">
      <c r="A71" s="1546">
        <v>64</v>
      </c>
      <c r="B71" s="1547">
        <v>24.86</v>
      </c>
      <c r="C71" s="1547">
        <v>15.11</v>
      </c>
      <c r="D71" s="1547"/>
      <c r="E71" s="1547"/>
      <c r="F71" s="1547">
        <v>14.92</v>
      </c>
      <c r="G71" s="1547">
        <v>9.07</v>
      </c>
      <c r="H71" s="1547">
        <v>19.89</v>
      </c>
      <c r="I71" s="1547">
        <v>12.09</v>
      </c>
      <c r="J71" s="1547">
        <v>49.72</v>
      </c>
      <c r="K71" s="1547">
        <v>30.22</v>
      </c>
      <c r="L71" s="1547"/>
      <c r="M71" s="1547"/>
      <c r="N71" s="1547">
        <v>29.831999999999997</v>
      </c>
      <c r="O71" s="1547">
        <v>18.131999999999998</v>
      </c>
      <c r="P71" s="1547">
        <v>39.776000000000003</v>
      </c>
      <c r="Q71" s="1547">
        <v>24.176000000000002</v>
      </c>
      <c r="R71" s="1547">
        <v>7907.8</v>
      </c>
      <c r="S71" s="1547">
        <v>4810.8999999999996</v>
      </c>
      <c r="T71" s="1547">
        <v>650.5</v>
      </c>
      <c r="U71" s="1547">
        <v>385</v>
      </c>
      <c r="V71" s="1547">
        <v>780.6</v>
      </c>
      <c r="W71" s="1547">
        <v>462</v>
      </c>
      <c r="X71" s="1547">
        <v>1951.5</v>
      </c>
      <c r="Y71" s="1547">
        <v>1155</v>
      </c>
    </row>
    <row r="72" spans="1:25">
      <c r="A72" s="1546">
        <v>65</v>
      </c>
      <c r="B72" s="1547">
        <v>25.23</v>
      </c>
      <c r="C72" s="1547">
        <v>15.33</v>
      </c>
      <c r="D72" s="1547"/>
      <c r="E72" s="1547"/>
      <c r="F72" s="1547">
        <v>15.14</v>
      </c>
      <c r="G72" s="1547">
        <v>9.1999999999999993</v>
      </c>
      <c r="H72" s="1547">
        <v>20.18</v>
      </c>
      <c r="I72" s="1547">
        <v>12.26</v>
      </c>
      <c r="J72" s="1547">
        <v>50.46</v>
      </c>
      <c r="K72" s="1547">
        <v>30.66</v>
      </c>
      <c r="L72" s="1547"/>
      <c r="M72" s="1547"/>
      <c r="N72" s="1547">
        <v>30.276</v>
      </c>
      <c r="O72" s="1547">
        <v>18.396000000000001</v>
      </c>
      <c r="P72" s="1547">
        <v>40.368000000000002</v>
      </c>
      <c r="Q72" s="1547">
        <v>24.528000000000002</v>
      </c>
      <c r="R72" s="1547">
        <v>7983</v>
      </c>
      <c r="S72" s="1547">
        <v>4810.8999999999996</v>
      </c>
      <c r="T72" s="1547">
        <v>650.5</v>
      </c>
      <c r="U72" s="1547">
        <v>385</v>
      </c>
      <c r="V72" s="1547">
        <v>780.6</v>
      </c>
      <c r="W72" s="1547">
        <v>462</v>
      </c>
      <c r="X72" s="1547">
        <v>1951.5</v>
      </c>
      <c r="Y72" s="1547">
        <v>1155</v>
      </c>
    </row>
    <row r="73" spans="1:25">
      <c r="A73" s="1546">
        <v>66</v>
      </c>
      <c r="B73" s="1547">
        <v>25.6</v>
      </c>
      <c r="C73" s="1547">
        <v>15.54</v>
      </c>
      <c r="D73" s="1547"/>
      <c r="E73" s="1547"/>
      <c r="F73" s="1547">
        <v>15.36</v>
      </c>
      <c r="G73" s="1547">
        <v>9.32</v>
      </c>
      <c r="H73" s="1547">
        <v>20.48</v>
      </c>
      <c r="I73" s="1547">
        <v>12.43</v>
      </c>
      <c r="J73" s="1547">
        <v>51.2</v>
      </c>
      <c r="K73" s="1547">
        <v>31.08</v>
      </c>
      <c r="L73" s="1547"/>
      <c r="M73" s="1547"/>
      <c r="N73" s="1547">
        <v>30.72</v>
      </c>
      <c r="O73" s="1547">
        <v>18.648</v>
      </c>
      <c r="P73" s="1547">
        <v>40.960000000000008</v>
      </c>
      <c r="Q73" s="1547">
        <v>24.864000000000001</v>
      </c>
      <c r="R73" s="1547">
        <v>8052.3</v>
      </c>
      <c r="S73" s="1547">
        <v>4810.8999999999996</v>
      </c>
      <c r="T73" s="1547">
        <v>650.5</v>
      </c>
      <c r="U73" s="1547">
        <v>385</v>
      </c>
      <c r="V73" s="1547">
        <v>780.6</v>
      </c>
      <c r="W73" s="1547">
        <v>462</v>
      </c>
      <c r="X73" s="1547">
        <v>1951.5</v>
      </c>
      <c r="Y73" s="1547">
        <v>1155</v>
      </c>
    </row>
    <row r="74" spans="1:25">
      <c r="A74" s="1546">
        <v>67</v>
      </c>
      <c r="B74" s="1547">
        <v>25.97</v>
      </c>
      <c r="C74" s="1547">
        <v>15.76</v>
      </c>
      <c r="D74" s="1547"/>
      <c r="E74" s="1547"/>
      <c r="F74" s="1547">
        <v>15.58</v>
      </c>
      <c r="G74" s="1547">
        <v>9.4600000000000009</v>
      </c>
      <c r="H74" s="1547">
        <v>20.78</v>
      </c>
      <c r="I74" s="1547">
        <v>12.61</v>
      </c>
      <c r="J74" s="1547">
        <v>51.94</v>
      </c>
      <c r="K74" s="1547">
        <v>31.52</v>
      </c>
      <c r="L74" s="1547"/>
      <c r="M74" s="1547"/>
      <c r="N74" s="1547">
        <v>31.163999999999998</v>
      </c>
      <c r="O74" s="1547">
        <v>18.911999999999999</v>
      </c>
      <c r="P74" s="1547">
        <v>41.552</v>
      </c>
      <c r="Q74" s="1547">
        <v>25.216000000000001</v>
      </c>
      <c r="R74" s="1547">
        <v>8121.7</v>
      </c>
      <c r="S74" s="1547">
        <v>4810.8999999999996</v>
      </c>
      <c r="T74" s="1547">
        <v>650.5</v>
      </c>
      <c r="U74" s="1547">
        <v>385</v>
      </c>
      <c r="V74" s="1547">
        <v>780.6</v>
      </c>
      <c r="W74" s="1547">
        <v>462</v>
      </c>
      <c r="X74" s="1547">
        <v>1951.5</v>
      </c>
      <c r="Y74" s="1547">
        <v>1155</v>
      </c>
    </row>
    <row r="75" spans="1:25">
      <c r="A75" s="1546">
        <v>68</v>
      </c>
      <c r="B75" s="1547">
        <v>26.34</v>
      </c>
      <c r="C75" s="1547">
        <v>15.98</v>
      </c>
      <c r="D75" s="1547"/>
      <c r="E75" s="1547"/>
      <c r="F75" s="1547">
        <v>15.8</v>
      </c>
      <c r="G75" s="1547">
        <v>9.59</v>
      </c>
      <c r="H75" s="1547">
        <v>21.07</v>
      </c>
      <c r="I75" s="1547">
        <v>12.78</v>
      </c>
      <c r="J75" s="1547">
        <v>52.68</v>
      </c>
      <c r="K75" s="1547">
        <v>31.96</v>
      </c>
      <c r="L75" s="1547"/>
      <c r="M75" s="1547"/>
      <c r="N75" s="1547">
        <v>31.607999999999997</v>
      </c>
      <c r="O75" s="1547">
        <v>19.175999999999998</v>
      </c>
      <c r="P75" s="1547">
        <v>42.144000000000005</v>
      </c>
      <c r="Q75" s="1547">
        <v>25.568000000000001</v>
      </c>
      <c r="R75" s="1547">
        <v>8192.2999999999993</v>
      </c>
      <c r="S75" s="1547">
        <v>4810.8999999999996</v>
      </c>
      <c r="T75" s="1547">
        <v>650.5</v>
      </c>
      <c r="U75" s="1547">
        <v>385</v>
      </c>
      <c r="V75" s="1547">
        <v>780.6</v>
      </c>
      <c r="W75" s="1547">
        <v>462</v>
      </c>
      <c r="X75" s="1547">
        <v>1951.5</v>
      </c>
      <c r="Y75" s="1547">
        <v>1155</v>
      </c>
    </row>
    <row r="76" spans="1:25">
      <c r="A76" s="1546">
        <v>69</v>
      </c>
      <c r="B76" s="1547">
        <v>26.71</v>
      </c>
      <c r="C76" s="1547">
        <v>16.2</v>
      </c>
      <c r="D76" s="1547"/>
      <c r="E76" s="1547"/>
      <c r="F76" s="1547">
        <v>16.03</v>
      </c>
      <c r="G76" s="1547">
        <v>9.7200000000000006</v>
      </c>
      <c r="H76" s="1547">
        <v>21.37</v>
      </c>
      <c r="I76" s="1547">
        <v>12.96</v>
      </c>
      <c r="J76" s="1547">
        <v>53.42</v>
      </c>
      <c r="K76" s="1547">
        <v>32.4</v>
      </c>
      <c r="L76" s="1547"/>
      <c r="M76" s="1547"/>
      <c r="N76" s="1547">
        <v>32.052</v>
      </c>
      <c r="O76" s="1547">
        <v>19.439999999999998</v>
      </c>
      <c r="P76" s="1547">
        <v>42.736000000000004</v>
      </c>
      <c r="Q76" s="1547">
        <v>25.92</v>
      </c>
      <c r="R76" s="1547">
        <v>8242.9</v>
      </c>
      <c r="S76" s="1547">
        <v>4810.8999999999996</v>
      </c>
      <c r="T76" s="1547">
        <v>650.5</v>
      </c>
      <c r="U76" s="1547">
        <v>385</v>
      </c>
      <c r="V76" s="1547">
        <v>780.6</v>
      </c>
      <c r="W76" s="1547">
        <v>462</v>
      </c>
      <c r="X76" s="1547">
        <v>1951.5</v>
      </c>
      <c r="Y76" s="1547">
        <v>1155</v>
      </c>
    </row>
    <row r="77" spans="1:25">
      <c r="A77" s="1546">
        <v>70</v>
      </c>
      <c r="B77" s="1547">
        <v>27.08</v>
      </c>
      <c r="C77" s="1547">
        <v>16.41</v>
      </c>
      <c r="D77" s="1547"/>
      <c r="E77" s="1547"/>
      <c r="F77" s="1547">
        <v>16.25</v>
      </c>
      <c r="G77" s="1547">
        <v>9.85</v>
      </c>
      <c r="H77" s="1547">
        <v>21.66</v>
      </c>
      <c r="I77" s="1547">
        <v>13.13</v>
      </c>
      <c r="J77" s="1547">
        <v>54.16</v>
      </c>
      <c r="K77" s="1547">
        <v>32.82</v>
      </c>
      <c r="L77" s="1547"/>
      <c r="M77" s="1547"/>
      <c r="N77" s="1547">
        <v>32.495999999999995</v>
      </c>
      <c r="O77" s="1547">
        <v>19.692</v>
      </c>
      <c r="P77" s="1547">
        <v>43.328000000000003</v>
      </c>
      <c r="Q77" s="1547">
        <v>26.256</v>
      </c>
      <c r="R77" s="1547">
        <v>8242.9</v>
      </c>
      <c r="S77" s="1547">
        <v>4810.8999999999996</v>
      </c>
      <c r="T77" s="1547">
        <v>650.5</v>
      </c>
      <c r="U77" s="1547">
        <v>385</v>
      </c>
      <c r="V77" s="1547">
        <v>780.6</v>
      </c>
      <c r="W77" s="1547">
        <v>462</v>
      </c>
      <c r="X77" s="1547">
        <v>1951.5</v>
      </c>
      <c r="Y77" s="1547">
        <v>1155</v>
      </c>
    </row>
    <row r="78" spans="1:25">
      <c r="A78" s="1546">
        <v>71</v>
      </c>
      <c r="B78" s="1547">
        <v>27.45</v>
      </c>
      <c r="C78" s="1547">
        <v>16.63</v>
      </c>
      <c r="D78" s="1547"/>
      <c r="E78" s="1547"/>
      <c r="F78" s="1547">
        <v>16.47</v>
      </c>
      <c r="G78" s="1547">
        <v>9.98</v>
      </c>
      <c r="H78" s="1547">
        <v>21.96</v>
      </c>
      <c r="I78" s="1547">
        <v>13.3</v>
      </c>
      <c r="J78" s="1547">
        <v>54.9</v>
      </c>
      <c r="K78" s="1547">
        <v>33.26</v>
      </c>
      <c r="L78" s="1547"/>
      <c r="M78" s="1547"/>
      <c r="N78" s="1547">
        <v>32.94</v>
      </c>
      <c r="O78" s="1547">
        <v>19.956</v>
      </c>
      <c r="P78" s="1547">
        <v>43.92</v>
      </c>
      <c r="Q78" s="1547">
        <v>26.608000000000001</v>
      </c>
      <c r="R78" s="1547">
        <v>8242.9</v>
      </c>
      <c r="S78" s="1547">
        <v>4810.8999999999996</v>
      </c>
      <c r="T78" s="1547">
        <v>650.5</v>
      </c>
      <c r="U78" s="1547">
        <v>385</v>
      </c>
      <c r="V78" s="1547">
        <v>780.6</v>
      </c>
      <c r="W78" s="1547">
        <v>462</v>
      </c>
      <c r="X78" s="1547">
        <v>1951.5</v>
      </c>
      <c r="Y78" s="1547">
        <v>1155</v>
      </c>
    </row>
    <row r="79" spans="1:25">
      <c r="A79" s="1546">
        <v>72</v>
      </c>
      <c r="B79" s="1547">
        <v>27.82</v>
      </c>
      <c r="C79" s="1547">
        <v>16.850000000000001</v>
      </c>
      <c r="D79" s="1547"/>
      <c r="E79" s="1547"/>
      <c r="F79" s="1547">
        <v>16.690000000000001</v>
      </c>
      <c r="G79" s="1547">
        <v>10.11</v>
      </c>
      <c r="H79" s="1547">
        <v>22.26</v>
      </c>
      <c r="I79" s="1547">
        <v>13.48</v>
      </c>
      <c r="J79" s="1547">
        <v>55.64</v>
      </c>
      <c r="K79" s="1547">
        <v>33.700000000000003</v>
      </c>
      <c r="L79" s="1547"/>
      <c r="M79" s="1547"/>
      <c r="N79" s="1547">
        <v>33.384</v>
      </c>
      <c r="O79" s="1547">
        <v>20.220000000000002</v>
      </c>
      <c r="P79" s="1547">
        <v>44.512</v>
      </c>
      <c r="Q79" s="1547">
        <v>26.960000000000004</v>
      </c>
      <c r="R79" s="1547">
        <v>8242.9</v>
      </c>
      <c r="S79" s="1547">
        <v>4810.8999999999996</v>
      </c>
      <c r="T79" s="1547">
        <v>650.5</v>
      </c>
      <c r="U79" s="1547">
        <v>385</v>
      </c>
      <c r="V79" s="1547">
        <v>780.6</v>
      </c>
      <c r="W79" s="1547">
        <v>462</v>
      </c>
      <c r="X79" s="1547">
        <v>1951.5</v>
      </c>
      <c r="Y79" s="1547">
        <v>1155</v>
      </c>
    </row>
    <row r="80" spans="1:25">
      <c r="A80" s="1546">
        <v>73</v>
      </c>
      <c r="B80" s="1547">
        <v>28.19</v>
      </c>
      <c r="C80" s="1547">
        <v>17.07</v>
      </c>
      <c r="D80" s="1547"/>
      <c r="E80" s="1547"/>
      <c r="F80" s="1547">
        <v>16.91</v>
      </c>
      <c r="G80" s="1547">
        <v>10.24</v>
      </c>
      <c r="H80" s="1547">
        <v>22.55</v>
      </c>
      <c r="I80" s="1547">
        <v>13.66</v>
      </c>
      <c r="J80" s="1547">
        <v>56.38</v>
      </c>
      <c r="K80" s="1547">
        <v>34.14</v>
      </c>
      <c r="L80" s="1547"/>
      <c r="M80" s="1547"/>
      <c r="N80" s="1547">
        <v>33.828000000000003</v>
      </c>
      <c r="O80" s="1547">
        <v>20.483999999999998</v>
      </c>
      <c r="P80" s="1547">
        <v>45.104000000000006</v>
      </c>
      <c r="Q80" s="1547">
        <v>27.312000000000001</v>
      </c>
      <c r="R80" s="1547">
        <v>8242.9</v>
      </c>
      <c r="S80" s="1547">
        <v>4810.8999999999996</v>
      </c>
      <c r="T80" s="1547">
        <v>650.5</v>
      </c>
      <c r="U80" s="1547">
        <v>385</v>
      </c>
      <c r="V80" s="1547">
        <v>780.6</v>
      </c>
      <c r="W80" s="1547">
        <v>462</v>
      </c>
      <c r="X80" s="1547">
        <v>1951.5</v>
      </c>
      <c r="Y80" s="1547">
        <v>1155</v>
      </c>
    </row>
    <row r="81" spans="1:25">
      <c r="A81" s="1546">
        <v>74</v>
      </c>
      <c r="B81" s="1547">
        <v>28.56</v>
      </c>
      <c r="C81" s="1547">
        <v>17.29</v>
      </c>
      <c r="D81" s="1547"/>
      <c r="E81" s="1547"/>
      <c r="F81" s="1547">
        <v>17.14</v>
      </c>
      <c r="G81" s="1547">
        <v>10.37</v>
      </c>
      <c r="H81" s="1547">
        <v>22.85</v>
      </c>
      <c r="I81" s="1547">
        <v>13.83</v>
      </c>
      <c r="J81" s="1547">
        <v>57.12</v>
      </c>
      <c r="K81" s="1547">
        <v>34.58</v>
      </c>
      <c r="L81" s="1547"/>
      <c r="M81" s="1547"/>
      <c r="N81" s="1547">
        <v>34.271999999999998</v>
      </c>
      <c r="O81" s="1547">
        <v>20.747999999999998</v>
      </c>
      <c r="P81" s="1547">
        <v>45.695999999999998</v>
      </c>
      <c r="Q81" s="1547">
        <v>27.664000000000001</v>
      </c>
      <c r="R81" s="1547">
        <v>8242.9</v>
      </c>
      <c r="S81" s="1547">
        <v>4810.8999999999996</v>
      </c>
      <c r="T81" s="1547">
        <v>650.5</v>
      </c>
      <c r="U81" s="1547">
        <v>385</v>
      </c>
      <c r="V81" s="1547">
        <v>780.6</v>
      </c>
      <c r="W81" s="1547">
        <v>462</v>
      </c>
      <c r="X81" s="1547">
        <v>1951.5</v>
      </c>
      <c r="Y81" s="1547">
        <v>1155</v>
      </c>
    </row>
    <row r="82" spans="1:25">
      <c r="A82" s="1546">
        <v>75</v>
      </c>
      <c r="B82" s="1547">
        <v>28.92</v>
      </c>
      <c r="C82" s="1547">
        <v>17.5</v>
      </c>
      <c r="D82" s="1547"/>
      <c r="E82" s="1547"/>
      <c r="F82" s="1547">
        <v>17.350000000000001</v>
      </c>
      <c r="G82" s="1547">
        <v>10.5</v>
      </c>
      <c r="H82" s="1547">
        <v>23.14</v>
      </c>
      <c r="I82" s="1547">
        <v>14</v>
      </c>
      <c r="J82" s="1547">
        <v>57.84</v>
      </c>
      <c r="K82" s="1547">
        <v>35</v>
      </c>
      <c r="L82" s="1547"/>
      <c r="M82" s="1547"/>
      <c r="N82" s="1547">
        <v>34.704000000000001</v>
      </c>
      <c r="O82" s="1547">
        <v>21</v>
      </c>
      <c r="P82" s="1547">
        <v>46.272000000000006</v>
      </c>
      <c r="Q82" s="1547">
        <v>28</v>
      </c>
      <c r="R82" s="1547">
        <v>8242.9</v>
      </c>
      <c r="S82" s="1547">
        <v>4810.8999999999996</v>
      </c>
      <c r="T82" s="1547">
        <v>650.5</v>
      </c>
      <c r="U82" s="1547">
        <v>385</v>
      </c>
      <c r="V82" s="1547">
        <v>780.6</v>
      </c>
      <c r="W82" s="1547">
        <v>462</v>
      </c>
      <c r="X82" s="1547">
        <v>1951.5</v>
      </c>
      <c r="Y82" s="1547">
        <v>1155</v>
      </c>
    </row>
    <row r="83" spans="1:25">
      <c r="A83" s="1546">
        <v>76</v>
      </c>
      <c r="B83" s="1547">
        <v>29.29</v>
      </c>
      <c r="C83" s="1547">
        <v>17.72</v>
      </c>
      <c r="D83" s="1547"/>
      <c r="E83" s="1547"/>
      <c r="F83" s="1547">
        <v>17.57</v>
      </c>
      <c r="G83" s="1547">
        <v>10.63</v>
      </c>
      <c r="H83" s="1547">
        <v>23.43</v>
      </c>
      <c r="I83" s="1547">
        <v>14.18</v>
      </c>
      <c r="J83" s="1547">
        <v>58.58</v>
      </c>
      <c r="K83" s="1547">
        <v>35.44</v>
      </c>
      <c r="L83" s="1547"/>
      <c r="M83" s="1547"/>
      <c r="N83" s="1547">
        <v>35.147999999999996</v>
      </c>
      <c r="O83" s="1547">
        <v>21.263999999999999</v>
      </c>
      <c r="P83" s="1547">
        <v>46.864000000000004</v>
      </c>
      <c r="Q83" s="1547">
        <v>28.352</v>
      </c>
      <c r="R83" s="1547">
        <v>8242.9</v>
      </c>
      <c r="S83" s="1547">
        <v>4810.8999999999996</v>
      </c>
      <c r="T83" s="1547">
        <v>650.5</v>
      </c>
      <c r="U83" s="1547">
        <v>385</v>
      </c>
      <c r="V83" s="1547">
        <v>780.6</v>
      </c>
      <c r="W83" s="1547">
        <v>462</v>
      </c>
      <c r="X83" s="1547">
        <v>1951.5</v>
      </c>
      <c r="Y83" s="1547">
        <v>1155</v>
      </c>
    </row>
    <row r="84" spans="1:25">
      <c r="A84" s="1546">
        <v>77</v>
      </c>
      <c r="B84" s="1547">
        <v>29.66</v>
      </c>
      <c r="C84" s="1547">
        <v>17.940000000000001</v>
      </c>
      <c r="D84" s="1547"/>
      <c r="E84" s="1547"/>
      <c r="F84" s="1547">
        <v>17.8</v>
      </c>
      <c r="G84" s="1547">
        <v>10.76</v>
      </c>
      <c r="H84" s="1547">
        <v>23.73</v>
      </c>
      <c r="I84" s="1547">
        <v>14.35</v>
      </c>
      <c r="J84" s="1547">
        <v>59.32</v>
      </c>
      <c r="K84" s="1547">
        <v>35.880000000000003</v>
      </c>
      <c r="L84" s="1547"/>
      <c r="M84" s="1547"/>
      <c r="N84" s="1547">
        <v>35.591999999999999</v>
      </c>
      <c r="O84" s="1547">
        <v>21.528000000000002</v>
      </c>
      <c r="P84" s="1547">
        <v>47.456000000000003</v>
      </c>
      <c r="Q84" s="1547">
        <v>28.704000000000004</v>
      </c>
      <c r="R84" s="1547">
        <v>8242.9</v>
      </c>
      <c r="S84" s="1547">
        <v>4810.8999999999996</v>
      </c>
      <c r="T84" s="1547">
        <v>650.5</v>
      </c>
      <c r="U84" s="1547">
        <v>385</v>
      </c>
      <c r="V84" s="1547">
        <v>780.6</v>
      </c>
      <c r="W84" s="1547">
        <v>462</v>
      </c>
      <c r="X84" s="1547">
        <v>1951.5</v>
      </c>
      <c r="Y84" s="1547">
        <v>1155</v>
      </c>
    </row>
    <row r="85" spans="1:25">
      <c r="A85" s="1546">
        <v>78</v>
      </c>
      <c r="B85" s="1547">
        <v>30.03</v>
      </c>
      <c r="C85" s="1547">
        <v>18.16</v>
      </c>
      <c r="D85" s="1547"/>
      <c r="E85" s="1547"/>
      <c r="F85" s="1547">
        <v>18.02</v>
      </c>
      <c r="G85" s="1547">
        <v>10.9</v>
      </c>
      <c r="H85" s="1547">
        <v>24.02</v>
      </c>
      <c r="I85" s="1547">
        <v>14.53</v>
      </c>
      <c r="J85" s="1547">
        <v>60.06</v>
      </c>
      <c r="K85" s="1547">
        <v>36.32</v>
      </c>
      <c r="L85" s="1547"/>
      <c r="M85" s="1547"/>
      <c r="N85" s="1547">
        <v>36.036000000000001</v>
      </c>
      <c r="O85" s="1547">
        <v>21.791999999999998</v>
      </c>
      <c r="P85" s="1547">
        <v>48.048000000000002</v>
      </c>
      <c r="Q85" s="1547">
        <v>29.056000000000001</v>
      </c>
      <c r="R85" s="1547">
        <v>8242.9</v>
      </c>
      <c r="S85" s="1547">
        <v>4810.8999999999996</v>
      </c>
      <c r="T85" s="1547">
        <v>650.5</v>
      </c>
      <c r="U85" s="1547">
        <v>385</v>
      </c>
      <c r="V85" s="1547">
        <v>780.6</v>
      </c>
      <c r="W85" s="1547">
        <v>462</v>
      </c>
      <c r="X85" s="1547">
        <v>1951.5</v>
      </c>
      <c r="Y85" s="1547">
        <v>1155</v>
      </c>
    </row>
    <row r="86" spans="1:25">
      <c r="A86" s="1546">
        <v>79</v>
      </c>
      <c r="B86" s="1547">
        <v>30.4</v>
      </c>
      <c r="C86" s="1547">
        <v>18.37</v>
      </c>
      <c r="D86" s="1547"/>
      <c r="E86" s="1547"/>
      <c r="F86" s="1547">
        <v>18.239999999999998</v>
      </c>
      <c r="G86" s="1547">
        <v>11.02</v>
      </c>
      <c r="H86" s="1547">
        <v>24.32</v>
      </c>
      <c r="I86" s="1547">
        <v>14.7</v>
      </c>
      <c r="J86" s="1547">
        <v>60.8</v>
      </c>
      <c r="K86" s="1547">
        <v>36.74</v>
      </c>
      <c r="L86" s="1547"/>
      <c r="M86" s="1547"/>
      <c r="N86" s="1547">
        <v>36.479999999999997</v>
      </c>
      <c r="O86" s="1547">
        <v>22.044</v>
      </c>
      <c r="P86" s="1547">
        <v>48.64</v>
      </c>
      <c r="Q86" s="1547">
        <v>29.392000000000003</v>
      </c>
      <c r="R86" s="1547">
        <v>8242.9</v>
      </c>
      <c r="S86" s="1547">
        <v>4810.8999999999996</v>
      </c>
      <c r="T86" s="1547">
        <v>650.5</v>
      </c>
      <c r="U86" s="1547">
        <v>385</v>
      </c>
      <c r="V86" s="1547">
        <v>780.6</v>
      </c>
      <c r="W86" s="1547">
        <v>462</v>
      </c>
      <c r="X86" s="1547">
        <v>1951.5</v>
      </c>
      <c r="Y86" s="1547">
        <v>1155</v>
      </c>
    </row>
    <row r="87" spans="1:25">
      <c r="A87" s="1546">
        <v>80</v>
      </c>
      <c r="B87" s="1547">
        <v>30.77</v>
      </c>
      <c r="C87" s="1547">
        <v>18.59</v>
      </c>
      <c r="D87" s="1547"/>
      <c r="E87" s="1547"/>
      <c r="F87" s="1547">
        <v>18.46</v>
      </c>
      <c r="G87" s="1547">
        <v>11.15</v>
      </c>
      <c r="H87" s="1547">
        <v>24.62</v>
      </c>
      <c r="I87" s="1547">
        <v>14.87</v>
      </c>
      <c r="J87" s="1547">
        <v>61.54</v>
      </c>
      <c r="K87" s="1547">
        <v>37.18</v>
      </c>
      <c r="L87" s="1547"/>
      <c r="M87" s="1547"/>
      <c r="N87" s="1547">
        <v>36.923999999999999</v>
      </c>
      <c r="O87" s="1547">
        <v>22.308</v>
      </c>
      <c r="P87" s="1547">
        <v>49.231999999999999</v>
      </c>
      <c r="Q87" s="1547">
        <v>29.744</v>
      </c>
      <c r="R87" s="1547">
        <v>8242.9</v>
      </c>
      <c r="S87" s="1547">
        <v>4810.8999999999996</v>
      </c>
      <c r="T87" s="1547">
        <v>650.5</v>
      </c>
      <c r="U87" s="1547">
        <v>385</v>
      </c>
      <c r="V87" s="1547">
        <v>780.6</v>
      </c>
      <c r="W87" s="1547">
        <v>462</v>
      </c>
      <c r="X87" s="1547">
        <v>1951.5</v>
      </c>
      <c r="Y87" s="1547">
        <v>1155</v>
      </c>
    </row>
    <row r="88" spans="1:25">
      <c r="A88" s="1546">
        <v>81</v>
      </c>
      <c r="B88" s="1547">
        <v>31.08</v>
      </c>
      <c r="C88" s="1547">
        <v>18.78</v>
      </c>
      <c r="D88" s="1547"/>
      <c r="E88" s="1547"/>
      <c r="F88" s="1547">
        <v>18.649999999999999</v>
      </c>
      <c r="G88" s="1547">
        <v>11.27</v>
      </c>
      <c r="H88" s="1547">
        <v>24.86</v>
      </c>
      <c r="I88" s="1547">
        <v>15.02</v>
      </c>
      <c r="J88" s="1547">
        <v>62.16</v>
      </c>
      <c r="K88" s="1547">
        <v>37.56</v>
      </c>
      <c r="L88" s="1547"/>
      <c r="M88" s="1547"/>
      <c r="N88" s="1547">
        <v>37.295999999999999</v>
      </c>
      <c r="O88" s="1547">
        <v>22.536000000000001</v>
      </c>
      <c r="P88" s="1547">
        <v>49.728000000000002</v>
      </c>
      <c r="Q88" s="1547">
        <v>30.048000000000002</v>
      </c>
      <c r="R88" s="1547">
        <v>8242.9</v>
      </c>
      <c r="S88" s="1547">
        <v>4810.8999999999996</v>
      </c>
      <c r="T88" s="1547">
        <v>650.5</v>
      </c>
      <c r="U88" s="1547">
        <v>385</v>
      </c>
      <c r="V88" s="1547">
        <v>780.6</v>
      </c>
      <c r="W88" s="1547">
        <v>462</v>
      </c>
      <c r="X88" s="1547">
        <v>1951.5</v>
      </c>
      <c r="Y88" s="1547">
        <v>1155</v>
      </c>
    </row>
    <row r="89" spans="1:25">
      <c r="A89" s="1546">
        <v>82</v>
      </c>
      <c r="B89" s="1547">
        <v>31.4</v>
      </c>
      <c r="C89" s="1547">
        <v>18.96</v>
      </c>
      <c r="D89" s="1547"/>
      <c r="E89" s="1547"/>
      <c r="F89" s="1547">
        <v>18.84</v>
      </c>
      <c r="G89" s="1547">
        <v>11.38</v>
      </c>
      <c r="H89" s="1547">
        <v>25.12</v>
      </c>
      <c r="I89" s="1547">
        <v>15.17</v>
      </c>
      <c r="J89" s="1547">
        <v>62.8</v>
      </c>
      <c r="K89" s="1547">
        <v>37.92</v>
      </c>
      <c r="L89" s="1547"/>
      <c r="M89" s="1547"/>
      <c r="N89" s="1547">
        <v>37.68</v>
      </c>
      <c r="O89" s="1547">
        <v>22.751999999999999</v>
      </c>
      <c r="P89" s="1547">
        <v>50.24</v>
      </c>
      <c r="Q89" s="1547">
        <v>30.336000000000002</v>
      </c>
      <c r="R89" s="1547">
        <v>8242.9</v>
      </c>
      <c r="S89" s="1547">
        <v>4810.8999999999996</v>
      </c>
      <c r="T89" s="1547">
        <v>650.5</v>
      </c>
      <c r="U89" s="1547">
        <v>385</v>
      </c>
      <c r="V89" s="1547">
        <v>780.6</v>
      </c>
      <c r="W89" s="1547">
        <v>462</v>
      </c>
      <c r="X89" s="1547">
        <v>1951.5</v>
      </c>
      <c r="Y89" s="1547">
        <v>1155</v>
      </c>
    </row>
    <row r="90" spans="1:25">
      <c r="A90" s="1546">
        <v>83</v>
      </c>
      <c r="B90" s="1547">
        <v>31.71</v>
      </c>
      <c r="C90" s="1547">
        <v>19.149999999999999</v>
      </c>
      <c r="D90" s="1547"/>
      <c r="E90" s="1547"/>
      <c r="F90" s="1547">
        <v>19.03</v>
      </c>
      <c r="G90" s="1547">
        <v>11.49</v>
      </c>
      <c r="H90" s="1547">
        <v>25.37</v>
      </c>
      <c r="I90" s="1547">
        <v>15.32</v>
      </c>
      <c r="J90" s="1547">
        <v>63.42</v>
      </c>
      <c r="K90" s="1547">
        <v>38.299999999999997</v>
      </c>
      <c r="L90" s="1547"/>
      <c r="M90" s="1547"/>
      <c r="N90" s="1547">
        <v>38.052</v>
      </c>
      <c r="O90" s="1547">
        <v>22.979999999999997</v>
      </c>
      <c r="P90" s="1547">
        <v>50.736000000000004</v>
      </c>
      <c r="Q90" s="1547">
        <v>30.64</v>
      </c>
      <c r="R90" s="1547">
        <v>8242.9</v>
      </c>
      <c r="S90" s="1547">
        <v>4810.8999999999996</v>
      </c>
      <c r="T90" s="1547">
        <v>650.5</v>
      </c>
      <c r="U90" s="1547">
        <v>385</v>
      </c>
      <c r="V90" s="1547">
        <v>780.6</v>
      </c>
      <c r="W90" s="1547">
        <v>462</v>
      </c>
      <c r="X90" s="1547">
        <v>1951.5</v>
      </c>
      <c r="Y90" s="1547">
        <v>1155</v>
      </c>
    </row>
    <row r="91" spans="1:25">
      <c r="A91" s="1546">
        <v>84</v>
      </c>
      <c r="B91" s="1547">
        <v>32.020000000000003</v>
      </c>
      <c r="C91" s="1547">
        <v>19.329999999999998</v>
      </c>
      <c r="D91" s="1547"/>
      <c r="E91" s="1547"/>
      <c r="F91" s="1547">
        <v>19.21</v>
      </c>
      <c r="G91" s="1547">
        <v>11.6</v>
      </c>
      <c r="H91" s="1547">
        <v>25.62</v>
      </c>
      <c r="I91" s="1547">
        <v>15.46</v>
      </c>
      <c r="J91" s="1547">
        <v>64.040000000000006</v>
      </c>
      <c r="K91" s="1547">
        <v>38.659999999999997</v>
      </c>
      <c r="L91" s="1547"/>
      <c r="M91" s="1547"/>
      <c r="N91" s="1547">
        <v>38.423999999999999</v>
      </c>
      <c r="O91" s="1547">
        <v>23.195999999999998</v>
      </c>
      <c r="P91" s="1547">
        <v>51.232000000000006</v>
      </c>
      <c r="Q91" s="1547">
        <v>30.927999999999997</v>
      </c>
      <c r="R91" s="1547">
        <v>8242.9</v>
      </c>
      <c r="S91" s="1547">
        <v>4810.8999999999996</v>
      </c>
      <c r="T91" s="1547">
        <v>650.5</v>
      </c>
      <c r="U91" s="1547">
        <v>385</v>
      </c>
      <c r="V91" s="1547">
        <v>780.6</v>
      </c>
      <c r="W91" s="1547">
        <v>462</v>
      </c>
      <c r="X91" s="1547">
        <v>1951.5</v>
      </c>
      <c r="Y91" s="1547">
        <v>1155</v>
      </c>
    </row>
    <row r="92" spans="1:25">
      <c r="A92" s="1546">
        <v>85</v>
      </c>
      <c r="B92" s="1547">
        <v>32.340000000000003</v>
      </c>
      <c r="C92" s="1547">
        <v>19.52</v>
      </c>
      <c r="D92" s="1547"/>
      <c r="E92" s="1547"/>
      <c r="F92" s="1547">
        <v>19.399999999999999</v>
      </c>
      <c r="G92" s="1547">
        <v>11.71</v>
      </c>
      <c r="H92" s="1547">
        <v>25.87</v>
      </c>
      <c r="I92" s="1547">
        <v>15.62</v>
      </c>
      <c r="J92" s="1547">
        <v>64.680000000000007</v>
      </c>
      <c r="K92" s="1547">
        <v>39.04</v>
      </c>
      <c r="L92" s="1547"/>
      <c r="M92" s="1547"/>
      <c r="N92" s="1547">
        <v>38.808</v>
      </c>
      <c r="O92" s="1547">
        <v>23.423999999999999</v>
      </c>
      <c r="P92" s="1547">
        <v>51.744000000000007</v>
      </c>
      <c r="Q92" s="1547">
        <v>31.231999999999999</v>
      </c>
      <c r="R92" s="1547">
        <v>8242.9</v>
      </c>
      <c r="S92" s="1547">
        <v>4810.8999999999996</v>
      </c>
      <c r="T92" s="1547">
        <v>650.5</v>
      </c>
      <c r="U92" s="1547">
        <v>385</v>
      </c>
      <c r="V92" s="1547">
        <v>780.6</v>
      </c>
      <c r="W92" s="1547">
        <v>462</v>
      </c>
      <c r="X92" s="1547">
        <v>1951.5</v>
      </c>
      <c r="Y92" s="1547">
        <v>1155</v>
      </c>
    </row>
    <row r="93" spans="1:25">
      <c r="A93" s="1546">
        <v>86</v>
      </c>
      <c r="B93" s="1547">
        <v>32.65</v>
      </c>
      <c r="C93" s="1547">
        <v>19.7</v>
      </c>
      <c r="D93" s="1547"/>
      <c r="E93" s="1547"/>
      <c r="F93" s="1547">
        <v>19.59</v>
      </c>
      <c r="G93" s="1547">
        <v>11.82</v>
      </c>
      <c r="H93" s="1547">
        <v>26.12</v>
      </c>
      <c r="I93" s="1547">
        <v>15.76</v>
      </c>
      <c r="J93" s="1547">
        <v>65.3</v>
      </c>
      <c r="K93" s="1547">
        <v>39.4</v>
      </c>
      <c r="L93" s="1547"/>
      <c r="M93" s="1547"/>
      <c r="N93" s="1547">
        <v>39.18</v>
      </c>
      <c r="O93" s="1547">
        <v>23.639999999999997</v>
      </c>
      <c r="P93" s="1547">
        <v>52.24</v>
      </c>
      <c r="Q93" s="1547">
        <v>31.52</v>
      </c>
      <c r="R93" s="1547">
        <v>8242.9</v>
      </c>
      <c r="S93" s="1547">
        <v>4810.8999999999996</v>
      </c>
      <c r="T93" s="1547">
        <v>650.5</v>
      </c>
      <c r="U93" s="1547">
        <v>385</v>
      </c>
      <c r="V93" s="1547">
        <v>780.6</v>
      </c>
      <c r="W93" s="1547">
        <v>462</v>
      </c>
      <c r="X93" s="1547">
        <v>1951.5</v>
      </c>
      <c r="Y93" s="1547">
        <v>1155</v>
      </c>
    </row>
    <row r="94" spans="1:25">
      <c r="A94" s="1546">
        <v>87</v>
      </c>
      <c r="B94" s="1547">
        <v>32.96</v>
      </c>
      <c r="C94" s="1547">
        <v>19.89</v>
      </c>
      <c r="D94" s="1547"/>
      <c r="E94" s="1547"/>
      <c r="F94" s="1547">
        <v>19.78</v>
      </c>
      <c r="G94" s="1547">
        <v>11.93</v>
      </c>
      <c r="H94" s="1547">
        <v>26.37</v>
      </c>
      <c r="I94" s="1547">
        <v>15.91</v>
      </c>
      <c r="J94" s="1547">
        <v>65.92</v>
      </c>
      <c r="K94" s="1547">
        <v>39.78</v>
      </c>
      <c r="L94" s="1547"/>
      <c r="M94" s="1547"/>
      <c r="N94" s="1547">
        <v>39.552</v>
      </c>
      <c r="O94" s="1547">
        <v>23.867999999999999</v>
      </c>
      <c r="P94" s="1547">
        <v>52.736000000000004</v>
      </c>
      <c r="Q94" s="1547">
        <v>31.824000000000002</v>
      </c>
      <c r="R94" s="1547">
        <v>8242.9</v>
      </c>
      <c r="S94" s="1547">
        <v>4810.8999999999996</v>
      </c>
      <c r="T94" s="1547">
        <v>650.5</v>
      </c>
      <c r="U94" s="1547">
        <v>385</v>
      </c>
      <c r="V94" s="1547">
        <v>780.6</v>
      </c>
      <c r="W94" s="1547">
        <v>462</v>
      </c>
      <c r="X94" s="1547">
        <v>1951.5</v>
      </c>
      <c r="Y94" s="1547">
        <v>1155</v>
      </c>
    </row>
    <row r="95" spans="1:25">
      <c r="A95" s="1546">
        <v>88</v>
      </c>
      <c r="B95" s="1547">
        <v>33.28</v>
      </c>
      <c r="C95" s="1547">
        <v>20.07</v>
      </c>
      <c r="D95" s="1547"/>
      <c r="E95" s="1547"/>
      <c r="F95" s="1547">
        <v>19.97</v>
      </c>
      <c r="G95" s="1547">
        <v>12.04</v>
      </c>
      <c r="H95" s="1547">
        <v>26.62</v>
      </c>
      <c r="I95" s="1547">
        <v>16.059999999999999</v>
      </c>
      <c r="J95" s="1547">
        <v>66.56</v>
      </c>
      <c r="K95" s="1547">
        <v>40.14</v>
      </c>
      <c r="L95" s="1547"/>
      <c r="M95" s="1547"/>
      <c r="N95" s="1547">
        <v>39.936</v>
      </c>
      <c r="O95" s="1547">
        <v>24.084</v>
      </c>
      <c r="P95" s="1547">
        <v>53.248000000000005</v>
      </c>
      <c r="Q95" s="1547">
        <v>32.112000000000002</v>
      </c>
      <c r="R95" s="1547">
        <v>8242.9</v>
      </c>
      <c r="S95" s="1547">
        <v>4810.8999999999996</v>
      </c>
      <c r="T95" s="1547">
        <v>650.5</v>
      </c>
      <c r="U95" s="1547">
        <v>385</v>
      </c>
      <c r="V95" s="1547">
        <v>780.6</v>
      </c>
      <c r="W95" s="1547">
        <v>462</v>
      </c>
      <c r="X95" s="1547">
        <v>1951.5</v>
      </c>
      <c r="Y95" s="1547">
        <v>1155</v>
      </c>
    </row>
    <row r="96" spans="1:25">
      <c r="A96" s="1546">
        <v>89</v>
      </c>
      <c r="B96" s="1547">
        <v>33.590000000000003</v>
      </c>
      <c r="C96" s="1547">
        <v>20.260000000000002</v>
      </c>
      <c r="D96" s="1547"/>
      <c r="E96" s="1547"/>
      <c r="F96" s="1547">
        <v>20.149999999999999</v>
      </c>
      <c r="G96" s="1547">
        <v>12.16</v>
      </c>
      <c r="H96" s="1547">
        <v>26.87</v>
      </c>
      <c r="I96" s="1547">
        <v>16.21</v>
      </c>
      <c r="J96" s="1547">
        <v>67.180000000000007</v>
      </c>
      <c r="K96" s="1547">
        <v>40.520000000000003</v>
      </c>
      <c r="L96" s="1547"/>
      <c r="M96" s="1547"/>
      <c r="N96" s="1547">
        <v>40.308</v>
      </c>
      <c r="O96" s="1547">
        <v>24.312000000000001</v>
      </c>
      <c r="P96" s="1547">
        <v>53.744000000000007</v>
      </c>
      <c r="Q96" s="1547">
        <v>32.416000000000004</v>
      </c>
      <c r="R96" s="1547">
        <v>8242.9</v>
      </c>
      <c r="S96" s="1547">
        <v>4810.8999999999996</v>
      </c>
      <c r="T96" s="1547">
        <v>650.5</v>
      </c>
      <c r="U96" s="1547">
        <v>385</v>
      </c>
      <c r="V96" s="1547">
        <v>780.6</v>
      </c>
      <c r="W96" s="1547">
        <v>462</v>
      </c>
      <c r="X96" s="1547">
        <v>1951.5</v>
      </c>
      <c r="Y96" s="1547">
        <v>1155</v>
      </c>
    </row>
    <row r="97" spans="1:25">
      <c r="A97" s="1546">
        <v>90</v>
      </c>
      <c r="B97" s="1547">
        <v>33.9</v>
      </c>
      <c r="C97" s="1547">
        <v>20.440000000000001</v>
      </c>
      <c r="D97" s="1547"/>
      <c r="E97" s="1547"/>
      <c r="F97" s="1547">
        <v>20.34</v>
      </c>
      <c r="G97" s="1547">
        <v>12.26</v>
      </c>
      <c r="H97" s="1547">
        <v>27.12</v>
      </c>
      <c r="I97" s="1547">
        <v>16.350000000000001</v>
      </c>
      <c r="J97" s="1547">
        <v>67.8</v>
      </c>
      <c r="K97" s="1547">
        <v>40.880000000000003</v>
      </c>
      <c r="L97" s="1547"/>
      <c r="M97" s="1547"/>
      <c r="N97" s="1547">
        <v>40.68</v>
      </c>
      <c r="O97" s="1547">
        <v>24.528000000000002</v>
      </c>
      <c r="P97" s="1547">
        <v>54.24</v>
      </c>
      <c r="Q97" s="1547">
        <v>32.704000000000001</v>
      </c>
      <c r="R97" s="1547">
        <v>8242.9</v>
      </c>
      <c r="S97" s="1547">
        <v>4810.8999999999996</v>
      </c>
      <c r="T97" s="1547">
        <v>650.5</v>
      </c>
      <c r="U97" s="1547">
        <v>385</v>
      </c>
      <c r="V97" s="1547">
        <v>780.6</v>
      </c>
      <c r="W97" s="1547">
        <v>462</v>
      </c>
      <c r="X97" s="1547">
        <v>1951.5</v>
      </c>
      <c r="Y97" s="1547">
        <v>1155</v>
      </c>
    </row>
    <row r="98" spans="1:25">
      <c r="A98" s="1546">
        <v>91</v>
      </c>
      <c r="B98" s="1547">
        <v>34.18</v>
      </c>
      <c r="C98" s="1547">
        <v>20.61</v>
      </c>
      <c r="D98" s="1547"/>
      <c r="E98" s="1547"/>
      <c r="F98" s="1547">
        <v>20.51</v>
      </c>
      <c r="G98" s="1547">
        <v>12.37</v>
      </c>
      <c r="H98" s="1547">
        <v>27.34</v>
      </c>
      <c r="I98" s="1547">
        <v>16.489999999999998</v>
      </c>
      <c r="J98" s="1547">
        <v>68.36</v>
      </c>
      <c r="K98" s="1547">
        <v>41.22</v>
      </c>
      <c r="L98" s="1547"/>
      <c r="M98" s="1547"/>
      <c r="N98" s="1547">
        <v>41.015999999999998</v>
      </c>
      <c r="O98" s="1547">
        <v>24.731999999999999</v>
      </c>
      <c r="P98" s="1547">
        <v>54.688000000000002</v>
      </c>
      <c r="Q98" s="1547">
        <v>32.975999999999999</v>
      </c>
      <c r="R98" s="1547"/>
      <c r="S98" s="1547"/>
      <c r="T98" s="1547"/>
      <c r="U98" s="1547"/>
      <c r="V98" s="1547"/>
      <c r="W98" s="1547"/>
      <c r="X98" s="1547"/>
      <c r="Y98" s="1547"/>
    </row>
    <row r="99" spans="1:25">
      <c r="A99" s="1546">
        <v>92</v>
      </c>
      <c r="B99" s="1547">
        <v>34.46</v>
      </c>
      <c r="C99" s="1547">
        <v>20.77</v>
      </c>
      <c r="D99" s="1547"/>
      <c r="E99" s="1547"/>
      <c r="F99" s="1547">
        <v>20.68</v>
      </c>
      <c r="G99" s="1547">
        <v>12.46</v>
      </c>
      <c r="H99" s="1547">
        <v>27.57</v>
      </c>
      <c r="I99" s="1547">
        <v>16.62</v>
      </c>
      <c r="J99" s="1547">
        <v>68.92</v>
      </c>
      <c r="K99" s="1547">
        <v>41.54</v>
      </c>
      <c r="L99" s="1547"/>
      <c r="M99" s="1547"/>
      <c r="N99" s="1547">
        <v>41.351999999999997</v>
      </c>
      <c r="O99" s="1547">
        <v>24.923999999999999</v>
      </c>
      <c r="P99" s="1547">
        <v>55.136000000000003</v>
      </c>
      <c r="Q99" s="1547">
        <v>33.231999999999999</v>
      </c>
      <c r="R99" s="1547"/>
      <c r="S99" s="1547"/>
      <c r="T99" s="1547"/>
      <c r="U99" s="1547"/>
      <c r="V99" s="1547"/>
      <c r="W99" s="1547"/>
      <c r="X99" s="1547"/>
      <c r="Y99" s="1547"/>
    </row>
    <row r="100" spans="1:25">
      <c r="A100" s="1546">
        <v>93</v>
      </c>
      <c r="B100" s="1547">
        <v>34.74</v>
      </c>
      <c r="C100" s="1547">
        <v>20.94</v>
      </c>
      <c r="D100" s="1547"/>
      <c r="E100" s="1547"/>
      <c r="F100" s="1547">
        <v>20.84</v>
      </c>
      <c r="G100" s="1547">
        <v>12.56</v>
      </c>
      <c r="H100" s="1547">
        <v>27.79</v>
      </c>
      <c r="I100" s="1547">
        <v>16.75</v>
      </c>
      <c r="J100" s="1547">
        <v>69.48</v>
      </c>
      <c r="K100" s="1547">
        <v>41.88</v>
      </c>
      <c r="L100" s="1547"/>
      <c r="M100" s="1547"/>
      <c r="N100" s="1547">
        <v>41.688000000000002</v>
      </c>
      <c r="O100" s="1547">
        <v>25.128</v>
      </c>
      <c r="P100" s="1547">
        <v>55.584000000000003</v>
      </c>
      <c r="Q100" s="1547">
        <v>33.504000000000005</v>
      </c>
      <c r="R100" s="1547"/>
      <c r="S100" s="1547"/>
      <c r="T100" s="1547"/>
      <c r="U100" s="1547"/>
      <c r="V100" s="1547"/>
      <c r="W100" s="1547"/>
      <c r="X100" s="1547"/>
      <c r="Y100" s="1547"/>
    </row>
    <row r="101" spans="1:25">
      <c r="A101" s="1546">
        <v>94</v>
      </c>
      <c r="B101" s="1547">
        <v>35.020000000000003</v>
      </c>
      <c r="C101" s="1547">
        <v>21.1</v>
      </c>
      <c r="D101" s="1547"/>
      <c r="E101" s="1547"/>
      <c r="F101" s="1547">
        <v>21.01</v>
      </c>
      <c r="G101" s="1547">
        <v>12.66</v>
      </c>
      <c r="H101" s="1547">
        <v>28.02</v>
      </c>
      <c r="I101" s="1547">
        <v>16.88</v>
      </c>
      <c r="J101" s="1547">
        <v>70.040000000000006</v>
      </c>
      <c r="K101" s="1547">
        <v>42.2</v>
      </c>
      <c r="L101" s="1547"/>
      <c r="M101" s="1547"/>
      <c r="N101" s="1547">
        <v>42.024000000000001</v>
      </c>
      <c r="O101" s="1547">
        <v>25.32</v>
      </c>
      <c r="P101" s="1547">
        <v>56.032000000000011</v>
      </c>
      <c r="Q101" s="1547">
        <v>33.760000000000005</v>
      </c>
      <c r="R101" s="1547"/>
      <c r="S101" s="1547"/>
      <c r="T101" s="1547"/>
      <c r="U101" s="1547"/>
      <c r="V101" s="1547"/>
      <c r="W101" s="1547"/>
      <c r="X101" s="1547"/>
      <c r="Y101" s="1547"/>
    </row>
    <row r="102" spans="1:25">
      <c r="A102" s="1546">
        <v>95</v>
      </c>
      <c r="B102" s="1547">
        <v>35.299999999999997</v>
      </c>
      <c r="C102" s="1547">
        <v>21.27</v>
      </c>
      <c r="D102" s="1547"/>
      <c r="E102" s="1547"/>
      <c r="F102" s="1547">
        <v>21.18</v>
      </c>
      <c r="G102" s="1547">
        <v>12.76</v>
      </c>
      <c r="H102" s="1547">
        <v>28.24</v>
      </c>
      <c r="I102" s="1547">
        <v>17.02</v>
      </c>
      <c r="J102" s="1547">
        <v>70.599999999999994</v>
      </c>
      <c r="K102" s="1547">
        <v>42.54</v>
      </c>
      <c r="L102" s="1547"/>
      <c r="M102" s="1547"/>
      <c r="N102" s="1547">
        <v>42.359999999999992</v>
      </c>
      <c r="O102" s="1547">
        <v>25.523999999999997</v>
      </c>
      <c r="P102" s="1547">
        <v>56.48</v>
      </c>
      <c r="Q102" s="1547">
        <v>34.032000000000004</v>
      </c>
      <c r="R102" s="1547"/>
      <c r="S102" s="1547"/>
      <c r="T102" s="1547"/>
      <c r="U102" s="1547"/>
      <c r="V102" s="1547"/>
      <c r="W102" s="1547"/>
      <c r="X102" s="1547"/>
      <c r="Y102" s="1547"/>
    </row>
    <row r="103" spans="1:25">
      <c r="A103" s="1546">
        <v>96</v>
      </c>
      <c r="B103" s="1547">
        <v>35.58</v>
      </c>
      <c r="C103" s="1547">
        <v>21.43</v>
      </c>
      <c r="D103" s="1547"/>
      <c r="E103" s="1547"/>
      <c r="F103" s="1547">
        <v>21.35</v>
      </c>
      <c r="G103" s="1547">
        <v>12.86</v>
      </c>
      <c r="H103" s="1547">
        <v>28.46</v>
      </c>
      <c r="I103" s="1547">
        <v>17.14</v>
      </c>
      <c r="J103" s="1547">
        <v>71.16</v>
      </c>
      <c r="K103" s="1547">
        <v>42.86</v>
      </c>
      <c r="L103" s="1547"/>
      <c r="M103" s="1547"/>
      <c r="N103" s="1547">
        <v>42.695999999999998</v>
      </c>
      <c r="O103" s="1547">
        <v>25.715999999999998</v>
      </c>
      <c r="P103" s="1547">
        <v>56.927999999999997</v>
      </c>
      <c r="Q103" s="1547">
        <v>34.288000000000004</v>
      </c>
      <c r="R103" s="1547"/>
      <c r="S103" s="1547"/>
      <c r="T103" s="1547"/>
      <c r="U103" s="1547"/>
      <c r="V103" s="1547"/>
      <c r="W103" s="1547"/>
      <c r="X103" s="1547"/>
      <c r="Y103" s="1547"/>
    </row>
    <row r="104" spans="1:25">
      <c r="A104" s="1546">
        <v>97</v>
      </c>
      <c r="B104" s="1547">
        <v>35.86</v>
      </c>
      <c r="C104" s="1547">
        <v>21.6</v>
      </c>
      <c r="D104" s="1547"/>
      <c r="E104" s="1547"/>
      <c r="F104" s="1547">
        <v>21.52</v>
      </c>
      <c r="G104" s="1547">
        <v>12.96</v>
      </c>
      <c r="H104" s="1547">
        <v>28.69</v>
      </c>
      <c r="I104" s="1547">
        <v>17.28</v>
      </c>
      <c r="J104" s="1547">
        <v>71.72</v>
      </c>
      <c r="K104" s="1547">
        <v>43.2</v>
      </c>
      <c r="L104" s="1547"/>
      <c r="M104" s="1547"/>
      <c r="N104" s="1547">
        <v>43.031999999999996</v>
      </c>
      <c r="O104" s="1547">
        <v>25.92</v>
      </c>
      <c r="P104" s="1547">
        <v>57.376000000000005</v>
      </c>
      <c r="Q104" s="1547">
        <v>34.56</v>
      </c>
      <c r="R104" s="1547"/>
      <c r="S104" s="1547"/>
      <c r="T104" s="1547"/>
      <c r="U104" s="1547"/>
      <c r="V104" s="1547"/>
      <c r="W104" s="1547"/>
      <c r="X104" s="1547"/>
      <c r="Y104" s="1547"/>
    </row>
    <row r="105" spans="1:25">
      <c r="A105" s="1546">
        <v>98</v>
      </c>
      <c r="B105" s="1547">
        <v>36.14</v>
      </c>
      <c r="C105" s="1547">
        <v>21.76</v>
      </c>
      <c r="D105" s="1547"/>
      <c r="E105" s="1547"/>
      <c r="F105" s="1547">
        <v>21.68</v>
      </c>
      <c r="G105" s="1547">
        <v>13.06</v>
      </c>
      <c r="H105" s="1547">
        <v>28.91</v>
      </c>
      <c r="I105" s="1547">
        <v>17.41</v>
      </c>
      <c r="J105" s="1547">
        <v>72.28</v>
      </c>
      <c r="K105" s="1547">
        <v>43.52</v>
      </c>
      <c r="L105" s="1547"/>
      <c r="M105" s="1547"/>
      <c r="N105" s="1547">
        <v>43.368000000000002</v>
      </c>
      <c r="O105" s="1547">
        <v>26.112000000000002</v>
      </c>
      <c r="P105" s="1547">
        <v>57.824000000000005</v>
      </c>
      <c r="Q105" s="1547">
        <v>34.816000000000003</v>
      </c>
      <c r="R105" s="1547"/>
      <c r="S105" s="1547"/>
      <c r="T105" s="1547"/>
      <c r="U105" s="1547"/>
      <c r="V105" s="1547"/>
      <c r="W105" s="1547"/>
      <c r="X105" s="1547"/>
      <c r="Y105" s="1547"/>
    </row>
    <row r="106" spans="1:25">
      <c r="A106" s="1546">
        <v>99</v>
      </c>
      <c r="B106" s="1547">
        <v>36.42</v>
      </c>
      <c r="C106" s="1547">
        <v>21.93</v>
      </c>
      <c r="D106" s="1547"/>
      <c r="E106" s="1547"/>
      <c r="F106" s="1547">
        <v>21.85</v>
      </c>
      <c r="G106" s="1547">
        <v>13.16</v>
      </c>
      <c r="H106" s="1547">
        <v>29.14</v>
      </c>
      <c r="I106" s="1547">
        <v>17.54</v>
      </c>
      <c r="J106" s="1547">
        <v>72.84</v>
      </c>
      <c r="K106" s="1547">
        <v>43.86</v>
      </c>
      <c r="L106" s="1547"/>
      <c r="M106" s="1547"/>
      <c r="N106" s="1547">
        <v>43.704000000000001</v>
      </c>
      <c r="O106" s="1547">
        <v>26.315999999999999</v>
      </c>
      <c r="P106" s="1547">
        <v>58.272000000000006</v>
      </c>
      <c r="Q106" s="1547">
        <v>35.088000000000001</v>
      </c>
      <c r="R106" s="1547"/>
      <c r="S106" s="1547"/>
      <c r="T106" s="1547"/>
      <c r="U106" s="1547"/>
      <c r="V106" s="1547"/>
      <c r="W106" s="1547"/>
      <c r="X106" s="1547"/>
      <c r="Y106" s="1547"/>
    </row>
    <row r="107" spans="1:25">
      <c r="A107" s="1546">
        <v>100</v>
      </c>
      <c r="B107" s="1547">
        <v>36.700000000000003</v>
      </c>
      <c r="C107" s="1547">
        <v>22.09</v>
      </c>
      <c r="D107" s="1547"/>
      <c r="E107" s="1547"/>
      <c r="F107" s="1547">
        <v>22.02</v>
      </c>
      <c r="G107" s="1547">
        <v>13.25</v>
      </c>
      <c r="H107" s="1547">
        <v>29.36</v>
      </c>
      <c r="I107" s="1547">
        <v>17.670000000000002</v>
      </c>
      <c r="J107" s="1547">
        <v>73.400000000000006</v>
      </c>
      <c r="K107" s="1547">
        <v>44.18</v>
      </c>
      <c r="L107" s="1547"/>
      <c r="M107" s="1547"/>
      <c r="N107" s="1547">
        <v>44.04</v>
      </c>
      <c r="O107" s="1547">
        <v>26.507999999999999</v>
      </c>
      <c r="P107" s="1547">
        <v>58.720000000000006</v>
      </c>
      <c r="Q107" s="1547">
        <v>35.344000000000001</v>
      </c>
      <c r="R107" s="1547"/>
      <c r="S107" s="1547"/>
      <c r="T107" s="1547"/>
      <c r="U107" s="1547"/>
      <c r="V107" s="1547"/>
      <c r="W107" s="1547"/>
      <c r="X107" s="1547"/>
      <c r="Y107" s="1547"/>
    </row>
    <row r="108" spans="1:25">
      <c r="A108" s="1546">
        <v>101</v>
      </c>
      <c r="B108" s="1547">
        <v>36.96</v>
      </c>
      <c r="C108" s="1547">
        <v>22.24</v>
      </c>
      <c r="D108" s="1547"/>
      <c r="E108" s="1547"/>
      <c r="F108" s="1547">
        <v>22.18</v>
      </c>
      <c r="G108" s="1547">
        <v>13.34</v>
      </c>
      <c r="H108" s="1547">
        <v>29.57</v>
      </c>
      <c r="I108" s="1547">
        <v>17.79</v>
      </c>
      <c r="J108" s="1547">
        <v>73.92</v>
      </c>
      <c r="K108" s="1547">
        <v>44.48</v>
      </c>
      <c r="L108" s="1547"/>
      <c r="M108" s="1547"/>
      <c r="N108" s="1547">
        <v>44.351999999999997</v>
      </c>
      <c r="O108" s="1547">
        <v>26.687999999999999</v>
      </c>
      <c r="P108" s="1547">
        <v>59.136000000000003</v>
      </c>
      <c r="Q108" s="1547">
        <v>35.583999999999996</v>
      </c>
      <c r="R108" s="1547"/>
      <c r="S108" s="1547"/>
      <c r="T108" s="1547"/>
      <c r="U108" s="1547"/>
      <c r="V108" s="1547"/>
      <c r="W108" s="1547"/>
      <c r="X108" s="1547"/>
      <c r="Y108" s="1547"/>
    </row>
    <row r="109" spans="1:25">
      <c r="A109" s="1546">
        <v>102</v>
      </c>
      <c r="B109" s="1547">
        <v>37.22</v>
      </c>
      <c r="C109" s="1547">
        <v>22.4</v>
      </c>
      <c r="D109" s="1547"/>
      <c r="E109" s="1547"/>
      <c r="F109" s="1547">
        <v>22.33</v>
      </c>
      <c r="G109" s="1547">
        <v>13.44</v>
      </c>
      <c r="H109" s="1547">
        <v>29.78</v>
      </c>
      <c r="I109" s="1547">
        <v>17.920000000000002</v>
      </c>
      <c r="J109" s="1547">
        <v>74.44</v>
      </c>
      <c r="K109" s="1547">
        <v>44.8</v>
      </c>
      <c r="L109" s="1547"/>
      <c r="M109" s="1547"/>
      <c r="N109" s="1547">
        <v>44.663999999999994</v>
      </c>
      <c r="O109" s="1547">
        <v>26.88</v>
      </c>
      <c r="P109" s="1547">
        <v>59.552</v>
      </c>
      <c r="Q109" s="1547">
        <v>35.839999999999996</v>
      </c>
      <c r="R109" s="1547"/>
      <c r="S109" s="1547"/>
      <c r="T109" s="1547"/>
      <c r="U109" s="1547"/>
      <c r="V109" s="1547"/>
      <c r="W109" s="1547"/>
      <c r="X109" s="1547"/>
      <c r="Y109" s="1547"/>
    </row>
    <row r="110" spans="1:25">
      <c r="A110" s="1546">
        <v>103</v>
      </c>
      <c r="B110" s="1547">
        <v>37.479999999999997</v>
      </c>
      <c r="C110" s="1547">
        <v>22.55</v>
      </c>
      <c r="D110" s="1547"/>
      <c r="E110" s="1547"/>
      <c r="F110" s="1547">
        <v>22.49</v>
      </c>
      <c r="G110" s="1547">
        <v>13.53</v>
      </c>
      <c r="H110" s="1547">
        <v>29.98</v>
      </c>
      <c r="I110" s="1547">
        <v>18.04</v>
      </c>
      <c r="J110" s="1547">
        <v>74.959999999999994</v>
      </c>
      <c r="K110" s="1547">
        <v>45.1</v>
      </c>
      <c r="L110" s="1547"/>
      <c r="M110" s="1547"/>
      <c r="N110" s="1547">
        <v>44.975999999999992</v>
      </c>
      <c r="O110" s="1547">
        <v>27.06</v>
      </c>
      <c r="P110" s="1547">
        <v>59.967999999999996</v>
      </c>
      <c r="Q110" s="1547">
        <v>36.080000000000005</v>
      </c>
      <c r="R110" s="1547"/>
      <c r="S110" s="1547"/>
      <c r="T110" s="1547"/>
      <c r="U110" s="1547"/>
      <c r="V110" s="1547"/>
      <c r="W110" s="1547"/>
      <c r="X110" s="1547"/>
      <c r="Y110" s="1547"/>
    </row>
    <row r="111" spans="1:25">
      <c r="A111" s="1546">
        <v>104</v>
      </c>
      <c r="B111" s="1547">
        <v>37.75</v>
      </c>
      <c r="C111" s="1547">
        <v>22.71</v>
      </c>
      <c r="D111" s="1547"/>
      <c r="E111" s="1547"/>
      <c r="F111" s="1547">
        <v>22.65</v>
      </c>
      <c r="G111" s="1547">
        <v>13.63</v>
      </c>
      <c r="H111" s="1547">
        <v>30.2</v>
      </c>
      <c r="I111" s="1547">
        <v>18.170000000000002</v>
      </c>
      <c r="J111" s="1547">
        <v>75.5</v>
      </c>
      <c r="K111" s="1547">
        <v>45.42</v>
      </c>
      <c r="L111" s="1547"/>
      <c r="M111" s="1547"/>
      <c r="N111" s="1547">
        <v>45.3</v>
      </c>
      <c r="O111" s="1547">
        <v>27.251999999999999</v>
      </c>
      <c r="P111" s="1547">
        <v>60.400000000000006</v>
      </c>
      <c r="Q111" s="1547">
        <v>36.336000000000006</v>
      </c>
      <c r="R111" s="1547"/>
      <c r="S111" s="1547"/>
      <c r="T111" s="1547"/>
      <c r="U111" s="1547"/>
      <c r="V111" s="1547"/>
      <c r="W111" s="1547"/>
      <c r="X111" s="1547"/>
      <c r="Y111" s="1547"/>
    </row>
    <row r="112" spans="1:25">
      <c r="A112" s="1546">
        <v>105</v>
      </c>
      <c r="B112" s="1547">
        <v>38.01</v>
      </c>
      <c r="C112" s="1547">
        <v>22.86</v>
      </c>
      <c r="D112" s="1547"/>
      <c r="E112" s="1547"/>
      <c r="F112" s="1547">
        <v>22.81</v>
      </c>
      <c r="G112" s="1547">
        <v>13.72</v>
      </c>
      <c r="H112" s="1547">
        <v>30.41</v>
      </c>
      <c r="I112" s="1547">
        <v>18.29</v>
      </c>
      <c r="J112" s="1547">
        <v>76.02</v>
      </c>
      <c r="K112" s="1547">
        <v>45.72</v>
      </c>
      <c r="L112" s="1547"/>
      <c r="M112" s="1547"/>
      <c r="N112" s="1547">
        <v>45.611999999999995</v>
      </c>
      <c r="O112" s="1547">
        <v>27.431999999999999</v>
      </c>
      <c r="P112" s="1547">
        <v>60.816000000000003</v>
      </c>
      <c r="Q112" s="1547">
        <v>36.576000000000001</v>
      </c>
      <c r="R112" s="1547"/>
      <c r="S112" s="1547"/>
      <c r="T112" s="1547"/>
      <c r="U112" s="1547"/>
      <c r="V112" s="1547"/>
      <c r="W112" s="1547"/>
      <c r="X112" s="1547"/>
      <c r="Y112" s="1547"/>
    </row>
    <row r="113" spans="1:25">
      <c r="A113" s="1546">
        <v>106</v>
      </c>
      <c r="B113" s="1547">
        <v>38.270000000000003</v>
      </c>
      <c r="C113" s="1547">
        <v>23.01</v>
      </c>
      <c r="D113" s="1547"/>
      <c r="E113" s="1547"/>
      <c r="F113" s="1547">
        <v>22.96</v>
      </c>
      <c r="G113" s="1547">
        <v>13.81</v>
      </c>
      <c r="H113" s="1547">
        <v>30.62</v>
      </c>
      <c r="I113" s="1547">
        <v>18.41</v>
      </c>
      <c r="J113" s="1547">
        <v>76.540000000000006</v>
      </c>
      <c r="K113" s="1547">
        <v>46.02</v>
      </c>
      <c r="L113" s="1547"/>
      <c r="M113" s="1547"/>
      <c r="N113" s="1547">
        <v>45.923999999999999</v>
      </c>
      <c r="O113" s="1547">
        <v>27.612000000000002</v>
      </c>
      <c r="P113" s="1547">
        <v>61.232000000000006</v>
      </c>
      <c r="Q113" s="1547">
        <v>36.816000000000003</v>
      </c>
      <c r="R113" s="1547"/>
      <c r="S113" s="1547"/>
      <c r="T113" s="1547"/>
      <c r="U113" s="1547"/>
      <c r="V113" s="1547"/>
      <c r="W113" s="1547"/>
      <c r="X113" s="1547"/>
      <c r="Y113" s="1547"/>
    </row>
    <row r="114" spans="1:25">
      <c r="A114" s="1546">
        <v>107</v>
      </c>
      <c r="B114" s="1547">
        <v>38.53</v>
      </c>
      <c r="C114" s="1547">
        <v>23.17</v>
      </c>
      <c r="D114" s="1547"/>
      <c r="E114" s="1547"/>
      <c r="F114" s="1547">
        <v>23.12</v>
      </c>
      <c r="G114" s="1547">
        <v>13.9</v>
      </c>
      <c r="H114" s="1547">
        <v>30.82</v>
      </c>
      <c r="I114" s="1547">
        <v>18.54</v>
      </c>
      <c r="J114" s="1547">
        <v>77.06</v>
      </c>
      <c r="K114" s="1547">
        <v>46.34</v>
      </c>
      <c r="L114" s="1547"/>
      <c r="M114" s="1547"/>
      <c r="N114" s="1547">
        <v>46.235999999999997</v>
      </c>
      <c r="O114" s="1547">
        <v>27.804000000000002</v>
      </c>
      <c r="P114" s="1547">
        <v>61.648000000000003</v>
      </c>
      <c r="Q114" s="1547">
        <v>37.072000000000003</v>
      </c>
      <c r="R114" s="1547"/>
      <c r="S114" s="1547"/>
      <c r="T114" s="1547"/>
      <c r="U114" s="1547"/>
      <c r="V114" s="1547"/>
      <c r="W114" s="1547"/>
      <c r="X114" s="1547"/>
      <c r="Y114" s="1547"/>
    </row>
    <row r="115" spans="1:25">
      <c r="A115" s="1546">
        <v>108</v>
      </c>
      <c r="B115" s="1547">
        <v>38.79</v>
      </c>
      <c r="C115" s="1547">
        <v>23.32</v>
      </c>
      <c r="D115" s="1547"/>
      <c r="E115" s="1547"/>
      <c r="F115" s="1547">
        <v>23.27</v>
      </c>
      <c r="G115" s="1547">
        <v>13.99</v>
      </c>
      <c r="H115" s="1547">
        <v>31.03</v>
      </c>
      <c r="I115" s="1547">
        <v>18.66</v>
      </c>
      <c r="J115" s="1547">
        <v>77.58</v>
      </c>
      <c r="K115" s="1547">
        <v>46.64</v>
      </c>
      <c r="L115" s="1547"/>
      <c r="M115" s="1547"/>
      <c r="N115" s="1547">
        <v>46.547999999999995</v>
      </c>
      <c r="O115" s="1547">
        <v>27.983999999999998</v>
      </c>
      <c r="P115" s="1547">
        <v>62.064</v>
      </c>
      <c r="Q115" s="1547">
        <v>37.312000000000005</v>
      </c>
      <c r="R115" s="1547"/>
      <c r="S115" s="1547"/>
      <c r="T115" s="1547"/>
      <c r="U115" s="1547"/>
      <c r="V115" s="1547"/>
      <c r="W115" s="1547"/>
      <c r="X115" s="1547"/>
      <c r="Y115" s="1547"/>
    </row>
    <row r="116" spans="1:25">
      <c r="A116" s="1546">
        <v>109</v>
      </c>
      <c r="B116" s="1547">
        <v>39.049999999999997</v>
      </c>
      <c r="C116" s="1547">
        <v>23.48</v>
      </c>
      <c r="D116" s="1547"/>
      <c r="E116" s="1547"/>
      <c r="F116" s="1547">
        <v>23.43</v>
      </c>
      <c r="G116" s="1547">
        <v>14.09</v>
      </c>
      <c r="H116" s="1547">
        <v>31.24</v>
      </c>
      <c r="I116" s="1547">
        <v>18.78</v>
      </c>
      <c r="J116" s="1547">
        <v>78.099999999999994</v>
      </c>
      <c r="K116" s="1547">
        <v>46.96</v>
      </c>
      <c r="L116" s="1547"/>
      <c r="M116" s="1547"/>
      <c r="N116" s="1547">
        <v>46.859999999999992</v>
      </c>
      <c r="O116" s="1547">
        <v>28.175999999999998</v>
      </c>
      <c r="P116" s="1547">
        <v>62.48</v>
      </c>
      <c r="Q116" s="1547">
        <v>37.568000000000005</v>
      </c>
      <c r="R116" s="1547"/>
      <c r="S116" s="1547"/>
      <c r="T116" s="1547"/>
      <c r="U116" s="1547"/>
      <c r="V116" s="1547"/>
      <c r="W116" s="1547"/>
      <c r="X116" s="1547"/>
      <c r="Y116" s="1547"/>
    </row>
    <row r="117" spans="1:25">
      <c r="A117" s="1546">
        <v>110</v>
      </c>
      <c r="B117" s="1547">
        <v>39.31</v>
      </c>
      <c r="C117" s="1547">
        <v>23.63</v>
      </c>
      <c r="D117" s="1547"/>
      <c r="E117" s="1547"/>
      <c r="F117" s="1547">
        <v>23.59</v>
      </c>
      <c r="G117" s="1547">
        <v>14.18</v>
      </c>
      <c r="H117" s="1547">
        <v>31.45</v>
      </c>
      <c r="I117" s="1547">
        <v>18.899999999999999</v>
      </c>
      <c r="J117" s="1547">
        <v>78.62</v>
      </c>
      <c r="K117" s="1547">
        <v>47.26</v>
      </c>
      <c r="L117" s="1547"/>
      <c r="M117" s="1547"/>
      <c r="N117" s="1547">
        <v>47.172000000000004</v>
      </c>
      <c r="O117" s="1547">
        <v>28.355999999999998</v>
      </c>
      <c r="P117" s="1547">
        <v>62.896000000000008</v>
      </c>
      <c r="Q117" s="1547">
        <v>37.808</v>
      </c>
      <c r="R117" s="1547"/>
      <c r="S117" s="1547"/>
      <c r="T117" s="1547"/>
      <c r="U117" s="1547"/>
      <c r="V117" s="1547"/>
      <c r="W117" s="1547"/>
      <c r="X117" s="1547"/>
      <c r="Y117" s="1547"/>
    </row>
    <row r="118" spans="1:25">
      <c r="A118" s="1546">
        <v>111</v>
      </c>
      <c r="B118" s="1547">
        <v>39.57</v>
      </c>
      <c r="C118" s="1547">
        <v>23.78</v>
      </c>
      <c r="D118" s="1547"/>
      <c r="E118" s="1547"/>
      <c r="F118" s="1547">
        <v>23.74</v>
      </c>
      <c r="G118" s="1547">
        <v>14.27</v>
      </c>
      <c r="H118" s="1547">
        <v>31.66</v>
      </c>
      <c r="I118" s="1547">
        <v>19.02</v>
      </c>
      <c r="J118" s="1547">
        <v>79.14</v>
      </c>
      <c r="K118" s="1547">
        <v>47.56</v>
      </c>
      <c r="L118" s="1547"/>
      <c r="M118" s="1547"/>
      <c r="N118" s="1547">
        <v>47.484000000000002</v>
      </c>
      <c r="O118" s="1547">
        <v>28.536000000000001</v>
      </c>
      <c r="P118" s="1547">
        <v>63.312000000000005</v>
      </c>
      <c r="Q118" s="1547">
        <v>38.048000000000002</v>
      </c>
      <c r="R118" s="1547"/>
      <c r="S118" s="1547"/>
      <c r="T118" s="1547"/>
      <c r="U118" s="1547"/>
      <c r="V118" s="1547"/>
      <c r="W118" s="1547"/>
      <c r="X118" s="1547"/>
      <c r="Y118" s="1547"/>
    </row>
    <row r="119" spans="1:25">
      <c r="A119" s="1546">
        <v>112</v>
      </c>
      <c r="B119" s="1547">
        <v>39.83</v>
      </c>
      <c r="C119" s="1547">
        <v>23.94</v>
      </c>
      <c r="D119" s="1547"/>
      <c r="E119" s="1547"/>
      <c r="F119" s="1547">
        <v>23.9</v>
      </c>
      <c r="G119" s="1547">
        <v>14.36</v>
      </c>
      <c r="H119" s="1547">
        <v>31.86</v>
      </c>
      <c r="I119" s="1547">
        <v>19.149999999999999</v>
      </c>
      <c r="J119" s="1547">
        <v>79.66</v>
      </c>
      <c r="K119" s="1547">
        <v>47.88</v>
      </c>
      <c r="L119" s="1547"/>
      <c r="M119" s="1547"/>
      <c r="N119" s="1547">
        <v>47.795999999999999</v>
      </c>
      <c r="O119" s="1547">
        <v>28.728000000000002</v>
      </c>
      <c r="P119" s="1547">
        <v>63.728000000000002</v>
      </c>
      <c r="Q119" s="1547">
        <v>38.304000000000002</v>
      </c>
      <c r="R119" s="1547"/>
      <c r="S119" s="1547"/>
      <c r="T119" s="1547"/>
      <c r="U119" s="1547"/>
      <c r="V119" s="1547"/>
      <c r="W119" s="1547"/>
      <c r="X119" s="1547"/>
      <c r="Y119" s="1547"/>
    </row>
    <row r="120" spans="1:25">
      <c r="A120" s="1546">
        <v>113</v>
      </c>
      <c r="B120" s="1547">
        <v>40.1</v>
      </c>
      <c r="C120" s="1547">
        <v>24.09</v>
      </c>
      <c r="D120" s="1547"/>
      <c r="E120" s="1547"/>
      <c r="F120" s="1547">
        <v>24.06</v>
      </c>
      <c r="G120" s="1547">
        <v>14.45</v>
      </c>
      <c r="H120" s="1547">
        <v>32.08</v>
      </c>
      <c r="I120" s="1547">
        <v>19.27</v>
      </c>
      <c r="J120" s="1547">
        <v>80.2</v>
      </c>
      <c r="K120" s="1547">
        <v>48.18</v>
      </c>
      <c r="L120" s="1547"/>
      <c r="M120" s="1547"/>
      <c r="N120" s="1547">
        <v>48.12</v>
      </c>
      <c r="O120" s="1547">
        <v>28.907999999999998</v>
      </c>
      <c r="P120" s="1547">
        <v>64.160000000000011</v>
      </c>
      <c r="Q120" s="1547">
        <v>38.544000000000004</v>
      </c>
      <c r="R120" s="1547"/>
      <c r="S120" s="1547"/>
      <c r="T120" s="1547"/>
      <c r="U120" s="1547"/>
      <c r="V120" s="1547"/>
      <c r="W120" s="1547"/>
      <c r="X120" s="1547"/>
      <c r="Y120" s="1547"/>
    </row>
    <row r="121" spans="1:25">
      <c r="A121" s="1546">
        <v>114</v>
      </c>
      <c r="B121" s="1547">
        <v>40.36</v>
      </c>
      <c r="C121" s="1547">
        <v>24.25</v>
      </c>
      <c r="D121" s="1547"/>
      <c r="E121" s="1547"/>
      <c r="F121" s="1547">
        <v>24.22</v>
      </c>
      <c r="G121" s="1547">
        <v>14.55</v>
      </c>
      <c r="H121" s="1547">
        <v>32.29</v>
      </c>
      <c r="I121" s="1547">
        <v>19.399999999999999</v>
      </c>
      <c r="J121" s="1547">
        <v>80.72</v>
      </c>
      <c r="K121" s="1547">
        <v>48.5</v>
      </c>
      <c r="L121" s="1547"/>
      <c r="M121" s="1547"/>
      <c r="N121" s="1547">
        <v>48.431999999999995</v>
      </c>
      <c r="O121" s="1547">
        <v>29.099999999999998</v>
      </c>
      <c r="P121" s="1547">
        <v>64.576000000000008</v>
      </c>
      <c r="Q121" s="1547">
        <v>38.800000000000004</v>
      </c>
      <c r="R121" s="1547"/>
      <c r="S121" s="1547"/>
      <c r="T121" s="1547"/>
      <c r="U121" s="1547"/>
      <c r="V121" s="1547"/>
      <c r="W121" s="1547"/>
      <c r="X121" s="1547"/>
      <c r="Y121" s="1547"/>
    </row>
    <row r="122" spans="1:25">
      <c r="A122" s="1546">
        <v>115</v>
      </c>
      <c r="B122" s="1547">
        <v>40.619999999999997</v>
      </c>
      <c r="C122" s="1547">
        <v>24.4</v>
      </c>
      <c r="D122" s="1547"/>
      <c r="E122" s="1547"/>
      <c r="F122" s="1547">
        <v>24.37</v>
      </c>
      <c r="G122" s="1547">
        <v>14.64</v>
      </c>
      <c r="H122" s="1547">
        <v>32.5</v>
      </c>
      <c r="I122" s="1547">
        <v>19.52</v>
      </c>
      <c r="J122" s="1547">
        <v>81.239999999999995</v>
      </c>
      <c r="K122" s="1547">
        <v>48.8</v>
      </c>
      <c r="L122" s="1547"/>
      <c r="M122" s="1547"/>
      <c r="N122" s="1547">
        <v>48.743999999999993</v>
      </c>
      <c r="O122" s="1547">
        <v>29.279999999999998</v>
      </c>
      <c r="P122" s="1547">
        <v>64.992000000000004</v>
      </c>
      <c r="Q122" s="1547">
        <v>39.04</v>
      </c>
      <c r="R122" s="1547"/>
      <c r="S122" s="1547"/>
      <c r="T122" s="1547"/>
      <c r="U122" s="1547"/>
      <c r="V122" s="1547"/>
      <c r="W122" s="1547"/>
      <c r="X122" s="1547"/>
      <c r="Y122" s="1547"/>
    </row>
    <row r="123" spans="1:25">
      <c r="A123" s="1546">
        <v>116</v>
      </c>
      <c r="B123" s="1547">
        <v>40.880000000000003</v>
      </c>
      <c r="C123" s="1547">
        <v>24.55</v>
      </c>
      <c r="D123" s="1547"/>
      <c r="E123" s="1547"/>
      <c r="F123" s="1547">
        <v>24.53</v>
      </c>
      <c r="G123" s="1547">
        <v>14.73</v>
      </c>
      <c r="H123" s="1547">
        <v>32.700000000000003</v>
      </c>
      <c r="I123" s="1547">
        <v>19.64</v>
      </c>
      <c r="J123" s="1547">
        <v>81.760000000000005</v>
      </c>
      <c r="K123" s="1547">
        <v>49.1</v>
      </c>
      <c r="L123" s="1547"/>
      <c r="M123" s="1547"/>
      <c r="N123" s="1547">
        <v>49.056000000000004</v>
      </c>
      <c r="O123" s="1547">
        <v>29.46</v>
      </c>
      <c r="P123" s="1547">
        <v>65.408000000000001</v>
      </c>
      <c r="Q123" s="1547">
        <v>39.28</v>
      </c>
      <c r="R123" s="1547"/>
      <c r="S123" s="1547"/>
      <c r="T123" s="1547"/>
      <c r="U123" s="1547"/>
      <c r="V123" s="1547"/>
      <c r="W123" s="1547"/>
      <c r="X123" s="1547"/>
      <c r="Y123" s="1547"/>
    </row>
    <row r="124" spans="1:25">
      <c r="A124" s="1546">
        <v>117</v>
      </c>
      <c r="B124" s="1547">
        <v>41.14</v>
      </c>
      <c r="C124" s="1547">
        <v>24.71</v>
      </c>
      <c r="D124" s="1547"/>
      <c r="E124" s="1547"/>
      <c r="F124" s="1547">
        <v>24.68</v>
      </c>
      <c r="G124" s="1547">
        <v>14.83</v>
      </c>
      <c r="H124" s="1547">
        <v>32.909999999999997</v>
      </c>
      <c r="I124" s="1547">
        <v>19.77</v>
      </c>
      <c r="J124" s="1547">
        <v>82.28</v>
      </c>
      <c r="K124" s="1547">
        <v>49.42</v>
      </c>
      <c r="L124" s="1547"/>
      <c r="M124" s="1547"/>
      <c r="N124" s="1547">
        <v>49.368000000000002</v>
      </c>
      <c r="O124" s="1547">
        <v>29.652000000000001</v>
      </c>
      <c r="P124" s="1547">
        <v>65.823999999999998</v>
      </c>
      <c r="Q124" s="1547">
        <v>39.536000000000001</v>
      </c>
      <c r="R124" s="1547"/>
      <c r="S124" s="1547"/>
      <c r="T124" s="1547"/>
      <c r="U124" s="1547"/>
      <c r="V124" s="1547"/>
      <c r="W124" s="1547"/>
      <c r="X124" s="1547"/>
      <c r="Y124" s="1547"/>
    </row>
    <row r="125" spans="1:25">
      <c r="A125" s="1546">
        <v>118</v>
      </c>
      <c r="B125" s="1547">
        <v>41.4</v>
      </c>
      <c r="C125" s="1547">
        <v>24.86</v>
      </c>
      <c r="D125" s="1547"/>
      <c r="E125" s="1547"/>
      <c r="F125" s="1547">
        <v>24.84</v>
      </c>
      <c r="G125" s="1547">
        <v>14.92</v>
      </c>
      <c r="H125" s="1547">
        <v>33.119999999999997</v>
      </c>
      <c r="I125" s="1547">
        <v>19.89</v>
      </c>
      <c r="J125" s="1547">
        <v>82.8</v>
      </c>
      <c r="K125" s="1547">
        <v>49.72</v>
      </c>
      <c r="L125" s="1547"/>
      <c r="M125" s="1547"/>
      <c r="N125" s="1547">
        <v>49.68</v>
      </c>
      <c r="O125" s="1547">
        <v>29.831999999999997</v>
      </c>
      <c r="P125" s="1547">
        <v>66.239999999999995</v>
      </c>
      <c r="Q125" s="1547">
        <v>39.776000000000003</v>
      </c>
      <c r="R125" s="1547"/>
      <c r="S125" s="1547"/>
      <c r="T125" s="1547"/>
      <c r="U125" s="1547"/>
      <c r="V125" s="1547"/>
      <c r="W125" s="1547"/>
      <c r="X125" s="1547"/>
      <c r="Y125" s="1547"/>
    </row>
    <row r="126" spans="1:25">
      <c r="A126" s="1546">
        <v>119</v>
      </c>
      <c r="B126" s="1547">
        <v>41.66</v>
      </c>
      <c r="C126" s="1547">
        <v>25.02</v>
      </c>
      <c r="D126" s="1547"/>
      <c r="E126" s="1547"/>
      <c r="F126" s="1547">
        <v>25</v>
      </c>
      <c r="G126" s="1547">
        <v>15.01</v>
      </c>
      <c r="H126" s="1547">
        <v>33.33</v>
      </c>
      <c r="I126" s="1547">
        <v>20.02</v>
      </c>
      <c r="J126" s="1547">
        <v>83.32</v>
      </c>
      <c r="K126" s="1547">
        <v>50.04</v>
      </c>
      <c r="L126" s="1547"/>
      <c r="M126" s="1547"/>
      <c r="N126" s="1547">
        <v>49.991999999999997</v>
      </c>
      <c r="O126" s="1547">
        <v>30.023999999999997</v>
      </c>
      <c r="P126" s="1547">
        <v>66.655999999999992</v>
      </c>
      <c r="Q126" s="1547">
        <v>40.032000000000004</v>
      </c>
      <c r="R126" s="1547"/>
      <c r="S126" s="1547"/>
      <c r="T126" s="1547"/>
      <c r="U126" s="1547"/>
      <c r="V126" s="1547"/>
      <c r="W126" s="1547"/>
      <c r="X126" s="1547"/>
      <c r="Y126" s="1547"/>
    </row>
    <row r="127" spans="1:25">
      <c r="A127" s="1546">
        <v>120</v>
      </c>
      <c r="B127" s="1547">
        <v>41.92</v>
      </c>
      <c r="C127" s="1547">
        <v>25.17</v>
      </c>
      <c r="D127" s="1547"/>
      <c r="E127" s="1547"/>
      <c r="F127" s="1547">
        <v>25.15</v>
      </c>
      <c r="G127" s="1547">
        <v>15.1</v>
      </c>
      <c r="H127" s="1547">
        <v>33.54</v>
      </c>
      <c r="I127" s="1547">
        <v>20.14</v>
      </c>
      <c r="J127" s="1547">
        <v>83.84</v>
      </c>
      <c r="K127" s="1547">
        <v>50.34</v>
      </c>
      <c r="L127" s="1547"/>
      <c r="M127" s="1547"/>
      <c r="N127" s="1547">
        <v>50.304000000000002</v>
      </c>
      <c r="O127" s="1547">
        <v>30.204000000000001</v>
      </c>
      <c r="P127" s="1547">
        <v>67.072000000000003</v>
      </c>
      <c r="Q127" s="1547">
        <v>40.272000000000006</v>
      </c>
      <c r="R127" s="1547"/>
      <c r="S127" s="1547"/>
      <c r="T127" s="1547"/>
      <c r="U127" s="1547"/>
      <c r="V127" s="1547"/>
      <c r="W127" s="1547"/>
      <c r="X127" s="1547"/>
      <c r="Y127" s="1547"/>
    </row>
    <row r="128" spans="1:25">
      <c r="A128" s="1546">
        <v>121</v>
      </c>
      <c r="B128" s="1547">
        <v>42.1</v>
      </c>
      <c r="C128" s="1547">
        <v>25.28</v>
      </c>
      <c r="D128" s="1547"/>
      <c r="E128" s="1547"/>
      <c r="F128" s="1547">
        <v>25.26</v>
      </c>
      <c r="G128" s="1547">
        <v>15.17</v>
      </c>
      <c r="H128" s="1547">
        <v>33.68</v>
      </c>
      <c r="I128" s="1547">
        <v>20.22</v>
      </c>
      <c r="J128" s="1547">
        <v>84.2</v>
      </c>
      <c r="K128" s="1547">
        <v>50.56</v>
      </c>
      <c r="L128" s="1547"/>
      <c r="M128" s="1547"/>
      <c r="N128" s="1547">
        <v>50.52</v>
      </c>
      <c r="O128" s="1547">
        <v>30.335999999999999</v>
      </c>
      <c r="P128" s="1547">
        <v>67.36</v>
      </c>
      <c r="Q128" s="1547">
        <v>40.448000000000008</v>
      </c>
      <c r="R128" s="1547"/>
      <c r="S128" s="1547"/>
      <c r="T128" s="1547"/>
      <c r="U128" s="1547"/>
      <c r="V128" s="1547"/>
      <c r="W128" s="1547"/>
      <c r="X128" s="1547"/>
      <c r="Y128" s="1547"/>
    </row>
    <row r="129" spans="1:25">
      <c r="A129" s="1546">
        <v>122</v>
      </c>
      <c r="B129" s="1547">
        <v>42.28</v>
      </c>
      <c r="C129" s="1547">
        <v>25.38</v>
      </c>
      <c r="D129" s="1547"/>
      <c r="E129" s="1547"/>
      <c r="F129" s="1547">
        <v>25.37</v>
      </c>
      <c r="G129" s="1547">
        <v>15.23</v>
      </c>
      <c r="H129" s="1547">
        <v>33.82</v>
      </c>
      <c r="I129" s="1547">
        <v>20.3</v>
      </c>
      <c r="J129" s="1547">
        <v>84.56</v>
      </c>
      <c r="K129" s="1547">
        <v>50.76</v>
      </c>
      <c r="L129" s="1547"/>
      <c r="M129" s="1547"/>
      <c r="N129" s="1547">
        <v>50.735999999999997</v>
      </c>
      <c r="O129" s="1547">
        <v>30.455999999999996</v>
      </c>
      <c r="P129" s="1547">
        <v>67.64800000000001</v>
      </c>
      <c r="Q129" s="1547">
        <v>40.608000000000004</v>
      </c>
      <c r="R129" s="1547"/>
      <c r="S129" s="1547"/>
      <c r="T129" s="1547"/>
      <c r="U129" s="1547"/>
      <c r="V129" s="1547"/>
      <c r="W129" s="1547"/>
      <c r="X129" s="1547"/>
      <c r="Y129" s="1547"/>
    </row>
    <row r="130" spans="1:25">
      <c r="A130" s="1546">
        <v>123</v>
      </c>
      <c r="B130" s="1547">
        <v>42.46</v>
      </c>
      <c r="C130" s="1547">
        <v>25.49</v>
      </c>
      <c r="D130" s="1547"/>
      <c r="E130" s="1547"/>
      <c r="F130" s="1547">
        <v>25.48</v>
      </c>
      <c r="G130" s="1547">
        <v>15.29</v>
      </c>
      <c r="H130" s="1547">
        <v>33.97</v>
      </c>
      <c r="I130" s="1547">
        <v>20.39</v>
      </c>
      <c r="J130" s="1547">
        <v>84.92</v>
      </c>
      <c r="K130" s="1547">
        <v>50.98</v>
      </c>
      <c r="L130" s="1547"/>
      <c r="M130" s="1547"/>
      <c r="N130" s="1547">
        <v>50.951999999999998</v>
      </c>
      <c r="O130" s="1547">
        <v>30.587999999999997</v>
      </c>
      <c r="P130" s="1547">
        <v>67.936000000000007</v>
      </c>
      <c r="Q130" s="1547">
        <v>40.783999999999999</v>
      </c>
      <c r="R130" s="1547"/>
      <c r="S130" s="1547"/>
      <c r="T130" s="1547"/>
      <c r="U130" s="1547"/>
      <c r="V130" s="1547"/>
      <c r="W130" s="1547"/>
      <c r="X130" s="1547"/>
      <c r="Y130" s="1547"/>
    </row>
    <row r="131" spans="1:25">
      <c r="A131" s="1546">
        <v>124</v>
      </c>
      <c r="B131" s="1547">
        <v>42.64</v>
      </c>
      <c r="C131" s="1547">
        <v>25.59</v>
      </c>
      <c r="D131" s="1547"/>
      <c r="E131" s="1547"/>
      <c r="F131" s="1547">
        <v>25.58</v>
      </c>
      <c r="G131" s="1547">
        <v>15.35</v>
      </c>
      <c r="H131" s="1547">
        <v>34.11</v>
      </c>
      <c r="I131" s="1547">
        <v>20.47</v>
      </c>
      <c r="J131" s="1547">
        <v>85.28</v>
      </c>
      <c r="K131" s="1547">
        <v>51.18</v>
      </c>
      <c r="L131" s="1547"/>
      <c r="M131" s="1547"/>
      <c r="N131" s="1547">
        <v>51.167999999999999</v>
      </c>
      <c r="O131" s="1547">
        <v>30.707999999999998</v>
      </c>
      <c r="P131" s="1547">
        <v>68.224000000000004</v>
      </c>
      <c r="Q131" s="1547">
        <v>40.944000000000003</v>
      </c>
      <c r="R131" s="1547"/>
      <c r="S131" s="1547"/>
      <c r="T131" s="1547"/>
      <c r="U131" s="1547"/>
      <c r="V131" s="1547"/>
      <c r="W131" s="1547"/>
      <c r="X131" s="1547"/>
      <c r="Y131" s="1547"/>
    </row>
    <row r="132" spans="1:25">
      <c r="A132" s="1546">
        <v>125</v>
      </c>
      <c r="B132" s="1547">
        <v>42.82</v>
      </c>
      <c r="C132" s="1547">
        <v>25.7</v>
      </c>
      <c r="D132" s="1547"/>
      <c r="E132" s="1547"/>
      <c r="F132" s="1547">
        <v>25.69</v>
      </c>
      <c r="G132" s="1547">
        <v>15.42</v>
      </c>
      <c r="H132" s="1547">
        <v>34.26</v>
      </c>
      <c r="I132" s="1547">
        <v>20.56</v>
      </c>
      <c r="J132" s="1547">
        <v>85.64</v>
      </c>
      <c r="K132" s="1547">
        <v>51.4</v>
      </c>
      <c r="L132" s="1547"/>
      <c r="M132" s="1547"/>
      <c r="N132" s="1547">
        <v>51.384</v>
      </c>
      <c r="O132" s="1547">
        <v>30.839999999999996</v>
      </c>
      <c r="P132" s="1547">
        <v>68.512</v>
      </c>
      <c r="Q132" s="1547">
        <v>41.120000000000005</v>
      </c>
      <c r="R132" s="1547"/>
      <c r="S132" s="1547"/>
      <c r="T132" s="1547"/>
      <c r="U132" s="1547"/>
      <c r="V132" s="1547"/>
      <c r="W132" s="1547"/>
      <c r="X132" s="1547"/>
      <c r="Y132" s="1547"/>
    </row>
    <row r="133" spans="1:25">
      <c r="A133" s="1546">
        <v>126</v>
      </c>
      <c r="B133" s="1547">
        <v>43</v>
      </c>
      <c r="C133" s="1547">
        <v>25.8</v>
      </c>
      <c r="D133" s="1547"/>
      <c r="E133" s="1547"/>
      <c r="F133" s="1547">
        <v>25.8</v>
      </c>
      <c r="G133" s="1547">
        <v>15.48</v>
      </c>
      <c r="H133" s="1547">
        <v>34.4</v>
      </c>
      <c r="I133" s="1547">
        <v>20.64</v>
      </c>
      <c r="J133" s="1547">
        <v>86</v>
      </c>
      <c r="K133" s="1547">
        <v>51.6</v>
      </c>
      <c r="L133" s="1547"/>
      <c r="M133" s="1547"/>
      <c r="N133" s="1547">
        <v>51.6</v>
      </c>
      <c r="O133" s="1547">
        <v>30.96</v>
      </c>
      <c r="P133" s="1547">
        <v>68.8</v>
      </c>
      <c r="Q133" s="1547">
        <v>41.28</v>
      </c>
      <c r="R133" s="1547"/>
      <c r="S133" s="1547"/>
      <c r="T133" s="1547"/>
      <c r="U133" s="1547"/>
      <c r="V133" s="1547"/>
      <c r="W133" s="1547"/>
      <c r="X133" s="1547"/>
      <c r="Y133" s="1547"/>
    </row>
    <row r="134" spans="1:25">
      <c r="A134" s="1546">
        <v>127</v>
      </c>
      <c r="B134" s="1547">
        <v>43.18</v>
      </c>
      <c r="C134" s="1547">
        <v>25.91</v>
      </c>
      <c r="D134" s="1547"/>
      <c r="E134" s="1547"/>
      <c r="F134" s="1547">
        <v>25.91</v>
      </c>
      <c r="G134" s="1547">
        <v>15.55</v>
      </c>
      <c r="H134" s="1547">
        <v>34.54</v>
      </c>
      <c r="I134" s="1547">
        <v>20.73</v>
      </c>
      <c r="J134" s="1547">
        <v>86.36</v>
      </c>
      <c r="K134" s="1547">
        <v>51.82</v>
      </c>
      <c r="L134" s="1547"/>
      <c r="M134" s="1547"/>
      <c r="N134" s="1547">
        <v>51.815999999999995</v>
      </c>
      <c r="O134" s="1547">
        <v>31.091999999999999</v>
      </c>
      <c r="P134" s="1547">
        <v>69.088000000000008</v>
      </c>
      <c r="Q134" s="1547">
        <v>41.456000000000003</v>
      </c>
      <c r="R134" s="1547"/>
      <c r="S134" s="1547"/>
      <c r="T134" s="1547"/>
      <c r="U134" s="1547"/>
      <c r="V134" s="1547"/>
      <c r="W134" s="1547"/>
      <c r="X134" s="1547"/>
      <c r="Y134" s="1547"/>
    </row>
    <row r="135" spans="1:25">
      <c r="A135" s="1546">
        <v>128</v>
      </c>
      <c r="B135" s="1547">
        <v>43.36</v>
      </c>
      <c r="C135" s="1547">
        <v>26.01</v>
      </c>
      <c r="D135" s="1547"/>
      <c r="E135" s="1547"/>
      <c r="F135" s="1547">
        <v>26.02</v>
      </c>
      <c r="G135" s="1547">
        <v>15.61</v>
      </c>
      <c r="H135" s="1547">
        <v>34.69</v>
      </c>
      <c r="I135" s="1547">
        <v>20.81</v>
      </c>
      <c r="J135" s="1547">
        <v>86.72</v>
      </c>
      <c r="K135" s="1547">
        <v>52.02</v>
      </c>
      <c r="L135" s="1547"/>
      <c r="M135" s="1547"/>
      <c r="N135" s="1547">
        <v>52.031999999999996</v>
      </c>
      <c r="O135" s="1547">
        <v>31.212</v>
      </c>
      <c r="P135" s="1547">
        <v>69.376000000000005</v>
      </c>
      <c r="Q135" s="1547">
        <v>41.616000000000007</v>
      </c>
      <c r="R135" s="1547"/>
      <c r="S135" s="1547"/>
      <c r="T135" s="1547"/>
      <c r="U135" s="1547"/>
      <c r="V135" s="1547"/>
      <c r="W135" s="1547"/>
      <c r="X135" s="1547"/>
      <c r="Y135" s="1547"/>
    </row>
    <row r="136" spans="1:25">
      <c r="A136" s="1546">
        <v>129</v>
      </c>
      <c r="B136" s="1547">
        <v>43.53</v>
      </c>
      <c r="C136" s="1547">
        <v>26.12</v>
      </c>
      <c r="D136" s="1547"/>
      <c r="E136" s="1547"/>
      <c r="F136" s="1547">
        <v>26.12</v>
      </c>
      <c r="G136" s="1547">
        <v>15.67</v>
      </c>
      <c r="H136" s="1547">
        <v>34.82</v>
      </c>
      <c r="I136" s="1547">
        <v>20.9</v>
      </c>
      <c r="J136" s="1547">
        <v>87.06</v>
      </c>
      <c r="K136" s="1547">
        <v>52.24</v>
      </c>
      <c r="L136" s="1547"/>
      <c r="M136" s="1547"/>
      <c r="N136" s="1547">
        <v>52.235999999999997</v>
      </c>
      <c r="O136" s="1547">
        <v>31.344000000000001</v>
      </c>
      <c r="P136" s="1547">
        <v>69.64800000000001</v>
      </c>
      <c r="Q136" s="1547">
        <v>41.792000000000002</v>
      </c>
      <c r="R136" s="1547"/>
      <c r="S136" s="1547"/>
      <c r="T136" s="1547"/>
      <c r="U136" s="1547"/>
      <c r="V136" s="1547"/>
      <c r="W136" s="1547"/>
      <c r="X136" s="1547"/>
      <c r="Y136" s="1547"/>
    </row>
    <row r="137" spans="1:25">
      <c r="A137" s="1546">
        <v>130</v>
      </c>
      <c r="B137" s="1547">
        <v>43.71</v>
      </c>
      <c r="C137" s="1547">
        <v>26.23</v>
      </c>
      <c r="D137" s="1547"/>
      <c r="E137" s="1547"/>
      <c r="F137" s="1547">
        <v>26.23</v>
      </c>
      <c r="G137" s="1547">
        <v>15.74</v>
      </c>
      <c r="H137" s="1547">
        <v>34.97</v>
      </c>
      <c r="I137" s="1547">
        <v>20.98</v>
      </c>
      <c r="J137" s="1547">
        <v>87.42</v>
      </c>
      <c r="K137" s="1547">
        <v>52.46</v>
      </c>
      <c r="L137" s="1547"/>
      <c r="M137" s="1547"/>
      <c r="N137" s="1547">
        <v>52.451999999999998</v>
      </c>
      <c r="O137" s="1547">
        <v>31.475999999999999</v>
      </c>
      <c r="P137" s="1547">
        <v>69.936000000000007</v>
      </c>
      <c r="Q137" s="1547">
        <v>41.968000000000004</v>
      </c>
      <c r="R137" s="1547"/>
      <c r="S137" s="1547"/>
      <c r="T137" s="1547"/>
      <c r="U137" s="1547"/>
      <c r="V137" s="1547"/>
      <c r="W137" s="1547"/>
      <c r="X137" s="1547"/>
      <c r="Y137" s="1547"/>
    </row>
    <row r="138" spans="1:25">
      <c r="A138" s="1546">
        <v>131</v>
      </c>
      <c r="B138" s="1547">
        <v>43.89</v>
      </c>
      <c r="C138" s="1547">
        <v>26.33</v>
      </c>
      <c r="D138" s="1547"/>
      <c r="E138" s="1547"/>
      <c r="F138" s="1547">
        <v>26.33</v>
      </c>
      <c r="G138" s="1547">
        <v>15.8</v>
      </c>
      <c r="H138" s="1547">
        <v>35.11</v>
      </c>
      <c r="I138" s="1547">
        <v>21.06</v>
      </c>
      <c r="J138" s="1547">
        <v>87.78</v>
      </c>
      <c r="K138" s="1547">
        <v>52.66</v>
      </c>
      <c r="L138" s="1547"/>
      <c r="M138" s="1547"/>
      <c r="N138" s="1547">
        <v>52.667999999999999</v>
      </c>
      <c r="O138" s="1547">
        <v>31.595999999999997</v>
      </c>
      <c r="P138" s="1547">
        <v>70.224000000000004</v>
      </c>
      <c r="Q138" s="1547">
        <v>42.128</v>
      </c>
      <c r="R138" s="1547"/>
      <c r="S138" s="1547"/>
      <c r="T138" s="1547"/>
      <c r="U138" s="1547"/>
      <c r="V138" s="1547"/>
      <c r="W138" s="1547"/>
      <c r="X138" s="1547"/>
      <c r="Y138" s="1547"/>
    </row>
    <row r="139" spans="1:25">
      <c r="A139" s="1546">
        <v>132</v>
      </c>
      <c r="B139" s="1547">
        <v>44.07</v>
      </c>
      <c r="C139" s="1547">
        <v>26.44</v>
      </c>
      <c r="D139" s="1547"/>
      <c r="E139" s="1547"/>
      <c r="F139" s="1547">
        <v>26.44</v>
      </c>
      <c r="G139" s="1547">
        <v>15.86</v>
      </c>
      <c r="H139" s="1547">
        <v>35.26</v>
      </c>
      <c r="I139" s="1547">
        <v>21.15</v>
      </c>
      <c r="J139" s="1547">
        <v>88.14</v>
      </c>
      <c r="K139" s="1547">
        <v>52.88</v>
      </c>
      <c r="L139" s="1547"/>
      <c r="M139" s="1547"/>
      <c r="N139" s="1547">
        <v>52.884</v>
      </c>
      <c r="O139" s="1547">
        <v>31.728000000000002</v>
      </c>
      <c r="P139" s="1547">
        <v>70.512</v>
      </c>
      <c r="Q139" s="1547">
        <v>42.304000000000002</v>
      </c>
      <c r="R139" s="1547"/>
      <c r="S139" s="1547"/>
      <c r="T139" s="1547"/>
      <c r="U139" s="1547"/>
      <c r="V139" s="1547"/>
      <c r="W139" s="1547"/>
      <c r="X139" s="1547"/>
      <c r="Y139" s="1547"/>
    </row>
    <row r="140" spans="1:25">
      <c r="A140" s="1546">
        <v>133</v>
      </c>
      <c r="B140" s="1547">
        <v>44.25</v>
      </c>
      <c r="C140" s="1547">
        <v>26.54</v>
      </c>
      <c r="D140" s="1547"/>
      <c r="E140" s="1547"/>
      <c r="F140" s="1547">
        <v>26.55</v>
      </c>
      <c r="G140" s="1547">
        <v>15.92</v>
      </c>
      <c r="H140" s="1547">
        <v>35.4</v>
      </c>
      <c r="I140" s="1547">
        <v>21.23</v>
      </c>
      <c r="J140" s="1547">
        <v>88.5</v>
      </c>
      <c r="K140" s="1547">
        <v>53.08</v>
      </c>
      <c r="L140" s="1547"/>
      <c r="M140" s="1547"/>
      <c r="N140" s="1547">
        <v>53.1</v>
      </c>
      <c r="O140" s="1547">
        <v>31.847999999999999</v>
      </c>
      <c r="P140" s="1547">
        <v>70.8</v>
      </c>
      <c r="Q140" s="1547">
        <v>42.463999999999999</v>
      </c>
      <c r="R140" s="1547"/>
      <c r="S140" s="1547"/>
      <c r="T140" s="1547"/>
      <c r="U140" s="1547"/>
      <c r="V140" s="1547"/>
      <c r="W140" s="1547"/>
      <c r="X140" s="1547"/>
      <c r="Y140" s="1547"/>
    </row>
    <row r="141" spans="1:25">
      <c r="A141" s="1546">
        <v>134</v>
      </c>
      <c r="B141" s="1547">
        <v>44.43</v>
      </c>
      <c r="C141" s="1547">
        <v>26.65</v>
      </c>
      <c r="D141" s="1547"/>
      <c r="E141" s="1547"/>
      <c r="F141" s="1547">
        <v>26.66</v>
      </c>
      <c r="G141" s="1547">
        <v>15.99</v>
      </c>
      <c r="H141" s="1547">
        <v>35.54</v>
      </c>
      <c r="I141" s="1547">
        <v>21.32</v>
      </c>
      <c r="J141" s="1547">
        <v>88.86</v>
      </c>
      <c r="K141" s="1547">
        <v>53.3</v>
      </c>
      <c r="L141" s="1547"/>
      <c r="M141" s="1547"/>
      <c r="N141" s="1547">
        <v>53.315999999999995</v>
      </c>
      <c r="O141" s="1547">
        <v>31.979999999999997</v>
      </c>
      <c r="P141" s="1547">
        <v>71.088000000000008</v>
      </c>
      <c r="Q141" s="1547">
        <v>42.64</v>
      </c>
      <c r="R141" s="1547"/>
      <c r="S141" s="1547"/>
      <c r="T141" s="1547"/>
      <c r="U141" s="1547"/>
      <c r="V141" s="1547"/>
      <c r="W141" s="1547"/>
      <c r="X141" s="1547"/>
      <c r="Y141" s="1547"/>
    </row>
    <row r="142" spans="1:25">
      <c r="A142" s="1546">
        <v>135</v>
      </c>
      <c r="B142" s="1547">
        <v>44.61</v>
      </c>
      <c r="C142" s="1547">
        <v>26.75</v>
      </c>
      <c r="D142" s="1547"/>
      <c r="E142" s="1547"/>
      <c r="F142" s="1547">
        <v>26.77</v>
      </c>
      <c r="G142" s="1547">
        <v>16.05</v>
      </c>
      <c r="H142" s="1547">
        <v>35.69</v>
      </c>
      <c r="I142" s="1547">
        <v>21.4</v>
      </c>
      <c r="J142" s="1547">
        <v>89.22</v>
      </c>
      <c r="K142" s="1547">
        <v>53.5</v>
      </c>
      <c r="L142" s="1547"/>
      <c r="M142" s="1547"/>
      <c r="N142" s="1547">
        <v>53.531999999999996</v>
      </c>
      <c r="O142" s="1547">
        <v>32.1</v>
      </c>
      <c r="P142" s="1547">
        <v>71.376000000000005</v>
      </c>
      <c r="Q142" s="1547">
        <v>42.800000000000004</v>
      </c>
      <c r="R142" s="1547"/>
      <c r="S142" s="1547"/>
      <c r="T142" s="1547"/>
      <c r="U142" s="1547"/>
      <c r="V142" s="1547"/>
      <c r="W142" s="1547"/>
      <c r="X142" s="1547"/>
      <c r="Y142" s="1547"/>
    </row>
    <row r="143" spans="1:25">
      <c r="A143" s="1546">
        <v>136</v>
      </c>
      <c r="B143" s="1547">
        <v>44.79</v>
      </c>
      <c r="C143" s="1547">
        <v>26.86</v>
      </c>
      <c r="D143" s="1547"/>
      <c r="E143" s="1547"/>
      <c r="F143" s="1547">
        <v>26.87</v>
      </c>
      <c r="G143" s="1547">
        <v>16.12</v>
      </c>
      <c r="H143" s="1547">
        <v>35.83</v>
      </c>
      <c r="I143" s="1547">
        <v>21.49</v>
      </c>
      <c r="J143" s="1547">
        <v>89.58</v>
      </c>
      <c r="K143" s="1547">
        <v>53.72</v>
      </c>
      <c r="L143" s="1547"/>
      <c r="M143" s="1547"/>
      <c r="N143" s="1547">
        <v>53.747999999999998</v>
      </c>
      <c r="O143" s="1547">
        <v>32.231999999999999</v>
      </c>
      <c r="P143" s="1547">
        <v>71.664000000000001</v>
      </c>
      <c r="Q143" s="1547">
        <v>42.975999999999999</v>
      </c>
      <c r="R143" s="1547"/>
      <c r="S143" s="1547"/>
      <c r="T143" s="1547"/>
      <c r="U143" s="1547"/>
      <c r="V143" s="1547"/>
      <c r="W143" s="1547"/>
      <c r="X143" s="1547"/>
      <c r="Y143" s="1547"/>
    </row>
    <row r="144" spans="1:25">
      <c r="A144" s="1546">
        <v>137</v>
      </c>
      <c r="B144" s="1547">
        <v>44.97</v>
      </c>
      <c r="C144" s="1547">
        <v>26.97</v>
      </c>
      <c r="D144" s="1547"/>
      <c r="E144" s="1547"/>
      <c r="F144" s="1547">
        <v>26.98</v>
      </c>
      <c r="G144" s="1547">
        <v>16.18</v>
      </c>
      <c r="H144" s="1547">
        <v>35.979999999999997</v>
      </c>
      <c r="I144" s="1547">
        <v>21.58</v>
      </c>
      <c r="J144" s="1547">
        <v>89.94</v>
      </c>
      <c r="K144" s="1547">
        <v>53.94</v>
      </c>
      <c r="L144" s="1547"/>
      <c r="M144" s="1547"/>
      <c r="N144" s="1547">
        <v>53.963999999999999</v>
      </c>
      <c r="O144" s="1547">
        <v>32.363999999999997</v>
      </c>
      <c r="P144" s="1547">
        <v>71.951999999999998</v>
      </c>
      <c r="Q144" s="1547">
        <v>43.152000000000001</v>
      </c>
      <c r="R144" s="1547"/>
      <c r="S144" s="1547"/>
      <c r="T144" s="1547"/>
      <c r="U144" s="1547"/>
      <c r="V144" s="1547"/>
      <c r="W144" s="1547"/>
      <c r="X144" s="1547"/>
      <c r="Y144" s="1547"/>
    </row>
    <row r="145" spans="1:25">
      <c r="A145" s="1546">
        <v>138</v>
      </c>
      <c r="B145" s="1547">
        <v>45.15</v>
      </c>
      <c r="C145" s="1547">
        <v>27.07</v>
      </c>
      <c r="D145" s="1547"/>
      <c r="E145" s="1547"/>
      <c r="F145" s="1547">
        <v>27.09</v>
      </c>
      <c r="G145" s="1547">
        <v>16.239999999999998</v>
      </c>
      <c r="H145" s="1547">
        <v>36.119999999999997</v>
      </c>
      <c r="I145" s="1547">
        <v>21.66</v>
      </c>
      <c r="J145" s="1547">
        <v>90.3</v>
      </c>
      <c r="K145" s="1547">
        <v>54.14</v>
      </c>
      <c r="L145" s="1547"/>
      <c r="M145" s="1547"/>
      <c r="N145" s="1547">
        <v>54.18</v>
      </c>
      <c r="O145" s="1547">
        <v>32.484000000000002</v>
      </c>
      <c r="P145" s="1547">
        <v>72.239999999999995</v>
      </c>
      <c r="Q145" s="1547">
        <v>43.312000000000005</v>
      </c>
      <c r="R145" s="1547"/>
      <c r="S145" s="1547"/>
      <c r="T145" s="1547"/>
      <c r="U145" s="1547"/>
      <c r="V145" s="1547"/>
      <c r="W145" s="1547"/>
      <c r="X145" s="1547"/>
      <c r="Y145" s="1547"/>
    </row>
    <row r="146" spans="1:25">
      <c r="A146" s="1546">
        <v>139</v>
      </c>
      <c r="B146" s="1547">
        <v>45.33</v>
      </c>
      <c r="C146" s="1547">
        <v>27.18</v>
      </c>
      <c r="D146" s="1547"/>
      <c r="E146" s="1547"/>
      <c r="F146" s="1547">
        <v>27.2</v>
      </c>
      <c r="G146" s="1547">
        <v>16.309999999999999</v>
      </c>
      <c r="H146" s="1547">
        <v>36.26</v>
      </c>
      <c r="I146" s="1547">
        <v>21.74</v>
      </c>
      <c r="J146" s="1547">
        <v>90.66</v>
      </c>
      <c r="K146" s="1547">
        <v>54.36</v>
      </c>
      <c r="L146" s="1547"/>
      <c r="M146" s="1547"/>
      <c r="N146" s="1547">
        <v>54.395999999999994</v>
      </c>
      <c r="O146" s="1547">
        <v>32.616</v>
      </c>
      <c r="P146" s="1547">
        <v>72.528000000000006</v>
      </c>
      <c r="Q146" s="1547">
        <v>43.488</v>
      </c>
      <c r="R146" s="1547"/>
      <c r="S146" s="1547"/>
      <c r="T146" s="1547"/>
      <c r="U146" s="1547"/>
      <c r="V146" s="1547"/>
      <c r="W146" s="1547"/>
      <c r="X146" s="1547"/>
      <c r="Y146" s="1547"/>
    </row>
    <row r="147" spans="1:25">
      <c r="A147" s="1546">
        <v>140</v>
      </c>
      <c r="B147" s="1547">
        <v>45.5</v>
      </c>
      <c r="C147" s="1547">
        <v>27.28</v>
      </c>
      <c r="D147" s="1547"/>
      <c r="E147" s="1547"/>
      <c r="F147" s="1547">
        <v>27.3</v>
      </c>
      <c r="G147" s="1547">
        <v>16.37</v>
      </c>
      <c r="H147" s="1547">
        <v>36.4</v>
      </c>
      <c r="I147" s="1547">
        <v>21.82</v>
      </c>
      <c r="J147" s="1547">
        <v>91</v>
      </c>
      <c r="K147" s="1547">
        <v>54.56</v>
      </c>
      <c r="L147" s="1547"/>
      <c r="M147" s="1547"/>
      <c r="N147" s="1547">
        <v>54.6</v>
      </c>
      <c r="O147" s="1547">
        <v>32.735999999999997</v>
      </c>
      <c r="P147" s="1547">
        <v>72.8</v>
      </c>
      <c r="Q147" s="1547">
        <v>43.648000000000003</v>
      </c>
      <c r="R147" s="1547"/>
      <c r="S147" s="1547"/>
      <c r="T147" s="1547"/>
      <c r="U147" s="1547"/>
      <c r="V147" s="1547"/>
      <c r="W147" s="1547"/>
      <c r="X147" s="1547"/>
      <c r="Y147" s="1547"/>
    </row>
    <row r="148" spans="1:25">
      <c r="A148" s="1546">
        <v>141</v>
      </c>
      <c r="B148" s="1547">
        <v>45.68</v>
      </c>
      <c r="C148" s="1547">
        <v>27.39</v>
      </c>
      <c r="D148" s="1547"/>
      <c r="E148" s="1547"/>
      <c r="F148" s="1547">
        <v>27.41</v>
      </c>
      <c r="G148" s="1547">
        <v>16.43</v>
      </c>
      <c r="H148" s="1547">
        <v>36.54</v>
      </c>
      <c r="I148" s="1547">
        <v>21.91</v>
      </c>
      <c r="J148" s="1547">
        <v>91.36</v>
      </c>
      <c r="K148" s="1547">
        <v>54.78</v>
      </c>
      <c r="L148" s="1547"/>
      <c r="M148" s="1547"/>
      <c r="N148" s="1547">
        <v>54.815999999999995</v>
      </c>
      <c r="O148" s="1547">
        <v>32.868000000000002</v>
      </c>
      <c r="P148" s="1547">
        <v>73.088000000000008</v>
      </c>
      <c r="Q148" s="1547">
        <v>43.824000000000005</v>
      </c>
      <c r="R148" s="1547"/>
      <c r="S148" s="1547"/>
      <c r="T148" s="1547"/>
      <c r="U148" s="1547"/>
      <c r="V148" s="1547"/>
      <c r="W148" s="1547"/>
      <c r="X148" s="1547"/>
      <c r="Y148" s="1547"/>
    </row>
    <row r="149" spans="1:25">
      <c r="A149" s="1546">
        <v>142</v>
      </c>
      <c r="B149" s="1547">
        <v>45.86</v>
      </c>
      <c r="C149" s="1547">
        <v>27.49</v>
      </c>
      <c r="D149" s="1547"/>
      <c r="E149" s="1547"/>
      <c r="F149" s="1547">
        <v>27.52</v>
      </c>
      <c r="G149" s="1547">
        <v>16.489999999999998</v>
      </c>
      <c r="H149" s="1547">
        <v>36.69</v>
      </c>
      <c r="I149" s="1547">
        <v>21.99</v>
      </c>
      <c r="J149" s="1547">
        <v>91.72</v>
      </c>
      <c r="K149" s="1547">
        <v>54.98</v>
      </c>
      <c r="L149" s="1547"/>
      <c r="M149" s="1547"/>
      <c r="N149" s="1547">
        <v>55.031999999999996</v>
      </c>
      <c r="O149" s="1547">
        <v>32.988</v>
      </c>
      <c r="P149" s="1547">
        <v>73.376000000000005</v>
      </c>
      <c r="Q149" s="1547">
        <v>43.984000000000002</v>
      </c>
      <c r="R149" s="1547"/>
      <c r="S149" s="1547"/>
      <c r="T149" s="1547"/>
      <c r="U149" s="1547"/>
      <c r="V149" s="1547"/>
      <c r="W149" s="1547"/>
      <c r="X149" s="1547"/>
      <c r="Y149" s="1547"/>
    </row>
    <row r="150" spans="1:25">
      <c r="A150" s="1546">
        <v>143</v>
      </c>
      <c r="B150" s="1547">
        <v>46.04</v>
      </c>
      <c r="C150" s="1547">
        <v>27.6</v>
      </c>
      <c r="D150" s="1547"/>
      <c r="E150" s="1547"/>
      <c r="F150" s="1547">
        <v>27.62</v>
      </c>
      <c r="G150" s="1547">
        <v>16.559999999999999</v>
      </c>
      <c r="H150" s="1547">
        <v>36.83</v>
      </c>
      <c r="I150" s="1547">
        <v>22.08</v>
      </c>
      <c r="J150" s="1547">
        <v>92.08</v>
      </c>
      <c r="K150" s="1547">
        <v>55.2</v>
      </c>
      <c r="L150" s="1547"/>
      <c r="M150" s="1547"/>
      <c r="N150" s="1547">
        <v>55.247999999999998</v>
      </c>
      <c r="O150" s="1547">
        <v>33.119999999999997</v>
      </c>
      <c r="P150" s="1547">
        <v>73.664000000000001</v>
      </c>
      <c r="Q150" s="1547">
        <v>44.160000000000004</v>
      </c>
      <c r="R150" s="1547"/>
      <c r="S150" s="1547"/>
      <c r="T150" s="1547"/>
      <c r="U150" s="1547"/>
      <c r="V150" s="1547"/>
      <c r="W150" s="1547"/>
      <c r="X150" s="1547"/>
      <c r="Y150" s="1547"/>
    </row>
    <row r="151" spans="1:25">
      <c r="A151" s="1546">
        <v>144</v>
      </c>
      <c r="B151" s="1547">
        <v>46.22</v>
      </c>
      <c r="C151" s="1547">
        <v>27.7</v>
      </c>
      <c r="D151" s="1547"/>
      <c r="E151" s="1547"/>
      <c r="F151" s="1547">
        <v>27.73</v>
      </c>
      <c r="G151" s="1547">
        <v>16.62</v>
      </c>
      <c r="H151" s="1547">
        <v>36.979999999999997</v>
      </c>
      <c r="I151" s="1547">
        <v>22.16</v>
      </c>
      <c r="J151" s="1547">
        <v>92.44</v>
      </c>
      <c r="K151" s="1547">
        <v>55.4</v>
      </c>
      <c r="L151" s="1547"/>
      <c r="M151" s="1547"/>
      <c r="N151" s="1547">
        <v>55.463999999999999</v>
      </c>
      <c r="O151" s="1547">
        <v>33.239999999999995</v>
      </c>
      <c r="P151" s="1547">
        <v>73.951999999999998</v>
      </c>
      <c r="Q151" s="1547">
        <v>44.32</v>
      </c>
      <c r="R151" s="1547"/>
      <c r="S151" s="1547"/>
      <c r="T151" s="1547"/>
      <c r="U151" s="1547"/>
      <c r="V151" s="1547"/>
      <c r="W151" s="1547"/>
      <c r="X151" s="1547"/>
      <c r="Y151" s="1547"/>
    </row>
    <row r="152" spans="1:25">
      <c r="A152" s="1546">
        <v>145</v>
      </c>
      <c r="B152" s="1547">
        <v>46.4</v>
      </c>
      <c r="C152" s="1547">
        <v>27.81</v>
      </c>
      <c r="D152" s="1547"/>
      <c r="E152" s="1547"/>
      <c r="F152" s="1547">
        <v>27.84</v>
      </c>
      <c r="G152" s="1547">
        <v>16.690000000000001</v>
      </c>
      <c r="H152" s="1547">
        <v>37.119999999999997</v>
      </c>
      <c r="I152" s="1547">
        <v>22.25</v>
      </c>
      <c r="J152" s="1547">
        <v>92.8</v>
      </c>
      <c r="K152" s="1547">
        <v>55.62</v>
      </c>
      <c r="L152" s="1547"/>
      <c r="M152" s="1547"/>
      <c r="N152" s="1547">
        <v>55.68</v>
      </c>
      <c r="O152" s="1547">
        <v>33.372</v>
      </c>
      <c r="P152" s="1547">
        <v>74.239999999999995</v>
      </c>
      <c r="Q152" s="1547">
        <v>44.496000000000002</v>
      </c>
      <c r="R152" s="1547"/>
      <c r="S152" s="1547"/>
      <c r="T152" s="1547"/>
      <c r="U152" s="1547"/>
      <c r="V152" s="1547"/>
      <c r="W152" s="1547"/>
      <c r="X152" s="1547"/>
      <c r="Y152" s="1547"/>
    </row>
    <row r="153" spans="1:25">
      <c r="A153" s="1546">
        <v>146</v>
      </c>
      <c r="B153" s="1547">
        <v>46.58</v>
      </c>
      <c r="C153" s="1547">
        <v>27.92</v>
      </c>
      <c r="D153" s="1547"/>
      <c r="E153" s="1547"/>
      <c r="F153" s="1547">
        <v>27.95</v>
      </c>
      <c r="G153" s="1547">
        <v>16.75</v>
      </c>
      <c r="H153" s="1547">
        <v>37.26</v>
      </c>
      <c r="I153" s="1547">
        <v>22.34</v>
      </c>
      <c r="J153" s="1547">
        <v>93.16</v>
      </c>
      <c r="K153" s="1547">
        <v>55.84</v>
      </c>
      <c r="L153" s="1547"/>
      <c r="M153" s="1547"/>
      <c r="N153" s="1547">
        <v>55.895999999999994</v>
      </c>
      <c r="O153" s="1547">
        <v>33.503999999999998</v>
      </c>
      <c r="P153" s="1547">
        <v>74.528000000000006</v>
      </c>
      <c r="Q153" s="1547">
        <v>44.672000000000004</v>
      </c>
      <c r="R153" s="1547"/>
      <c r="S153" s="1547"/>
      <c r="T153" s="1547"/>
      <c r="U153" s="1547"/>
      <c r="V153" s="1547"/>
      <c r="W153" s="1547"/>
      <c r="X153" s="1547"/>
      <c r="Y153" s="1547"/>
    </row>
    <row r="154" spans="1:25">
      <c r="A154" s="1546">
        <v>147</v>
      </c>
      <c r="B154" s="1547">
        <v>46.76</v>
      </c>
      <c r="C154" s="1547">
        <v>28.02</v>
      </c>
      <c r="D154" s="1547"/>
      <c r="E154" s="1547"/>
      <c r="F154" s="1547">
        <v>28.06</v>
      </c>
      <c r="G154" s="1547">
        <v>16.809999999999999</v>
      </c>
      <c r="H154" s="1547">
        <v>37.409999999999997</v>
      </c>
      <c r="I154" s="1547">
        <v>22.42</v>
      </c>
      <c r="J154" s="1547">
        <v>93.52</v>
      </c>
      <c r="K154" s="1547">
        <v>56.04</v>
      </c>
      <c r="L154" s="1547"/>
      <c r="M154" s="1547"/>
      <c r="N154" s="1547">
        <v>56.111999999999995</v>
      </c>
      <c r="O154" s="1547">
        <v>33.623999999999995</v>
      </c>
      <c r="P154" s="1547">
        <v>74.816000000000003</v>
      </c>
      <c r="Q154" s="1547">
        <v>44.832000000000001</v>
      </c>
      <c r="R154" s="1547"/>
      <c r="S154" s="1547"/>
      <c r="T154" s="1547"/>
      <c r="U154" s="1547"/>
      <c r="V154" s="1547"/>
      <c r="W154" s="1547"/>
      <c r="X154" s="1547"/>
      <c r="Y154" s="1547"/>
    </row>
    <row r="155" spans="1:25">
      <c r="A155" s="1546">
        <v>148</v>
      </c>
      <c r="B155" s="1547">
        <v>46.94</v>
      </c>
      <c r="C155" s="1547">
        <v>28.13</v>
      </c>
      <c r="D155" s="1547"/>
      <c r="E155" s="1547"/>
      <c r="F155" s="1547">
        <v>28.16</v>
      </c>
      <c r="G155" s="1547">
        <v>16.88</v>
      </c>
      <c r="H155" s="1547">
        <v>37.549999999999997</v>
      </c>
      <c r="I155" s="1547">
        <v>22.5</v>
      </c>
      <c r="J155" s="1547">
        <v>93.88</v>
      </c>
      <c r="K155" s="1547">
        <v>56.26</v>
      </c>
      <c r="L155" s="1547"/>
      <c r="M155" s="1547"/>
      <c r="N155" s="1547">
        <v>56.327999999999996</v>
      </c>
      <c r="O155" s="1547">
        <v>33.756</v>
      </c>
      <c r="P155" s="1547">
        <v>75.103999999999999</v>
      </c>
      <c r="Q155" s="1547">
        <v>45.008000000000003</v>
      </c>
      <c r="R155" s="1547"/>
      <c r="S155" s="1547"/>
      <c r="T155" s="1547"/>
      <c r="U155" s="1547"/>
      <c r="V155" s="1547"/>
      <c r="W155" s="1547"/>
      <c r="X155" s="1547"/>
      <c r="Y155" s="1547"/>
    </row>
    <row r="156" spans="1:25">
      <c r="A156" s="1546">
        <v>149</v>
      </c>
      <c r="B156" s="1547">
        <v>47.12</v>
      </c>
      <c r="C156" s="1547">
        <v>28.23</v>
      </c>
      <c r="D156" s="1547"/>
      <c r="E156" s="1547"/>
      <c r="F156" s="1547">
        <v>28.27</v>
      </c>
      <c r="G156" s="1547">
        <v>16.940000000000001</v>
      </c>
      <c r="H156" s="1547">
        <v>37.700000000000003</v>
      </c>
      <c r="I156" s="1547">
        <v>22.58</v>
      </c>
      <c r="J156" s="1547">
        <v>94.24</v>
      </c>
      <c r="K156" s="1547">
        <v>56.46</v>
      </c>
      <c r="L156" s="1547"/>
      <c r="M156" s="1547"/>
      <c r="N156" s="1547">
        <v>56.543999999999997</v>
      </c>
      <c r="O156" s="1547">
        <v>33.875999999999998</v>
      </c>
      <c r="P156" s="1547">
        <v>75.391999999999996</v>
      </c>
      <c r="Q156" s="1547">
        <v>45.168000000000006</v>
      </c>
      <c r="R156" s="1547"/>
      <c r="S156" s="1547"/>
      <c r="T156" s="1547"/>
      <c r="U156" s="1547"/>
      <c r="V156" s="1547"/>
      <c r="W156" s="1547"/>
      <c r="X156" s="1547"/>
      <c r="Y156" s="1547"/>
    </row>
    <row r="157" spans="1:25">
      <c r="A157" s="1546">
        <v>150</v>
      </c>
      <c r="B157" s="1547">
        <v>47.29</v>
      </c>
      <c r="C157" s="1547">
        <v>28.34</v>
      </c>
      <c r="D157" s="1547"/>
      <c r="E157" s="1547"/>
      <c r="F157" s="1547">
        <v>28.37</v>
      </c>
      <c r="G157" s="1547">
        <v>17</v>
      </c>
      <c r="H157" s="1547">
        <v>37.83</v>
      </c>
      <c r="I157" s="1547">
        <v>22.67</v>
      </c>
      <c r="J157" s="1547">
        <v>94.58</v>
      </c>
      <c r="K157" s="1547">
        <v>56.68</v>
      </c>
      <c r="L157" s="1547"/>
      <c r="M157" s="1547"/>
      <c r="N157" s="1547">
        <v>56.747999999999998</v>
      </c>
      <c r="O157" s="1547">
        <v>34.007999999999996</v>
      </c>
      <c r="P157" s="1547">
        <v>75.664000000000001</v>
      </c>
      <c r="Q157" s="1547">
        <v>45.344000000000001</v>
      </c>
      <c r="R157" s="1547"/>
      <c r="S157" s="1547"/>
      <c r="T157" s="1547"/>
      <c r="U157" s="1547"/>
      <c r="V157" s="1547"/>
      <c r="W157" s="1547"/>
      <c r="X157" s="1547"/>
      <c r="Y157" s="1547"/>
    </row>
    <row r="158" spans="1:25">
      <c r="A158" s="1546">
        <v>151</v>
      </c>
      <c r="B158" s="1547">
        <v>47.44</v>
      </c>
      <c r="C158" s="1547">
        <v>28.43</v>
      </c>
      <c r="D158" s="1547"/>
      <c r="E158" s="1547"/>
      <c r="F158" s="1547">
        <v>28.46</v>
      </c>
      <c r="G158" s="1547">
        <v>17.059999999999999</v>
      </c>
      <c r="H158" s="1547">
        <v>37.950000000000003</v>
      </c>
      <c r="I158" s="1547">
        <v>22.74</v>
      </c>
      <c r="J158" s="1547">
        <v>94.88</v>
      </c>
      <c r="K158" s="1547">
        <v>56.86</v>
      </c>
      <c r="L158" s="1547"/>
      <c r="M158" s="1547"/>
      <c r="N158" s="1547">
        <v>56.927999999999997</v>
      </c>
      <c r="O158" s="1547">
        <v>34.116</v>
      </c>
      <c r="P158" s="1547">
        <v>75.903999999999996</v>
      </c>
      <c r="Q158" s="1547">
        <v>45.488</v>
      </c>
      <c r="R158" s="1547"/>
      <c r="S158" s="1547"/>
      <c r="T158" s="1547"/>
      <c r="U158" s="1547"/>
      <c r="V158" s="1547"/>
      <c r="W158" s="1547"/>
      <c r="X158" s="1547"/>
      <c r="Y158" s="1547"/>
    </row>
    <row r="159" spans="1:25">
      <c r="A159" s="1546">
        <v>152</v>
      </c>
      <c r="B159" s="1547">
        <v>47.59</v>
      </c>
      <c r="C159" s="1547">
        <v>28.51</v>
      </c>
      <c r="D159" s="1547"/>
      <c r="E159" s="1547"/>
      <c r="F159" s="1547">
        <v>28.55</v>
      </c>
      <c r="G159" s="1547">
        <v>17.11</v>
      </c>
      <c r="H159" s="1547">
        <v>38.07</v>
      </c>
      <c r="I159" s="1547">
        <v>22.81</v>
      </c>
      <c r="J159" s="1547">
        <v>95.18</v>
      </c>
      <c r="K159" s="1547">
        <v>57.02</v>
      </c>
      <c r="L159" s="1547"/>
      <c r="M159" s="1547"/>
      <c r="N159" s="1547">
        <v>57.108000000000004</v>
      </c>
      <c r="O159" s="1547">
        <v>34.212000000000003</v>
      </c>
      <c r="P159" s="1547">
        <v>76.144000000000005</v>
      </c>
      <c r="Q159" s="1547">
        <v>45.616000000000007</v>
      </c>
      <c r="R159" s="1547"/>
      <c r="S159" s="1547"/>
      <c r="T159" s="1547"/>
      <c r="U159" s="1547"/>
      <c r="V159" s="1547"/>
      <c r="W159" s="1547"/>
      <c r="X159" s="1547"/>
      <c r="Y159" s="1547"/>
    </row>
    <row r="160" spans="1:25">
      <c r="A160" s="1546">
        <v>153</v>
      </c>
      <c r="B160" s="1547">
        <v>47.74</v>
      </c>
      <c r="C160" s="1547">
        <v>28.6</v>
      </c>
      <c r="D160" s="1547"/>
      <c r="E160" s="1547"/>
      <c r="F160" s="1547">
        <v>28.64</v>
      </c>
      <c r="G160" s="1547">
        <v>17.16</v>
      </c>
      <c r="H160" s="1547">
        <v>38.19</v>
      </c>
      <c r="I160" s="1547">
        <v>22.88</v>
      </c>
      <c r="J160" s="1547">
        <v>95.48</v>
      </c>
      <c r="K160" s="1547">
        <v>57.2</v>
      </c>
      <c r="L160" s="1547"/>
      <c r="M160" s="1547"/>
      <c r="N160" s="1547">
        <v>57.288000000000004</v>
      </c>
      <c r="O160" s="1547">
        <v>34.32</v>
      </c>
      <c r="P160" s="1547">
        <v>76.384</v>
      </c>
      <c r="Q160" s="1547">
        <v>45.760000000000005</v>
      </c>
      <c r="R160" s="1547"/>
      <c r="S160" s="1547"/>
      <c r="T160" s="1547"/>
      <c r="U160" s="1547"/>
      <c r="V160" s="1547"/>
      <c r="W160" s="1547"/>
      <c r="X160" s="1547"/>
      <c r="Y160" s="1547"/>
    </row>
    <row r="161" spans="1:25">
      <c r="A161" s="1546">
        <v>154</v>
      </c>
      <c r="B161" s="1547">
        <v>47.89</v>
      </c>
      <c r="C161" s="1547">
        <v>28.69</v>
      </c>
      <c r="D161" s="1547"/>
      <c r="E161" s="1547"/>
      <c r="F161" s="1547">
        <v>28.73</v>
      </c>
      <c r="G161" s="1547">
        <v>17.21</v>
      </c>
      <c r="H161" s="1547">
        <v>38.31</v>
      </c>
      <c r="I161" s="1547">
        <v>22.95</v>
      </c>
      <c r="J161" s="1547">
        <v>95.78</v>
      </c>
      <c r="K161" s="1547">
        <v>57.38</v>
      </c>
      <c r="L161" s="1547"/>
      <c r="M161" s="1547"/>
      <c r="N161" s="1547">
        <v>57.467999999999996</v>
      </c>
      <c r="O161" s="1547">
        <v>34.427999999999997</v>
      </c>
      <c r="P161" s="1547">
        <v>76.624000000000009</v>
      </c>
      <c r="Q161" s="1547">
        <v>45.904000000000003</v>
      </c>
      <c r="R161" s="1547"/>
      <c r="S161" s="1547"/>
      <c r="T161" s="1547"/>
      <c r="U161" s="1547"/>
      <c r="V161" s="1547"/>
      <c r="W161" s="1547"/>
      <c r="X161" s="1547"/>
      <c r="Y161" s="1547"/>
    </row>
    <row r="162" spans="1:25">
      <c r="A162" s="1546">
        <v>155</v>
      </c>
      <c r="B162" s="1547">
        <v>48.04</v>
      </c>
      <c r="C162" s="1547">
        <v>28.78</v>
      </c>
      <c r="D162" s="1547"/>
      <c r="E162" s="1547"/>
      <c r="F162" s="1547">
        <v>28.82</v>
      </c>
      <c r="G162" s="1547">
        <v>17.27</v>
      </c>
      <c r="H162" s="1547">
        <v>38.43</v>
      </c>
      <c r="I162" s="1547">
        <v>23.02</v>
      </c>
      <c r="J162" s="1547">
        <v>96.08</v>
      </c>
      <c r="K162" s="1547">
        <v>57.56</v>
      </c>
      <c r="L162" s="1547"/>
      <c r="M162" s="1547"/>
      <c r="N162" s="1547">
        <v>57.647999999999996</v>
      </c>
      <c r="O162" s="1547">
        <v>34.536000000000001</v>
      </c>
      <c r="P162" s="1547">
        <v>76.864000000000004</v>
      </c>
      <c r="Q162" s="1547">
        <v>46.048000000000002</v>
      </c>
      <c r="R162" s="1547"/>
      <c r="S162" s="1547"/>
      <c r="T162" s="1547"/>
      <c r="U162" s="1547"/>
      <c r="V162" s="1547"/>
      <c r="W162" s="1547"/>
      <c r="X162" s="1547"/>
      <c r="Y162" s="1547"/>
    </row>
    <row r="163" spans="1:25">
      <c r="A163" s="1546">
        <v>156</v>
      </c>
      <c r="B163" s="1547">
        <v>48.19</v>
      </c>
      <c r="C163" s="1547">
        <v>28.87</v>
      </c>
      <c r="D163" s="1547"/>
      <c r="E163" s="1547"/>
      <c r="F163" s="1547">
        <v>28.91</v>
      </c>
      <c r="G163" s="1547">
        <v>17.32</v>
      </c>
      <c r="H163" s="1547">
        <v>38.549999999999997</v>
      </c>
      <c r="I163" s="1547">
        <v>23.1</v>
      </c>
      <c r="J163" s="1547">
        <v>96.38</v>
      </c>
      <c r="K163" s="1547">
        <v>57.74</v>
      </c>
      <c r="L163" s="1547"/>
      <c r="M163" s="1547"/>
      <c r="N163" s="1547">
        <v>57.827999999999996</v>
      </c>
      <c r="O163" s="1547">
        <v>34.643999999999998</v>
      </c>
      <c r="P163" s="1547">
        <v>77.103999999999999</v>
      </c>
      <c r="Q163" s="1547">
        <v>46.192000000000007</v>
      </c>
      <c r="R163" s="1547"/>
      <c r="S163" s="1547"/>
      <c r="T163" s="1547"/>
      <c r="U163" s="1547"/>
      <c r="V163" s="1547"/>
      <c r="W163" s="1547"/>
      <c r="X163" s="1547"/>
      <c r="Y163" s="1547"/>
    </row>
    <row r="164" spans="1:25">
      <c r="A164" s="1546">
        <v>157</v>
      </c>
      <c r="B164" s="1547">
        <v>48.34</v>
      </c>
      <c r="C164" s="1547">
        <v>28.95</v>
      </c>
      <c r="D164" s="1547"/>
      <c r="E164" s="1547"/>
      <c r="F164" s="1547">
        <v>29</v>
      </c>
      <c r="G164" s="1547">
        <v>17.37</v>
      </c>
      <c r="H164" s="1547">
        <v>38.67</v>
      </c>
      <c r="I164" s="1547">
        <v>23.16</v>
      </c>
      <c r="J164" s="1547">
        <v>96.68</v>
      </c>
      <c r="K164" s="1547">
        <v>57.9</v>
      </c>
      <c r="L164" s="1547"/>
      <c r="M164" s="1547"/>
      <c r="N164" s="1547">
        <v>58.008000000000003</v>
      </c>
      <c r="O164" s="1547">
        <v>34.739999999999995</v>
      </c>
      <c r="P164" s="1547">
        <v>77.344000000000008</v>
      </c>
      <c r="Q164" s="1547">
        <v>46.32</v>
      </c>
      <c r="R164" s="1547"/>
      <c r="S164" s="1547"/>
      <c r="T164" s="1547"/>
      <c r="U164" s="1547"/>
      <c r="V164" s="1547"/>
      <c r="W164" s="1547"/>
      <c r="X164" s="1547"/>
      <c r="Y164" s="1547"/>
    </row>
    <row r="165" spans="1:25">
      <c r="A165" s="1546">
        <v>158</v>
      </c>
      <c r="B165" s="1547">
        <v>48.49</v>
      </c>
      <c r="C165" s="1547">
        <v>29.04</v>
      </c>
      <c r="D165" s="1547"/>
      <c r="E165" s="1547"/>
      <c r="F165" s="1547">
        <v>29.09</v>
      </c>
      <c r="G165" s="1547">
        <v>17.420000000000002</v>
      </c>
      <c r="H165" s="1547">
        <v>38.79</v>
      </c>
      <c r="I165" s="1547">
        <v>23.23</v>
      </c>
      <c r="J165" s="1547">
        <v>96.98</v>
      </c>
      <c r="K165" s="1547">
        <v>58.08</v>
      </c>
      <c r="L165" s="1547"/>
      <c r="M165" s="1547"/>
      <c r="N165" s="1547">
        <v>58.188000000000002</v>
      </c>
      <c r="O165" s="1547">
        <v>34.847999999999999</v>
      </c>
      <c r="P165" s="1547">
        <v>77.584000000000003</v>
      </c>
      <c r="Q165" s="1547">
        <v>46.463999999999999</v>
      </c>
      <c r="R165" s="1547"/>
      <c r="S165" s="1547"/>
      <c r="T165" s="1547"/>
      <c r="U165" s="1547"/>
      <c r="V165" s="1547"/>
      <c r="W165" s="1547"/>
      <c r="X165" s="1547"/>
      <c r="Y165" s="1547"/>
    </row>
    <row r="166" spans="1:25">
      <c r="A166" s="1546">
        <v>159</v>
      </c>
      <c r="B166" s="1547">
        <v>48.64</v>
      </c>
      <c r="C166" s="1547">
        <v>29.13</v>
      </c>
      <c r="D166" s="1547"/>
      <c r="E166" s="1547"/>
      <c r="F166" s="1547">
        <v>29.18</v>
      </c>
      <c r="G166" s="1547">
        <v>17.48</v>
      </c>
      <c r="H166" s="1547">
        <v>38.909999999999997</v>
      </c>
      <c r="I166" s="1547">
        <v>23.3</v>
      </c>
      <c r="J166" s="1547">
        <v>97.28</v>
      </c>
      <c r="K166" s="1547">
        <v>58.26</v>
      </c>
      <c r="L166" s="1547"/>
      <c r="M166" s="1547"/>
      <c r="N166" s="1547">
        <v>58.367999999999995</v>
      </c>
      <c r="O166" s="1547">
        <v>34.955999999999996</v>
      </c>
      <c r="P166" s="1547">
        <v>77.824000000000012</v>
      </c>
      <c r="Q166" s="1547">
        <v>46.608000000000004</v>
      </c>
      <c r="R166" s="1547"/>
      <c r="S166" s="1547"/>
      <c r="T166" s="1547"/>
      <c r="U166" s="1547"/>
      <c r="V166" s="1547"/>
      <c r="W166" s="1547"/>
      <c r="X166" s="1547"/>
      <c r="Y166" s="1547"/>
    </row>
    <row r="167" spans="1:25">
      <c r="A167" s="1546">
        <v>160</v>
      </c>
      <c r="B167" s="1547">
        <v>48.79</v>
      </c>
      <c r="C167" s="1547">
        <v>29.22</v>
      </c>
      <c r="D167" s="1547"/>
      <c r="E167" s="1547"/>
      <c r="F167" s="1547">
        <v>29.27</v>
      </c>
      <c r="G167" s="1547">
        <v>17.53</v>
      </c>
      <c r="H167" s="1547">
        <v>39.03</v>
      </c>
      <c r="I167" s="1547">
        <v>23.38</v>
      </c>
      <c r="J167" s="1547">
        <v>97.58</v>
      </c>
      <c r="K167" s="1547">
        <v>58.44</v>
      </c>
      <c r="L167" s="1547"/>
      <c r="M167" s="1547"/>
      <c r="N167" s="1547">
        <v>58.547999999999995</v>
      </c>
      <c r="O167" s="1547">
        <v>35.064</v>
      </c>
      <c r="P167" s="1547">
        <v>78.064000000000007</v>
      </c>
      <c r="Q167" s="1547">
        <v>46.752000000000002</v>
      </c>
      <c r="R167" s="1547"/>
      <c r="S167" s="1547"/>
      <c r="T167" s="1547"/>
      <c r="U167" s="1547"/>
      <c r="V167" s="1547"/>
      <c r="W167" s="1547"/>
      <c r="X167" s="1547"/>
      <c r="Y167" s="1547"/>
    </row>
    <row r="168" spans="1:25">
      <c r="A168" s="1546">
        <v>161</v>
      </c>
      <c r="B168" s="1547">
        <v>48.94</v>
      </c>
      <c r="C168" s="1547">
        <v>29.31</v>
      </c>
      <c r="D168" s="1547"/>
      <c r="E168" s="1547"/>
      <c r="F168" s="1547">
        <v>29.36</v>
      </c>
      <c r="G168" s="1547">
        <v>17.59</v>
      </c>
      <c r="H168" s="1547">
        <v>39.15</v>
      </c>
      <c r="I168" s="1547">
        <v>23.45</v>
      </c>
      <c r="J168" s="1547">
        <v>97.88</v>
      </c>
      <c r="K168" s="1547">
        <v>58.62</v>
      </c>
      <c r="L168" s="1547"/>
      <c r="M168" s="1547"/>
      <c r="N168" s="1547">
        <v>58.727999999999994</v>
      </c>
      <c r="O168" s="1547">
        <v>35.171999999999997</v>
      </c>
      <c r="P168" s="1547">
        <v>78.304000000000002</v>
      </c>
      <c r="Q168" s="1547">
        <v>46.896000000000001</v>
      </c>
      <c r="R168" s="1547"/>
      <c r="S168" s="1547"/>
      <c r="T168" s="1547"/>
      <c r="U168" s="1547"/>
      <c r="V168" s="1547"/>
      <c r="W168" s="1547"/>
      <c r="X168" s="1547"/>
      <c r="Y168" s="1547"/>
    </row>
    <row r="169" spans="1:25">
      <c r="A169" s="1546">
        <v>162</v>
      </c>
      <c r="B169" s="1547">
        <v>49.09</v>
      </c>
      <c r="C169" s="1547">
        <v>29.39</v>
      </c>
      <c r="D169" s="1547"/>
      <c r="E169" s="1547"/>
      <c r="F169" s="1547">
        <v>29.45</v>
      </c>
      <c r="G169" s="1547">
        <v>17.63</v>
      </c>
      <c r="H169" s="1547">
        <v>39.270000000000003</v>
      </c>
      <c r="I169" s="1547">
        <v>23.51</v>
      </c>
      <c r="J169" s="1547">
        <v>98.18</v>
      </c>
      <c r="K169" s="1547">
        <v>58.78</v>
      </c>
      <c r="L169" s="1547"/>
      <c r="M169" s="1547"/>
      <c r="N169" s="1547">
        <v>58.908000000000001</v>
      </c>
      <c r="O169" s="1547">
        <v>35.268000000000001</v>
      </c>
      <c r="P169" s="1547">
        <v>78.544000000000011</v>
      </c>
      <c r="Q169" s="1547">
        <v>47.024000000000001</v>
      </c>
      <c r="R169" s="1547"/>
      <c r="S169" s="1547"/>
      <c r="T169" s="1547"/>
      <c r="U169" s="1547"/>
      <c r="V169" s="1547"/>
      <c r="W169" s="1547"/>
      <c r="X169" s="1547"/>
      <c r="Y169" s="1547"/>
    </row>
    <row r="170" spans="1:25">
      <c r="A170" s="1546">
        <v>163</v>
      </c>
      <c r="B170" s="1547">
        <v>49.23</v>
      </c>
      <c r="C170" s="1547">
        <v>29.48</v>
      </c>
      <c r="D170" s="1547"/>
      <c r="E170" s="1547"/>
      <c r="F170" s="1547">
        <v>29.54</v>
      </c>
      <c r="G170" s="1547">
        <v>17.690000000000001</v>
      </c>
      <c r="H170" s="1547">
        <v>39.380000000000003</v>
      </c>
      <c r="I170" s="1547">
        <v>23.58</v>
      </c>
      <c r="J170" s="1547">
        <v>98.46</v>
      </c>
      <c r="K170" s="1547">
        <v>58.96</v>
      </c>
      <c r="L170" s="1547"/>
      <c r="M170" s="1547"/>
      <c r="N170" s="1547">
        <v>59.075999999999993</v>
      </c>
      <c r="O170" s="1547">
        <v>35.375999999999998</v>
      </c>
      <c r="P170" s="1547">
        <v>78.768000000000001</v>
      </c>
      <c r="Q170" s="1547">
        <v>47.168000000000006</v>
      </c>
      <c r="R170" s="1547"/>
      <c r="S170" s="1547"/>
      <c r="T170" s="1547"/>
      <c r="U170" s="1547"/>
      <c r="V170" s="1547"/>
      <c r="W170" s="1547"/>
      <c r="X170" s="1547"/>
      <c r="Y170" s="1547"/>
    </row>
    <row r="171" spans="1:25">
      <c r="A171" s="1546">
        <v>164</v>
      </c>
      <c r="B171" s="1547">
        <v>49.38</v>
      </c>
      <c r="C171" s="1547">
        <v>29.57</v>
      </c>
      <c r="D171" s="1547"/>
      <c r="E171" s="1547"/>
      <c r="F171" s="1547">
        <v>29.63</v>
      </c>
      <c r="G171" s="1547">
        <v>17.739999999999998</v>
      </c>
      <c r="H171" s="1547">
        <v>39.5</v>
      </c>
      <c r="I171" s="1547">
        <v>23.66</v>
      </c>
      <c r="J171" s="1547">
        <v>98.76</v>
      </c>
      <c r="K171" s="1547">
        <v>59.14</v>
      </c>
      <c r="L171" s="1547"/>
      <c r="M171" s="1547"/>
      <c r="N171" s="1547">
        <v>59.256</v>
      </c>
      <c r="O171" s="1547">
        <v>35.484000000000002</v>
      </c>
      <c r="P171" s="1547">
        <v>79.00800000000001</v>
      </c>
      <c r="Q171" s="1547">
        <v>47.312000000000005</v>
      </c>
      <c r="R171" s="1547"/>
      <c r="S171" s="1547"/>
      <c r="T171" s="1547"/>
      <c r="U171" s="1547"/>
      <c r="V171" s="1547"/>
      <c r="W171" s="1547"/>
      <c r="X171" s="1547"/>
      <c r="Y171" s="1547"/>
    </row>
    <row r="172" spans="1:25">
      <c r="A172" s="1546">
        <v>165</v>
      </c>
      <c r="B172" s="1547">
        <v>49.53</v>
      </c>
      <c r="C172" s="1547">
        <v>29.66</v>
      </c>
      <c r="D172" s="1547"/>
      <c r="E172" s="1547"/>
      <c r="F172" s="1547">
        <v>29.72</v>
      </c>
      <c r="G172" s="1547">
        <v>17.8</v>
      </c>
      <c r="H172" s="1547">
        <v>39.619999999999997</v>
      </c>
      <c r="I172" s="1547">
        <v>23.73</v>
      </c>
      <c r="J172" s="1547">
        <v>99.06</v>
      </c>
      <c r="K172" s="1547">
        <v>59.32</v>
      </c>
      <c r="L172" s="1547"/>
      <c r="M172" s="1547"/>
      <c r="N172" s="1547">
        <v>59.436</v>
      </c>
      <c r="O172" s="1547">
        <v>35.591999999999999</v>
      </c>
      <c r="P172" s="1547">
        <v>79.248000000000005</v>
      </c>
      <c r="Q172" s="1547">
        <v>47.456000000000003</v>
      </c>
      <c r="R172" s="1547"/>
      <c r="S172" s="1547"/>
      <c r="T172" s="1547"/>
      <c r="U172" s="1547"/>
      <c r="V172" s="1547"/>
      <c r="W172" s="1547"/>
      <c r="X172" s="1547"/>
      <c r="Y172" s="1547"/>
    </row>
    <row r="173" spans="1:25">
      <c r="A173" s="1546">
        <v>166</v>
      </c>
      <c r="B173" s="1547">
        <v>49.68</v>
      </c>
      <c r="C173" s="1547">
        <v>29.75</v>
      </c>
      <c r="D173" s="1547"/>
      <c r="E173" s="1547"/>
      <c r="F173" s="1547">
        <v>29.81</v>
      </c>
      <c r="G173" s="1547">
        <v>17.850000000000001</v>
      </c>
      <c r="H173" s="1547">
        <v>39.74</v>
      </c>
      <c r="I173" s="1547">
        <v>23.8</v>
      </c>
      <c r="J173" s="1547">
        <v>99.36</v>
      </c>
      <c r="K173" s="1547">
        <v>59.5</v>
      </c>
      <c r="L173" s="1547"/>
      <c r="M173" s="1547"/>
      <c r="N173" s="1547">
        <v>59.616</v>
      </c>
      <c r="O173" s="1547">
        <v>35.699999999999996</v>
      </c>
      <c r="P173" s="1547">
        <v>79.488</v>
      </c>
      <c r="Q173" s="1547">
        <v>47.6</v>
      </c>
      <c r="R173" s="1547"/>
      <c r="S173" s="1547"/>
      <c r="T173" s="1547"/>
      <c r="U173" s="1547"/>
      <c r="V173" s="1547"/>
      <c r="W173" s="1547"/>
      <c r="X173" s="1547"/>
      <c r="Y173" s="1547"/>
    </row>
    <row r="174" spans="1:25">
      <c r="A174" s="1546">
        <v>167</v>
      </c>
      <c r="B174" s="1547">
        <v>49.83</v>
      </c>
      <c r="C174" s="1547">
        <v>29.83</v>
      </c>
      <c r="D174" s="1547"/>
      <c r="E174" s="1547"/>
      <c r="F174" s="1547">
        <v>29.9</v>
      </c>
      <c r="G174" s="1547">
        <v>17.899999999999999</v>
      </c>
      <c r="H174" s="1547">
        <v>39.86</v>
      </c>
      <c r="I174" s="1547">
        <v>23.86</v>
      </c>
      <c r="J174" s="1547">
        <v>99.66</v>
      </c>
      <c r="K174" s="1547">
        <v>59.66</v>
      </c>
      <c r="L174" s="1547"/>
      <c r="M174" s="1547"/>
      <c r="N174" s="1547">
        <v>59.795999999999992</v>
      </c>
      <c r="O174" s="1547">
        <v>35.795999999999999</v>
      </c>
      <c r="P174" s="1547">
        <v>79.728000000000009</v>
      </c>
      <c r="Q174" s="1547">
        <v>47.728000000000002</v>
      </c>
      <c r="R174" s="1547"/>
      <c r="S174" s="1547"/>
      <c r="T174" s="1547"/>
      <c r="U174" s="1547"/>
      <c r="V174" s="1547"/>
      <c r="W174" s="1547"/>
      <c r="X174" s="1547"/>
      <c r="Y174" s="1547"/>
    </row>
    <row r="175" spans="1:25">
      <c r="A175" s="1546">
        <v>168</v>
      </c>
      <c r="B175" s="1547">
        <v>49.98</v>
      </c>
      <c r="C175" s="1547">
        <v>29.92</v>
      </c>
      <c r="D175" s="1547"/>
      <c r="E175" s="1547"/>
      <c r="F175" s="1547">
        <v>29.99</v>
      </c>
      <c r="G175" s="1547">
        <v>17.95</v>
      </c>
      <c r="H175" s="1547">
        <v>39.979999999999997</v>
      </c>
      <c r="I175" s="1547">
        <v>23.94</v>
      </c>
      <c r="J175" s="1547">
        <v>99.96</v>
      </c>
      <c r="K175" s="1547">
        <v>59.84</v>
      </c>
      <c r="L175" s="1547"/>
      <c r="M175" s="1547"/>
      <c r="N175" s="1547">
        <v>59.975999999999992</v>
      </c>
      <c r="O175" s="1547">
        <v>35.904000000000003</v>
      </c>
      <c r="P175" s="1547">
        <v>79.968000000000004</v>
      </c>
      <c r="Q175" s="1547">
        <v>47.872000000000007</v>
      </c>
      <c r="R175" s="1547"/>
      <c r="S175" s="1547"/>
      <c r="T175" s="1547"/>
      <c r="U175" s="1547"/>
      <c r="V175" s="1547"/>
      <c r="W175" s="1547"/>
      <c r="X175" s="1547"/>
      <c r="Y175" s="1547"/>
    </row>
    <row r="176" spans="1:25">
      <c r="A176" s="1546">
        <v>169</v>
      </c>
      <c r="B176" s="1547">
        <v>50.13</v>
      </c>
      <c r="C176" s="1547">
        <v>30.01</v>
      </c>
      <c r="D176" s="1547"/>
      <c r="E176" s="1547"/>
      <c r="F176" s="1547">
        <v>30.08</v>
      </c>
      <c r="G176" s="1547">
        <v>18.010000000000002</v>
      </c>
      <c r="H176" s="1547">
        <v>40.1</v>
      </c>
      <c r="I176" s="1547">
        <v>24.01</v>
      </c>
      <c r="J176" s="1547">
        <v>100.26</v>
      </c>
      <c r="K176" s="1547">
        <v>60.02</v>
      </c>
      <c r="L176" s="1547"/>
      <c r="M176" s="1547"/>
      <c r="N176" s="1547">
        <v>60.155999999999999</v>
      </c>
      <c r="O176" s="1547">
        <v>36.012</v>
      </c>
      <c r="P176" s="1547">
        <v>80.208000000000013</v>
      </c>
      <c r="Q176" s="1547">
        <v>48.016000000000005</v>
      </c>
      <c r="R176" s="1547"/>
      <c r="S176" s="1547"/>
      <c r="T176" s="1547"/>
      <c r="U176" s="1547"/>
      <c r="V176" s="1547"/>
      <c r="W176" s="1547"/>
      <c r="X176" s="1547"/>
      <c r="Y176" s="1547"/>
    </row>
    <row r="177" spans="1:25">
      <c r="A177" s="1546">
        <v>170</v>
      </c>
      <c r="B177" s="1547">
        <v>50.28</v>
      </c>
      <c r="C177" s="1547">
        <v>30.1</v>
      </c>
      <c r="D177" s="1547"/>
      <c r="E177" s="1547"/>
      <c r="F177" s="1547">
        <v>30.17</v>
      </c>
      <c r="G177" s="1547">
        <v>18.059999999999999</v>
      </c>
      <c r="H177" s="1547">
        <v>40.22</v>
      </c>
      <c r="I177" s="1547">
        <v>24.08</v>
      </c>
      <c r="J177" s="1547">
        <v>100.56</v>
      </c>
      <c r="K177" s="1547">
        <v>60.2</v>
      </c>
      <c r="L177" s="1547"/>
      <c r="M177" s="1547"/>
      <c r="N177" s="1547">
        <v>60.335999999999999</v>
      </c>
      <c r="O177" s="1547">
        <v>36.119999999999997</v>
      </c>
      <c r="P177" s="1547">
        <v>80.448000000000008</v>
      </c>
      <c r="Q177" s="1547">
        <v>48.160000000000004</v>
      </c>
      <c r="R177" s="1547"/>
      <c r="S177" s="1547"/>
      <c r="T177" s="1547"/>
      <c r="U177" s="1547"/>
      <c r="V177" s="1547"/>
      <c r="W177" s="1547"/>
      <c r="X177" s="1547"/>
      <c r="Y177" s="1547"/>
    </row>
    <row r="178" spans="1:25">
      <c r="A178" s="1546">
        <v>171</v>
      </c>
      <c r="B178" s="1547">
        <v>50.43</v>
      </c>
      <c r="C178" s="1547">
        <v>30.19</v>
      </c>
      <c r="D178" s="1547"/>
      <c r="E178" s="1547"/>
      <c r="F178" s="1547">
        <v>30.26</v>
      </c>
      <c r="G178" s="1547">
        <v>18.11</v>
      </c>
      <c r="H178" s="1547">
        <v>40.340000000000003</v>
      </c>
      <c r="I178" s="1547">
        <v>24.15</v>
      </c>
      <c r="J178" s="1547">
        <v>100.86</v>
      </c>
      <c r="K178" s="1547">
        <v>60.38</v>
      </c>
      <c r="L178" s="1547"/>
      <c r="M178" s="1547"/>
      <c r="N178" s="1547">
        <v>60.515999999999998</v>
      </c>
      <c r="O178" s="1547">
        <v>36.228000000000002</v>
      </c>
      <c r="P178" s="1547">
        <v>80.688000000000002</v>
      </c>
      <c r="Q178" s="1547">
        <v>48.304000000000002</v>
      </c>
      <c r="R178" s="1547"/>
      <c r="S178" s="1547"/>
      <c r="T178" s="1547"/>
      <c r="U178" s="1547"/>
      <c r="V178" s="1547"/>
      <c r="W178" s="1547"/>
      <c r="X178" s="1547"/>
      <c r="Y178" s="1547"/>
    </row>
    <row r="179" spans="1:25">
      <c r="A179" s="1546">
        <v>172</v>
      </c>
      <c r="B179" s="1547">
        <v>50.58</v>
      </c>
      <c r="C179" s="1547">
        <v>30.27</v>
      </c>
      <c r="D179" s="1547"/>
      <c r="E179" s="1547"/>
      <c r="F179" s="1547">
        <v>30.35</v>
      </c>
      <c r="G179" s="1547">
        <v>18.16</v>
      </c>
      <c r="H179" s="1547">
        <v>40.46</v>
      </c>
      <c r="I179" s="1547">
        <v>24.22</v>
      </c>
      <c r="J179" s="1547">
        <v>101.16</v>
      </c>
      <c r="K179" s="1547">
        <v>60.54</v>
      </c>
      <c r="L179" s="1547"/>
      <c r="M179" s="1547"/>
      <c r="N179" s="1547">
        <v>60.695999999999998</v>
      </c>
      <c r="O179" s="1547">
        <v>36.323999999999998</v>
      </c>
      <c r="P179" s="1547">
        <v>80.927999999999997</v>
      </c>
      <c r="Q179" s="1547">
        <v>48.432000000000002</v>
      </c>
      <c r="R179" s="1547"/>
      <c r="S179" s="1547"/>
      <c r="T179" s="1547"/>
      <c r="U179" s="1547"/>
      <c r="V179" s="1547"/>
      <c r="W179" s="1547"/>
      <c r="X179" s="1547"/>
      <c r="Y179" s="1547"/>
    </row>
    <row r="180" spans="1:25">
      <c r="A180" s="1546">
        <v>173</v>
      </c>
      <c r="B180" s="1547">
        <v>50.73</v>
      </c>
      <c r="C180" s="1547">
        <v>30.36</v>
      </c>
      <c r="D180" s="1547"/>
      <c r="E180" s="1547"/>
      <c r="F180" s="1547">
        <v>30.44</v>
      </c>
      <c r="G180" s="1547">
        <v>18.22</v>
      </c>
      <c r="H180" s="1547">
        <v>40.58</v>
      </c>
      <c r="I180" s="1547">
        <v>24.29</v>
      </c>
      <c r="J180" s="1547">
        <v>101.46</v>
      </c>
      <c r="K180" s="1547">
        <v>60.72</v>
      </c>
      <c r="L180" s="1547"/>
      <c r="M180" s="1547"/>
      <c r="N180" s="1547">
        <v>60.875999999999991</v>
      </c>
      <c r="O180" s="1547">
        <v>36.431999999999995</v>
      </c>
      <c r="P180" s="1547">
        <v>81.168000000000006</v>
      </c>
      <c r="Q180" s="1547">
        <v>48.576000000000001</v>
      </c>
      <c r="R180" s="1547"/>
      <c r="S180" s="1547"/>
      <c r="T180" s="1547"/>
      <c r="U180" s="1547"/>
      <c r="V180" s="1547"/>
      <c r="W180" s="1547"/>
      <c r="X180" s="1547"/>
      <c r="Y180" s="1547"/>
    </row>
    <row r="181" spans="1:25">
      <c r="A181" s="1546">
        <v>174</v>
      </c>
      <c r="B181" s="1547">
        <v>50.88</v>
      </c>
      <c r="C181" s="1547">
        <v>30.45</v>
      </c>
      <c r="D181" s="1547"/>
      <c r="E181" s="1547"/>
      <c r="F181" s="1547">
        <v>30.53</v>
      </c>
      <c r="G181" s="1547">
        <v>18.27</v>
      </c>
      <c r="H181" s="1547">
        <v>40.700000000000003</v>
      </c>
      <c r="I181" s="1547">
        <v>24.36</v>
      </c>
      <c r="J181" s="1547">
        <v>101.76</v>
      </c>
      <c r="K181" s="1547">
        <v>60.9</v>
      </c>
      <c r="L181" s="1547"/>
      <c r="M181" s="1547"/>
      <c r="N181" s="1547">
        <v>61.055999999999997</v>
      </c>
      <c r="O181" s="1547">
        <v>36.54</v>
      </c>
      <c r="P181" s="1547">
        <v>81.408000000000015</v>
      </c>
      <c r="Q181" s="1547">
        <v>48.72</v>
      </c>
      <c r="R181" s="1547"/>
      <c r="S181" s="1547"/>
      <c r="T181" s="1547"/>
      <c r="U181" s="1547"/>
      <c r="V181" s="1547"/>
      <c r="W181" s="1547"/>
      <c r="X181" s="1547"/>
      <c r="Y181" s="1547"/>
    </row>
    <row r="182" spans="1:25">
      <c r="A182" s="1546">
        <v>175</v>
      </c>
      <c r="B182" s="1547">
        <v>51.02</v>
      </c>
      <c r="C182" s="1547">
        <v>30.54</v>
      </c>
      <c r="D182" s="1547"/>
      <c r="E182" s="1547"/>
      <c r="F182" s="1547">
        <v>30.61</v>
      </c>
      <c r="G182" s="1547">
        <v>18.32</v>
      </c>
      <c r="H182" s="1547">
        <v>40.82</v>
      </c>
      <c r="I182" s="1547">
        <v>24.43</v>
      </c>
      <c r="J182" s="1547">
        <v>102.04</v>
      </c>
      <c r="K182" s="1547">
        <v>61.08</v>
      </c>
      <c r="L182" s="1547"/>
      <c r="M182" s="1547"/>
      <c r="N182" s="1547">
        <v>61.224000000000004</v>
      </c>
      <c r="O182" s="1547">
        <v>36.647999999999996</v>
      </c>
      <c r="P182" s="1547">
        <v>81.632000000000005</v>
      </c>
      <c r="Q182" s="1547">
        <v>48.864000000000004</v>
      </c>
      <c r="R182" s="1547"/>
      <c r="S182" s="1547"/>
      <c r="T182" s="1547"/>
      <c r="U182" s="1547"/>
      <c r="V182" s="1547"/>
      <c r="W182" s="1547"/>
      <c r="X182" s="1547"/>
      <c r="Y182" s="1547"/>
    </row>
    <row r="183" spans="1:25">
      <c r="A183" s="1546">
        <v>176</v>
      </c>
      <c r="B183" s="1547">
        <v>51.17</v>
      </c>
      <c r="C183" s="1547">
        <v>30.63</v>
      </c>
      <c r="D183" s="1547"/>
      <c r="E183" s="1547"/>
      <c r="F183" s="1547">
        <v>30.7</v>
      </c>
      <c r="G183" s="1547">
        <v>18.38</v>
      </c>
      <c r="H183" s="1547">
        <v>40.94</v>
      </c>
      <c r="I183" s="1547">
        <v>24.5</v>
      </c>
      <c r="J183" s="1547">
        <v>102.34</v>
      </c>
      <c r="K183" s="1547">
        <v>61.26</v>
      </c>
      <c r="L183" s="1547"/>
      <c r="M183" s="1547"/>
      <c r="N183" s="1547">
        <v>61.403999999999996</v>
      </c>
      <c r="O183" s="1547">
        <v>36.756</v>
      </c>
      <c r="P183" s="1547">
        <v>81.872000000000014</v>
      </c>
      <c r="Q183" s="1547">
        <v>49.008000000000003</v>
      </c>
      <c r="R183" s="1547"/>
      <c r="S183" s="1547"/>
      <c r="T183" s="1547"/>
      <c r="U183" s="1547"/>
      <c r="V183" s="1547"/>
      <c r="W183" s="1547"/>
      <c r="X183" s="1547"/>
      <c r="Y183" s="1547"/>
    </row>
    <row r="184" spans="1:25">
      <c r="A184" s="1546">
        <v>177</v>
      </c>
      <c r="B184" s="1547">
        <v>51.32</v>
      </c>
      <c r="C184" s="1547">
        <v>30.71</v>
      </c>
      <c r="D184" s="1547"/>
      <c r="E184" s="1547"/>
      <c r="F184" s="1547">
        <v>30.79</v>
      </c>
      <c r="G184" s="1547">
        <v>18.43</v>
      </c>
      <c r="H184" s="1547">
        <v>41.06</v>
      </c>
      <c r="I184" s="1547">
        <v>24.57</v>
      </c>
      <c r="J184" s="1547">
        <v>102.64</v>
      </c>
      <c r="K184" s="1547">
        <v>61.42</v>
      </c>
      <c r="L184" s="1547"/>
      <c r="M184" s="1547"/>
      <c r="N184" s="1547">
        <v>61.583999999999996</v>
      </c>
      <c r="O184" s="1547">
        <v>36.851999999999997</v>
      </c>
      <c r="P184" s="1547">
        <v>82.112000000000009</v>
      </c>
      <c r="Q184" s="1547">
        <v>49.136000000000003</v>
      </c>
      <c r="R184" s="1547"/>
      <c r="S184" s="1547"/>
      <c r="T184" s="1547"/>
      <c r="U184" s="1547"/>
      <c r="V184" s="1547"/>
      <c r="W184" s="1547"/>
      <c r="X184" s="1547"/>
      <c r="Y184" s="1547"/>
    </row>
    <row r="185" spans="1:25">
      <c r="A185" s="1546">
        <v>178</v>
      </c>
      <c r="B185" s="1547">
        <v>51.47</v>
      </c>
      <c r="C185" s="1547">
        <v>30.8</v>
      </c>
      <c r="D185" s="1547"/>
      <c r="E185" s="1547"/>
      <c r="F185" s="1547">
        <v>30.88</v>
      </c>
      <c r="G185" s="1547">
        <v>18.48</v>
      </c>
      <c r="H185" s="1547">
        <v>41.18</v>
      </c>
      <c r="I185" s="1547">
        <v>24.64</v>
      </c>
      <c r="J185" s="1547">
        <v>102.94</v>
      </c>
      <c r="K185" s="1547">
        <v>61.6</v>
      </c>
      <c r="L185" s="1547"/>
      <c r="M185" s="1547"/>
      <c r="N185" s="1547">
        <v>61.763999999999996</v>
      </c>
      <c r="O185" s="1547">
        <v>36.96</v>
      </c>
      <c r="P185" s="1547">
        <v>82.352000000000004</v>
      </c>
      <c r="Q185" s="1547">
        <v>49.28</v>
      </c>
      <c r="R185" s="1547"/>
      <c r="S185" s="1547"/>
      <c r="T185" s="1547"/>
      <c r="U185" s="1547"/>
      <c r="V185" s="1547"/>
      <c r="W185" s="1547"/>
      <c r="X185" s="1547"/>
      <c r="Y185" s="1547"/>
    </row>
    <row r="186" spans="1:25">
      <c r="A186" s="1546">
        <v>179</v>
      </c>
      <c r="B186" s="1547">
        <v>51.62</v>
      </c>
      <c r="C186" s="1547">
        <v>30.89</v>
      </c>
      <c r="D186" s="1547"/>
      <c r="E186" s="1547"/>
      <c r="F186" s="1547">
        <v>30.97</v>
      </c>
      <c r="G186" s="1547">
        <v>18.53</v>
      </c>
      <c r="H186" s="1547">
        <v>41.3</v>
      </c>
      <c r="I186" s="1547">
        <v>24.71</v>
      </c>
      <c r="J186" s="1547">
        <v>103.24</v>
      </c>
      <c r="K186" s="1547">
        <v>61.78</v>
      </c>
      <c r="L186" s="1547"/>
      <c r="M186" s="1547"/>
      <c r="N186" s="1547">
        <v>61.943999999999996</v>
      </c>
      <c r="O186" s="1547">
        <v>37.067999999999998</v>
      </c>
      <c r="P186" s="1547">
        <v>82.591999999999999</v>
      </c>
      <c r="Q186" s="1547">
        <v>49.424000000000007</v>
      </c>
      <c r="R186" s="1547"/>
      <c r="S186" s="1547"/>
      <c r="T186" s="1547"/>
      <c r="U186" s="1547"/>
      <c r="V186" s="1547"/>
      <c r="W186" s="1547"/>
      <c r="X186" s="1547"/>
      <c r="Y186" s="1547"/>
    </row>
    <row r="187" spans="1:25">
      <c r="A187" s="1546">
        <v>180</v>
      </c>
      <c r="B187" s="1547">
        <v>51.77</v>
      </c>
      <c r="C187" s="1547">
        <v>30.98</v>
      </c>
      <c r="D187" s="1547"/>
      <c r="E187" s="1547"/>
      <c r="F187" s="1547">
        <v>31.06</v>
      </c>
      <c r="G187" s="1547">
        <v>18.59</v>
      </c>
      <c r="H187" s="1547">
        <v>41.42</v>
      </c>
      <c r="I187" s="1547">
        <v>24.78</v>
      </c>
      <c r="J187" s="1547">
        <v>103.54</v>
      </c>
      <c r="K187" s="1547">
        <v>61.96</v>
      </c>
      <c r="L187" s="1547"/>
      <c r="M187" s="1547"/>
      <c r="N187" s="1547">
        <v>62.124000000000002</v>
      </c>
      <c r="O187" s="1547">
        <v>37.176000000000002</v>
      </c>
      <c r="P187" s="1547">
        <v>82.832000000000008</v>
      </c>
      <c r="Q187" s="1547">
        <v>49.568000000000005</v>
      </c>
      <c r="R187" s="1547"/>
      <c r="S187" s="1547"/>
      <c r="T187" s="1547"/>
      <c r="U187" s="1547"/>
      <c r="V187" s="1547"/>
      <c r="W187" s="1547"/>
      <c r="X187" s="1547"/>
      <c r="Y187" s="1547"/>
    </row>
    <row r="188" spans="1:25">
      <c r="A188" s="1546">
        <v>181</v>
      </c>
      <c r="B188" s="1547">
        <v>51.92</v>
      </c>
      <c r="C188" s="1547">
        <v>31.07</v>
      </c>
      <c r="D188" s="1547"/>
      <c r="E188" s="1547"/>
      <c r="F188" s="1547">
        <v>31.15</v>
      </c>
      <c r="G188" s="1547">
        <v>18.64</v>
      </c>
      <c r="H188" s="1547">
        <v>41.54</v>
      </c>
      <c r="I188" s="1547">
        <v>24.86</v>
      </c>
      <c r="J188" s="1547">
        <v>103.84</v>
      </c>
      <c r="K188" s="1547">
        <v>62.14</v>
      </c>
      <c r="L188" s="1547"/>
      <c r="M188" s="1547"/>
      <c r="N188" s="1547">
        <v>62.304000000000002</v>
      </c>
      <c r="O188" s="1547">
        <v>37.283999999999999</v>
      </c>
      <c r="P188" s="1547">
        <v>83.072000000000003</v>
      </c>
      <c r="Q188" s="1547">
        <v>49.712000000000003</v>
      </c>
      <c r="R188" s="1547"/>
      <c r="S188" s="1547"/>
      <c r="T188" s="1547"/>
      <c r="U188" s="1547"/>
      <c r="V188" s="1547"/>
      <c r="W188" s="1547"/>
      <c r="X188" s="1547"/>
      <c r="Y188" s="1547"/>
    </row>
    <row r="189" spans="1:25">
      <c r="A189" s="1546">
        <v>182</v>
      </c>
      <c r="B189" s="1547">
        <v>52.07</v>
      </c>
      <c r="C189" s="1547">
        <v>31.15</v>
      </c>
      <c r="D189" s="1547"/>
      <c r="E189" s="1547"/>
      <c r="F189" s="1547">
        <v>31.24</v>
      </c>
      <c r="G189" s="1547">
        <v>18.690000000000001</v>
      </c>
      <c r="H189" s="1547">
        <v>41.66</v>
      </c>
      <c r="I189" s="1547">
        <v>24.92</v>
      </c>
      <c r="J189" s="1547">
        <v>104.14</v>
      </c>
      <c r="K189" s="1547">
        <v>62.3</v>
      </c>
      <c r="L189" s="1547"/>
      <c r="M189" s="1547"/>
      <c r="N189" s="1547">
        <v>62.483999999999995</v>
      </c>
      <c r="O189" s="1547">
        <v>37.379999999999995</v>
      </c>
      <c r="P189" s="1547">
        <v>83.312000000000012</v>
      </c>
      <c r="Q189" s="1547">
        <v>49.84</v>
      </c>
      <c r="R189" s="1547"/>
      <c r="S189" s="1547"/>
      <c r="T189" s="1547"/>
      <c r="U189" s="1547"/>
      <c r="V189" s="1547"/>
      <c r="W189" s="1547"/>
      <c r="X189" s="1547"/>
      <c r="Y189" s="1547"/>
    </row>
    <row r="190" spans="1:25">
      <c r="A190" s="1546">
        <v>183</v>
      </c>
      <c r="B190" s="1547">
        <v>52.22</v>
      </c>
      <c r="C190" s="1547">
        <v>31.24</v>
      </c>
      <c r="D190" s="1547"/>
      <c r="E190" s="1547"/>
      <c r="F190" s="1547">
        <v>31.33</v>
      </c>
      <c r="G190" s="1547">
        <v>18.739999999999998</v>
      </c>
      <c r="H190" s="1547">
        <v>41.78</v>
      </c>
      <c r="I190" s="1547">
        <v>24.99</v>
      </c>
      <c r="J190" s="1547">
        <v>104.44</v>
      </c>
      <c r="K190" s="1547">
        <v>62.48</v>
      </c>
      <c r="L190" s="1547"/>
      <c r="M190" s="1547"/>
      <c r="N190" s="1547">
        <v>62.663999999999994</v>
      </c>
      <c r="O190" s="1547">
        <v>37.488</v>
      </c>
      <c r="P190" s="1547">
        <v>83.552000000000007</v>
      </c>
      <c r="Q190" s="1547">
        <v>49.984000000000002</v>
      </c>
      <c r="R190" s="1547"/>
      <c r="S190" s="1547"/>
      <c r="T190" s="1547"/>
      <c r="U190" s="1547"/>
      <c r="V190" s="1547"/>
      <c r="W190" s="1547"/>
      <c r="X190" s="1547"/>
      <c r="Y190" s="1547"/>
    </row>
    <row r="191" spans="1:25">
      <c r="A191" s="1546">
        <v>184</v>
      </c>
      <c r="B191" s="1547">
        <v>52.37</v>
      </c>
      <c r="C191" s="1547">
        <v>31.33</v>
      </c>
      <c r="D191" s="1547"/>
      <c r="E191" s="1547"/>
      <c r="F191" s="1547">
        <v>31.42</v>
      </c>
      <c r="G191" s="1547">
        <v>18.8</v>
      </c>
      <c r="H191" s="1547">
        <v>41.9</v>
      </c>
      <c r="I191" s="1547">
        <v>25.06</v>
      </c>
      <c r="J191" s="1547">
        <v>104.74</v>
      </c>
      <c r="K191" s="1547">
        <v>62.66</v>
      </c>
      <c r="L191" s="1547"/>
      <c r="M191" s="1547"/>
      <c r="N191" s="1547">
        <v>62.843999999999994</v>
      </c>
      <c r="O191" s="1547">
        <v>37.595999999999997</v>
      </c>
      <c r="P191" s="1547">
        <v>83.792000000000002</v>
      </c>
      <c r="Q191" s="1547">
        <v>50.128</v>
      </c>
      <c r="R191" s="1547"/>
      <c r="S191" s="1547"/>
      <c r="T191" s="1547"/>
      <c r="U191" s="1547"/>
      <c r="V191" s="1547"/>
      <c r="W191" s="1547"/>
      <c r="X191" s="1547"/>
      <c r="Y191" s="1547"/>
    </row>
    <row r="192" spans="1:25">
      <c r="A192" s="1546">
        <v>185</v>
      </c>
      <c r="B192" s="1547">
        <v>52.52</v>
      </c>
      <c r="C192" s="1547">
        <v>31.42</v>
      </c>
      <c r="D192" s="1547"/>
      <c r="E192" s="1547"/>
      <c r="F192" s="1547">
        <v>31.51</v>
      </c>
      <c r="G192" s="1547">
        <v>18.850000000000001</v>
      </c>
      <c r="H192" s="1547">
        <v>42.02</v>
      </c>
      <c r="I192" s="1547">
        <v>25.14</v>
      </c>
      <c r="J192" s="1547">
        <v>105.04</v>
      </c>
      <c r="K192" s="1547">
        <v>62.84</v>
      </c>
      <c r="L192" s="1547"/>
      <c r="M192" s="1547"/>
      <c r="N192" s="1547">
        <v>63.024000000000001</v>
      </c>
      <c r="O192" s="1547">
        <v>37.704000000000001</v>
      </c>
      <c r="P192" s="1547">
        <v>84.032000000000011</v>
      </c>
      <c r="Q192" s="1547">
        <v>50.272000000000006</v>
      </c>
      <c r="R192" s="1547"/>
      <c r="S192" s="1547"/>
      <c r="T192" s="1547"/>
      <c r="U192" s="1547"/>
      <c r="V192" s="1547"/>
      <c r="W192" s="1547"/>
      <c r="X192" s="1547"/>
      <c r="Y192" s="1547"/>
    </row>
    <row r="193" spans="1:25">
      <c r="A193" s="1546">
        <v>186</v>
      </c>
      <c r="B193" s="1547">
        <v>52.67</v>
      </c>
      <c r="C193" s="1547">
        <v>31.51</v>
      </c>
      <c r="D193" s="1547"/>
      <c r="E193" s="1547"/>
      <c r="F193" s="1547">
        <v>31.6</v>
      </c>
      <c r="G193" s="1547">
        <v>18.91</v>
      </c>
      <c r="H193" s="1547">
        <v>42.14</v>
      </c>
      <c r="I193" s="1547">
        <v>25.21</v>
      </c>
      <c r="J193" s="1547">
        <v>105.34</v>
      </c>
      <c r="K193" s="1547">
        <v>63.02</v>
      </c>
      <c r="L193" s="1547"/>
      <c r="M193" s="1547"/>
      <c r="N193" s="1547">
        <v>63.204000000000001</v>
      </c>
      <c r="O193" s="1547">
        <v>37.811999999999998</v>
      </c>
      <c r="P193" s="1547">
        <v>84.272000000000006</v>
      </c>
      <c r="Q193" s="1547">
        <v>50.416000000000004</v>
      </c>
      <c r="R193" s="1547"/>
      <c r="S193" s="1547"/>
      <c r="T193" s="1547"/>
      <c r="U193" s="1547"/>
      <c r="V193" s="1547"/>
      <c r="W193" s="1547"/>
      <c r="X193" s="1547"/>
      <c r="Y193" s="1547"/>
    </row>
    <row r="194" spans="1:25">
      <c r="A194" s="1546">
        <v>187</v>
      </c>
      <c r="B194" s="1547">
        <v>52.82</v>
      </c>
      <c r="C194" s="1547">
        <v>31.59</v>
      </c>
      <c r="D194" s="1547"/>
      <c r="E194" s="1547"/>
      <c r="F194" s="1547">
        <v>31.69</v>
      </c>
      <c r="G194" s="1547">
        <v>18.95</v>
      </c>
      <c r="H194" s="1547">
        <v>42.26</v>
      </c>
      <c r="I194" s="1547">
        <v>25.27</v>
      </c>
      <c r="J194" s="1547">
        <v>105.64</v>
      </c>
      <c r="K194" s="1547">
        <v>63.18</v>
      </c>
      <c r="L194" s="1547"/>
      <c r="M194" s="1547"/>
      <c r="N194" s="1547">
        <v>63.384</v>
      </c>
      <c r="O194" s="1547">
        <v>37.908000000000001</v>
      </c>
      <c r="P194" s="1547">
        <v>84.512</v>
      </c>
      <c r="Q194" s="1547">
        <v>50.544000000000004</v>
      </c>
      <c r="R194" s="1547"/>
      <c r="S194" s="1547"/>
      <c r="T194" s="1547"/>
      <c r="U194" s="1547"/>
      <c r="V194" s="1547"/>
      <c r="W194" s="1547"/>
      <c r="X194" s="1547"/>
      <c r="Y194" s="1547"/>
    </row>
    <row r="195" spans="1:25">
      <c r="A195" s="1546">
        <v>188</v>
      </c>
      <c r="B195" s="1547">
        <v>52.96</v>
      </c>
      <c r="C195" s="1547">
        <v>31.68</v>
      </c>
      <c r="D195" s="1547"/>
      <c r="E195" s="1547"/>
      <c r="F195" s="1547">
        <v>31.78</v>
      </c>
      <c r="G195" s="1547">
        <v>19.010000000000002</v>
      </c>
      <c r="H195" s="1547">
        <v>42.37</v>
      </c>
      <c r="I195" s="1547">
        <v>25.34</v>
      </c>
      <c r="J195" s="1547">
        <v>105.92</v>
      </c>
      <c r="K195" s="1547">
        <v>63.36</v>
      </c>
      <c r="L195" s="1547"/>
      <c r="M195" s="1547"/>
      <c r="N195" s="1547">
        <v>63.552</v>
      </c>
      <c r="O195" s="1547">
        <v>38.015999999999998</v>
      </c>
      <c r="P195" s="1547">
        <v>84.736000000000004</v>
      </c>
      <c r="Q195" s="1547">
        <v>50.688000000000002</v>
      </c>
      <c r="R195" s="1547"/>
      <c r="S195" s="1547"/>
      <c r="T195" s="1547"/>
      <c r="U195" s="1547"/>
      <c r="V195" s="1547"/>
      <c r="W195" s="1547"/>
      <c r="X195" s="1547"/>
      <c r="Y195" s="1547"/>
    </row>
    <row r="196" spans="1:25">
      <c r="A196" s="1546">
        <v>189</v>
      </c>
      <c r="B196" s="1547">
        <v>53.11</v>
      </c>
      <c r="C196" s="1547">
        <v>31.77</v>
      </c>
      <c r="D196" s="1547"/>
      <c r="E196" s="1547"/>
      <c r="F196" s="1547">
        <v>31.87</v>
      </c>
      <c r="G196" s="1547">
        <v>19.059999999999999</v>
      </c>
      <c r="H196" s="1547">
        <v>42.49</v>
      </c>
      <c r="I196" s="1547">
        <v>25.42</v>
      </c>
      <c r="J196" s="1547">
        <v>106.22</v>
      </c>
      <c r="K196" s="1547">
        <v>63.54</v>
      </c>
      <c r="L196" s="1547"/>
      <c r="M196" s="1547"/>
      <c r="N196" s="1547">
        <v>63.731999999999999</v>
      </c>
      <c r="O196" s="1547">
        <v>38.123999999999995</v>
      </c>
      <c r="P196" s="1547">
        <v>84.975999999999999</v>
      </c>
      <c r="Q196" s="1547">
        <v>50.832000000000001</v>
      </c>
      <c r="R196" s="1547"/>
      <c r="S196" s="1547"/>
      <c r="T196" s="1547"/>
      <c r="U196" s="1547"/>
      <c r="V196" s="1547"/>
      <c r="W196" s="1547"/>
      <c r="X196" s="1547"/>
      <c r="Y196" s="1547"/>
    </row>
    <row r="197" spans="1:25">
      <c r="A197" s="1546">
        <v>190</v>
      </c>
      <c r="B197" s="1547">
        <v>53.26</v>
      </c>
      <c r="C197" s="1547">
        <v>31.86</v>
      </c>
      <c r="D197" s="1547"/>
      <c r="E197" s="1547"/>
      <c r="F197" s="1547">
        <v>31.96</v>
      </c>
      <c r="G197" s="1547">
        <v>19.12</v>
      </c>
      <c r="H197" s="1547">
        <v>42.61</v>
      </c>
      <c r="I197" s="1547">
        <v>25.49</v>
      </c>
      <c r="J197" s="1547">
        <v>106.52</v>
      </c>
      <c r="K197" s="1547">
        <v>63.72</v>
      </c>
      <c r="L197" s="1547"/>
      <c r="M197" s="1547"/>
      <c r="N197" s="1547">
        <v>63.911999999999992</v>
      </c>
      <c r="O197" s="1547">
        <v>38.231999999999999</v>
      </c>
      <c r="P197" s="1547">
        <v>85.216000000000008</v>
      </c>
      <c r="Q197" s="1547">
        <v>50.975999999999999</v>
      </c>
      <c r="R197" s="1547"/>
      <c r="S197" s="1547"/>
      <c r="T197" s="1547"/>
      <c r="U197" s="1547"/>
      <c r="V197" s="1547"/>
      <c r="W197" s="1547"/>
      <c r="X197" s="1547"/>
      <c r="Y197" s="1547"/>
    </row>
    <row r="198" spans="1:25">
      <c r="A198" s="1546">
        <v>191</v>
      </c>
      <c r="B198" s="1547">
        <v>53.41</v>
      </c>
      <c r="C198" s="1547">
        <v>31.95</v>
      </c>
      <c r="D198" s="1547"/>
      <c r="E198" s="1547"/>
      <c r="F198" s="1547">
        <v>32.049999999999997</v>
      </c>
      <c r="G198" s="1547">
        <v>19.170000000000002</v>
      </c>
      <c r="H198" s="1547">
        <v>42.73</v>
      </c>
      <c r="I198" s="1547">
        <v>25.56</v>
      </c>
      <c r="J198" s="1547">
        <v>106.82</v>
      </c>
      <c r="K198" s="1547">
        <v>63.9</v>
      </c>
      <c r="L198" s="1547"/>
      <c r="M198" s="1547"/>
      <c r="N198" s="1547">
        <v>64.091999999999999</v>
      </c>
      <c r="O198" s="1547">
        <v>38.339999999999996</v>
      </c>
      <c r="P198" s="1547">
        <v>85.456000000000003</v>
      </c>
      <c r="Q198" s="1547">
        <v>51.120000000000005</v>
      </c>
      <c r="R198" s="1547"/>
      <c r="S198" s="1547"/>
      <c r="T198" s="1547"/>
      <c r="U198" s="1547"/>
      <c r="V198" s="1547"/>
      <c r="W198" s="1547"/>
      <c r="X198" s="1547"/>
      <c r="Y198" s="1547"/>
    </row>
    <row r="199" spans="1:25">
      <c r="A199" s="1546">
        <v>192</v>
      </c>
      <c r="B199" s="1547">
        <v>53.56</v>
      </c>
      <c r="C199" s="1547">
        <v>32.03</v>
      </c>
      <c r="D199" s="1547"/>
      <c r="E199" s="1547"/>
      <c r="F199" s="1547">
        <v>32.14</v>
      </c>
      <c r="G199" s="1547">
        <v>19.22</v>
      </c>
      <c r="H199" s="1547">
        <v>42.85</v>
      </c>
      <c r="I199" s="1547">
        <v>25.62</v>
      </c>
      <c r="J199" s="1547">
        <v>107.12</v>
      </c>
      <c r="K199" s="1547">
        <v>64.06</v>
      </c>
      <c r="L199" s="1547"/>
      <c r="M199" s="1547"/>
      <c r="N199" s="1547">
        <v>64.272000000000006</v>
      </c>
      <c r="O199" s="1547">
        <v>38.436</v>
      </c>
      <c r="P199" s="1547">
        <v>85.696000000000012</v>
      </c>
      <c r="Q199" s="1547">
        <v>51.248000000000005</v>
      </c>
      <c r="R199" s="1547"/>
      <c r="S199" s="1547"/>
      <c r="T199" s="1547"/>
      <c r="U199" s="1547"/>
      <c r="V199" s="1547"/>
      <c r="W199" s="1547"/>
      <c r="X199" s="1547"/>
      <c r="Y199" s="1547"/>
    </row>
    <row r="200" spans="1:25">
      <c r="A200" s="1546">
        <v>193</v>
      </c>
      <c r="B200" s="1547">
        <v>53.71</v>
      </c>
      <c r="C200" s="1547">
        <v>32.119999999999997</v>
      </c>
      <c r="D200" s="1547"/>
      <c r="E200" s="1547"/>
      <c r="F200" s="1547">
        <v>32.229999999999997</v>
      </c>
      <c r="G200" s="1547">
        <v>19.27</v>
      </c>
      <c r="H200" s="1547">
        <v>42.97</v>
      </c>
      <c r="I200" s="1547">
        <v>25.7</v>
      </c>
      <c r="J200" s="1547">
        <v>107.42</v>
      </c>
      <c r="K200" s="1547">
        <v>64.239999999999995</v>
      </c>
      <c r="L200" s="1547"/>
      <c r="M200" s="1547"/>
      <c r="N200" s="1547">
        <v>64.451999999999998</v>
      </c>
      <c r="O200" s="1547">
        <v>38.543999999999997</v>
      </c>
      <c r="P200" s="1547">
        <v>85.936000000000007</v>
      </c>
      <c r="Q200" s="1547">
        <v>51.391999999999996</v>
      </c>
      <c r="R200" s="1547"/>
      <c r="S200" s="1547"/>
      <c r="T200" s="1547"/>
      <c r="U200" s="1547"/>
      <c r="V200" s="1547"/>
      <c r="W200" s="1547"/>
      <c r="X200" s="1547"/>
      <c r="Y200" s="1547"/>
    </row>
    <row r="201" spans="1:25">
      <c r="A201" s="1546">
        <v>194</v>
      </c>
      <c r="B201" s="1547">
        <v>53.86</v>
      </c>
      <c r="C201" s="1547">
        <v>32.21</v>
      </c>
      <c r="D201" s="1547"/>
      <c r="E201" s="1547"/>
      <c r="F201" s="1547">
        <v>32.32</v>
      </c>
      <c r="G201" s="1547">
        <v>19.329999999999998</v>
      </c>
      <c r="H201" s="1547">
        <v>43.09</v>
      </c>
      <c r="I201" s="1547">
        <v>25.77</v>
      </c>
      <c r="J201" s="1547">
        <v>107.72</v>
      </c>
      <c r="K201" s="1547">
        <v>64.42</v>
      </c>
      <c r="L201" s="1547"/>
      <c r="M201" s="1547"/>
      <c r="N201" s="1547">
        <v>64.631999999999991</v>
      </c>
      <c r="O201" s="1547">
        <v>38.652000000000001</v>
      </c>
      <c r="P201" s="1547">
        <v>86.176000000000002</v>
      </c>
      <c r="Q201" s="1547">
        <v>51.536000000000001</v>
      </c>
      <c r="R201" s="1547"/>
      <c r="S201" s="1547"/>
      <c r="T201" s="1547"/>
      <c r="U201" s="1547"/>
      <c r="V201" s="1547"/>
      <c r="W201" s="1547"/>
      <c r="X201" s="1547"/>
      <c r="Y201" s="1547"/>
    </row>
    <row r="202" spans="1:25">
      <c r="A202" s="1546">
        <v>195</v>
      </c>
      <c r="B202" s="1547">
        <v>54.01</v>
      </c>
      <c r="C202" s="1547">
        <v>32.299999999999997</v>
      </c>
      <c r="D202" s="1547"/>
      <c r="E202" s="1547"/>
      <c r="F202" s="1547">
        <v>32.409999999999997</v>
      </c>
      <c r="G202" s="1547">
        <v>19.38</v>
      </c>
      <c r="H202" s="1547">
        <v>43.21</v>
      </c>
      <c r="I202" s="1547">
        <v>25.84</v>
      </c>
      <c r="J202" s="1547">
        <v>108.02</v>
      </c>
      <c r="K202" s="1547">
        <v>64.599999999999994</v>
      </c>
      <c r="L202" s="1547"/>
      <c r="M202" s="1547"/>
      <c r="N202" s="1547">
        <v>64.811999999999998</v>
      </c>
      <c r="O202" s="1547">
        <v>38.76</v>
      </c>
      <c r="P202" s="1547">
        <v>86.415999999999997</v>
      </c>
      <c r="Q202" s="1547">
        <v>51.68</v>
      </c>
      <c r="R202" s="1547"/>
      <c r="S202" s="1547"/>
      <c r="T202" s="1547"/>
      <c r="U202" s="1547"/>
      <c r="V202" s="1547"/>
      <c r="W202" s="1547"/>
      <c r="X202" s="1547"/>
      <c r="Y202" s="1547"/>
    </row>
    <row r="203" spans="1:25">
      <c r="A203" s="1546">
        <v>196</v>
      </c>
      <c r="B203" s="1547">
        <v>54.16</v>
      </c>
      <c r="C203" s="1547">
        <v>32.39</v>
      </c>
      <c r="D203" s="1547"/>
      <c r="E203" s="1547"/>
      <c r="F203" s="1547">
        <v>32.5</v>
      </c>
      <c r="G203" s="1547">
        <v>19.43</v>
      </c>
      <c r="H203" s="1547">
        <v>43.33</v>
      </c>
      <c r="I203" s="1547">
        <v>25.91</v>
      </c>
      <c r="J203" s="1547">
        <v>108.32</v>
      </c>
      <c r="K203" s="1547">
        <v>64.78</v>
      </c>
      <c r="L203" s="1547"/>
      <c r="M203" s="1547"/>
      <c r="N203" s="1547">
        <v>64.99199999999999</v>
      </c>
      <c r="O203" s="1547">
        <v>38.868000000000002</v>
      </c>
      <c r="P203" s="1547">
        <v>86.656000000000006</v>
      </c>
      <c r="Q203" s="1547">
        <v>51.824000000000005</v>
      </c>
      <c r="R203" s="1547"/>
      <c r="S203" s="1547"/>
      <c r="T203" s="1547"/>
      <c r="U203" s="1547"/>
      <c r="V203" s="1547"/>
      <c r="W203" s="1547"/>
      <c r="X203" s="1547"/>
      <c r="Y203" s="1547"/>
    </row>
    <row r="204" spans="1:25">
      <c r="A204" s="1546">
        <v>197</v>
      </c>
      <c r="B204" s="1547">
        <v>54.31</v>
      </c>
      <c r="C204" s="1547">
        <v>32.47</v>
      </c>
      <c r="D204" s="1547"/>
      <c r="E204" s="1547"/>
      <c r="F204" s="1547">
        <v>32.590000000000003</v>
      </c>
      <c r="G204" s="1547">
        <v>19.48</v>
      </c>
      <c r="H204" s="1547">
        <v>43.45</v>
      </c>
      <c r="I204" s="1547">
        <v>25.98</v>
      </c>
      <c r="J204" s="1547">
        <v>108.62</v>
      </c>
      <c r="K204" s="1547">
        <v>64.94</v>
      </c>
      <c r="L204" s="1547"/>
      <c r="M204" s="1547"/>
      <c r="N204" s="1547">
        <v>65.171999999999997</v>
      </c>
      <c r="O204" s="1547">
        <v>38.963999999999999</v>
      </c>
      <c r="P204" s="1547">
        <v>86.896000000000015</v>
      </c>
      <c r="Q204" s="1547">
        <v>51.951999999999998</v>
      </c>
      <c r="R204" s="1547"/>
      <c r="S204" s="1547"/>
      <c r="T204" s="1547"/>
      <c r="U204" s="1547"/>
      <c r="V204" s="1547"/>
      <c r="W204" s="1547"/>
      <c r="X204" s="1547"/>
      <c r="Y204" s="1547"/>
    </row>
    <row r="205" spans="1:25">
      <c r="A205" s="1546">
        <v>198</v>
      </c>
      <c r="B205" s="1547">
        <v>54.46</v>
      </c>
      <c r="C205" s="1547">
        <v>32.56</v>
      </c>
      <c r="D205" s="1547"/>
      <c r="E205" s="1547"/>
      <c r="F205" s="1547">
        <v>32.68</v>
      </c>
      <c r="G205" s="1547">
        <v>19.54</v>
      </c>
      <c r="H205" s="1547">
        <v>43.57</v>
      </c>
      <c r="I205" s="1547">
        <v>26.05</v>
      </c>
      <c r="J205" s="1547">
        <v>108.92</v>
      </c>
      <c r="K205" s="1547">
        <v>65.12</v>
      </c>
      <c r="L205" s="1547"/>
      <c r="M205" s="1547"/>
      <c r="N205" s="1547">
        <v>65.352000000000004</v>
      </c>
      <c r="O205" s="1547">
        <v>39.072000000000003</v>
      </c>
      <c r="P205" s="1547">
        <v>87.13600000000001</v>
      </c>
      <c r="Q205" s="1547">
        <v>52.096000000000004</v>
      </c>
      <c r="R205" s="1547"/>
      <c r="S205" s="1547"/>
      <c r="T205" s="1547"/>
      <c r="U205" s="1547"/>
      <c r="V205" s="1547"/>
      <c r="W205" s="1547"/>
      <c r="X205" s="1547"/>
      <c r="Y205" s="1547"/>
    </row>
    <row r="206" spans="1:25">
      <c r="A206" s="1546">
        <v>199</v>
      </c>
      <c r="B206" s="1547">
        <v>54.61</v>
      </c>
      <c r="C206" s="1547">
        <v>32.65</v>
      </c>
      <c r="D206" s="1547"/>
      <c r="E206" s="1547"/>
      <c r="F206" s="1547">
        <v>32.770000000000003</v>
      </c>
      <c r="G206" s="1547">
        <v>19.59</v>
      </c>
      <c r="H206" s="1547">
        <v>43.69</v>
      </c>
      <c r="I206" s="1547">
        <v>26.12</v>
      </c>
      <c r="J206" s="1547">
        <v>109.22</v>
      </c>
      <c r="K206" s="1547">
        <v>65.3</v>
      </c>
      <c r="L206" s="1547"/>
      <c r="M206" s="1547"/>
      <c r="N206" s="1547">
        <v>65.531999999999996</v>
      </c>
      <c r="O206" s="1547">
        <v>39.18</v>
      </c>
      <c r="P206" s="1547">
        <v>87.376000000000005</v>
      </c>
      <c r="Q206" s="1547">
        <v>52.24</v>
      </c>
      <c r="R206" s="1547"/>
      <c r="S206" s="1547"/>
      <c r="T206" s="1547"/>
      <c r="U206" s="1547"/>
      <c r="V206" s="1547"/>
      <c r="W206" s="1547"/>
      <c r="X206" s="1547"/>
      <c r="Y206" s="1547"/>
    </row>
    <row r="207" spans="1:25">
      <c r="A207" s="1546">
        <v>200</v>
      </c>
      <c r="B207" s="1547">
        <v>54.75</v>
      </c>
      <c r="C207" s="1547">
        <v>32.74</v>
      </c>
      <c r="D207" s="1547"/>
      <c r="E207" s="1547"/>
      <c r="F207" s="1547">
        <v>32.85</v>
      </c>
      <c r="G207" s="1547">
        <v>19.64</v>
      </c>
      <c r="H207" s="1547">
        <v>43.8</v>
      </c>
      <c r="I207" s="1547">
        <v>26.19</v>
      </c>
      <c r="J207" s="1547">
        <v>109.5</v>
      </c>
      <c r="K207" s="1547">
        <v>65.48</v>
      </c>
      <c r="L207" s="1547"/>
      <c r="M207" s="1547"/>
      <c r="N207" s="1547">
        <v>65.7</v>
      </c>
      <c r="O207" s="1547">
        <v>39.288000000000004</v>
      </c>
      <c r="P207" s="1547">
        <v>87.600000000000009</v>
      </c>
      <c r="Q207" s="1547">
        <v>52.384000000000007</v>
      </c>
      <c r="R207" s="1547"/>
      <c r="S207" s="1547"/>
      <c r="T207" s="1547"/>
      <c r="U207" s="1547"/>
      <c r="V207" s="1547"/>
      <c r="W207" s="1547"/>
      <c r="X207" s="1547"/>
      <c r="Y207" s="1547"/>
    </row>
    <row r="208" spans="1:25">
      <c r="A208" s="1546">
        <v>201</v>
      </c>
      <c r="B208" s="1547">
        <v>54.81</v>
      </c>
      <c r="C208" s="1547">
        <v>32.770000000000003</v>
      </c>
      <c r="D208" s="1547"/>
      <c r="E208" s="1547"/>
      <c r="F208" s="1547">
        <v>32.89</v>
      </c>
      <c r="G208" s="1547">
        <v>19.66</v>
      </c>
      <c r="H208" s="1547">
        <v>43.85</v>
      </c>
      <c r="I208" s="1547">
        <v>26.22</v>
      </c>
      <c r="J208" s="1547">
        <v>109.62</v>
      </c>
      <c r="K208" s="1547">
        <v>65.540000000000006</v>
      </c>
      <c r="L208" s="1547"/>
      <c r="M208" s="1547"/>
      <c r="N208" s="1547">
        <v>65.772000000000006</v>
      </c>
      <c r="O208" s="1547">
        <v>39.324000000000005</v>
      </c>
      <c r="P208" s="1547">
        <v>87.696000000000012</v>
      </c>
      <c r="Q208" s="1547">
        <v>52.432000000000009</v>
      </c>
      <c r="R208" s="1547"/>
      <c r="S208" s="1547"/>
      <c r="T208" s="1547"/>
      <c r="U208" s="1547"/>
      <c r="V208" s="1547"/>
      <c r="W208" s="1547"/>
      <c r="X208" s="1547"/>
      <c r="Y208" s="1547"/>
    </row>
    <row r="209" spans="1:25">
      <c r="A209" s="1546">
        <v>202</v>
      </c>
      <c r="B209" s="1547">
        <v>54.86</v>
      </c>
      <c r="C209" s="1547">
        <v>32.799999999999997</v>
      </c>
      <c r="D209" s="1547"/>
      <c r="E209" s="1547"/>
      <c r="F209" s="1547">
        <v>32.92</v>
      </c>
      <c r="G209" s="1547">
        <v>19.68</v>
      </c>
      <c r="H209" s="1547">
        <v>43.89</v>
      </c>
      <c r="I209" s="1547">
        <v>26.24</v>
      </c>
      <c r="J209" s="1547">
        <v>109.72</v>
      </c>
      <c r="K209" s="1547">
        <v>65.599999999999994</v>
      </c>
      <c r="L209" s="1547"/>
      <c r="M209" s="1547"/>
      <c r="N209" s="1547">
        <v>65.831999999999994</v>
      </c>
      <c r="O209" s="1547">
        <v>39.359999999999992</v>
      </c>
      <c r="P209" s="1547">
        <v>87.77600000000001</v>
      </c>
      <c r="Q209" s="1547">
        <v>52.48</v>
      </c>
      <c r="R209" s="1547"/>
      <c r="S209" s="1547"/>
      <c r="T209" s="1547"/>
      <c r="U209" s="1547"/>
      <c r="V209" s="1547"/>
      <c r="W209" s="1547"/>
      <c r="X209" s="1547"/>
      <c r="Y209" s="1547"/>
    </row>
    <row r="210" spans="1:25">
      <c r="A210" s="1546">
        <v>203</v>
      </c>
      <c r="B210" s="1547">
        <v>54.92</v>
      </c>
      <c r="C210" s="1547">
        <v>32.83</v>
      </c>
      <c r="D210" s="1547"/>
      <c r="E210" s="1547"/>
      <c r="F210" s="1547">
        <v>32.950000000000003</v>
      </c>
      <c r="G210" s="1547">
        <v>19.7</v>
      </c>
      <c r="H210" s="1547">
        <v>43.94</v>
      </c>
      <c r="I210" s="1547">
        <v>26.26</v>
      </c>
      <c r="J210" s="1547">
        <v>109.84</v>
      </c>
      <c r="K210" s="1547">
        <v>65.66</v>
      </c>
      <c r="L210" s="1547"/>
      <c r="M210" s="1547"/>
      <c r="N210" s="1547">
        <v>65.903999999999996</v>
      </c>
      <c r="O210" s="1547">
        <v>39.395999999999994</v>
      </c>
      <c r="P210" s="1547">
        <v>87.872000000000014</v>
      </c>
      <c r="Q210" s="1547">
        <v>52.527999999999999</v>
      </c>
      <c r="R210" s="1547"/>
      <c r="S210" s="1547"/>
      <c r="T210" s="1547"/>
      <c r="U210" s="1547"/>
      <c r="V210" s="1547"/>
      <c r="W210" s="1547"/>
      <c r="X210" s="1547"/>
      <c r="Y210" s="1547"/>
    </row>
    <row r="211" spans="1:25">
      <c r="A211" s="1546">
        <v>204</v>
      </c>
      <c r="B211" s="1547">
        <v>54.97</v>
      </c>
      <c r="C211" s="1547">
        <v>32.869999999999997</v>
      </c>
      <c r="D211" s="1547"/>
      <c r="E211" s="1547"/>
      <c r="F211" s="1547">
        <v>32.979999999999997</v>
      </c>
      <c r="G211" s="1547">
        <v>19.72</v>
      </c>
      <c r="H211" s="1547">
        <v>43.98</v>
      </c>
      <c r="I211" s="1547">
        <v>26.3</v>
      </c>
      <c r="J211" s="1547">
        <v>109.94</v>
      </c>
      <c r="K211" s="1547">
        <v>65.739999999999995</v>
      </c>
      <c r="L211" s="1547"/>
      <c r="M211" s="1547"/>
      <c r="N211" s="1547">
        <v>65.963999999999999</v>
      </c>
      <c r="O211" s="1547">
        <v>39.443999999999996</v>
      </c>
      <c r="P211" s="1547">
        <v>87.951999999999998</v>
      </c>
      <c r="Q211" s="1547">
        <v>52.591999999999999</v>
      </c>
      <c r="R211" s="1547"/>
      <c r="S211" s="1547"/>
      <c r="T211" s="1547"/>
      <c r="U211" s="1547"/>
      <c r="V211" s="1547"/>
      <c r="W211" s="1547"/>
      <c r="X211" s="1547"/>
      <c r="Y211" s="1547"/>
    </row>
    <row r="212" spans="1:25">
      <c r="A212" s="1546">
        <v>205</v>
      </c>
      <c r="B212" s="1547">
        <v>55.03</v>
      </c>
      <c r="C212" s="1547">
        <v>32.9</v>
      </c>
      <c r="D212" s="1547"/>
      <c r="E212" s="1547"/>
      <c r="F212" s="1547">
        <v>33.020000000000003</v>
      </c>
      <c r="G212" s="1547">
        <v>19.739999999999998</v>
      </c>
      <c r="H212" s="1547">
        <v>44.02</v>
      </c>
      <c r="I212" s="1547">
        <v>26.32</v>
      </c>
      <c r="J212" s="1547">
        <v>110.06</v>
      </c>
      <c r="K212" s="1547">
        <v>65.8</v>
      </c>
      <c r="L212" s="1547"/>
      <c r="M212" s="1547"/>
      <c r="N212" s="1547">
        <v>66.036000000000001</v>
      </c>
      <c r="O212" s="1547">
        <v>39.479999999999997</v>
      </c>
      <c r="P212" s="1547">
        <v>88.048000000000002</v>
      </c>
      <c r="Q212" s="1547">
        <v>52.64</v>
      </c>
      <c r="R212" s="1547"/>
      <c r="S212" s="1547"/>
      <c r="T212" s="1547"/>
      <c r="U212" s="1547"/>
      <c r="V212" s="1547"/>
      <c r="W212" s="1547"/>
      <c r="X212" s="1547"/>
      <c r="Y212" s="1547"/>
    </row>
    <row r="213" spans="1:25">
      <c r="A213" s="1546">
        <v>206</v>
      </c>
      <c r="B213" s="1547">
        <v>55.08</v>
      </c>
      <c r="C213" s="1547">
        <v>32.93</v>
      </c>
      <c r="D213" s="1547"/>
      <c r="E213" s="1547"/>
      <c r="F213" s="1547">
        <v>33.049999999999997</v>
      </c>
      <c r="G213" s="1547">
        <v>19.760000000000002</v>
      </c>
      <c r="H213" s="1547">
        <v>44.06</v>
      </c>
      <c r="I213" s="1547">
        <v>26.34</v>
      </c>
      <c r="J213" s="1547">
        <v>110.16</v>
      </c>
      <c r="K213" s="1547">
        <v>65.86</v>
      </c>
      <c r="L213" s="1547"/>
      <c r="M213" s="1547"/>
      <c r="N213" s="1547">
        <v>66.095999999999989</v>
      </c>
      <c r="O213" s="1547">
        <v>39.515999999999998</v>
      </c>
      <c r="P213" s="1547">
        <v>88.128</v>
      </c>
      <c r="Q213" s="1547">
        <v>52.688000000000002</v>
      </c>
      <c r="R213" s="1547"/>
      <c r="S213" s="1547"/>
      <c r="T213" s="1547"/>
      <c r="U213" s="1547"/>
      <c r="V213" s="1547"/>
      <c r="W213" s="1547"/>
      <c r="X213" s="1547"/>
      <c r="Y213" s="1547"/>
    </row>
    <row r="214" spans="1:25">
      <c r="A214" s="1546">
        <v>207</v>
      </c>
      <c r="B214" s="1547">
        <v>55.13</v>
      </c>
      <c r="C214" s="1547">
        <v>32.96</v>
      </c>
      <c r="D214" s="1547"/>
      <c r="E214" s="1547"/>
      <c r="F214" s="1547">
        <v>33.08</v>
      </c>
      <c r="G214" s="1547">
        <v>19.78</v>
      </c>
      <c r="H214" s="1547">
        <v>44.1</v>
      </c>
      <c r="I214" s="1547">
        <v>26.37</v>
      </c>
      <c r="J214" s="1547">
        <v>110.26</v>
      </c>
      <c r="K214" s="1547">
        <v>65.92</v>
      </c>
      <c r="L214" s="1547"/>
      <c r="M214" s="1547"/>
      <c r="N214" s="1547">
        <v>66.156000000000006</v>
      </c>
      <c r="O214" s="1547">
        <v>39.552</v>
      </c>
      <c r="P214" s="1547">
        <v>88.208000000000013</v>
      </c>
      <c r="Q214" s="1547">
        <v>52.736000000000004</v>
      </c>
      <c r="R214" s="1547"/>
      <c r="S214" s="1547"/>
      <c r="T214" s="1547"/>
      <c r="U214" s="1547"/>
      <c r="V214" s="1547"/>
      <c r="W214" s="1547"/>
      <c r="X214" s="1547"/>
      <c r="Y214" s="1547"/>
    </row>
    <row r="215" spans="1:25">
      <c r="A215" s="1546">
        <v>208</v>
      </c>
      <c r="B215" s="1547">
        <v>55.19</v>
      </c>
      <c r="C215" s="1547">
        <v>32.99</v>
      </c>
      <c r="D215" s="1547"/>
      <c r="E215" s="1547"/>
      <c r="F215" s="1547">
        <v>33.11</v>
      </c>
      <c r="G215" s="1547">
        <v>19.79</v>
      </c>
      <c r="H215" s="1547">
        <v>44.15</v>
      </c>
      <c r="I215" s="1547">
        <v>26.39</v>
      </c>
      <c r="J215" s="1547">
        <v>110.38</v>
      </c>
      <c r="K215" s="1547">
        <v>65.98</v>
      </c>
      <c r="L215" s="1547"/>
      <c r="M215" s="1547"/>
      <c r="N215" s="1547">
        <v>66.227999999999994</v>
      </c>
      <c r="O215" s="1547">
        <v>39.588000000000001</v>
      </c>
      <c r="P215" s="1547">
        <v>88.304000000000002</v>
      </c>
      <c r="Q215" s="1547">
        <v>52.784000000000006</v>
      </c>
      <c r="R215" s="1547"/>
      <c r="S215" s="1547"/>
      <c r="T215" s="1547"/>
      <c r="U215" s="1547"/>
      <c r="V215" s="1547"/>
      <c r="W215" s="1547"/>
      <c r="X215" s="1547"/>
      <c r="Y215" s="1547"/>
    </row>
    <row r="216" spans="1:25">
      <c r="A216" s="1546">
        <v>209</v>
      </c>
      <c r="B216" s="1547">
        <v>55.24</v>
      </c>
      <c r="C216" s="1547">
        <v>33.03</v>
      </c>
      <c r="D216" s="1547"/>
      <c r="E216" s="1547"/>
      <c r="F216" s="1547">
        <v>33.14</v>
      </c>
      <c r="G216" s="1547">
        <v>19.82</v>
      </c>
      <c r="H216" s="1547">
        <v>44.19</v>
      </c>
      <c r="I216" s="1547">
        <v>26.42</v>
      </c>
      <c r="J216" s="1547">
        <v>110.48</v>
      </c>
      <c r="K216" s="1547">
        <v>66.06</v>
      </c>
      <c r="L216" s="1547"/>
      <c r="M216" s="1547"/>
      <c r="N216" s="1547">
        <v>66.287999999999997</v>
      </c>
      <c r="O216" s="1547">
        <v>39.636000000000003</v>
      </c>
      <c r="P216" s="1547">
        <v>88.384000000000015</v>
      </c>
      <c r="Q216" s="1547">
        <v>52.848000000000006</v>
      </c>
      <c r="R216" s="1547"/>
      <c r="S216" s="1547"/>
      <c r="T216" s="1547"/>
      <c r="U216" s="1547"/>
      <c r="V216" s="1547"/>
      <c r="W216" s="1547"/>
      <c r="X216" s="1547"/>
      <c r="Y216" s="1547"/>
    </row>
    <row r="217" spans="1:25">
      <c r="A217" s="1546">
        <v>210</v>
      </c>
      <c r="B217" s="1547">
        <v>55.3</v>
      </c>
      <c r="C217" s="1547">
        <v>33.06</v>
      </c>
      <c r="D217" s="1547"/>
      <c r="E217" s="1547"/>
      <c r="F217" s="1547">
        <v>33.18</v>
      </c>
      <c r="G217" s="1547">
        <v>19.84</v>
      </c>
      <c r="H217" s="1547">
        <v>44.24</v>
      </c>
      <c r="I217" s="1547">
        <v>26.45</v>
      </c>
      <c r="J217" s="1547">
        <v>110.6</v>
      </c>
      <c r="K217" s="1547">
        <v>66.12</v>
      </c>
      <c r="L217" s="1547"/>
      <c r="M217" s="1547"/>
      <c r="N217" s="1547">
        <v>66.36</v>
      </c>
      <c r="O217" s="1547">
        <v>39.672000000000004</v>
      </c>
      <c r="P217" s="1547">
        <v>88.48</v>
      </c>
      <c r="Q217" s="1547">
        <v>52.896000000000008</v>
      </c>
      <c r="R217" s="1547"/>
      <c r="S217" s="1547"/>
      <c r="T217" s="1547"/>
      <c r="U217" s="1547"/>
      <c r="V217" s="1547"/>
      <c r="W217" s="1547"/>
      <c r="X217" s="1547"/>
      <c r="Y217" s="1547"/>
    </row>
    <row r="218" spans="1:25">
      <c r="A218" s="1546">
        <v>211</v>
      </c>
      <c r="B218" s="1547">
        <v>55.35</v>
      </c>
      <c r="C218" s="1547">
        <v>33.090000000000003</v>
      </c>
      <c r="D218" s="1547"/>
      <c r="E218" s="1547"/>
      <c r="F218" s="1547">
        <v>33.21</v>
      </c>
      <c r="G218" s="1547">
        <v>19.850000000000001</v>
      </c>
      <c r="H218" s="1547">
        <v>44.28</v>
      </c>
      <c r="I218" s="1547">
        <v>26.47</v>
      </c>
      <c r="J218" s="1547">
        <v>110.7</v>
      </c>
      <c r="K218" s="1547">
        <v>66.180000000000007</v>
      </c>
      <c r="L218" s="1547"/>
      <c r="M218" s="1547"/>
      <c r="N218" s="1547">
        <v>66.42</v>
      </c>
      <c r="O218" s="1547">
        <v>39.708000000000006</v>
      </c>
      <c r="P218" s="1547">
        <v>88.56</v>
      </c>
      <c r="Q218" s="1547">
        <v>52.94400000000001</v>
      </c>
      <c r="R218" s="1547"/>
      <c r="S218" s="1547"/>
      <c r="T218" s="1547"/>
      <c r="U218" s="1547"/>
      <c r="V218" s="1547"/>
      <c r="W218" s="1547"/>
      <c r="X218" s="1547"/>
      <c r="Y218" s="1547"/>
    </row>
    <row r="219" spans="1:25">
      <c r="A219" s="1546">
        <v>212</v>
      </c>
      <c r="B219" s="1547">
        <v>55.4</v>
      </c>
      <c r="C219" s="1547">
        <v>33.119999999999997</v>
      </c>
      <c r="D219" s="1547"/>
      <c r="E219" s="1547"/>
      <c r="F219" s="1547">
        <v>33.24</v>
      </c>
      <c r="G219" s="1547">
        <v>19.87</v>
      </c>
      <c r="H219" s="1547">
        <v>44.32</v>
      </c>
      <c r="I219" s="1547">
        <v>26.5</v>
      </c>
      <c r="J219" s="1547">
        <v>110.8</v>
      </c>
      <c r="K219" s="1547">
        <v>66.239999999999995</v>
      </c>
      <c r="L219" s="1547"/>
      <c r="M219" s="1547"/>
      <c r="N219" s="1547">
        <v>66.47999999999999</v>
      </c>
      <c r="O219" s="1547">
        <v>39.743999999999993</v>
      </c>
      <c r="P219" s="1547">
        <v>88.64</v>
      </c>
      <c r="Q219" s="1547">
        <v>52.991999999999997</v>
      </c>
      <c r="R219" s="1547"/>
      <c r="S219" s="1547"/>
      <c r="T219" s="1547"/>
      <c r="U219" s="1547"/>
      <c r="V219" s="1547"/>
      <c r="W219" s="1547"/>
      <c r="X219" s="1547"/>
      <c r="Y219" s="1547"/>
    </row>
    <row r="220" spans="1:25">
      <c r="A220" s="1546">
        <v>213</v>
      </c>
      <c r="B220" s="1547">
        <v>55.46</v>
      </c>
      <c r="C220" s="1547">
        <v>33.15</v>
      </c>
      <c r="D220" s="1547"/>
      <c r="E220" s="1547"/>
      <c r="F220" s="1547">
        <v>33.28</v>
      </c>
      <c r="G220" s="1547">
        <v>19.89</v>
      </c>
      <c r="H220" s="1547">
        <v>44.37</v>
      </c>
      <c r="I220" s="1547">
        <v>26.52</v>
      </c>
      <c r="J220" s="1547">
        <v>110.92</v>
      </c>
      <c r="K220" s="1547">
        <v>66.3</v>
      </c>
      <c r="L220" s="1547"/>
      <c r="M220" s="1547"/>
      <c r="N220" s="1547">
        <v>66.551999999999992</v>
      </c>
      <c r="O220" s="1547">
        <v>39.779999999999994</v>
      </c>
      <c r="P220" s="1547">
        <v>88.736000000000004</v>
      </c>
      <c r="Q220" s="1547">
        <v>53.04</v>
      </c>
      <c r="R220" s="1547"/>
      <c r="S220" s="1547"/>
      <c r="T220" s="1547"/>
      <c r="U220" s="1547"/>
      <c r="V220" s="1547"/>
      <c r="W220" s="1547"/>
      <c r="X220" s="1547"/>
      <c r="Y220" s="1547"/>
    </row>
    <row r="221" spans="1:25">
      <c r="A221" s="1546">
        <v>214</v>
      </c>
      <c r="B221" s="1547">
        <v>55.51</v>
      </c>
      <c r="C221" s="1547">
        <v>33.18</v>
      </c>
      <c r="D221" s="1547"/>
      <c r="E221" s="1547"/>
      <c r="F221" s="1547">
        <v>33.31</v>
      </c>
      <c r="G221" s="1547">
        <v>19.91</v>
      </c>
      <c r="H221" s="1547">
        <v>44.41</v>
      </c>
      <c r="I221" s="1547">
        <v>26.54</v>
      </c>
      <c r="J221" s="1547">
        <v>111.02</v>
      </c>
      <c r="K221" s="1547">
        <v>66.36</v>
      </c>
      <c r="L221" s="1547"/>
      <c r="M221" s="1547"/>
      <c r="N221" s="1547">
        <v>66.611999999999995</v>
      </c>
      <c r="O221" s="1547">
        <v>39.815999999999995</v>
      </c>
      <c r="P221" s="1547">
        <v>88.816000000000003</v>
      </c>
      <c r="Q221" s="1547">
        <v>53.088000000000001</v>
      </c>
      <c r="R221" s="1547"/>
      <c r="S221" s="1547"/>
      <c r="T221" s="1547"/>
      <c r="U221" s="1547"/>
      <c r="V221" s="1547"/>
      <c r="W221" s="1547"/>
      <c r="X221" s="1547"/>
      <c r="Y221" s="1547"/>
    </row>
    <row r="222" spans="1:25">
      <c r="A222" s="1546">
        <v>215</v>
      </c>
      <c r="B222" s="1547">
        <v>55.57</v>
      </c>
      <c r="C222" s="1547">
        <v>33.22</v>
      </c>
      <c r="D222" s="1547"/>
      <c r="E222" s="1547"/>
      <c r="F222" s="1547">
        <v>33.340000000000003</v>
      </c>
      <c r="G222" s="1547">
        <v>19.93</v>
      </c>
      <c r="H222" s="1547">
        <v>44.46</v>
      </c>
      <c r="I222" s="1547">
        <v>26.58</v>
      </c>
      <c r="J222" s="1547">
        <v>111.14</v>
      </c>
      <c r="K222" s="1547">
        <v>66.44</v>
      </c>
      <c r="L222" s="1547"/>
      <c r="M222" s="1547"/>
      <c r="N222" s="1547">
        <v>66.683999999999997</v>
      </c>
      <c r="O222" s="1547">
        <v>39.863999999999997</v>
      </c>
      <c r="P222" s="1547">
        <v>88.912000000000006</v>
      </c>
      <c r="Q222" s="1547">
        <v>53.152000000000001</v>
      </c>
      <c r="R222" s="1547"/>
      <c r="S222" s="1547"/>
      <c r="T222" s="1547"/>
      <c r="U222" s="1547"/>
      <c r="V222" s="1547"/>
      <c r="W222" s="1547"/>
      <c r="X222" s="1547"/>
      <c r="Y222" s="1547"/>
    </row>
    <row r="223" spans="1:25">
      <c r="A223" s="1546">
        <v>216</v>
      </c>
      <c r="B223" s="1547">
        <v>55.62</v>
      </c>
      <c r="C223" s="1547">
        <v>33.25</v>
      </c>
      <c r="D223" s="1547"/>
      <c r="E223" s="1547"/>
      <c r="F223" s="1547">
        <v>33.369999999999997</v>
      </c>
      <c r="G223" s="1547">
        <v>19.95</v>
      </c>
      <c r="H223" s="1547">
        <v>44.5</v>
      </c>
      <c r="I223" s="1547">
        <v>26.6</v>
      </c>
      <c r="J223" s="1547">
        <v>111.24</v>
      </c>
      <c r="K223" s="1547">
        <v>66.5</v>
      </c>
      <c r="L223" s="1547"/>
      <c r="M223" s="1547"/>
      <c r="N223" s="1547">
        <v>66.744</v>
      </c>
      <c r="O223" s="1547">
        <v>39.9</v>
      </c>
      <c r="P223" s="1547">
        <v>88.992000000000004</v>
      </c>
      <c r="Q223" s="1547">
        <v>53.2</v>
      </c>
      <c r="R223" s="1547"/>
      <c r="S223" s="1547"/>
      <c r="T223" s="1547"/>
      <c r="U223" s="1547"/>
      <c r="V223" s="1547"/>
      <c r="W223" s="1547"/>
      <c r="X223" s="1547"/>
      <c r="Y223" s="1547"/>
    </row>
    <row r="224" spans="1:25">
      <c r="A224" s="1546">
        <v>217</v>
      </c>
      <c r="B224" s="1547">
        <v>55.67</v>
      </c>
      <c r="C224" s="1547">
        <v>33.28</v>
      </c>
      <c r="D224" s="1547"/>
      <c r="E224" s="1547"/>
      <c r="F224" s="1547">
        <v>33.4</v>
      </c>
      <c r="G224" s="1547">
        <v>19.97</v>
      </c>
      <c r="H224" s="1547">
        <v>44.54</v>
      </c>
      <c r="I224" s="1547">
        <v>26.62</v>
      </c>
      <c r="J224" s="1547">
        <v>111.34</v>
      </c>
      <c r="K224" s="1547">
        <v>66.56</v>
      </c>
      <c r="L224" s="1547"/>
      <c r="M224" s="1547"/>
      <c r="N224" s="1547">
        <v>66.804000000000002</v>
      </c>
      <c r="O224" s="1547">
        <v>39.936</v>
      </c>
      <c r="P224" s="1547">
        <v>89.072000000000003</v>
      </c>
      <c r="Q224" s="1547">
        <v>53.248000000000005</v>
      </c>
      <c r="R224" s="1547"/>
      <c r="S224" s="1547"/>
      <c r="T224" s="1547"/>
      <c r="U224" s="1547"/>
      <c r="V224" s="1547"/>
      <c r="W224" s="1547"/>
      <c r="X224" s="1547"/>
      <c r="Y224" s="1547"/>
    </row>
    <row r="225" spans="1:25">
      <c r="A225" s="1546">
        <v>218</v>
      </c>
      <c r="B225" s="1547">
        <v>55.73</v>
      </c>
      <c r="C225" s="1547">
        <v>33.31</v>
      </c>
      <c r="D225" s="1547"/>
      <c r="E225" s="1547"/>
      <c r="F225" s="1547">
        <v>33.44</v>
      </c>
      <c r="G225" s="1547">
        <v>19.989999999999998</v>
      </c>
      <c r="H225" s="1547">
        <v>44.58</v>
      </c>
      <c r="I225" s="1547">
        <v>26.65</v>
      </c>
      <c r="J225" s="1547">
        <v>111.46</v>
      </c>
      <c r="K225" s="1547">
        <v>66.62</v>
      </c>
      <c r="L225" s="1547"/>
      <c r="M225" s="1547"/>
      <c r="N225" s="1547">
        <v>66.875999999999991</v>
      </c>
      <c r="O225" s="1547">
        <v>39.972000000000001</v>
      </c>
      <c r="P225" s="1547">
        <v>89.168000000000006</v>
      </c>
      <c r="Q225" s="1547">
        <v>53.296000000000006</v>
      </c>
      <c r="R225" s="1547"/>
      <c r="S225" s="1547"/>
      <c r="T225" s="1547"/>
      <c r="U225" s="1547"/>
      <c r="V225" s="1547"/>
      <c r="W225" s="1547"/>
      <c r="X225" s="1547"/>
      <c r="Y225" s="1547"/>
    </row>
    <row r="226" spans="1:25">
      <c r="A226" s="1546">
        <v>219</v>
      </c>
      <c r="B226" s="1547">
        <v>55.78</v>
      </c>
      <c r="C226" s="1547">
        <v>33.340000000000003</v>
      </c>
      <c r="D226" s="1547"/>
      <c r="E226" s="1547"/>
      <c r="F226" s="1547">
        <v>33.47</v>
      </c>
      <c r="G226" s="1547">
        <v>20</v>
      </c>
      <c r="H226" s="1547">
        <v>44.62</v>
      </c>
      <c r="I226" s="1547">
        <v>26.67</v>
      </c>
      <c r="J226" s="1547">
        <v>111.56</v>
      </c>
      <c r="K226" s="1547">
        <v>66.680000000000007</v>
      </c>
      <c r="L226" s="1547"/>
      <c r="M226" s="1547"/>
      <c r="N226" s="1547">
        <v>66.935999999999993</v>
      </c>
      <c r="O226" s="1547">
        <v>40.008000000000003</v>
      </c>
      <c r="P226" s="1547">
        <v>89.248000000000005</v>
      </c>
      <c r="Q226" s="1547">
        <v>53.344000000000008</v>
      </c>
      <c r="R226" s="1547"/>
      <c r="S226" s="1547"/>
      <c r="T226" s="1547"/>
      <c r="U226" s="1547"/>
      <c r="V226" s="1547"/>
      <c r="W226" s="1547"/>
      <c r="X226" s="1547"/>
      <c r="Y226" s="1547"/>
    </row>
    <row r="227" spans="1:25">
      <c r="A227" s="1546">
        <v>220</v>
      </c>
      <c r="B227" s="1547">
        <v>55.84</v>
      </c>
      <c r="C227" s="1547">
        <v>33.380000000000003</v>
      </c>
      <c r="D227" s="1547"/>
      <c r="E227" s="1547"/>
      <c r="F227" s="1547">
        <v>33.5</v>
      </c>
      <c r="G227" s="1547">
        <v>20.03</v>
      </c>
      <c r="H227" s="1547">
        <v>44.67</v>
      </c>
      <c r="I227" s="1547">
        <v>26.7</v>
      </c>
      <c r="J227" s="1547">
        <v>111.68</v>
      </c>
      <c r="K227" s="1547">
        <v>66.760000000000005</v>
      </c>
      <c r="L227" s="1547"/>
      <c r="M227" s="1547"/>
      <c r="N227" s="1547">
        <v>67.007999999999996</v>
      </c>
      <c r="O227" s="1547">
        <v>40.056000000000004</v>
      </c>
      <c r="P227" s="1547">
        <v>89.344000000000008</v>
      </c>
      <c r="Q227" s="1547">
        <v>53.408000000000008</v>
      </c>
      <c r="R227" s="1547"/>
      <c r="S227" s="1547"/>
      <c r="T227" s="1547"/>
      <c r="U227" s="1547"/>
      <c r="V227" s="1547"/>
      <c r="W227" s="1547"/>
      <c r="X227" s="1547"/>
      <c r="Y227" s="1547"/>
    </row>
    <row r="228" spans="1:25">
      <c r="A228" s="1546">
        <v>221</v>
      </c>
      <c r="B228" s="1547">
        <v>55.89</v>
      </c>
      <c r="C228" s="1547">
        <v>33.409999999999997</v>
      </c>
      <c r="D228" s="1547"/>
      <c r="E228" s="1547"/>
      <c r="F228" s="1547">
        <v>33.53</v>
      </c>
      <c r="G228" s="1547">
        <v>20.05</v>
      </c>
      <c r="H228" s="1547">
        <v>44.71</v>
      </c>
      <c r="I228" s="1547">
        <v>26.73</v>
      </c>
      <c r="J228" s="1547">
        <v>111.78</v>
      </c>
      <c r="K228" s="1547">
        <v>66.819999999999993</v>
      </c>
      <c r="L228" s="1547"/>
      <c r="M228" s="1547"/>
      <c r="N228" s="1547">
        <v>67.067999999999998</v>
      </c>
      <c r="O228" s="1547">
        <v>40.091999999999992</v>
      </c>
      <c r="P228" s="1547">
        <v>89.424000000000007</v>
      </c>
      <c r="Q228" s="1547">
        <v>53.455999999999996</v>
      </c>
      <c r="R228" s="1547"/>
      <c r="S228" s="1547"/>
      <c r="T228" s="1547"/>
      <c r="U228" s="1547"/>
      <c r="V228" s="1547"/>
      <c r="W228" s="1547"/>
      <c r="X228" s="1547"/>
      <c r="Y228" s="1547"/>
    </row>
    <row r="229" spans="1:25">
      <c r="A229" s="1546">
        <v>222</v>
      </c>
      <c r="B229" s="1547">
        <v>55.94</v>
      </c>
      <c r="C229" s="1547">
        <v>33.44</v>
      </c>
      <c r="D229" s="1547"/>
      <c r="E229" s="1547"/>
      <c r="F229" s="1547">
        <v>33.56</v>
      </c>
      <c r="G229" s="1547">
        <v>20.059999999999999</v>
      </c>
      <c r="H229" s="1547">
        <v>44.75</v>
      </c>
      <c r="I229" s="1547">
        <v>26.75</v>
      </c>
      <c r="J229" s="1547">
        <v>111.88</v>
      </c>
      <c r="K229" s="1547">
        <v>66.88</v>
      </c>
      <c r="L229" s="1547"/>
      <c r="M229" s="1547"/>
      <c r="N229" s="1547">
        <v>67.128</v>
      </c>
      <c r="O229" s="1547">
        <v>40.127999999999993</v>
      </c>
      <c r="P229" s="1547">
        <v>89.504000000000005</v>
      </c>
      <c r="Q229" s="1547">
        <v>53.503999999999998</v>
      </c>
      <c r="R229" s="1547"/>
      <c r="S229" s="1547"/>
      <c r="T229" s="1547"/>
      <c r="U229" s="1547"/>
      <c r="V229" s="1547"/>
      <c r="W229" s="1547"/>
      <c r="X229" s="1547"/>
      <c r="Y229" s="1547"/>
    </row>
    <row r="230" spans="1:25">
      <c r="A230" s="1546">
        <v>223</v>
      </c>
      <c r="B230" s="1547">
        <v>56</v>
      </c>
      <c r="C230" s="1547">
        <v>33.47</v>
      </c>
      <c r="D230" s="1547"/>
      <c r="E230" s="1547"/>
      <c r="F230" s="1547">
        <v>33.6</v>
      </c>
      <c r="G230" s="1547">
        <v>20.079999999999998</v>
      </c>
      <c r="H230" s="1547">
        <v>44.8</v>
      </c>
      <c r="I230" s="1547">
        <v>26.78</v>
      </c>
      <c r="J230" s="1547">
        <v>112</v>
      </c>
      <c r="K230" s="1547">
        <v>66.94</v>
      </c>
      <c r="L230" s="1547"/>
      <c r="M230" s="1547"/>
      <c r="N230" s="1547">
        <v>67.2</v>
      </c>
      <c r="O230" s="1547">
        <v>40.163999999999994</v>
      </c>
      <c r="P230" s="1547">
        <v>89.600000000000009</v>
      </c>
      <c r="Q230" s="1547">
        <v>53.552</v>
      </c>
      <c r="R230" s="1547"/>
      <c r="S230" s="1547"/>
      <c r="T230" s="1547"/>
      <c r="U230" s="1547"/>
      <c r="V230" s="1547"/>
      <c r="W230" s="1547"/>
      <c r="X230" s="1547"/>
      <c r="Y230" s="1547"/>
    </row>
    <row r="231" spans="1:25">
      <c r="A231" s="1546">
        <v>224</v>
      </c>
      <c r="B231" s="1547">
        <v>56.05</v>
      </c>
      <c r="C231" s="1547">
        <v>33.5</v>
      </c>
      <c r="D231" s="1547"/>
      <c r="E231" s="1547"/>
      <c r="F231" s="1547">
        <v>33.630000000000003</v>
      </c>
      <c r="G231" s="1547">
        <v>20.100000000000001</v>
      </c>
      <c r="H231" s="1547">
        <v>44.84</v>
      </c>
      <c r="I231" s="1547">
        <v>26.8</v>
      </c>
      <c r="J231" s="1547">
        <v>112.1</v>
      </c>
      <c r="K231" s="1547">
        <v>67</v>
      </c>
      <c r="L231" s="1547"/>
      <c r="M231" s="1547"/>
      <c r="N231" s="1547">
        <v>67.259999999999991</v>
      </c>
      <c r="O231" s="1547">
        <v>40.199999999999996</v>
      </c>
      <c r="P231" s="1547">
        <v>89.68</v>
      </c>
      <c r="Q231" s="1547">
        <v>53.6</v>
      </c>
      <c r="R231" s="1547"/>
      <c r="S231" s="1547"/>
      <c r="T231" s="1547"/>
      <c r="U231" s="1547"/>
      <c r="V231" s="1547"/>
      <c r="W231" s="1547"/>
      <c r="X231" s="1547"/>
      <c r="Y231" s="1547"/>
    </row>
    <row r="232" spans="1:25">
      <c r="A232" s="1546">
        <v>225</v>
      </c>
      <c r="B232" s="1547">
        <v>56.11</v>
      </c>
      <c r="C232" s="1547">
        <v>33.54</v>
      </c>
      <c r="D232" s="1547"/>
      <c r="E232" s="1547"/>
      <c r="F232" s="1547">
        <v>33.67</v>
      </c>
      <c r="G232" s="1547">
        <v>20.12</v>
      </c>
      <c r="H232" s="1547">
        <v>44.89</v>
      </c>
      <c r="I232" s="1547">
        <v>26.83</v>
      </c>
      <c r="J232" s="1547">
        <v>112.22</v>
      </c>
      <c r="K232" s="1547">
        <v>67.08</v>
      </c>
      <c r="L232" s="1547"/>
      <c r="M232" s="1547"/>
      <c r="N232" s="1547">
        <v>67.331999999999994</v>
      </c>
      <c r="O232" s="1547">
        <v>40.247999999999998</v>
      </c>
      <c r="P232" s="1547">
        <v>89.77600000000001</v>
      </c>
      <c r="Q232" s="1547">
        <v>53.664000000000001</v>
      </c>
      <c r="R232" s="1547"/>
      <c r="S232" s="1547"/>
      <c r="T232" s="1547"/>
      <c r="U232" s="1547"/>
      <c r="V232" s="1547"/>
      <c r="W232" s="1547"/>
      <c r="X232" s="1547"/>
      <c r="Y232" s="1547"/>
    </row>
    <row r="233" spans="1:25">
      <c r="A233" s="1546">
        <v>226</v>
      </c>
      <c r="B233" s="1547">
        <v>56.16</v>
      </c>
      <c r="C233" s="1547">
        <v>33.57</v>
      </c>
      <c r="D233" s="1547"/>
      <c r="E233" s="1547"/>
      <c r="F233" s="1547">
        <v>33.700000000000003</v>
      </c>
      <c r="G233" s="1547">
        <v>20.14</v>
      </c>
      <c r="H233" s="1547">
        <v>44.93</v>
      </c>
      <c r="I233" s="1547">
        <v>26.86</v>
      </c>
      <c r="J233" s="1547">
        <v>112.32</v>
      </c>
      <c r="K233" s="1547">
        <v>67.14</v>
      </c>
      <c r="L233" s="1547"/>
      <c r="M233" s="1547"/>
      <c r="N233" s="1547">
        <v>67.391999999999996</v>
      </c>
      <c r="O233" s="1547">
        <v>40.283999999999999</v>
      </c>
      <c r="P233" s="1547">
        <v>89.855999999999995</v>
      </c>
      <c r="Q233" s="1547">
        <v>53.712000000000003</v>
      </c>
      <c r="R233" s="1547"/>
      <c r="S233" s="1547"/>
      <c r="T233" s="1547"/>
      <c r="U233" s="1547"/>
      <c r="V233" s="1547"/>
      <c r="W233" s="1547"/>
      <c r="X233" s="1547"/>
      <c r="Y233" s="1547"/>
    </row>
    <row r="234" spans="1:25">
      <c r="A234" s="1546">
        <v>227</v>
      </c>
      <c r="B234" s="1547">
        <v>56.21</v>
      </c>
      <c r="C234" s="1547">
        <v>33.6</v>
      </c>
      <c r="D234" s="1547"/>
      <c r="E234" s="1547"/>
      <c r="F234" s="1547">
        <v>33.729999999999997</v>
      </c>
      <c r="G234" s="1547">
        <v>20.16</v>
      </c>
      <c r="H234" s="1547">
        <v>44.97</v>
      </c>
      <c r="I234" s="1547">
        <v>26.88</v>
      </c>
      <c r="J234" s="1547">
        <v>112.42</v>
      </c>
      <c r="K234" s="1547">
        <v>67.2</v>
      </c>
      <c r="L234" s="1547"/>
      <c r="M234" s="1547"/>
      <c r="N234" s="1547">
        <v>67.451999999999998</v>
      </c>
      <c r="O234" s="1547">
        <v>40.32</v>
      </c>
      <c r="P234" s="1547">
        <v>89.936000000000007</v>
      </c>
      <c r="Q234" s="1547">
        <v>53.760000000000005</v>
      </c>
      <c r="R234" s="1547"/>
      <c r="S234" s="1547"/>
      <c r="T234" s="1547"/>
      <c r="U234" s="1547"/>
      <c r="V234" s="1547"/>
      <c r="W234" s="1547"/>
      <c r="X234" s="1547"/>
      <c r="Y234" s="1547"/>
    </row>
    <row r="235" spans="1:25">
      <c r="A235" s="1546">
        <v>228</v>
      </c>
      <c r="B235" s="1547">
        <v>56.27</v>
      </c>
      <c r="C235" s="1547">
        <v>33.630000000000003</v>
      </c>
      <c r="D235" s="1547"/>
      <c r="E235" s="1547"/>
      <c r="F235" s="1547">
        <v>33.76</v>
      </c>
      <c r="G235" s="1547">
        <v>20.18</v>
      </c>
      <c r="H235" s="1547">
        <v>45.02</v>
      </c>
      <c r="I235" s="1547">
        <v>26.9</v>
      </c>
      <c r="J235" s="1547">
        <v>112.54</v>
      </c>
      <c r="K235" s="1547">
        <v>67.260000000000005</v>
      </c>
      <c r="L235" s="1547"/>
      <c r="M235" s="1547"/>
      <c r="N235" s="1547">
        <v>67.524000000000001</v>
      </c>
      <c r="O235" s="1547">
        <v>40.356000000000002</v>
      </c>
      <c r="P235" s="1547">
        <v>90.032000000000011</v>
      </c>
      <c r="Q235" s="1547">
        <v>53.808000000000007</v>
      </c>
      <c r="R235" s="1547"/>
      <c r="S235" s="1547"/>
      <c r="T235" s="1547"/>
      <c r="U235" s="1547"/>
      <c r="V235" s="1547"/>
      <c r="W235" s="1547"/>
      <c r="X235" s="1547"/>
      <c r="Y235" s="1547"/>
    </row>
    <row r="236" spans="1:25">
      <c r="A236" s="1546">
        <v>229</v>
      </c>
      <c r="B236" s="1547">
        <v>56.32</v>
      </c>
      <c r="C236" s="1547">
        <v>33.659999999999997</v>
      </c>
      <c r="D236" s="1547"/>
      <c r="E236" s="1547"/>
      <c r="F236" s="1547">
        <v>33.79</v>
      </c>
      <c r="G236" s="1547">
        <v>20.2</v>
      </c>
      <c r="H236" s="1547">
        <v>45.06</v>
      </c>
      <c r="I236" s="1547">
        <v>26.93</v>
      </c>
      <c r="J236" s="1547">
        <v>112.64</v>
      </c>
      <c r="K236" s="1547">
        <v>67.319999999999993</v>
      </c>
      <c r="L236" s="1547"/>
      <c r="M236" s="1547"/>
      <c r="N236" s="1547">
        <v>67.584000000000003</v>
      </c>
      <c r="O236" s="1547">
        <v>40.391999999999996</v>
      </c>
      <c r="P236" s="1547">
        <v>90.112000000000009</v>
      </c>
      <c r="Q236" s="1547">
        <v>53.855999999999995</v>
      </c>
      <c r="R236" s="1547"/>
      <c r="S236" s="1547"/>
      <c r="T236" s="1547"/>
      <c r="U236" s="1547"/>
      <c r="V236" s="1547"/>
      <c r="W236" s="1547"/>
      <c r="X236" s="1547"/>
      <c r="Y236" s="1547"/>
    </row>
    <row r="237" spans="1:25">
      <c r="A237" s="1546">
        <v>230</v>
      </c>
      <c r="B237" s="1547">
        <v>56.38</v>
      </c>
      <c r="C237" s="1547">
        <v>33.700000000000003</v>
      </c>
      <c r="D237" s="1547"/>
      <c r="E237" s="1547"/>
      <c r="F237" s="1547">
        <v>33.83</v>
      </c>
      <c r="G237" s="1547">
        <v>20.22</v>
      </c>
      <c r="H237" s="1547">
        <v>45.1</v>
      </c>
      <c r="I237" s="1547">
        <v>26.96</v>
      </c>
      <c r="J237" s="1547">
        <v>112.76</v>
      </c>
      <c r="K237" s="1547">
        <v>67.400000000000006</v>
      </c>
      <c r="L237" s="1547"/>
      <c r="M237" s="1547"/>
      <c r="N237" s="1547">
        <v>67.656000000000006</v>
      </c>
      <c r="O237" s="1547">
        <v>40.440000000000005</v>
      </c>
      <c r="P237" s="1547">
        <v>90.208000000000013</v>
      </c>
      <c r="Q237" s="1547">
        <v>53.920000000000009</v>
      </c>
      <c r="R237" s="1547"/>
      <c r="S237" s="1547"/>
      <c r="T237" s="1547"/>
      <c r="U237" s="1547"/>
      <c r="V237" s="1547"/>
      <c r="W237" s="1547"/>
      <c r="X237" s="1547"/>
      <c r="Y237" s="1547"/>
    </row>
    <row r="238" spans="1:25">
      <c r="A238" s="1546">
        <v>231</v>
      </c>
      <c r="B238" s="1547">
        <v>56.43</v>
      </c>
      <c r="C238" s="1547">
        <v>33.729999999999997</v>
      </c>
      <c r="D238" s="1547"/>
      <c r="E238" s="1547"/>
      <c r="F238" s="1547">
        <v>33.86</v>
      </c>
      <c r="G238" s="1547">
        <v>20.239999999999998</v>
      </c>
      <c r="H238" s="1547">
        <v>45.14</v>
      </c>
      <c r="I238" s="1547">
        <v>26.98</v>
      </c>
      <c r="J238" s="1547">
        <v>112.86</v>
      </c>
      <c r="K238" s="1547">
        <v>67.459999999999994</v>
      </c>
      <c r="L238" s="1547"/>
      <c r="M238" s="1547"/>
      <c r="N238" s="1547">
        <v>67.715999999999994</v>
      </c>
      <c r="O238" s="1547">
        <v>40.475999999999992</v>
      </c>
      <c r="P238" s="1547">
        <v>90.288000000000011</v>
      </c>
      <c r="Q238" s="1547">
        <v>53.967999999999996</v>
      </c>
      <c r="R238" s="1547"/>
      <c r="S238" s="1547"/>
      <c r="T238" s="1547"/>
      <c r="U238" s="1547"/>
      <c r="V238" s="1547"/>
      <c r="W238" s="1547"/>
      <c r="X238" s="1547"/>
      <c r="Y238" s="1547"/>
    </row>
    <row r="239" spans="1:25">
      <c r="A239" s="1546">
        <v>232</v>
      </c>
      <c r="B239" s="1547">
        <v>56.49</v>
      </c>
      <c r="C239" s="1547">
        <v>33.76</v>
      </c>
      <c r="D239" s="1547"/>
      <c r="E239" s="1547"/>
      <c r="F239" s="1547">
        <v>33.89</v>
      </c>
      <c r="G239" s="1547">
        <v>20.260000000000002</v>
      </c>
      <c r="H239" s="1547">
        <v>45.19</v>
      </c>
      <c r="I239" s="1547">
        <v>27.01</v>
      </c>
      <c r="J239" s="1547">
        <v>112.98</v>
      </c>
      <c r="K239" s="1547">
        <v>67.52</v>
      </c>
      <c r="L239" s="1547"/>
      <c r="M239" s="1547"/>
      <c r="N239" s="1547">
        <v>67.787999999999997</v>
      </c>
      <c r="O239" s="1547">
        <v>40.511999999999993</v>
      </c>
      <c r="P239" s="1547">
        <v>90.384000000000015</v>
      </c>
      <c r="Q239" s="1547">
        <v>54.015999999999998</v>
      </c>
      <c r="R239" s="1547"/>
      <c r="S239" s="1547"/>
      <c r="T239" s="1547"/>
      <c r="U239" s="1547"/>
      <c r="V239" s="1547"/>
      <c r="W239" s="1547"/>
      <c r="X239" s="1547"/>
      <c r="Y239" s="1547"/>
    </row>
    <row r="240" spans="1:25">
      <c r="A240" s="1546">
        <v>233</v>
      </c>
      <c r="B240" s="1547">
        <v>56.54</v>
      </c>
      <c r="C240" s="1547">
        <v>33.79</v>
      </c>
      <c r="D240" s="1547"/>
      <c r="E240" s="1547"/>
      <c r="F240" s="1547">
        <v>33.92</v>
      </c>
      <c r="G240" s="1547">
        <v>20.27</v>
      </c>
      <c r="H240" s="1547">
        <v>45.23</v>
      </c>
      <c r="I240" s="1547">
        <v>27.03</v>
      </c>
      <c r="J240" s="1547">
        <v>113.08</v>
      </c>
      <c r="K240" s="1547">
        <v>67.58</v>
      </c>
      <c r="L240" s="1547"/>
      <c r="M240" s="1547"/>
      <c r="N240" s="1547">
        <v>67.847999999999999</v>
      </c>
      <c r="O240" s="1547">
        <v>40.547999999999995</v>
      </c>
      <c r="P240" s="1547">
        <v>90.463999999999999</v>
      </c>
      <c r="Q240" s="1547">
        <v>54.064</v>
      </c>
      <c r="R240" s="1547"/>
      <c r="S240" s="1547"/>
      <c r="T240" s="1547"/>
      <c r="U240" s="1547"/>
      <c r="V240" s="1547"/>
      <c r="W240" s="1547"/>
      <c r="X240" s="1547"/>
      <c r="Y240" s="1547"/>
    </row>
    <row r="241" spans="1:25">
      <c r="A241" s="1546">
        <v>234</v>
      </c>
      <c r="B241" s="1547">
        <v>56.59</v>
      </c>
      <c r="C241" s="1547">
        <v>33.82</v>
      </c>
      <c r="D241" s="1547"/>
      <c r="E241" s="1547"/>
      <c r="F241" s="1547">
        <v>33.950000000000003</v>
      </c>
      <c r="G241" s="1547">
        <v>20.29</v>
      </c>
      <c r="H241" s="1547">
        <v>45.27</v>
      </c>
      <c r="I241" s="1547">
        <v>27.06</v>
      </c>
      <c r="J241" s="1547">
        <v>113.18</v>
      </c>
      <c r="K241" s="1547">
        <v>67.64</v>
      </c>
      <c r="L241" s="1547"/>
      <c r="M241" s="1547"/>
      <c r="N241" s="1547">
        <v>67.908000000000001</v>
      </c>
      <c r="O241" s="1547">
        <v>40.583999999999996</v>
      </c>
      <c r="P241" s="1547">
        <v>90.544000000000011</v>
      </c>
      <c r="Q241" s="1547">
        <v>54.112000000000002</v>
      </c>
      <c r="R241" s="1547"/>
      <c r="S241" s="1547"/>
      <c r="T241" s="1547"/>
      <c r="U241" s="1547"/>
      <c r="V241" s="1547"/>
      <c r="W241" s="1547"/>
      <c r="X241" s="1547"/>
      <c r="Y241" s="1547"/>
    </row>
    <row r="242" spans="1:25">
      <c r="A242" s="1546">
        <v>235</v>
      </c>
      <c r="B242" s="1547">
        <v>56.65</v>
      </c>
      <c r="C242" s="1547">
        <v>33.85</v>
      </c>
      <c r="D242" s="1547"/>
      <c r="E242" s="1547"/>
      <c r="F242" s="1547">
        <v>33.99</v>
      </c>
      <c r="G242" s="1547">
        <v>20.309999999999999</v>
      </c>
      <c r="H242" s="1547">
        <v>45.32</v>
      </c>
      <c r="I242" s="1547">
        <v>27.08</v>
      </c>
      <c r="J242" s="1547">
        <v>113.3</v>
      </c>
      <c r="K242" s="1547">
        <v>67.7</v>
      </c>
      <c r="L242" s="1547"/>
      <c r="M242" s="1547"/>
      <c r="N242" s="1547">
        <v>67.97999999999999</v>
      </c>
      <c r="O242" s="1547">
        <v>40.619999999999997</v>
      </c>
      <c r="P242" s="1547">
        <v>90.64</v>
      </c>
      <c r="Q242" s="1547">
        <v>54.160000000000004</v>
      </c>
      <c r="R242" s="1547"/>
      <c r="S242" s="1547"/>
      <c r="T242" s="1547"/>
      <c r="U242" s="1547"/>
      <c r="V242" s="1547"/>
      <c r="W242" s="1547"/>
      <c r="X242" s="1547"/>
      <c r="Y242" s="1547"/>
    </row>
    <row r="243" spans="1:25">
      <c r="A243" s="1546">
        <v>236</v>
      </c>
      <c r="B243" s="1547">
        <v>56.7</v>
      </c>
      <c r="C243" s="1547">
        <v>33.89</v>
      </c>
      <c r="D243" s="1547"/>
      <c r="E243" s="1547"/>
      <c r="F243" s="1547">
        <v>34.020000000000003</v>
      </c>
      <c r="G243" s="1547">
        <v>20.329999999999998</v>
      </c>
      <c r="H243" s="1547">
        <v>45.36</v>
      </c>
      <c r="I243" s="1547">
        <v>27.11</v>
      </c>
      <c r="J243" s="1547">
        <v>113.4</v>
      </c>
      <c r="K243" s="1547">
        <v>67.78</v>
      </c>
      <c r="L243" s="1547"/>
      <c r="M243" s="1547"/>
      <c r="N243" s="1547">
        <v>68.040000000000006</v>
      </c>
      <c r="O243" s="1547">
        <v>40.667999999999999</v>
      </c>
      <c r="P243" s="1547">
        <v>90.720000000000013</v>
      </c>
      <c r="Q243" s="1547">
        <v>54.224000000000004</v>
      </c>
      <c r="R243" s="1547"/>
      <c r="S243" s="1547"/>
      <c r="T243" s="1547"/>
      <c r="U243" s="1547"/>
      <c r="V243" s="1547"/>
      <c r="W243" s="1547"/>
      <c r="X243" s="1547"/>
      <c r="Y243" s="1547"/>
    </row>
    <row r="244" spans="1:25">
      <c r="A244" s="1546">
        <v>237</v>
      </c>
      <c r="B244" s="1547">
        <v>56.76</v>
      </c>
      <c r="C244" s="1547">
        <v>33.92</v>
      </c>
      <c r="D244" s="1547"/>
      <c r="E244" s="1547"/>
      <c r="F244" s="1547">
        <v>34.06</v>
      </c>
      <c r="G244" s="1547">
        <v>20.350000000000001</v>
      </c>
      <c r="H244" s="1547">
        <v>45.41</v>
      </c>
      <c r="I244" s="1547">
        <v>27.14</v>
      </c>
      <c r="J244" s="1547">
        <v>113.52</v>
      </c>
      <c r="K244" s="1547">
        <v>67.84</v>
      </c>
      <c r="L244" s="1547"/>
      <c r="M244" s="1547"/>
      <c r="N244" s="1547">
        <v>68.111999999999995</v>
      </c>
      <c r="O244" s="1547">
        <v>40.704000000000001</v>
      </c>
      <c r="P244" s="1547">
        <v>90.816000000000003</v>
      </c>
      <c r="Q244" s="1547">
        <v>54.272000000000006</v>
      </c>
      <c r="R244" s="1547"/>
      <c r="S244" s="1547"/>
      <c r="T244" s="1547"/>
      <c r="U244" s="1547"/>
      <c r="V244" s="1547"/>
      <c r="W244" s="1547"/>
      <c r="X244" s="1547"/>
      <c r="Y244" s="1547"/>
    </row>
    <row r="245" spans="1:25">
      <c r="A245" s="1546">
        <v>238</v>
      </c>
      <c r="B245" s="1547">
        <v>56.81</v>
      </c>
      <c r="C245" s="1547">
        <v>33.950000000000003</v>
      </c>
      <c r="D245" s="1547"/>
      <c r="E245" s="1547"/>
      <c r="F245" s="1547">
        <v>34.090000000000003</v>
      </c>
      <c r="G245" s="1547">
        <v>20.37</v>
      </c>
      <c r="H245" s="1547">
        <v>45.45</v>
      </c>
      <c r="I245" s="1547">
        <v>27.16</v>
      </c>
      <c r="J245" s="1547">
        <v>113.62</v>
      </c>
      <c r="K245" s="1547">
        <v>67.900000000000006</v>
      </c>
      <c r="L245" s="1547"/>
      <c r="M245" s="1547"/>
      <c r="N245" s="1547">
        <v>68.171999999999997</v>
      </c>
      <c r="O245" s="1547">
        <v>40.74</v>
      </c>
      <c r="P245" s="1547">
        <v>90.896000000000015</v>
      </c>
      <c r="Q245" s="1547">
        <v>54.320000000000007</v>
      </c>
      <c r="R245" s="1547"/>
      <c r="S245" s="1547"/>
      <c r="T245" s="1547"/>
      <c r="U245" s="1547"/>
      <c r="V245" s="1547"/>
      <c r="W245" s="1547"/>
      <c r="X245" s="1547"/>
      <c r="Y245" s="1547"/>
    </row>
    <row r="246" spans="1:25">
      <c r="A246" s="1546">
        <v>239</v>
      </c>
      <c r="B246" s="1547">
        <v>56.86</v>
      </c>
      <c r="C246" s="1547">
        <v>33.979999999999997</v>
      </c>
      <c r="D246" s="1547"/>
      <c r="E246" s="1547"/>
      <c r="F246" s="1547">
        <v>34.119999999999997</v>
      </c>
      <c r="G246" s="1547">
        <v>20.39</v>
      </c>
      <c r="H246" s="1547">
        <v>45.49</v>
      </c>
      <c r="I246" s="1547">
        <v>27.18</v>
      </c>
      <c r="J246" s="1547">
        <v>113.72</v>
      </c>
      <c r="K246" s="1547">
        <v>67.959999999999994</v>
      </c>
      <c r="L246" s="1547"/>
      <c r="M246" s="1547"/>
      <c r="N246" s="1547">
        <v>68.231999999999999</v>
      </c>
      <c r="O246" s="1547">
        <v>40.775999999999996</v>
      </c>
      <c r="P246" s="1547">
        <v>90.975999999999999</v>
      </c>
      <c r="Q246" s="1547">
        <v>54.367999999999995</v>
      </c>
      <c r="R246" s="1547"/>
      <c r="S246" s="1547"/>
      <c r="T246" s="1547"/>
      <c r="U246" s="1547"/>
      <c r="V246" s="1547"/>
      <c r="W246" s="1547"/>
      <c r="X246" s="1547"/>
      <c r="Y246" s="1547"/>
    </row>
    <row r="247" spans="1:25">
      <c r="A247" s="1546">
        <v>240</v>
      </c>
      <c r="B247" s="1547">
        <v>56.92</v>
      </c>
      <c r="C247" s="1547">
        <v>34.01</v>
      </c>
      <c r="D247" s="1547"/>
      <c r="E247" s="1547"/>
      <c r="F247" s="1547">
        <v>34.15</v>
      </c>
      <c r="G247" s="1547">
        <v>20.41</v>
      </c>
      <c r="H247" s="1547">
        <v>45.54</v>
      </c>
      <c r="I247" s="1547">
        <v>27.21</v>
      </c>
      <c r="J247" s="1547">
        <v>113.84</v>
      </c>
      <c r="K247" s="1547">
        <v>68.02</v>
      </c>
      <c r="L247" s="1547"/>
      <c r="M247" s="1547"/>
      <c r="N247" s="1547">
        <v>68.304000000000002</v>
      </c>
      <c r="O247" s="1547">
        <v>40.811999999999998</v>
      </c>
      <c r="P247" s="1547">
        <v>91.072000000000003</v>
      </c>
      <c r="Q247" s="1547">
        <v>54.415999999999997</v>
      </c>
      <c r="R247" s="1547"/>
      <c r="S247" s="1547"/>
      <c r="T247" s="1547"/>
      <c r="U247" s="1547"/>
      <c r="V247" s="1547"/>
      <c r="W247" s="1547"/>
      <c r="X247" s="1547"/>
      <c r="Y247" s="1547"/>
    </row>
    <row r="248" spans="1:25">
      <c r="A248" s="1546">
        <v>241</v>
      </c>
      <c r="B248" s="1547">
        <v>56.97</v>
      </c>
      <c r="C248" s="1547">
        <v>34.049999999999997</v>
      </c>
      <c r="D248" s="1547"/>
      <c r="E248" s="1547"/>
      <c r="F248" s="1547">
        <v>34.18</v>
      </c>
      <c r="G248" s="1547">
        <v>20.43</v>
      </c>
      <c r="H248" s="1547">
        <v>45.58</v>
      </c>
      <c r="I248" s="1547">
        <v>27.24</v>
      </c>
      <c r="J248" s="1547">
        <v>113.94</v>
      </c>
      <c r="K248" s="1547">
        <v>68.099999999999994</v>
      </c>
      <c r="L248" s="1547"/>
      <c r="M248" s="1547"/>
      <c r="N248" s="1547">
        <v>68.36399999999999</v>
      </c>
      <c r="O248" s="1547">
        <v>40.859999999999992</v>
      </c>
      <c r="P248" s="1547">
        <v>91.152000000000001</v>
      </c>
      <c r="Q248" s="1547">
        <v>54.48</v>
      </c>
      <c r="R248" s="1547"/>
      <c r="S248" s="1547"/>
      <c r="T248" s="1547"/>
      <c r="U248" s="1547"/>
      <c r="V248" s="1547"/>
      <c r="W248" s="1547"/>
      <c r="X248" s="1547"/>
      <c r="Y248" s="1547"/>
    </row>
    <row r="249" spans="1:25">
      <c r="A249" s="1546">
        <v>242</v>
      </c>
      <c r="B249" s="1547">
        <v>57.03</v>
      </c>
      <c r="C249" s="1547">
        <v>34.08</v>
      </c>
      <c r="D249" s="1547"/>
      <c r="E249" s="1547"/>
      <c r="F249" s="1547">
        <v>34.22</v>
      </c>
      <c r="G249" s="1547">
        <v>20.45</v>
      </c>
      <c r="H249" s="1547">
        <v>45.62</v>
      </c>
      <c r="I249" s="1547">
        <v>27.26</v>
      </c>
      <c r="J249" s="1547">
        <v>114.06</v>
      </c>
      <c r="K249" s="1547">
        <v>68.16</v>
      </c>
      <c r="L249" s="1547"/>
      <c r="M249" s="1547"/>
      <c r="N249" s="1547">
        <v>68.435999999999993</v>
      </c>
      <c r="O249" s="1547">
        <v>40.895999999999994</v>
      </c>
      <c r="P249" s="1547">
        <v>91.248000000000005</v>
      </c>
      <c r="Q249" s="1547">
        <v>54.527999999999999</v>
      </c>
      <c r="R249" s="1547"/>
      <c r="S249" s="1547"/>
      <c r="T249" s="1547"/>
      <c r="U249" s="1547"/>
      <c r="V249" s="1547"/>
      <c r="W249" s="1547"/>
      <c r="X249" s="1547"/>
      <c r="Y249" s="1547"/>
    </row>
    <row r="250" spans="1:25">
      <c r="A250" s="1546">
        <v>243</v>
      </c>
      <c r="B250" s="1547">
        <v>57.08</v>
      </c>
      <c r="C250" s="1547">
        <v>34.11</v>
      </c>
      <c r="D250" s="1547"/>
      <c r="E250" s="1547"/>
      <c r="F250" s="1547">
        <v>34.25</v>
      </c>
      <c r="G250" s="1547">
        <v>20.47</v>
      </c>
      <c r="H250" s="1547">
        <v>45.66</v>
      </c>
      <c r="I250" s="1547">
        <v>27.29</v>
      </c>
      <c r="J250" s="1547">
        <v>114.16</v>
      </c>
      <c r="K250" s="1547">
        <v>68.22</v>
      </c>
      <c r="L250" s="1547"/>
      <c r="M250" s="1547"/>
      <c r="N250" s="1547">
        <v>68.495999999999995</v>
      </c>
      <c r="O250" s="1547">
        <v>40.931999999999995</v>
      </c>
      <c r="P250" s="1547">
        <v>91.328000000000003</v>
      </c>
      <c r="Q250" s="1547">
        <v>54.576000000000001</v>
      </c>
      <c r="R250" s="1547"/>
      <c r="S250" s="1547"/>
      <c r="T250" s="1547"/>
      <c r="U250" s="1547"/>
      <c r="V250" s="1547"/>
      <c r="W250" s="1547"/>
      <c r="X250" s="1547"/>
      <c r="Y250" s="1547"/>
    </row>
    <row r="251" spans="1:25">
      <c r="A251" s="1546">
        <v>244</v>
      </c>
      <c r="B251" s="1547">
        <v>57.13</v>
      </c>
      <c r="C251" s="1547">
        <v>34.14</v>
      </c>
      <c r="D251" s="1547"/>
      <c r="E251" s="1547"/>
      <c r="F251" s="1547">
        <v>34.28</v>
      </c>
      <c r="G251" s="1547">
        <v>20.48</v>
      </c>
      <c r="H251" s="1547">
        <v>45.7</v>
      </c>
      <c r="I251" s="1547">
        <v>27.31</v>
      </c>
      <c r="J251" s="1547">
        <v>114.26</v>
      </c>
      <c r="K251" s="1547">
        <v>68.28</v>
      </c>
      <c r="L251" s="1547"/>
      <c r="M251" s="1547"/>
      <c r="N251" s="1547">
        <v>68.555999999999997</v>
      </c>
      <c r="O251" s="1547">
        <v>40.967999999999996</v>
      </c>
      <c r="P251" s="1547">
        <v>91.408000000000015</v>
      </c>
      <c r="Q251" s="1547">
        <v>54.624000000000002</v>
      </c>
      <c r="R251" s="1547"/>
      <c r="S251" s="1547"/>
      <c r="T251" s="1547"/>
      <c r="U251" s="1547"/>
      <c r="V251" s="1547"/>
      <c r="W251" s="1547"/>
      <c r="X251" s="1547"/>
      <c r="Y251" s="1547"/>
    </row>
    <row r="252" spans="1:25">
      <c r="A252" s="1546">
        <v>245</v>
      </c>
      <c r="B252" s="1547">
        <v>57.19</v>
      </c>
      <c r="C252" s="1547">
        <v>34.17</v>
      </c>
      <c r="D252" s="1547"/>
      <c r="E252" s="1547"/>
      <c r="F252" s="1547">
        <v>34.31</v>
      </c>
      <c r="G252" s="1547">
        <v>20.5</v>
      </c>
      <c r="H252" s="1547">
        <v>45.75</v>
      </c>
      <c r="I252" s="1547">
        <v>27.34</v>
      </c>
      <c r="J252" s="1547">
        <v>114.38</v>
      </c>
      <c r="K252" s="1547">
        <v>68.34</v>
      </c>
      <c r="L252" s="1547"/>
      <c r="M252" s="1547"/>
      <c r="N252" s="1547">
        <v>68.628</v>
      </c>
      <c r="O252" s="1547">
        <v>41.003999999999998</v>
      </c>
      <c r="P252" s="1547">
        <v>91.504000000000005</v>
      </c>
      <c r="Q252" s="1547">
        <v>54.672000000000004</v>
      </c>
      <c r="R252" s="1547"/>
      <c r="S252" s="1547"/>
      <c r="T252" s="1547"/>
      <c r="U252" s="1547"/>
      <c r="V252" s="1547"/>
      <c r="W252" s="1547"/>
      <c r="X252" s="1547"/>
      <c r="Y252" s="1547"/>
    </row>
    <row r="253" spans="1:25">
      <c r="A253" s="1546">
        <v>246</v>
      </c>
      <c r="B253" s="1547">
        <v>57.24</v>
      </c>
      <c r="C253" s="1547">
        <v>34.21</v>
      </c>
      <c r="D253" s="1547"/>
      <c r="E253" s="1547"/>
      <c r="F253" s="1547">
        <v>34.340000000000003</v>
      </c>
      <c r="G253" s="1547">
        <v>20.53</v>
      </c>
      <c r="H253" s="1547">
        <v>45.79</v>
      </c>
      <c r="I253" s="1547">
        <v>27.37</v>
      </c>
      <c r="J253" s="1547">
        <v>114.48</v>
      </c>
      <c r="K253" s="1547">
        <v>68.42</v>
      </c>
      <c r="L253" s="1547"/>
      <c r="M253" s="1547"/>
      <c r="N253" s="1547">
        <v>68.688000000000002</v>
      </c>
      <c r="O253" s="1547">
        <v>41.052</v>
      </c>
      <c r="P253" s="1547">
        <v>91.584000000000003</v>
      </c>
      <c r="Q253" s="1547">
        <v>54.736000000000004</v>
      </c>
      <c r="R253" s="1547"/>
      <c r="S253" s="1547"/>
      <c r="T253" s="1547"/>
      <c r="U253" s="1547"/>
      <c r="V253" s="1547"/>
      <c r="W253" s="1547"/>
      <c r="X253" s="1547"/>
      <c r="Y253" s="1547"/>
    </row>
    <row r="254" spans="1:25">
      <c r="A254" s="1546">
        <v>247</v>
      </c>
      <c r="B254" s="1547">
        <v>57.3</v>
      </c>
      <c r="C254" s="1547">
        <v>34.24</v>
      </c>
      <c r="D254" s="1547"/>
      <c r="E254" s="1547"/>
      <c r="F254" s="1547">
        <v>34.380000000000003</v>
      </c>
      <c r="G254" s="1547">
        <v>20.54</v>
      </c>
      <c r="H254" s="1547">
        <v>45.84</v>
      </c>
      <c r="I254" s="1547">
        <v>27.39</v>
      </c>
      <c r="J254" s="1547">
        <v>114.6</v>
      </c>
      <c r="K254" s="1547">
        <v>68.48</v>
      </c>
      <c r="L254" s="1547"/>
      <c r="M254" s="1547"/>
      <c r="N254" s="1547">
        <v>68.759999999999991</v>
      </c>
      <c r="O254" s="1547">
        <v>41.088000000000001</v>
      </c>
      <c r="P254" s="1547">
        <v>91.68</v>
      </c>
      <c r="Q254" s="1547">
        <v>54.784000000000006</v>
      </c>
      <c r="R254" s="1547"/>
      <c r="S254" s="1547"/>
      <c r="T254" s="1547"/>
      <c r="U254" s="1547"/>
      <c r="V254" s="1547"/>
      <c r="W254" s="1547"/>
      <c r="X254" s="1547"/>
      <c r="Y254" s="1547"/>
    </row>
    <row r="255" spans="1:25">
      <c r="A255" s="1546">
        <v>248</v>
      </c>
      <c r="B255" s="1547">
        <v>57.35</v>
      </c>
      <c r="C255" s="1547">
        <v>34.270000000000003</v>
      </c>
      <c r="D255" s="1547"/>
      <c r="E255" s="1547"/>
      <c r="F255" s="1547">
        <v>34.409999999999997</v>
      </c>
      <c r="G255" s="1547">
        <v>20.56</v>
      </c>
      <c r="H255" s="1547">
        <v>45.88</v>
      </c>
      <c r="I255" s="1547">
        <v>27.42</v>
      </c>
      <c r="J255" s="1547">
        <v>114.7</v>
      </c>
      <c r="K255" s="1547">
        <v>68.540000000000006</v>
      </c>
      <c r="L255" s="1547"/>
      <c r="M255" s="1547"/>
      <c r="N255" s="1547">
        <v>68.819999999999993</v>
      </c>
      <c r="O255" s="1547">
        <v>41.124000000000002</v>
      </c>
      <c r="P255" s="1547">
        <v>91.76</v>
      </c>
      <c r="Q255" s="1547">
        <v>54.832000000000008</v>
      </c>
      <c r="R255" s="1547"/>
      <c r="S255" s="1547"/>
      <c r="T255" s="1547"/>
      <c r="U255" s="1547"/>
      <c r="V255" s="1547"/>
      <c r="W255" s="1547"/>
      <c r="X255" s="1547"/>
      <c r="Y255" s="1547"/>
    </row>
    <row r="256" spans="1:25">
      <c r="A256" s="1546">
        <v>249</v>
      </c>
      <c r="B256" s="1547">
        <v>57.4</v>
      </c>
      <c r="C256" s="1547">
        <v>34.299999999999997</v>
      </c>
      <c r="D256" s="1547"/>
      <c r="E256" s="1547"/>
      <c r="F256" s="1547">
        <v>34.44</v>
      </c>
      <c r="G256" s="1547">
        <v>20.58</v>
      </c>
      <c r="H256" s="1547">
        <v>45.92</v>
      </c>
      <c r="I256" s="1547">
        <v>27.44</v>
      </c>
      <c r="J256" s="1547">
        <v>114.8</v>
      </c>
      <c r="K256" s="1547">
        <v>68.599999999999994</v>
      </c>
      <c r="L256" s="1547"/>
      <c r="M256" s="1547"/>
      <c r="N256" s="1547">
        <v>68.88</v>
      </c>
      <c r="O256" s="1547">
        <v>41.16</v>
      </c>
      <c r="P256" s="1547">
        <v>91.84</v>
      </c>
      <c r="Q256" s="1547">
        <v>54.879999999999995</v>
      </c>
      <c r="R256" s="1547"/>
      <c r="S256" s="1547"/>
      <c r="T256" s="1547"/>
      <c r="U256" s="1547"/>
      <c r="V256" s="1547"/>
      <c r="W256" s="1547"/>
      <c r="X256" s="1547"/>
      <c r="Y256" s="1547"/>
    </row>
    <row r="257" spans="1:25">
      <c r="A257" s="1546">
        <v>250</v>
      </c>
      <c r="B257" s="1547">
        <v>57.46</v>
      </c>
      <c r="C257" s="1547">
        <v>34.33</v>
      </c>
      <c r="D257" s="1547"/>
      <c r="E257" s="1547"/>
      <c r="F257" s="1547">
        <v>34.479999999999997</v>
      </c>
      <c r="G257" s="1547">
        <v>20.6</v>
      </c>
      <c r="H257" s="1547">
        <v>45.97</v>
      </c>
      <c r="I257" s="1547">
        <v>27.46</v>
      </c>
      <c r="J257" s="1547">
        <v>114.92</v>
      </c>
      <c r="K257" s="1547">
        <v>68.66</v>
      </c>
      <c r="L257" s="1547"/>
      <c r="M257" s="1547"/>
      <c r="N257" s="1547">
        <v>68.951999999999998</v>
      </c>
      <c r="O257" s="1547">
        <v>41.195999999999998</v>
      </c>
      <c r="P257" s="1547">
        <v>91.936000000000007</v>
      </c>
      <c r="Q257" s="1547">
        <v>54.927999999999997</v>
      </c>
      <c r="R257" s="1547"/>
      <c r="S257" s="1547"/>
      <c r="T257" s="1547"/>
      <c r="U257" s="1547"/>
      <c r="V257" s="1547"/>
      <c r="W257" s="1547"/>
      <c r="X257" s="1547"/>
      <c r="Y257" s="1547"/>
    </row>
    <row r="258" spans="1:25">
      <c r="A258" s="1546">
        <v>999</v>
      </c>
      <c r="B258" s="1547">
        <v>57.46</v>
      </c>
      <c r="C258" s="1547">
        <v>34.33</v>
      </c>
      <c r="D258" s="1547"/>
      <c r="E258" s="1547"/>
      <c r="F258" s="1547">
        <v>34.479999999999997</v>
      </c>
      <c r="G258" s="1547">
        <v>20.6</v>
      </c>
      <c r="H258" s="1547">
        <v>45.97</v>
      </c>
      <c r="I258" s="1547">
        <v>27.46</v>
      </c>
      <c r="J258" s="1547">
        <v>114.92</v>
      </c>
      <c r="K258" s="1547">
        <v>68.66</v>
      </c>
      <c r="L258" s="1547"/>
      <c r="M258" s="1547"/>
      <c r="N258" s="1547">
        <v>68.951999999999998</v>
      </c>
      <c r="O258" s="1547">
        <v>41.195999999999998</v>
      </c>
      <c r="P258" s="1547">
        <v>91.936000000000007</v>
      </c>
      <c r="Q258" s="1547">
        <v>54.927999999999997</v>
      </c>
      <c r="R258" s="1547"/>
      <c r="S258" s="1547"/>
      <c r="T258" s="1547"/>
      <c r="U258" s="1547"/>
      <c r="V258" s="1547"/>
      <c r="W258" s="1547"/>
      <c r="X258" s="1547"/>
      <c r="Y258" s="1547"/>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07E96-8512-4AB5-B9D2-1ABE89D51CB1}">
  <sheetPr>
    <tabColor rgb="FF00B050"/>
  </sheetPr>
  <dimension ref="A2:AE259"/>
  <sheetViews>
    <sheetView workbookViewId="0">
      <selection activeCell="R30" sqref="R30"/>
    </sheetView>
  </sheetViews>
  <sheetFormatPr defaultRowHeight="15"/>
  <cols>
    <col min="1" max="1" width="15.75" style="201" bestFit="1" customWidth="1"/>
    <col min="2" max="3" width="9.25" style="204" bestFit="1" customWidth="1"/>
    <col min="4" max="7" width="8" style="204" customWidth="1"/>
    <col min="8" max="8" width="8.625" style="204" customWidth="1"/>
    <col min="9" max="9" width="8" style="204" customWidth="1"/>
    <col min="10" max="11" width="10.125" style="204" bestFit="1" customWidth="1"/>
    <col min="12" max="13" width="8" style="204" customWidth="1"/>
    <col min="14" max="15" width="9.25" style="204" bestFit="1" customWidth="1"/>
    <col min="16" max="17" width="9.5" style="204" bestFit="1" customWidth="1"/>
    <col min="18" max="18" width="8" style="204" customWidth="1"/>
    <col min="19" max="19" width="8.375" style="206" bestFit="1" customWidth="1"/>
    <col min="20" max="20" width="10.875" style="204" customWidth="1"/>
    <col min="21" max="21" width="10" style="206" customWidth="1"/>
    <col min="22" max="25" width="8" style="204" customWidth="1"/>
    <col min="26" max="26" width="9" style="285"/>
    <col min="27" max="27" width="26.625" style="285" bestFit="1" customWidth="1"/>
    <col min="28" max="28" width="0" style="285" hidden="1" customWidth="1"/>
    <col min="29" max="29" width="8.375" style="285" hidden="1" customWidth="1"/>
    <col min="30" max="31" width="9.125" style="285" hidden="1" customWidth="1"/>
    <col min="32" max="32" width="9.125" style="285" bestFit="1" customWidth="1"/>
    <col min="33" max="34" width="0" style="285" hidden="1" customWidth="1"/>
    <col min="35" max="16384" width="9" style="285"/>
  </cols>
  <sheetData>
    <row r="2" spans="1:30">
      <c r="A2" s="201" t="s">
        <v>678</v>
      </c>
      <c r="B2" s="205">
        <v>2</v>
      </c>
      <c r="C2" s="204" t="s">
        <v>679</v>
      </c>
      <c r="I2" s="205"/>
      <c r="R2" s="293" t="s">
        <v>1005</v>
      </c>
    </row>
    <row r="3" spans="1:30">
      <c r="A3" s="201" t="s">
        <v>681</v>
      </c>
      <c r="B3" s="205">
        <v>4</v>
      </c>
      <c r="G3" s="207" t="s">
        <v>654</v>
      </c>
      <c r="H3" s="207"/>
      <c r="I3" s="208"/>
      <c r="J3" s="207"/>
      <c r="K3" s="207"/>
      <c r="R3" s="207" t="s">
        <v>655</v>
      </c>
      <c r="S3" s="209"/>
      <c r="T3" s="210" t="s">
        <v>656</v>
      </c>
      <c r="U3" s="211"/>
      <c r="V3" s="210"/>
      <c r="W3" s="210"/>
      <c r="X3" s="210"/>
      <c r="Y3" s="210"/>
    </row>
    <row r="4" spans="1:30" s="212" customFormat="1">
      <c r="A4" s="212" t="s">
        <v>657</v>
      </c>
      <c r="B4" s="212">
        <v>1</v>
      </c>
      <c r="C4" s="212">
        <v>1</v>
      </c>
      <c r="D4" s="212">
        <v>1</v>
      </c>
      <c r="E4" s="212">
        <v>1</v>
      </c>
      <c r="F4" s="212">
        <v>20</v>
      </c>
      <c r="G4" s="212">
        <v>20</v>
      </c>
      <c r="H4" s="212">
        <v>60</v>
      </c>
      <c r="I4" s="212">
        <v>60</v>
      </c>
      <c r="J4" s="212">
        <v>2</v>
      </c>
      <c r="K4" s="212">
        <v>2</v>
      </c>
      <c r="L4" s="212">
        <v>2</v>
      </c>
      <c r="M4" s="212">
        <v>2</v>
      </c>
      <c r="N4" s="212">
        <v>10</v>
      </c>
      <c r="O4" s="212">
        <v>10</v>
      </c>
      <c r="P4" s="212">
        <v>61</v>
      </c>
      <c r="Q4" s="212">
        <v>61</v>
      </c>
      <c r="R4" s="212">
        <v>37</v>
      </c>
      <c r="S4" s="212">
        <v>37</v>
      </c>
      <c r="T4" s="292">
        <v>34</v>
      </c>
      <c r="U4" s="292">
        <v>34</v>
      </c>
    </row>
    <row r="5" spans="1:30" s="214" customFormat="1">
      <c r="A5" s="214" t="s">
        <v>658</v>
      </c>
      <c r="B5" s="214">
        <v>2001</v>
      </c>
      <c r="C5" s="214">
        <v>2001</v>
      </c>
      <c r="D5" s="214">
        <v>2001</v>
      </c>
      <c r="E5" s="214">
        <v>2001</v>
      </c>
      <c r="F5" s="214">
        <v>2020</v>
      </c>
      <c r="G5" s="214">
        <v>2020</v>
      </c>
      <c r="H5" s="214">
        <v>2060</v>
      </c>
      <c r="I5" s="214">
        <v>2060</v>
      </c>
      <c r="J5" s="214">
        <v>2002</v>
      </c>
      <c r="K5" s="214">
        <v>2002</v>
      </c>
      <c r="L5" s="214">
        <v>2002</v>
      </c>
      <c r="M5" s="214">
        <v>2002</v>
      </c>
      <c r="N5" s="214">
        <v>2010</v>
      </c>
      <c r="O5" s="214">
        <v>2010</v>
      </c>
      <c r="P5" s="214">
        <v>2061</v>
      </c>
      <c r="Q5" s="214">
        <v>2061</v>
      </c>
      <c r="R5" s="214">
        <v>2037</v>
      </c>
      <c r="S5" s="214">
        <v>2037</v>
      </c>
      <c r="T5" s="291">
        <v>2034</v>
      </c>
      <c r="U5" s="291">
        <v>2034</v>
      </c>
      <c r="V5" s="290"/>
      <c r="W5" s="290"/>
      <c r="X5" s="290"/>
      <c r="Y5" s="290"/>
    </row>
    <row r="6" spans="1:30" s="286" customFormat="1" ht="45">
      <c r="A6" s="289" t="s">
        <v>659</v>
      </c>
      <c r="B6" s="211" t="s">
        <v>660</v>
      </c>
      <c r="C6" s="211" t="s">
        <v>661</v>
      </c>
      <c r="D6" s="211" t="s">
        <v>662</v>
      </c>
      <c r="E6" s="211" t="s">
        <v>663</v>
      </c>
      <c r="F6" s="211" t="s">
        <v>664</v>
      </c>
      <c r="G6" s="211" t="s">
        <v>665</v>
      </c>
      <c r="H6" s="211" t="s">
        <v>666</v>
      </c>
      <c r="I6" s="211" t="s">
        <v>667</v>
      </c>
      <c r="J6" s="211" t="s">
        <v>668</v>
      </c>
      <c r="K6" s="211" t="s">
        <v>669</v>
      </c>
      <c r="L6" s="211" t="s">
        <v>670</v>
      </c>
      <c r="M6" s="211" t="s">
        <v>671</v>
      </c>
      <c r="N6" s="211" t="s">
        <v>672</v>
      </c>
      <c r="O6" s="211" t="s">
        <v>673</v>
      </c>
      <c r="P6" s="211" t="s">
        <v>674</v>
      </c>
      <c r="Q6" s="211" t="s">
        <v>675</v>
      </c>
      <c r="R6" s="211" t="s">
        <v>676</v>
      </c>
      <c r="S6" s="211" t="s">
        <v>677</v>
      </c>
      <c r="T6" s="288" t="s">
        <v>693</v>
      </c>
      <c r="U6" s="288" t="s">
        <v>694</v>
      </c>
      <c r="V6" s="288" t="s">
        <v>695</v>
      </c>
      <c r="W6" s="288" t="s">
        <v>696</v>
      </c>
      <c r="X6" s="288" t="s">
        <v>695</v>
      </c>
      <c r="Y6" s="288" t="s">
        <v>696</v>
      </c>
    </row>
    <row r="7" spans="1:30" s="286" customFormat="1">
      <c r="A7" s="287">
        <v>0</v>
      </c>
      <c r="B7" s="206">
        <v>1.08</v>
      </c>
      <c r="C7" s="206">
        <v>1.08</v>
      </c>
      <c r="D7" s="204"/>
      <c r="E7" s="204"/>
      <c r="F7" s="204">
        <v>0.65</v>
      </c>
      <c r="G7" s="204">
        <v>0.65</v>
      </c>
      <c r="H7" s="204">
        <v>0.86</v>
      </c>
      <c r="I7" s="204">
        <v>0.86</v>
      </c>
      <c r="J7" s="206">
        <v>2.16</v>
      </c>
      <c r="K7" s="206">
        <v>2.16</v>
      </c>
      <c r="L7" s="206"/>
      <c r="M7" s="206"/>
      <c r="N7" s="206">
        <v>1.3</v>
      </c>
      <c r="O7" s="206">
        <v>1.3</v>
      </c>
      <c r="P7" s="206">
        <v>1.72</v>
      </c>
      <c r="Q7" s="206">
        <v>1.72</v>
      </c>
      <c r="R7" s="206">
        <v>432</v>
      </c>
      <c r="S7" s="206">
        <v>387</v>
      </c>
      <c r="T7" s="206">
        <v>36</v>
      </c>
      <c r="U7" s="206">
        <v>32.25</v>
      </c>
      <c r="V7" s="206">
        <v>43.199999999999996</v>
      </c>
      <c r="W7" s="206">
        <v>38.699999999999996</v>
      </c>
      <c r="X7" s="206">
        <v>108</v>
      </c>
      <c r="Y7" s="206">
        <v>96.75</v>
      </c>
      <c r="Z7" s="206"/>
      <c r="AA7" s="206"/>
    </row>
    <row r="8" spans="1:30">
      <c r="A8" s="201">
        <v>1</v>
      </c>
      <c r="B8" s="204">
        <v>1.44</v>
      </c>
      <c r="C8" s="204">
        <v>1.29</v>
      </c>
      <c r="F8" s="204">
        <v>0.86</v>
      </c>
      <c r="G8" s="204">
        <v>0.77</v>
      </c>
      <c r="H8" s="204">
        <v>1.1499999999999999</v>
      </c>
      <c r="I8" s="204">
        <v>1.03</v>
      </c>
      <c r="J8" s="206">
        <v>2.88</v>
      </c>
      <c r="K8" s="206">
        <v>2.58</v>
      </c>
      <c r="L8" s="206"/>
      <c r="M8" s="206"/>
      <c r="N8" s="206">
        <v>1.72</v>
      </c>
      <c r="O8" s="206">
        <v>1.54</v>
      </c>
      <c r="P8" s="206">
        <v>2.2999999999999998</v>
      </c>
      <c r="Q8" s="206">
        <v>2.06</v>
      </c>
      <c r="R8" s="206">
        <v>432</v>
      </c>
      <c r="S8" s="206">
        <v>387</v>
      </c>
      <c r="T8" s="206">
        <v>36</v>
      </c>
      <c r="U8" s="206">
        <v>32.25</v>
      </c>
      <c r="V8" s="206">
        <v>43.199999999999996</v>
      </c>
      <c r="W8" s="206">
        <v>38.699999999999996</v>
      </c>
      <c r="X8" s="206">
        <v>108</v>
      </c>
      <c r="Y8" s="206">
        <v>96.75</v>
      </c>
      <c r="Z8" s="206"/>
      <c r="AA8" s="206"/>
      <c r="AB8" s="286"/>
      <c r="AC8" s="286"/>
      <c r="AD8" s="286"/>
    </row>
    <row r="9" spans="1:30">
      <c r="A9" s="201">
        <v>2</v>
      </c>
      <c r="B9" s="204">
        <v>1.79</v>
      </c>
      <c r="C9" s="204">
        <v>1.5</v>
      </c>
      <c r="F9" s="204">
        <v>1.07</v>
      </c>
      <c r="G9" s="204">
        <v>0.9</v>
      </c>
      <c r="H9" s="204">
        <v>1.43</v>
      </c>
      <c r="I9" s="204">
        <v>1.2</v>
      </c>
      <c r="J9" s="206">
        <v>3.58</v>
      </c>
      <c r="K9" s="206">
        <v>3</v>
      </c>
      <c r="L9" s="206"/>
      <c r="M9" s="206"/>
      <c r="N9" s="206">
        <v>2.14</v>
      </c>
      <c r="O9" s="206">
        <v>1.8</v>
      </c>
      <c r="P9" s="206">
        <v>2.86</v>
      </c>
      <c r="Q9" s="206">
        <v>2.4</v>
      </c>
      <c r="R9" s="206">
        <v>537</v>
      </c>
      <c r="S9" s="206">
        <v>450</v>
      </c>
      <c r="T9" s="206">
        <v>44.75</v>
      </c>
      <c r="U9" s="206">
        <v>37.5</v>
      </c>
      <c r="V9" s="206">
        <v>53.699999999999996</v>
      </c>
      <c r="W9" s="206">
        <v>45</v>
      </c>
      <c r="X9" s="206">
        <v>134.25</v>
      </c>
      <c r="Y9" s="206">
        <v>112.5</v>
      </c>
      <c r="Z9" s="206"/>
      <c r="AA9" s="206"/>
      <c r="AB9" s="286"/>
      <c r="AC9" s="286"/>
      <c r="AD9" s="286"/>
    </row>
    <row r="10" spans="1:30">
      <c r="A10" s="201">
        <v>3</v>
      </c>
      <c r="B10" s="204">
        <v>2.15</v>
      </c>
      <c r="C10" s="204">
        <v>1.7</v>
      </c>
      <c r="F10" s="204">
        <v>1.29</v>
      </c>
      <c r="G10" s="204">
        <v>1.02</v>
      </c>
      <c r="H10" s="204">
        <v>1.72</v>
      </c>
      <c r="I10" s="204">
        <v>1.36</v>
      </c>
      <c r="J10" s="206">
        <v>4.3</v>
      </c>
      <c r="K10" s="206">
        <v>3.4</v>
      </c>
      <c r="L10" s="206"/>
      <c r="M10" s="206"/>
      <c r="N10" s="206">
        <v>2.58</v>
      </c>
      <c r="O10" s="206">
        <v>2.04</v>
      </c>
      <c r="P10" s="206">
        <v>3.44</v>
      </c>
      <c r="Q10" s="206">
        <v>2.72</v>
      </c>
      <c r="R10" s="206">
        <v>645</v>
      </c>
      <c r="S10" s="206">
        <v>510</v>
      </c>
      <c r="T10" s="206">
        <v>53.75</v>
      </c>
      <c r="U10" s="206">
        <v>42.5</v>
      </c>
      <c r="V10" s="206">
        <v>64.5</v>
      </c>
      <c r="W10" s="206">
        <v>51</v>
      </c>
      <c r="X10" s="206">
        <v>161.25</v>
      </c>
      <c r="Y10" s="206">
        <v>127.5</v>
      </c>
      <c r="Z10" s="206"/>
      <c r="AA10" s="206"/>
      <c r="AB10" s="286"/>
      <c r="AC10" s="286"/>
      <c r="AD10" s="286"/>
    </row>
    <row r="11" spans="1:30">
      <c r="A11" s="201">
        <v>4</v>
      </c>
      <c r="B11" s="204">
        <v>2.5</v>
      </c>
      <c r="C11" s="204">
        <v>1.91</v>
      </c>
      <c r="F11" s="204">
        <v>1.5</v>
      </c>
      <c r="G11" s="204">
        <v>1.1499999999999999</v>
      </c>
      <c r="H11" s="204">
        <v>2</v>
      </c>
      <c r="I11" s="204">
        <v>1.53</v>
      </c>
      <c r="J11" s="206">
        <v>5</v>
      </c>
      <c r="K11" s="206">
        <v>3.82</v>
      </c>
      <c r="L11" s="206"/>
      <c r="M11" s="206"/>
      <c r="N11" s="206">
        <v>3</v>
      </c>
      <c r="O11" s="206">
        <v>2.2999999999999998</v>
      </c>
      <c r="P11" s="206">
        <v>4</v>
      </c>
      <c r="Q11" s="206">
        <v>3.06</v>
      </c>
      <c r="R11" s="206">
        <v>750</v>
      </c>
      <c r="S11" s="206">
        <v>573</v>
      </c>
      <c r="T11" s="206">
        <v>62.5</v>
      </c>
      <c r="U11" s="206">
        <v>47.75</v>
      </c>
      <c r="V11" s="206">
        <v>75</v>
      </c>
      <c r="W11" s="206">
        <v>57.3</v>
      </c>
      <c r="X11" s="206">
        <v>187.5</v>
      </c>
      <c r="Y11" s="206">
        <v>143.25</v>
      </c>
      <c r="Z11" s="206"/>
      <c r="AA11" s="206"/>
      <c r="AB11" s="286"/>
      <c r="AC11" s="286"/>
      <c r="AD11" s="286"/>
    </row>
    <row r="12" spans="1:30">
      <c r="A12" s="201">
        <v>5</v>
      </c>
      <c r="B12" s="204">
        <v>2.86</v>
      </c>
      <c r="C12" s="204">
        <v>2.12</v>
      </c>
      <c r="F12" s="204">
        <v>1.72</v>
      </c>
      <c r="G12" s="204">
        <v>1.27</v>
      </c>
      <c r="H12" s="204">
        <v>2.29</v>
      </c>
      <c r="I12" s="204">
        <v>1.7</v>
      </c>
      <c r="J12" s="206">
        <v>5.72</v>
      </c>
      <c r="K12" s="206">
        <v>4.24</v>
      </c>
      <c r="L12" s="206"/>
      <c r="M12" s="206"/>
      <c r="N12" s="206">
        <v>3.44</v>
      </c>
      <c r="O12" s="206">
        <v>2.54</v>
      </c>
      <c r="P12" s="206">
        <v>4.58</v>
      </c>
      <c r="Q12" s="206">
        <v>3.4</v>
      </c>
      <c r="R12" s="206">
        <v>858</v>
      </c>
      <c r="S12" s="206">
        <v>636</v>
      </c>
      <c r="T12" s="206">
        <v>71.5</v>
      </c>
      <c r="U12" s="206">
        <v>53</v>
      </c>
      <c r="V12" s="206">
        <v>85.8</v>
      </c>
      <c r="W12" s="206">
        <v>63.599999999999994</v>
      </c>
      <c r="X12" s="206">
        <v>214.5</v>
      </c>
      <c r="Y12" s="206">
        <v>159</v>
      </c>
      <c r="Z12" s="206"/>
      <c r="AA12" s="206"/>
      <c r="AB12" s="286"/>
      <c r="AC12" s="286"/>
      <c r="AD12" s="286"/>
    </row>
    <row r="13" spans="1:30">
      <c r="A13" s="201">
        <v>6</v>
      </c>
      <c r="B13" s="204">
        <v>3.21</v>
      </c>
      <c r="C13" s="204">
        <v>2.33</v>
      </c>
      <c r="F13" s="204">
        <v>1.93</v>
      </c>
      <c r="G13" s="204">
        <v>1.4</v>
      </c>
      <c r="H13" s="204">
        <v>2.57</v>
      </c>
      <c r="I13" s="204">
        <v>1.86</v>
      </c>
      <c r="J13" s="206">
        <v>6.42</v>
      </c>
      <c r="K13" s="206">
        <v>4.66</v>
      </c>
      <c r="L13" s="206"/>
      <c r="M13" s="206"/>
      <c r="N13" s="206">
        <v>3.86</v>
      </c>
      <c r="O13" s="206">
        <v>2.8</v>
      </c>
      <c r="P13" s="206">
        <v>5.14</v>
      </c>
      <c r="Q13" s="206">
        <v>3.72</v>
      </c>
      <c r="R13" s="206">
        <v>963</v>
      </c>
      <c r="S13" s="206">
        <v>699</v>
      </c>
      <c r="T13" s="206">
        <v>80.25</v>
      </c>
      <c r="U13" s="206">
        <v>58.25</v>
      </c>
      <c r="V13" s="206">
        <v>96.3</v>
      </c>
      <c r="W13" s="206">
        <v>69.899999999999991</v>
      </c>
      <c r="X13" s="206">
        <v>240.75</v>
      </c>
      <c r="Y13" s="206">
        <v>174.75</v>
      </c>
      <c r="Z13" s="206"/>
      <c r="AA13" s="206"/>
      <c r="AB13" s="286"/>
      <c r="AC13" s="286"/>
      <c r="AD13" s="286"/>
    </row>
    <row r="14" spans="1:30">
      <c r="A14" s="201">
        <v>7</v>
      </c>
      <c r="B14" s="204">
        <v>3.57</v>
      </c>
      <c r="C14" s="204">
        <v>2.54</v>
      </c>
      <c r="F14" s="204">
        <v>2.14</v>
      </c>
      <c r="G14" s="204">
        <v>1.52</v>
      </c>
      <c r="H14" s="204">
        <v>2.86</v>
      </c>
      <c r="I14" s="204">
        <v>2.0299999999999998</v>
      </c>
      <c r="J14" s="206">
        <v>7.14</v>
      </c>
      <c r="K14" s="206">
        <v>5.08</v>
      </c>
      <c r="L14" s="206"/>
      <c r="M14" s="206"/>
      <c r="N14" s="206">
        <v>4.28</v>
      </c>
      <c r="O14" s="206">
        <v>3.04</v>
      </c>
      <c r="P14" s="206">
        <v>5.72</v>
      </c>
      <c r="Q14" s="206">
        <v>4.0599999999999996</v>
      </c>
      <c r="R14" s="206">
        <v>1071</v>
      </c>
      <c r="S14" s="206">
        <v>762</v>
      </c>
      <c r="T14" s="206">
        <v>89.25</v>
      </c>
      <c r="U14" s="206">
        <v>63.5</v>
      </c>
      <c r="V14" s="206">
        <v>107.1</v>
      </c>
      <c r="W14" s="206">
        <v>76.2</v>
      </c>
      <c r="X14" s="206">
        <v>267.75</v>
      </c>
      <c r="Y14" s="206">
        <v>190.5</v>
      </c>
      <c r="Z14" s="206"/>
      <c r="AA14" s="206"/>
      <c r="AB14" s="286"/>
      <c r="AC14" s="286"/>
      <c r="AD14" s="286"/>
    </row>
    <row r="15" spans="1:30">
      <c r="A15" s="201">
        <v>8</v>
      </c>
      <c r="B15" s="204">
        <v>3.92</v>
      </c>
      <c r="C15" s="204">
        <v>2.74</v>
      </c>
      <c r="F15" s="204">
        <v>2.35</v>
      </c>
      <c r="G15" s="204">
        <v>1.64</v>
      </c>
      <c r="H15" s="204">
        <v>3.14</v>
      </c>
      <c r="I15" s="204">
        <v>2.19</v>
      </c>
      <c r="J15" s="206">
        <v>7.84</v>
      </c>
      <c r="K15" s="206">
        <v>5.48</v>
      </c>
      <c r="L15" s="206"/>
      <c r="M15" s="206"/>
      <c r="N15" s="206">
        <v>4.7</v>
      </c>
      <c r="O15" s="206">
        <v>3.28</v>
      </c>
      <c r="P15" s="206">
        <v>6.28</v>
      </c>
      <c r="Q15" s="206">
        <v>4.38</v>
      </c>
      <c r="R15" s="206">
        <v>1176</v>
      </c>
      <c r="S15" s="206">
        <v>822.00000000000011</v>
      </c>
      <c r="T15" s="206">
        <v>98</v>
      </c>
      <c r="U15" s="206">
        <v>68.5</v>
      </c>
      <c r="V15" s="206">
        <v>117.6</v>
      </c>
      <c r="W15" s="206">
        <v>82.2</v>
      </c>
      <c r="X15" s="206">
        <v>294</v>
      </c>
      <c r="Y15" s="206">
        <v>205.5</v>
      </c>
      <c r="Z15" s="206"/>
      <c r="AA15" s="206"/>
      <c r="AB15" s="286"/>
      <c r="AC15" s="286"/>
      <c r="AD15" s="286"/>
    </row>
    <row r="16" spans="1:30">
      <c r="A16" s="201">
        <v>9</v>
      </c>
      <c r="B16" s="204">
        <v>4.28</v>
      </c>
      <c r="C16" s="204">
        <v>2.95</v>
      </c>
      <c r="F16" s="204">
        <v>2.57</v>
      </c>
      <c r="G16" s="204">
        <v>1.77</v>
      </c>
      <c r="H16" s="204">
        <v>3.42</v>
      </c>
      <c r="I16" s="204">
        <v>2.36</v>
      </c>
      <c r="J16" s="206">
        <v>8.56</v>
      </c>
      <c r="K16" s="206">
        <v>5.9</v>
      </c>
      <c r="L16" s="206"/>
      <c r="M16" s="206"/>
      <c r="N16" s="206">
        <v>5.14</v>
      </c>
      <c r="O16" s="206">
        <v>3.54</v>
      </c>
      <c r="P16" s="206">
        <v>6.84</v>
      </c>
      <c r="Q16" s="206">
        <v>4.72</v>
      </c>
      <c r="R16" s="206">
        <v>1284</v>
      </c>
      <c r="S16" s="206">
        <v>885</v>
      </c>
      <c r="T16" s="206">
        <v>107</v>
      </c>
      <c r="U16" s="206">
        <v>73.75</v>
      </c>
      <c r="V16" s="206">
        <v>128.4</v>
      </c>
      <c r="W16" s="206">
        <v>88.5</v>
      </c>
      <c r="X16" s="206">
        <v>321</v>
      </c>
      <c r="Y16" s="206">
        <v>221.25</v>
      </c>
      <c r="Z16" s="206"/>
      <c r="AA16" s="206"/>
    </row>
    <row r="17" spans="1:27">
      <c r="A17" s="201">
        <v>10</v>
      </c>
      <c r="B17" s="204">
        <v>4.63</v>
      </c>
      <c r="C17" s="204">
        <v>3.16</v>
      </c>
      <c r="F17" s="204">
        <v>2.78</v>
      </c>
      <c r="G17" s="204">
        <v>1.9</v>
      </c>
      <c r="H17" s="204">
        <v>3.7</v>
      </c>
      <c r="I17" s="204">
        <v>2.5299999999999998</v>
      </c>
      <c r="J17" s="206">
        <v>9.26</v>
      </c>
      <c r="K17" s="206">
        <v>6.32</v>
      </c>
      <c r="L17" s="206"/>
      <c r="M17" s="206"/>
      <c r="N17" s="206">
        <v>5.56</v>
      </c>
      <c r="O17" s="206">
        <v>3.8</v>
      </c>
      <c r="P17" s="206">
        <v>7.4</v>
      </c>
      <c r="Q17" s="206">
        <v>5.0599999999999996</v>
      </c>
      <c r="R17" s="206">
        <v>1389</v>
      </c>
      <c r="S17" s="206">
        <v>948</v>
      </c>
      <c r="T17" s="206">
        <v>115.75</v>
      </c>
      <c r="U17" s="206">
        <v>79</v>
      </c>
      <c r="V17" s="206">
        <v>138.9</v>
      </c>
      <c r="W17" s="206">
        <v>94.8</v>
      </c>
      <c r="X17" s="206">
        <v>347.25</v>
      </c>
      <c r="Y17" s="206">
        <v>237</v>
      </c>
      <c r="Z17" s="206"/>
      <c r="AA17" s="206"/>
    </row>
    <row r="18" spans="1:27">
      <c r="A18" s="201">
        <v>11</v>
      </c>
      <c r="B18" s="204">
        <v>4.99</v>
      </c>
      <c r="C18" s="204">
        <v>3.37</v>
      </c>
      <c r="F18" s="204">
        <v>2.99</v>
      </c>
      <c r="G18" s="204">
        <v>2.02</v>
      </c>
      <c r="H18" s="204">
        <v>3.99</v>
      </c>
      <c r="I18" s="204">
        <v>2.7</v>
      </c>
      <c r="J18" s="206">
        <v>9.98</v>
      </c>
      <c r="K18" s="206">
        <v>6.74</v>
      </c>
      <c r="L18" s="206"/>
      <c r="M18" s="206"/>
      <c r="N18" s="206">
        <v>5.98</v>
      </c>
      <c r="O18" s="206">
        <v>4.04</v>
      </c>
      <c r="P18" s="206">
        <v>7.98</v>
      </c>
      <c r="Q18" s="206">
        <v>5.4</v>
      </c>
      <c r="R18" s="206">
        <v>1497</v>
      </c>
      <c r="S18" s="206">
        <v>1011</v>
      </c>
      <c r="T18" s="206">
        <v>124.75</v>
      </c>
      <c r="U18" s="206">
        <v>84.25</v>
      </c>
      <c r="V18" s="206">
        <v>149.69999999999999</v>
      </c>
      <c r="W18" s="206">
        <v>101.1</v>
      </c>
      <c r="X18" s="206">
        <v>374.25</v>
      </c>
      <c r="Y18" s="206">
        <v>252.75</v>
      </c>
      <c r="Z18" s="206"/>
      <c r="AA18" s="206"/>
    </row>
    <row r="19" spans="1:27">
      <c r="A19" s="201">
        <v>12</v>
      </c>
      <c r="B19" s="204">
        <v>5.34</v>
      </c>
      <c r="C19" s="204">
        <v>3.58</v>
      </c>
      <c r="F19" s="204">
        <v>3.2</v>
      </c>
      <c r="G19" s="204">
        <v>2.15</v>
      </c>
      <c r="H19" s="204">
        <v>4.2699999999999996</v>
      </c>
      <c r="I19" s="204">
        <v>2.86</v>
      </c>
      <c r="J19" s="206">
        <v>10.68</v>
      </c>
      <c r="K19" s="206">
        <v>7.16</v>
      </c>
      <c r="L19" s="206"/>
      <c r="M19" s="206"/>
      <c r="N19" s="206">
        <v>6.4</v>
      </c>
      <c r="O19" s="206">
        <v>4.3</v>
      </c>
      <c r="P19" s="206">
        <v>8.5399999999999991</v>
      </c>
      <c r="Q19" s="206">
        <v>5.72</v>
      </c>
      <c r="R19" s="206">
        <v>1602</v>
      </c>
      <c r="S19" s="206">
        <v>1074</v>
      </c>
      <c r="T19" s="206">
        <v>133.5</v>
      </c>
      <c r="U19" s="206">
        <v>89.5</v>
      </c>
      <c r="V19" s="206">
        <v>160.19999999999999</v>
      </c>
      <c r="W19" s="206">
        <v>107.39999999999999</v>
      </c>
      <c r="X19" s="206">
        <v>400.5</v>
      </c>
      <c r="Y19" s="206">
        <v>268.5</v>
      </c>
      <c r="Z19" s="206"/>
      <c r="AA19" s="206"/>
    </row>
    <row r="20" spans="1:27">
      <c r="A20" s="201">
        <v>13</v>
      </c>
      <c r="B20" s="204">
        <v>5.7</v>
      </c>
      <c r="C20" s="204">
        <v>3.78</v>
      </c>
      <c r="F20" s="204">
        <v>3.42</v>
      </c>
      <c r="G20" s="204">
        <v>2.27</v>
      </c>
      <c r="H20" s="204">
        <v>4.5599999999999996</v>
      </c>
      <c r="I20" s="204">
        <v>3.02</v>
      </c>
      <c r="J20" s="206">
        <v>11.4</v>
      </c>
      <c r="K20" s="206">
        <v>7.56</v>
      </c>
      <c r="L20" s="206"/>
      <c r="M20" s="206"/>
      <c r="N20" s="206">
        <v>6.84</v>
      </c>
      <c r="O20" s="206">
        <v>4.54</v>
      </c>
      <c r="P20" s="206">
        <v>9.1199999999999992</v>
      </c>
      <c r="Q20" s="206">
        <v>6.04</v>
      </c>
      <c r="R20" s="206">
        <v>1710</v>
      </c>
      <c r="S20" s="206">
        <v>1134</v>
      </c>
      <c r="T20" s="206">
        <v>142.5</v>
      </c>
      <c r="U20" s="206">
        <v>94.5</v>
      </c>
      <c r="V20" s="206">
        <v>171</v>
      </c>
      <c r="W20" s="206">
        <v>113.39999999999999</v>
      </c>
      <c r="X20" s="206">
        <v>427.5</v>
      </c>
      <c r="Y20" s="206">
        <v>283.5</v>
      </c>
      <c r="Z20" s="206"/>
      <c r="AA20" s="206"/>
    </row>
    <row r="21" spans="1:27">
      <c r="A21" s="201">
        <v>14</v>
      </c>
      <c r="B21" s="204">
        <v>6.06</v>
      </c>
      <c r="C21" s="204">
        <v>3.99</v>
      </c>
      <c r="F21" s="204">
        <v>3.64</v>
      </c>
      <c r="G21" s="204">
        <v>2.39</v>
      </c>
      <c r="H21" s="204">
        <v>4.8499999999999996</v>
      </c>
      <c r="I21" s="204">
        <v>3.19</v>
      </c>
      <c r="J21" s="206">
        <v>12.12</v>
      </c>
      <c r="K21" s="206">
        <v>7.98</v>
      </c>
      <c r="L21" s="206"/>
      <c r="M21" s="206"/>
      <c r="N21" s="206">
        <v>7.28</v>
      </c>
      <c r="O21" s="206">
        <v>4.78</v>
      </c>
      <c r="P21" s="206">
        <v>9.6999999999999993</v>
      </c>
      <c r="Q21" s="206">
        <v>6.38</v>
      </c>
      <c r="R21" s="206">
        <v>1817.9999999999998</v>
      </c>
      <c r="S21" s="206">
        <v>1197</v>
      </c>
      <c r="T21" s="206">
        <v>151.5</v>
      </c>
      <c r="U21" s="206">
        <v>99.75</v>
      </c>
      <c r="V21" s="206">
        <v>181.79999999999998</v>
      </c>
      <c r="W21" s="206">
        <v>119.69999999999999</v>
      </c>
      <c r="X21" s="206">
        <v>454.5</v>
      </c>
      <c r="Y21" s="206">
        <v>299.25</v>
      </c>
      <c r="Z21" s="206"/>
      <c r="AA21" s="206"/>
    </row>
    <row r="22" spans="1:27">
      <c r="A22" s="201">
        <v>15</v>
      </c>
      <c r="B22" s="204">
        <v>6.41</v>
      </c>
      <c r="C22" s="204">
        <v>4.2</v>
      </c>
      <c r="F22" s="204">
        <v>3.85</v>
      </c>
      <c r="G22" s="204">
        <v>2.52</v>
      </c>
      <c r="H22" s="204">
        <v>5.13</v>
      </c>
      <c r="I22" s="204">
        <v>3.36</v>
      </c>
      <c r="J22" s="206">
        <v>12.82</v>
      </c>
      <c r="K22" s="206">
        <v>8.4</v>
      </c>
      <c r="L22" s="206"/>
      <c r="M22" s="206"/>
      <c r="N22" s="206">
        <v>7.7</v>
      </c>
      <c r="O22" s="206">
        <v>5.04</v>
      </c>
      <c r="P22" s="206">
        <v>10.26</v>
      </c>
      <c r="Q22" s="206">
        <v>6.72</v>
      </c>
      <c r="R22" s="206">
        <v>1923</v>
      </c>
      <c r="S22" s="206">
        <v>1260</v>
      </c>
      <c r="T22" s="206">
        <v>160.25</v>
      </c>
      <c r="U22" s="206">
        <v>105</v>
      </c>
      <c r="V22" s="206">
        <v>192.29999999999998</v>
      </c>
      <c r="W22" s="206">
        <v>126</v>
      </c>
      <c r="X22" s="206">
        <v>480.75</v>
      </c>
      <c r="Y22" s="206">
        <v>315</v>
      </c>
      <c r="Z22" s="206"/>
      <c r="AA22" s="206"/>
    </row>
    <row r="23" spans="1:27">
      <c r="A23" s="201">
        <v>16</v>
      </c>
      <c r="B23" s="204">
        <v>6.77</v>
      </c>
      <c r="C23" s="204">
        <v>4.41</v>
      </c>
      <c r="F23" s="204">
        <v>4.0599999999999996</v>
      </c>
      <c r="G23" s="204">
        <v>2.65</v>
      </c>
      <c r="H23" s="204">
        <v>5.42</v>
      </c>
      <c r="I23" s="204">
        <v>3.53</v>
      </c>
      <c r="J23" s="206">
        <v>13.54</v>
      </c>
      <c r="K23" s="206">
        <v>8.82</v>
      </c>
      <c r="L23" s="206"/>
      <c r="M23" s="206"/>
      <c r="N23" s="206">
        <v>8.1199999999999992</v>
      </c>
      <c r="O23" s="206">
        <v>5.3</v>
      </c>
      <c r="P23" s="206">
        <v>10.84</v>
      </c>
      <c r="Q23" s="206">
        <v>7.06</v>
      </c>
      <c r="R23" s="206">
        <v>2030.9999999999998</v>
      </c>
      <c r="S23" s="206">
        <v>1323</v>
      </c>
      <c r="T23" s="206">
        <v>169.25</v>
      </c>
      <c r="U23" s="206">
        <v>110.25</v>
      </c>
      <c r="V23" s="206">
        <v>203.1</v>
      </c>
      <c r="W23" s="206">
        <v>132.29999999999998</v>
      </c>
      <c r="X23" s="206">
        <v>507.75</v>
      </c>
      <c r="Y23" s="206">
        <v>330.75</v>
      </c>
      <c r="Z23" s="206"/>
      <c r="AA23" s="206"/>
    </row>
    <row r="24" spans="1:27">
      <c r="A24" s="201">
        <v>17</v>
      </c>
      <c r="B24" s="204">
        <v>7.12</v>
      </c>
      <c r="C24" s="204">
        <v>4.62</v>
      </c>
      <c r="F24" s="204">
        <v>4.2699999999999996</v>
      </c>
      <c r="G24" s="204">
        <v>2.77</v>
      </c>
      <c r="H24" s="204">
        <v>5.7</v>
      </c>
      <c r="I24" s="204">
        <v>3.7</v>
      </c>
      <c r="J24" s="206">
        <v>14.24</v>
      </c>
      <c r="K24" s="206">
        <v>9.24</v>
      </c>
      <c r="L24" s="206"/>
      <c r="M24" s="206"/>
      <c r="N24" s="206">
        <v>8.5399999999999991</v>
      </c>
      <c r="O24" s="206">
        <v>5.54</v>
      </c>
      <c r="P24" s="206">
        <v>11.4</v>
      </c>
      <c r="Q24" s="206">
        <v>7.4</v>
      </c>
      <c r="R24" s="206">
        <v>2136</v>
      </c>
      <c r="S24" s="206">
        <v>1386</v>
      </c>
      <c r="T24" s="206">
        <v>178</v>
      </c>
      <c r="U24" s="206">
        <v>115.5</v>
      </c>
      <c r="V24" s="206">
        <v>213.6</v>
      </c>
      <c r="W24" s="206">
        <v>138.6</v>
      </c>
      <c r="X24" s="206">
        <v>534</v>
      </c>
      <c r="Y24" s="206">
        <v>346.5</v>
      </c>
      <c r="Z24" s="206"/>
      <c r="AA24" s="206"/>
    </row>
    <row r="25" spans="1:27">
      <c r="A25" s="201">
        <v>18</v>
      </c>
      <c r="B25" s="204">
        <v>7.48</v>
      </c>
      <c r="C25" s="204">
        <v>4.82</v>
      </c>
      <c r="F25" s="204">
        <v>4.49</v>
      </c>
      <c r="G25" s="204">
        <v>2.89</v>
      </c>
      <c r="H25" s="204">
        <v>5.98</v>
      </c>
      <c r="I25" s="204">
        <v>3.86</v>
      </c>
      <c r="J25" s="206">
        <v>14.96</v>
      </c>
      <c r="K25" s="206">
        <v>9.64</v>
      </c>
      <c r="L25" s="206"/>
      <c r="M25" s="206"/>
      <c r="N25" s="206">
        <v>8.98</v>
      </c>
      <c r="O25" s="206">
        <v>5.78</v>
      </c>
      <c r="P25" s="206">
        <v>11.96</v>
      </c>
      <c r="Q25" s="206">
        <v>7.72</v>
      </c>
      <c r="R25" s="206">
        <v>2244</v>
      </c>
      <c r="S25" s="206">
        <v>1446</v>
      </c>
      <c r="T25" s="206">
        <v>187</v>
      </c>
      <c r="U25" s="206">
        <v>120.5</v>
      </c>
      <c r="V25" s="206">
        <v>224.4</v>
      </c>
      <c r="W25" s="206">
        <v>144.6</v>
      </c>
      <c r="X25" s="206">
        <v>561</v>
      </c>
      <c r="Y25" s="206">
        <v>361.5</v>
      </c>
      <c r="Z25" s="206"/>
      <c r="AA25" s="206"/>
    </row>
    <row r="26" spans="1:27">
      <c r="A26" s="201">
        <v>19</v>
      </c>
      <c r="B26" s="204">
        <v>7.83</v>
      </c>
      <c r="C26" s="204">
        <v>5.03</v>
      </c>
      <c r="F26" s="204">
        <v>4.7</v>
      </c>
      <c r="G26" s="204">
        <v>3.02</v>
      </c>
      <c r="H26" s="204">
        <v>6.26</v>
      </c>
      <c r="I26" s="204">
        <v>4.0199999999999996</v>
      </c>
      <c r="J26" s="206">
        <v>15.66</v>
      </c>
      <c r="K26" s="206">
        <v>10.06</v>
      </c>
      <c r="L26" s="206"/>
      <c r="M26" s="206"/>
      <c r="N26" s="206">
        <v>9.4</v>
      </c>
      <c r="O26" s="206">
        <v>6.04</v>
      </c>
      <c r="P26" s="206">
        <v>12.52</v>
      </c>
      <c r="Q26" s="206">
        <v>8.0399999999999991</v>
      </c>
      <c r="R26" s="206">
        <v>2349</v>
      </c>
      <c r="S26" s="206">
        <v>1509</v>
      </c>
      <c r="T26" s="206">
        <v>195.75</v>
      </c>
      <c r="U26" s="206">
        <v>125.75</v>
      </c>
      <c r="V26" s="206">
        <v>234.89999999999998</v>
      </c>
      <c r="W26" s="206">
        <v>150.9</v>
      </c>
      <c r="X26" s="206">
        <v>587.25</v>
      </c>
      <c r="Y26" s="206">
        <v>377.25</v>
      </c>
      <c r="Z26" s="206"/>
    </row>
    <row r="27" spans="1:27">
      <c r="A27" s="201">
        <v>20</v>
      </c>
      <c r="B27" s="204">
        <v>8.19</v>
      </c>
      <c r="C27" s="204">
        <v>5.24</v>
      </c>
      <c r="F27" s="204">
        <v>4.91</v>
      </c>
      <c r="G27" s="204">
        <v>3.14</v>
      </c>
      <c r="H27" s="204">
        <v>6.55</v>
      </c>
      <c r="I27" s="204">
        <v>4.1900000000000004</v>
      </c>
      <c r="J27" s="206">
        <v>16.38</v>
      </c>
      <c r="K27" s="206">
        <v>10.48</v>
      </c>
      <c r="L27" s="206"/>
      <c r="M27" s="206"/>
      <c r="N27" s="206">
        <v>9.82</v>
      </c>
      <c r="O27" s="206">
        <v>6.28</v>
      </c>
      <c r="P27" s="206">
        <v>13.1</v>
      </c>
      <c r="Q27" s="206">
        <v>8.3800000000000008</v>
      </c>
      <c r="R27" s="206">
        <v>2457</v>
      </c>
      <c r="S27" s="206">
        <v>1572</v>
      </c>
      <c r="T27" s="206">
        <v>204.75</v>
      </c>
      <c r="U27" s="206">
        <v>131</v>
      </c>
      <c r="V27" s="206">
        <v>245.7</v>
      </c>
      <c r="W27" s="206">
        <v>157.19999999999999</v>
      </c>
      <c r="X27" s="206">
        <v>614.25</v>
      </c>
      <c r="Y27" s="206">
        <v>393</v>
      </c>
      <c r="Z27" s="206"/>
    </row>
    <row r="28" spans="1:27">
      <c r="A28" s="201">
        <v>21</v>
      </c>
      <c r="B28" s="204">
        <v>8.5399999999999991</v>
      </c>
      <c r="C28" s="204">
        <v>5.45</v>
      </c>
      <c r="F28" s="204">
        <v>5.12</v>
      </c>
      <c r="G28" s="204">
        <v>3.27</v>
      </c>
      <c r="H28" s="204">
        <v>6.83</v>
      </c>
      <c r="I28" s="204">
        <v>4.3600000000000003</v>
      </c>
      <c r="J28" s="206">
        <v>17.079999999999998</v>
      </c>
      <c r="K28" s="206">
        <v>10.9</v>
      </c>
      <c r="L28" s="206"/>
      <c r="M28" s="206"/>
      <c r="N28" s="206">
        <v>10.24</v>
      </c>
      <c r="O28" s="206">
        <v>6.54</v>
      </c>
      <c r="P28" s="206">
        <v>13.66</v>
      </c>
      <c r="Q28" s="206">
        <v>8.7200000000000006</v>
      </c>
      <c r="R28" s="206">
        <v>2561.9999999999995</v>
      </c>
      <c r="S28" s="206">
        <v>1635</v>
      </c>
      <c r="T28" s="206">
        <v>213.49999999999997</v>
      </c>
      <c r="U28" s="206">
        <v>136.25</v>
      </c>
      <c r="V28" s="206">
        <v>256.19999999999993</v>
      </c>
      <c r="W28" s="206">
        <v>163.5</v>
      </c>
      <c r="X28" s="206">
        <v>640.49999999999989</v>
      </c>
      <c r="Y28" s="206">
        <v>408.75</v>
      </c>
      <c r="Z28" s="206"/>
    </row>
    <row r="29" spans="1:27">
      <c r="A29" s="201">
        <v>22</v>
      </c>
      <c r="B29" s="204">
        <v>8.9</v>
      </c>
      <c r="C29" s="204">
        <v>5.66</v>
      </c>
      <c r="F29" s="204">
        <v>5.34</v>
      </c>
      <c r="G29" s="204">
        <v>3.4</v>
      </c>
      <c r="H29" s="204">
        <v>7.12</v>
      </c>
      <c r="I29" s="204">
        <v>4.53</v>
      </c>
      <c r="J29" s="206">
        <v>17.8</v>
      </c>
      <c r="K29" s="206">
        <v>11.32</v>
      </c>
      <c r="L29" s="206"/>
      <c r="M29" s="206"/>
      <c r="N29" s="206">
        <v>10.68</v>
      </c>
      <c r="O29" s="206">
        <v>6.8</v>
      </c>
      <c r="P29" s="206">
        <v>14.24</v>
      </c>
      <c r="Q29" s="206">
        <v>9.06</v>
      </c>
      <c r="R29" s="206">
        <v>2670</v>
      </c>
      <c r="S29" s="206">
        <v>1698</v>
      </c>
      <c r="T29" s="206">
        <v>222.5</v>
      </c>
      <c r="U29" s="206">
        <v>141.5</v>
      </c>
      <c r="V29" s="206">
        <v>267</v>
      </c>
      <c r="W29" s="206">
        <v>169.79999999999998</v>
      </c>
      <c r="X29" s="206">
        <v>667.5</v>
      </c>
      <c r="Y29" s="206">
        <v>424.5</v>
      </c>
      <c r="Z29" s="206"/>
    </row>
    <row r="30" spans="1:27">
      <c r="A30" s="201">
        <v>23</v>
      </c>
      <c r="B30" s="204">
        <v>9.25</v>
      </c>
      <c r="C30" s="204">
        <v>5.87</v>
      </c>
      <c r="F30" s="204">
        <v>5.55</v>
      </c>
      <c r="G30" s="204">
        <v>3.52</v>
      </c>
      <c r="H30" s="204">
        <v>7.4</v>
      </c>
      <c r="I30" s="204">
        <v>4.7</v>
      </c>
      <c r="J30" s="206">
        <v>18.5</v>
      </c>
      <c r="K30" s="206">
        <v>11.74</v>
      </c>
      <c r="L30" s="206"/>
      <c r="M30" s="206"/>
      <c r="N30" s="206">
        <v>11.1</v>
      </c>
      <c r="O30" s="206">
        <v>7.04</v>
      </c>
      <c r="P30" s="206">
        <v>14.8</v>
      </c>
      <c r="Q30" s="206">
        <v>9.4</v>
      </c>
      <c r="R30" s="206">
        <v>2775</v>
      </c>
      <c r="S30" s="206">
        <v>1761</v>
      </c>
      <c r="T30" s="206">
        <v>231.25</v>
      </c>
      <c r="U30" s="206">
        <v>146.75</v>
      </c>
      <c r="V30" s="206">
        <v>277.5</v>
      </c>
      <c r="W30" s="206">
        <v>176.1</v>
      </c>
      <c r="X30" s="206">
        <v>693.75</v>
      </c>
      <c r="Y30" s="206">
        <v>440.25</v>
      </c>
      <c r="Z30" s="206"/>
    </row>
    <row r="31" spans="1:27">
      <c r="A31" s="201">
        <v>24</v>
      </c>
      <c r="B31" s="204">
        <v>9.61</v>
      </c>
      <c r="C31" s="204">
        <v>6.07</v>
      </c>
      <c r="F31" s="204">
        <v>5.77</v>
      </c>
      <c r="G31" s="204">
        <v>3.64</v>
      </c>
      <c r="H31" s="204">
        <v>7.69</v>
      </c>
      <c r="I31" s="204">
        <v>4.8600000000000003</v>
      </c>
      <c r="J31" s="206">
        <v>19.22</v>
      </c>
      <c r="K31" s="206">
        <v>12.14</v>
      </c>
      <c r="L31" s="206"/>
      <c r="M31" s="206"/>
      <c r="N31" s="206">
        <v>11.54</v>
      </c>
      <c r="O31" s="206">
        <v>7.28</v>
      </c>
      <c r="P31" s="206">
        <v>15.38</v>
      </c>
      <c r="Q31" s="206">
        <v>9.7200000000000006</v>
      </c>
      <c r="R31" s="206">
        <v>2883</v>
      </c>
      <c r="S31" s="206">
        <v>1821</v>
      </c>
      <c r="T31" s="206">
        <v>240.25</v>
      </c>
      <c r="U31" s="206">
        <v>151.75</v>
      </c>
      <c r="V31" s="206">
        <v>288.3</v>
      </c>
      <c r="W31" s="206">
        <v>182.1</v>
      </c>
      <c r="X31" s="206">
        <v>720.75</v>
      </c>
      <c r="Y31" s="206">
        <v>455.25</v>
      </c>
      <c r="Z31" s="206"/>
    </row>
    <row r="32" spans="1:27">
      <c r="A32" s="201">
        <v>25</v>
      </c>
      <c r="B32" s="204">
        <v>9.9600000000000009</v>
      </c>
      <c r="C32" s="204">
        <v>6.28</v>
      </c>
      <c r="F32" s="204">
        <v>5.98</v>
      </c>
      <c r="G32" s="204">
        <v>3.77</v>
      </c>
      <c r="H32" s="204">
        <v>7.97</v>
      </c>
      <c r="I32" s="204">
        <v>5.0199999999999996</v>
      </c>
      <c r="J32" s="206">
        <v>19.920000000000002</v>
      </c>
      <c r="K32" s="206">
        <v>12.56</v>
      </c>
      <c r="L32" s="206"/>
      <c r="M32" s="206"/>
      <c r="N32" s="206">
        <v>11.96</v>
      </c>
      <c r="O32" s="206">
        <v>7.54</v>
      </c>
      <c r="P32" s="206">
        <v>15.94</v>
      </c>
      <c r="Q32" s="206">
        <v>10.039999999999999</v>
      </c>
      <c r="R32" s="206">
        <v>2988.0000000000005</v>
      </c>
      <c r="S32" s="206">
        <v>1884</v>
      </c>
      <c r="T32" s="206">
        <v>249.00000000000003</v>
      </c>
      <c r="U32" s="206">
        <v>157</v>
      </c>
      <c r="V32" s="206">
        <v>298.8</v>
      </c>
      <c r="W32" s="206">
        <v>188.4</v>
      </c>
      <c r="X32" s="206">
        <v>747.00000000000011</v>
      </c>
      <c r="Y32" s="206">
        <v>471</v>
      </c>
      <c r="Z32" s="206"/>
    </row>
    <row r="33" spans="1:27">
      <c r="A33" s="201">
        <v>26</v>
      </c>
      <c r="B33" s="204">
        <v>10.32</v>
      </c>
      <c r="C33" s="204">
        <v>6.49</v>
      </c>
      <c r="F33" s="204">
        <v>6.19</v>
      </c>
      <c r="G33" s="204">
        <v>3.89</v>
      </c>
      <c r="H33" s="204">
        <v>8.26</v>
      </c>
      <c r="I33" s="204">
        <v>5.19</v>
      </c>
      <c r="J33" s="206">
        <v>20.64</v>
      </c>
      <c r="K33" s="206">
        <v>12.98</v>
      </c>
      <c r="L33" s="206"/>
      <c r="M33" s="206"/>
      <c r="N33" s="206">
        <v>12.38</v>
      </c>
      <c r="O33" s="206">
        <v>7.78</v>
      </c>
      <c r="P33" s="206">
        <v>16.52</v>
      </c>
      <c r="Q33" s="206">
        <v>10.38</v>
      </c>
      <c r="R33" s="206">
        <v>3096</v>
      </c>
      <c r="S33" s="206">
        <v>1947</v>
      </c>
      <c r="T33" s="206">
        <v>258</v>
      </c>
      <c r="U33" s="206">
        <v>162.25</v>
      </c>
      <c r="V33" s="206">
        <v>309.59999999999997</v>
      </c>
      <c r="W33" s="206">
        <v>194.7</v>
      </c>
      <c r="X33" s="206">
        <v>774</v>
      </c>
      <c r="Y33" s="206">
        <v>486.75</v>
      </c>
      <c r="Z33" s="206"/>
    </row>
    <row r="34" spans="1:27">
      <c r="A34" s="201">
        <v>27</v>
      </c>
      <c r="B34" s="204">
        <v>10.68</v>
      </c>
      <c r="C34" s="204">
        <v>6.7</v>
      </c>
      <c r="F34" s="204">
        <v>6.41</v>
      </c>
      <c r="G34" s="204">
        <v>4.0199999999999996</v>
      </c>
      <c r="H34" s="204">
        <v>8.5399999999999991</v>
      </c>
      <c r="I34" s="204">
        <v>5.36</v>
      </c>
      <c r="J34" s="206">
        <v>21.36</v>
      </c>
      <c r="K34" s="206">
        <v>13.4</v>
      </c>
      <c r="L34" s="206"/>
      <c r="M34" s="206"/>
      <c r="N34" s="206">
        <v>12.82</v>
      </c>
      <c r="O34" s="206">
        <v>8.0399999999999991</v>
      </c>
      <c r="P34" s="206">
        <v>17.079999999999998</v>
      </c>
      <c r="Q34" s="206">
        <v>10.72</v>
      </c>
      <c r="R34" s="206">
        <v>3204</v>
      </c>
      <c r="S34" s="206">
        <v>2010</v>
      </c>
      <c r="T34" s="206">
        <v>267</v>
      </c>
      <c r="U34" s="206">
        <v>167.5</v>
      </c>
      <c r="V34" s="206">
        <v>320.39999999999998</v>
      </c>
      <c r="W34" s="206">
        <v>201</v>
      </c>
      <c r="X34" s="206">
        <v>801</v>
      </c>
      <c r="Y34" s="206">
        <v>502.5</v>
      </c>
      <c r="Z34" s="206"/>
    </row>
    <row r="35" spans="1:27">
      <c r="A35" s="201">
        <v>28</v>
      </c>
      <c r="B35" s="204">
        <v>11.03</v>
      </c>
      <c r="C35" s="204">
        <v>6.91</v>
      </c>
      <c r="F35" s="204">
        <v>6.62</v>
      </c>
      <c r="G35" s="204">
        <v>4.1500000000000004</v>
      </c>
      <c r="H35" s="204">
        <v>8.82</v>
      </c>
      <c r="I35" s="204">
        <v>5.53</v>
      </c>
      <c r="J35" s="206">
        <v>22.06</v>
      </c>
      <c r="K35" s="206">
        <v>13.82</v>
      </c>
      <c r="L35" s="206"/>
      <c r="M35" s="206"/>
      <c r="N35" s="206">
        <v>13.24</v>
      </c>
      <c r="O35" s="206">
        <v>8.3000000000000007</v>
      </c>
      <c r="P35" s="206">
        <v>17.64</v>
      </c>
      <c r="Q35" s="206">
        <v>11.06</v>
      </c>
      <c r="R35" s="206">
        <v>3309</v>
      </c>
      <c r="S35" s="206">
        <v>2073</v>
      </c>
      <c r="T35" s="206">
        <v>275.75</v>
      </c>
      <c r="U35" s="206">
        <v>172.75</v>
      </c>
      <c r="V35" s="206">
        <v>330.9</v>
      </c>
      <c r="W35" s="206">
        <v>207.29999999999998</v>
      </c>
      <c r="X35" s="206">
        <v>827.25</v>
      </c>
      <c r="Y35" s="206">
        <v>518.25</v>
      </c>
      <c r="Z35" s="206"/>
      <c r="AA35" s="206"/>
    </row>
    <row r="36" spans="1:27">
      <c r="A36" s="201">
        <v>29</v>
      </c>
      <c r="B36" s="204">
        <v>11.39</v>
      </c>
      <c r="C36" s="204">
        <v>7.11</v>
      </c>
      <c r="F36" s="204">
        <v>6.83</v>
      </c>
      <c r="G36" s="204">
        <v>4.2699999999999996</v>
      </c>
      <c r="H36" s="204">
        <v>9.11</v>
      </c>
      <c r="I36" s="204">
        <v>5.69</v>
      </c>
      <c r="J36" s="206">
        <v>22.78</v>
      </c>
      <c r="K36" s="206">
        <v>14.22</v>
      </c>
      <c r="L36" s="206"/>
      <c r="M36" s="206"/>
      <c r="N36" s="206">
        <v>13.66</v>
      </c>
      <c r="O36" s="206">
        <v>8.5399999999999991</v>
      </c>
      <c r="P36" s="206">
        <v>18.22</v>
      </c>
      <c r="Q36" s="206">
        <v>11.38</v>
      </c>
      <c r="R36" s="206">
        <v>3417</v>
      </c>
      <c r="S36" s="206">
        <v>2133</v>
      </c>
      <c r="T36" s="206">
        <v>284.75</v>
      </c>
      <c r="U36" s="206">
        <v>177.75</v>
      </c>
      <c r="V36" s="206">
        <v>341.7</v>
      </c>
      <c r="W36" s="206">
        <v>213.29999999999998</v>
      </c>
      <c r="X36" s="206">
        <v>854.25</v>
      </c>
      <c r="Y36" s="206">
        <v>533.25</v>
      </c>
      <c r="Z36" s="206"/>
      <c r="AA36" s="206"/>
    </row>
    <row r="37" spans="1:27">
      <c r="A37" s="201">
        <v>30</v>
      </c>
      <c r="B37" s="204">
        <v>11.74</v>
      </c>
      <c r="C37" s="204">
        <v>7.32</v>
      </c>
      <c r="F37" s="204">
        <v>7.04</v>
      </c>
      <c r="G37" s="204">
        <v>4.3899999999999997</v>
      </c>
      <c r="H37" s="204">
        <v>9.39</v>
      </c>
      <c r="I37" s="204">
        <v>5.86</v>
      </c>
      <c r="J37" s="206">
        <v>23.48</v>
      </c>
      <c r="K37" s="206">
        <v>14.64</v>
      </c>
      <c r="L37" s="206"/>
      <c r="M37" s="206"/>
      <c r="N37" s="206">
        <v>14.08</v>
      </c>
      <c r="O37" s="206">
        <v>8.7799999999999994</v>
      </c>
      <c r="P37" s="206">
        <v>18.78</v>
      </c>
      <c r="Q37" s="206">
        <v>11.72</v>
      </c>
      <c r="R37" s="206">
        <v>3522</v>
      </c>
      <c r="S37" s="206">
        <v>2196</v>
      </c>
      <c r="T37" s="206">
        <v>293.5</v>
      </c>
      <c r="U37" s="206">
        <v>183</v>
      </c>
      <c r="V37" s="206">
        <v>352.2</v>
      </c>
      <c r="W37" s="206">
        <v>219.6</v>
      </c>
      <c r="X37" s="206">
        <v>880.5</v>
      </c>
      <c r="Y37" s="206">
        <v>549</v>
      </c>
      <c r="Z37" s="206"/>
      <c r="AA37" s="206"/>
    </row>
    <row r="38" spans="1:27">
      <c r="A38" s="201">
        <v>31</v>
      </c>
      <c r="B38" s="204">
        <v>12.1</v>
      </c>
      <c r="C38" s="204">
        <v>7.53</v>
      </c>
      <c r="F38" s="204">
        <v>7.26</v>
      </c>
      <c r="G38" s="204">
        <v>4.5199999999999996</v>
      </c>
      <c r="H38" s="204">
        <v>9.68</v>
      </c>
      <c r="I38" s="204">
        <v>6.02</v>
      </c>
      <c r="J38" s="206">
        <v>24.2</v>
      </c>
      <c r="K38" s="206">
        <v>15.06</v>
      </c>
      <c r="L38" s="206"/>
      <c r="M38" s="206"/>
      <c r="N38" s="206">
        <v>14.52</v>
      </c>
      <c r="O38" s="206">
        <v>9.0399999999999991</v>
      </c>
      <c r="P38" s="206">
        <v>19.36</v>
      </c>
      <c r="Q38" s="206">
        <v>12.04</v>
      </c>
      <c r="R38" s="206">
        <v>3630</v>
      </c>
      <c r="S38" s="206">
        <v>2259</v>
      </c>
      <c r="T38" s="206">
        <v>302.5</v>
      </c>
      <c r="U38" s="206">
        <v>188.25</v>
      </c>
      <c r="V38" s="206">
        <v>363</v>
      </c>
      <c r="W38" s="206">
        <v>225.9</v>
      </c>
      <c r="X38" s="206">
        <v>907.5</v>
      </c>
      <c r="Y38" s="206">
        <v>564.75</v>
      </c>
      <c r="Z38" s="206"/>
      <c r="AA38" s="206"/>
    </row>
    <row r="39" spans="1:27">
      <c r="A39" s="201">
        <v>32</v>
      </c>
      <c r="B39" s="204">
        <v>12.45</v>
      </c>
      <c r="C39" s="204">
        <v>7.74</v>
      </c>
      <c r="F39" s="204">
        <v>7.47</v>
      </c>
      <c r="G39" s="204">
        <v>4.6399999999999997</v>
      </c>
      <c r="H39" s="204">
        <v>9.9600000000000009</v>
      </c>
      <c r="I39" s="204">
        <v>6.19</v>
      </c>
      <c r="J39" s="206">
        <v>24.9</v>
      </c>
      <c r="K39" s="206">
        <v>15.48</v>
      </c>
      <c r="L39" s="206"/>
      <c r="M39" s="206"/>
      <c r="N39" s="206">
        <v>14.94</v>
      </c>
      <c r="O39" s="206">
        <v>9.2799999999999994</v>
      </c>
      <c r="P39" s="206">
        <v>19.920000000000002</v>
      </c>
      <c r="Q39" s="206">
        <v>12.38</v>
      </c>
      <c r="R39" s="206">
        <v>3735</v>
      </c>
      <c r="S39" s="206">
        <v>2322</v>
      </c>
      <c r="T39" s="206">
        <v>311.25</v>
      </c>
      <c r="U39" s="206">
        <v>193.5</v>
      </c>
      <c r="V39" s="206">
        <v>373.5</v>
      </c>
      <c r="W39" s="206">
        <v>232.2</v>
      </c>
      <c r="X39" s="206">
        <v>933.75</v>
      </c>
      <c r="Y39" s="206">
        <v>580.5</v>
      </c>
      <c r="Z39" s="206"/>
      <c r="AA39" s="206"/>
    </row>
    <row r="40" spans="1:27">
      <c r="A40" s="201">
        <v>33</v>
      </c>
      <c r="B40" s="204">
        <v>12.81</v>
      </c>
      <c r="C40" s="204">
        <v>7.95</v>
      </c>
      <c r="F40" s="204">
        <v>7.69</v>
      </c>
      <c r="G40" s="204">
        <v>4.7699999999999996</v>
      </c>
      <c r="H40" s="204">
        <v>10.25</v>
      </c>
      <c r="I40" s="204">
        <v>6.36</v>
      </c>
      <c r="J40" s="206">
        <v>25.62</v>
      </c>
      <c r="K40" s="206">
        <v>15.9</v>
      </c>
      <c r="L40" s="206"/>
      <c r="M40" s="206"/>
      <c r="N40" s="206">
        <v>15.38</v>
      </c>
      <c r="O40" s="206">
        <v>9.5399999999999991</v>
      </c>
      <c r="P40" s="206">
        <v>20.5</v>
      </c>
      <c r="Q40" s="206">
        <v>12.72</v>
      </c>
      <c r="R40" s="206">
        <v>3843</v>
      </c>
      <c r="S40" s="206">
        <v>2385</v>
      </c>
      <c r="T40" s="206">
        <v>320.25</v>
      </c>
      <c r="U40" s="206">
        <v>198.75</v>
      </c>
      <c r="V40" s="206">
        <v>384.3</v>
      </c>
      <c r="W40" s="206">
        <v>238.5</v>
      </c>
      <c r="X40" s="206">
        <v>960.75</v>
      </c>
      <c r="Y40" s="206">
        <v>596.25</v>
      </c>
      <c r="Z40" s="206"/>
      <c r="AA40" s="206"/>
    </row>
    <row r="41" spans="1:27">
      <c r="A41" s="201">
        <v>34</v>
      </c>
      <c r="B41" s="204">
        <v>13.16</v>
      </c>
      <c r="C41" s="204">
        <v>8.15</v>
      </c>
      <c r="F41" s="204">
        <v>7.9</v>
      </c>
      <c r="G41" s="204">
        <v>4.8899999999999997</v>
      </c>
      <c r="H41" s="204">
        <v>10.53</v>
      </c>
      <c r="I41" s="204">
        <v>6.52</v>
      </c>
      <c r="J41" s="206">
        <v>26.32</v>
      </c>
      <c r="K41" s="206">
        <v>16.3</v>
      </c>
      <c r="L41" s="206"/>
      <c r="M41" s="206"/>
      <c r="N41" s="206">
        <v>15.8</v>
      </c>
      <c r="O41" s="206">
        <v>9.7799999999999994</v>
      </c>
      <c r="P41" s="206">
        <v>21.06</v>
      </c>
      <c r="Q41" s="206">
        <v>13.04</v>
      </c>
      <c r="R41" s="206">
        <v>3948</v>
      </c>
      <c r="S41" s="206">
        <v>2445</v>
      </c>
      <c r="T41" s="206">
        <v>329</v>
      </c>
      <c r="U41" s="206">
        <v>203.75</v>
      </c>
      <c r="V41" s="206">
        <v>394.8</v>
      </c>
      <c r="W41" s="206">
        <v>244.5</v>
      </c>
      <c r="X41" s="206">
        <v>987</v>
      </c>
      <c r="Y41" s="206">
        <v>611.25</v>
      </c>
      <c r="Z41" s="206"/>
      <c r="AA41" s="206"/>
    </row>
    <row r="42" spans="1:27">
      <c r="A42" s="201">
        <v>35</v>
      </c>
      <c r="B42" s="204">
        <v>13.52</v>
      </c>
      <c r="C42" s="204">
        <v>8.36</v>
      </c>
      <c r="F42" s="204">
        <v>8.11</v>
      </c>
      <c r="G42" s="204">
        <v>5.0199999999999996</v>
      </c>
      <c r="H42" s="204">
        <v>10.82</v>
      </c>
      <c r="I42" s="204">
        <v>6.69</v>
      </c>
      <c r="J42" s="206">
        <v>27.04</v>
      </c>
      <c r="K42" s="206">
        <v>16.72</v>
      </c>
      <c r="L42" s="206"/>
      <c r="M42" s="206"/>
      <c r="N42" s="206">
        <v>16.22</v>
      </c>
      <c r="O42" s="206">
        <v>10.039999999999999</v>
      </c>
      <c r="P42" s="206">
        <v>21.64</v>
      </c>
      <c r="Q42" s="206">
        <v>13.38</v>
      </c>
      <c r="R42" s="206">
        <v>4056</v>
      </c>
      <c r="S42" s="206">
        <v>2508</v>
      </c>
      <c r="T42" s="206">
        <v>338</v>
      </c>
      <c r="U42" s="206">
        <v>209</v>
      </c>
      <c r="V42" s="206">
        <v>405.59999999999997</v>
      </c>
      <c r="W42" s="206">
        <v>250.79999999999998</v>
      </c>
      <c r="X42" s="206">
        <v>1014</v>
      </c>
      <c r="Y42" s="206">
        <v>627</v>
      </c>
      <c r="Z42" s="206"/>
      <c r="AA42" s="206"/>
    </row>
    <row r="43" spans="1:27">
      <c r="A43" s="201">
        <v>36</v>
      </c>
      <c r="B43" s="204">
        <v>13.87</v>
      </c>
      <c r="C43" s="204">
        <v>8.57</v>
      </c>
      <c r="F43" s="204">
        <v>8.32</v>
      </c>
      <c r="G43" s="204">
        <v>5.14</v>
      </c>
      <c r="H43" s="204">
        <v>11.1</v>
      </c>
      <c r="I43" s="204">
        <v>6.86</v>
      </c>
      <c r="J43" s="206">
        <v>27.74</v>
      </c>
      <c r="K43" s="206">
        <v>17.14</v>
      </c>
      <c r="L43" s="206"/>
      <c r="M43" s="206"/>
      <c r="N43" s="206">
        <v>16.64</v>
      </c>
      <c r="O43" s="206">
        <v>10.28</v>
      </c>
      <c r="P43" s="206">
        <v>22.2</v>
      </c>
      <c r="Q43" s="206">
        <v>13.72</v>
      </c>
      <c r="R43" s="206">
        <v>4161</v>
      </c>
      <c r="S43" s="206">
        <v>2571</v>
      </c>
      <c r="T43" s="206">
        <v>346.75</v>
      </c>
      <c r="U43" s="206">
        <v>214.25</v>
      </c>
      <c r="V43" s="206">
        <v>416.09999999999997</v>
      </c>
      <c r="W43" s="206">
        <v>257.09999999999997</v>
      </c>
      <c r="X43" s="206">
        <v>1040.25</v>
      </c>
      <c r="Y43" s="206">
        <v>642.75</v>
      </c>
      <c r="Z43" s="206"/>
      <c r="AA43" s="206"/>
    </row>
    <row r="44" spans="1:27">
      <c r="A44" s="201">
        <v>37</v>
      </c>
      <c r="B44" s="204">
        <v>14.23</v>
      </c>
      <c r="C44" s="204">
        <v>8.7799999999999994</v>
      </c>
      <c r="F44" s="204">
        <v>8.5399999999999991</v>
      </c>
      <c r="G44" s="204">
        <v>5.27</v>
      </c>
      <c r="H44" s="204">
        <v>11.38</v>
      </c>
      <c r="I44" s="204">
        <v>7.02</v>
      </c>
      <c r="J44" s="206">
        <v>28.46</v>
      </c>
      <c r="K44" s="206">
        <v>17.559999999999999</v>
      </c>
      <c r="L44" s="206"/>
      <c r="M44" s="206"/>
      <c r="N44" s="206">
        <v>17.079999999999998</v>
      </c>
      <c r="O44" s="206">
        <v>10.54</v>
      </c>
      <c r="P44" s="206">
        <v>22.76</v>
      </c>
      <c r="Q44" s="206">
        <v>14.04</v>
      </c>
      <c r="R44" s="206">
        <v>4269</v>
      </c>
      <c r="S44" s="206">
        <v>2634</v>
      </c>
      <c r="T44" s="206">
        <v>355.75</v>
      </c>
      <c r="U44" s="206">
        <v>219.49999999999997</v>
      </c>
      <c r="V44" s="206">
        <v>426.9</v>
      </c>
      <c r="W44" s="206">
        <v>263.39999999999998</v>
      </c>
      <c r="X44" s="206">
        <v>1067.25</v>
      </c>
      <c r="Y44" s="206">
        <v>658.49999999999989</v>
      </c>
      <c r="Z44" s="206"/>
      <c r="AA44" s="206"/>
    </row>
    <row r="45" spans="1:27">
      <c r="A45" s="201">
        <v>38</v>
      </c>
      <c r="B45" s="204">
        <v>14.58</v>
      </c>
      <c r="C45" s="204">
        <v>8.99</v>
      </c>
      <c r="F45" s="204">
        <v>8.75</v>
      </c>
      <c r="G45" s="204">
        <v>5.39</v>
      </c>
      <c r="H45" s="204">
        <v>11.66</v>
      </c>
      <c r="I45" s="204">
        <v>7.19</v>
      </c>
      <c r="J45" s="206">
        <v>29.16</v>
      </c>
      <c r="K45" s="206">
        <v>17.98</v>
      </c>
      <c r="L45" s="206"/>
      <c r="M45" s="206"/>
      <c r="N45" s="206">
        <v>17.5</v>
      </c>
      <c r="O45" s="206">
        <v>10.78</v>
      </c>
      <c r="P45" s="206">
        <v>23.32</v>
      </c>
      <c r="Q45" s="206">
        <v>14.38</v>
      </c>
      <c r="R45" s="206">
        <v>4374</v>
      </c>
      <c r="S45" s="206">
        <v>2697</v>
      </c>
      <c r="T45" s="206">
        <v>364.5</v>
      </c>
      <c r="U45" s="206">
        <v>224.75</v>
      </c>
      <c r="V45" s="206">
        <v>437.4</v>
      </c>
      <c r="W45" s="206">
        <v>269.7</v>
      </c>
      <c r="X45" s="206">
        <v>1093.5</v>
      </c>
      <c r="Y45" s="206">
        <v>674.25</v>
      </c>
      <c r="Z45" s="206"/>
      <c r="AA45" s="206"/>
    </row>
    <row r="46" spans="1:27">
      <c r="A46" s="201">
        <v>39</v>
      </c>
      <c r="B46" s="204">
        <v>14.94</v>
      </c>
      <c r="C46" s="204">
        <v>9.19</v>
      </c>
      <c r="F46" s="204">
        <v>8.9600000000000009</v>
      </c>
      <c r="G46" s="204">
        <v>5.51</v>
      </c>
      <c r="H46" s="204">
        <v>11.95</v>
      </c>
      <c r="I46" s="204">
        <v>7.35</v>
      </c>
      <c r="J46" s="206">
        <v>29.88</v>
      </c>
      <c r="K46" s="206">
        <v>18.38</v>
      </c>
      <c r="L46" s="206"/>
      <c r="M46" s="206"/>
      <c r="N46" s="206">
        <v>17.920000000000002</v>
      </c>
      <c r="O46" s="206">
        <v>11.02</v>
      </c>
      <c r="P46" s="206">
        <v>23.9</v>
      </c>
      <c r="Q46" s="206">
        <v>14.7</v>
      </c>
      <c r="R46" s="206">
        <v>4482</v>
      </c>
      <c r="S46" s="206">
        <v>2757</v>
      </c>
      <c r="T46" s="206">
        <v>373.5</v>
      </c>
      <c r="U46" s="206">
        <v>229.75</v>
      </c>
      <c r="V46" s="206">
        <v>448.2</v>
      </c>
      <c r="W46" s="206">
        <v>275.7</v>
      </c>
      <c r="X46" s="206">
        <v>1120.5</v>
      </c>
      <c r="Y46" s="206">
        <v>689.25</v>
      </c>
      <c r="Z46" s="206"/>
      <c r="AA46" s="206"/>
    </row>
    <row r="47" spans="1:27">
      <c r="A47" s="201">
        <v>40</v>
      </c>
      <c r="B47" s="204">
        <v>15.3</v>
      </c>
      <c r="C47" s="204">
        <v>9.4</v>
      </c>
      <c r="F47" s="204">
        <v>9.18</v>
      </c>
      <c r="G47" s="204">
        <v>5.64</v>
      </c>
      <c r="H47" s="204">
        <v>12.24</v>
      </c>
      <c r="I47" s="204">
        <v>7.52</v>
      </c>
      <c r="J47" s="206">
        <v>30.6</v>
      </c>
      <c r="K47" s="206">
        <v>18.8</v>
      </c>
      <c r="L47" s="206"/>
      <c r="M47" s="206"/>
      <c r="N47" s="206">
        <v>18.36</v>
      </c>
      <c r="O47" s="206">
        <v>11.28</v>
      </c>
      <c r="P47" s="206">
        <v>24.48</v>
      </c>
      <c r="Q47" s="206">
        <v>15.04</v>
      </c>
      <c r="R47" s="206">
        <v>4590</v>
      </c>
      <c r="S47" s="206">
        <v>2820</v>
      </c>
      <c r="T47" s="206">
        <v>382.5</v>
      </c>
      <c r="U47" s="206">
        <v>235</v>
      </c>
      <c r="V47" s="206">
        <v>459</v>
      </c>
      <c r="W47" s="206">
        <v>282</v>
      </c>
      <c r="X47" s="206">
        <v>1147.5</v>
      </c>
      <c r="Y47" s="206">
        <v>705</v>
      </c>
      <c r="Z47" s="206"/>
      <c r="AA47" s="206"/>
    </row>
    <row r="48" spans="1:27">
      <c r="A48" s="201">
        <v>41</v>
      </c>
      <c r="B48" s="204">
        <v>15.65</v>
      </c>
      <c r="C48" s="204">
        <v>9.61</v>
      </c>
      <c r="F48" s="204">
        <v>9.39</v>
      </c>
      <c r="G48" s="204">
        <v>5.77</v>
      </c>
      <c r="H48" s="204">
        <v>12.52</v>
      </c>
      <c r="I48" s="204">
        <v>7.69</v>
      </c>
      <c r="J48" s="206">
        <v>31.3</v>
      </c>
      <c r="K48" s="206">
        <v>19.22</v>
      </c>
      <c r="L48" s="206"/>
      <c r="M48" s="206"/>
      <c r="N48" s="206">
        <v>18.78</v>
      </c>
      <c r="O48" s="206">
        <v>11.54</v>
      </c>
      <c r="P48" s="206">
        <v>25.04</v>
      </c>
      <c r="Q48" s="206">
        <v>15.38</v>
      </c>
      <c r="R48" s="206">
        <v>4695</v>
      </c>
      <c r="S48" s="206">
        <v>2883</v>
      </c>
      <c r="T48" s="206">
        <v>391.25</v>
      </c>
      <c r="U48" s="206">
        <v>240.25</v>
      </c>
      <c r="V48" s="206">
        <v>469.5</v>
      </c>
      <c r="W48" s="206">
        <v>288.3</v>
      </c>
      <c r="X48" s="206">
        <v>1173.75</v>
      </c>
      <c r="Y48" s="206">
        <v>720.75</v>
      </c>
      <c r="Z48" s="206"/>
      <c r="AA48" s="206"/>
    </row>
    <row r="49" spans="1:27">
      <c r="A49" s="201">
        <v>42</v>
      </c>
      <c r="B49" s="204">
        <v>16</v>
      </c>
      <c r="C49" s="204">
        <v>9.81</v>
      </c>
      <c r="F49" s="204">
        <v>9.6</v>
      </c>
      <c r="G49" s="204">
        <v>5.89</v>
      </c>
      <c r="H49" s="204">
        <v>12.8</v>
      </c>
      <c r="I49" s="204">
        <v>7.85</v>
      </c>
      <c r="J49" s="206">
        <v>32</v>
      </c>
      <c r="K49" s="206">
        <v>19.62</v>
      </c>
      <c r="L49" s="206"/>
      <c r="M49" s="206"/>
      <c r="N49" s="206">
        <v>19.2</v>
      </c>
      <c r="O49" s="206">
        <v>11.78</v>
      </c>
      <c r="P49" s="206">
        <v>25.6</v>
      </c>
      <c r="Q49" s="206">
        <v>15.7</v>
      </c>
      <c r="R49" s="206">
        <v>4800</v>
      </c>
      <c r="S49" s="206">
        <v>2943</v>
      </c>
      <c r="T49" s="206">
        <v>400</v>
      </c>
      <c r="U49" s="206">
        <v>245.25</v>
      </c>
      <c r="V49" s="206">
        <v>480</v>
      </c>
      <c r="W49" s="206">
        <v>294.3</v>
      </c>
      <c r="X49" s="206">
        <v>1200</v>
      </c>
      <c r="Y49" s="206">
        <v>735.75</v>
      </c>
      <c r="Z49" s="206"/>
      <c r="AA49" s="206"/>
    </row>
    <row r="50" spans="1:27">
      <c r="A50" s="201">
        <v>43</v>
      </c>
      <c r="B50" s="204">
        <v>16.350000000000001</v>
      </c>
      <c r="C50" s="204">
        <v>10.02</v>
      </c>
      <c r="F50" s="204">
        <v>9.81</v>
      </c>
      <c r="G50" s="204">
        <v>6.01</v>
      </c>
      <c r="H50" s="204">
        <v>13.08</v>
      </c>
      <c r="I50" s="204">
        <v>8.02</v>
      </c>
      <c r="J50" s="206">
        <v>32.700000000000003</v>
      </c>
      <c r="K50" s="206">
        <v>20.04</v>
      </c>
      <c r="L50" s="206"/>
      <c r="M50" s="206"/>
      <c r="N50" s="206">
        <v>19.62</v>
      </c>
      <c r="O50" s="206">
        <v>12.02</v>
      </c>
      <c r="P50" s="206">
        <v>26.16</v>
      </c>
      <c r="Q50" s="206">
        <v>16.04</v>
      </c>
      <c r="R50" s="206">
        <v>4905</v>
      </c>
      <c r="S50" s="206">
        <v>3006</v>
      </c>
      <c r="T50" s="206">
        <v>408.75000000000006</v>
      </c>
      <c r="U50" s="206">
        <v>250.5</v>
      </c>
      <c r="V50" s="206">
        <v>490.50000000000006</v>
      </c>
      <c r="W50" s="206">
        <v>300.59999999999997</v>
      </c>
      <c r="X50" s="206">
        <v>1226.2500000000002</v>
      </c>
      <c r="Y50" s="206">
        <v>751.5</v>
      </c>
      <c r="Z50" s="206"/>
      <c r="AA50" s="206"/>
    </row>
    <row r="51" spans="1:27">
      <c r="A51" s="201">
        <v>44</v>
      </c>
      <c r="B51" s="204">
        <v>16.7</v>
      </c>
      <c r="C51" s="204">
        <v>10.23</v>
      </c>
      <c r="F51" s="204">
        <v>10.02</v>
      </c>
      <c r="G51" s="204">
        <v>6.14</v>
      </c>
      <c r="H51" s="204">
        <v>13.36</v>
      </c>
      <c r="I51" s="204">
        <v>8.18</v>
      </c>
      <c r="J51" s="206">
        <v>33.4</v>
      </c>
      <c r="K51" s="206">
        <v>20.46</v>
      </c>
      <c r="L51" s="206"/>
      <c r="M51" s="206"/>
      <c r="N51" s="206">
        <v>20.04</v>
      </c>
      <c r="O51" s="206">
        <v>12.28</v>
      </c>
      <c r="P51" s="206">
        <v>26.72</v>
      </c>
      <c r="Q51" s="206">
        <v>16.36</v>
      </c>
      <c r="R51" s="206">
        <v>5010</v>
      </c>
      <c r="S51" s="206">
        <v>3069</v>
      </c>
      <c r="T51" s="206">
        <v>417.5</v>
      </c>
      <c r="U51" s="206">
        <v>255.75</v>
      </c>
      <c r="V51" s="206">
        <v>501</v>
      </c>
      <c r="W51" s="206">
        <v>306.89999999999998</v>
      </c>
      <c r="X51" s="206">
        <v>1252.5</v>
      </c>
      <c r="Y51" s="206">
        <v>767.25</v>
      </c>
      <c r="Z51" s="206"/>
      <c r="AA51" s="206"/>
    </row>
    <row r="52" spans="1:27">
      <c r="A52" s="201">
        <v>45</v>
      </c>
      <c r="B52" s="204">
        <v>17.05</v>
      </c>
      <c r="C52" s="204">
        <v>10.43</v>
      </c>
      <c r="F52" s="204">
        <v>10.23</v>
      </c>
      <c r="G52" s="204">
        <v>6.26</v>
      </c>
      <c r="H52" s="204">
        <v>13.64</v>
      </c>
      <c r="I52" s="204">
        <v>8.34</v>
      </c>
      <c r="J52" s="206">
        <v>34.1</v>
      </c>
      <c r="K52" s="206">
        <v>20.86</v>
      </c>
      <c r="L52" s="206"/>
      <c r="M52" s="206"/>
      <c r="N52" s="206">
        <v>20.46</v>
      </c>
      <c r="O52" s="206">
        <v>12.52</v>
      </c>
      <c r="P52" s="206">
        <v>27.28</v>
      </c>
      <c r="Q52" s="206">
        <v>16.68</v>
      </c>
      <c r="R52" s="206">
        <v>5115</v>
      </c>
      <c r="S52" s="206">
        <v>3129</v>
      </c>
      <c r="T52" s="206">
        <v>426.25</v>
      </c>
      <c r="U52" s="206">
        <v>260.75</v>
      </c>
      <c r="V52" s="206">
        <v>511.5</v>
      </c>
      <c r="W52" s="206">
        <v>312.89999999999998</v>
      </c>
      <c r="X52" s="206">
        <v>1278.75</v>
      </c>
      <c r="Y52" s="206">
        <v>782.25</v>
      </c>
      <c r="Z52" s="206"/>
      <c r="AA52" s="206"/>
    </row>
    <row r="53" spans="1:27">
      <c r="A53" s="201">
        <v>46</v>
      </c>
      <c r="B53" s="204">
        <v>17.41</v>
      </c>
      <c r="C53" s="204">
        <v>10.64</v>
      </c>
      <c r="F53" s="204">
        <v>10.45</v>
      </c>
      <c r="G53" s="204">
        <v>6.38</v>
      </c>
      <c r="H53" s="204">
        <v>13.93</v>
      </c>
      <c r="I53" s="204">
        <v>8.51</v>
      </c>
      <c r="J53" s="206">
        <v>34.82</v>
      </c>
      <c r="K53" s="206">
        <v>21.28</v>
      </c>
      <c r="L53" s="206"/>
      <c r="M53" s="206"/>
      <c r="N53" s="206">
        <v>20.9</v>
      </c>
      <c r="O53" s="206">
        <v>12.76</v>
      </c>
      <c r="P53" s="206">
        <v>27.86</v>
      </c>
      <c r="Q53" s="206">
        <v>17.02</v>
      </c>
      <c r="R53" s="206">
        <v>5223</v>
      </c>
      <c r="S53" s="206">
        <v>3192</v>
      </c>
      <c r="T53" s="206">
        <v>435.25</v>
      </c>
      <c r="U53" s="206">
        <v>266</v>
      </c>
      <c r="V53" s="206">
        <v>522.29999999999995</v>
      </c>
      <c r="W53" s="206">
        <v>319.2</v>
      </c>
      <c r="X53" s="206">
        <v>1305.75</v>
      </c>
      <c r="Y53" s="206">
        <v>798</v>
      </c>
      <c r="Z53" s="206"/>
      <c r="AA53" s="206"/>
    </row>
    <row r="54" spans="1:27">
      <c r="A54" s="201">
        <v>47</v>
      </c>
      <c r="B54" s="204">
        <v>17.760000000000002</v>
      </c>
      <c r="C54" s="204">
        <v>10.84</v>
      </c>
      <c r="F54" s="204">
        <v>10.66</v>
      </c>
      <c r="G54" s="204">
        <v>6.5</v>
      </c>
      <c r="H54" s="204">
        <v>14.21</v>
      </c>
      <c r="I54" s="204">
        <v>8.67</v>
      </c>
      <c r="J54" s="206">
        <v>35.520000000000003</v>
      </c>
      <c r="K54" s="206">
        <v>21.68</v>
      </c>
      <c r="L54" s="206"/>
      <c r="M54" s="206"/>
      <c r="N54" s="206">
        <v>21.32</v>
      </c>
      <c r="O54" s="206">
        <v>13</v>
      </c>
      <c r="P54" s="206">
        <v>28.42</v>
      </c>
      <c r="Q54" s="206">
        <v>17.34</v>
      </c>
      <c r="R54" s="206">
        <v>5328.0000000000009</v>
      </c>
      <c r="S54" s="206">
        <v>3252</v>
      </c>
      <c r="T54" s="206">
        <v>444.00000000000006</v>
      </c>
      <c r="U54" s="206">
        <v>271</v>
      </c>
      <c r="V54" s="206">
        <v>532.80000000000007</v>
      </c>
      <c r="W54" s="206">
        <v>325.2</v>
      </c>
      <c r="X54" s="206">
        <v>1332.0000000000002</v>
      </c>
      <c r="Y54" s="206">
        <v>813</v>
      </c>
      <c r="Z54" s="206"/>
      <c r="AA54" s="206"/>
    </row>
    <row r="55" spans="1:27">
      <c r="A55" s="201">
        <v>48</v>
      </c>
      <c r="B55" s="204">
        <v>18.11</v>
      </c>
      <c r="C55" s="204">
        <v>11.05</v>
      </c>
      <c r="F55" s="204">
        <v>10.87</v>
      </c>
      <c r="G55" s="204">
        <v>6.63</v>
      </c>
      <c r="H55" s="204">
        <v>14.49</v>
      </c>
      <c r="I55" s="204">
        <v>8.84</v>
      </c>
      <c r="J55" s="206">
        <v>36.22</v>
      </c>
      <c r="K55" s="206">
        <v>22.1</v>
      </c>
      <c r="L55" s="206"/>
      <c r="M55" s="206"/>
      <c r="N55" s="206">
        <v>21.74</v>
      </c>
      <c r="O55" s="206">
        <v>13.26</v>
      </c>
      <c r="P55" s="206">
        <v>28.98</v>
      </c>
      <c r="Q55" s="206">
        <v>17.68</v>
      </c>
      <c r="R55" s="206">
        <v>5433</v>
      </c>
      <c r="S55" s="206">
        <v>3315</v>
      </c>
      <c r="T55" s="206">
        <v>452.75</v>
      </c>
      <c r="U55" s="206">
        <v>276.25</v>
      </c>
      <c r="V55" s="206">
        <v>543.29999999999995</v>
      </c>
      <c r="W55" s="206">
        <v>331.5</v>
      </c>
      <c r="X55" s="206">
        <v>1358.25</v>
      </c>
      <c r="Y55" s="206">
        <v>828.75</v>
      </c>
      <c r="Z55" s="206"/>
      <c r="AA55" s="206"/>
    </row>
    <row r="56" spans="1:27">
      <c r="A56" s="201">
        <v>49</v>
      </c>
      <c r="B56" s="204">
        <v>18.46</v>
      </c>
      <c r="C56" s="204">
        <v>11.26</v>
      </c>
      <c r="F56" s="204">
        <v>11.08</v>
      </c>
      <c r="G56" s="204">
        <v>6.76</v>
      </c>
      <c r="H56" s="204">
        <v>14.77</v>
      </c>
      <c r="I56" s="204">
        <v>9.01</v>
      </c>
      <c r="J56" s="206">
        <v>36.92</v>
      </c>
      <c r="K56" s="206">
        <v>22.52</v>
      </c>
      <c r="L56" s="206"/>
      <c r="M56" s="206"/>
      <c r="N56" s="206">
        <v>22.16</v>
      </c>
      <c r="O56" s="206">
        <v>13.52</v>
      </c>
      <c r="P56" s="206">
        <v>29.54</v>
      </c>
      <c r="Q56" s="206">
        <v>18.02</v>
      </c>
      <c r="R56" s="206">
        <v>5538</v>
      </c>
      <c r="S56" s="206">
        <v>3378</v>
      </c>
      <c r="T56" s="206">
        <v>461.5</v>
      </c>
      <c r="U56" s="206">
        <v>281.5</v>
      </c>
      <c r="V56" s="206">
        <v>553.79999999999995</v>
      </c>
      <c r="W56" s="206">
        <v>337.8</v>
      </c>
      <c r="X56" s="206">
        <v>1384.5</v>
      </c>
      <c r="Y56" s="206">
        <v>844.5</v>
      </c>
      <c r="Z56" s="206"/>
      <c r="AA56" s="206"/>
    </row>
    <row r="57" spans="1:27">
      <c r="A57" s="201">
        <v>50</v>
      </c>
      <c r="B57" s="204">
        <v>18.809999999999999</v>
      </c>
      <c r="C57" s="204">
        <v>11.46</v>
      </c>
      <c r="F57" s="204">
        <v>11.29</v>
      </c>
      <c r="G57" s="204">
        <v>6.88</v>
      </c>
      <c r="H57" s="204">
        <v>15.05</v>
      </c>
      <c r="I57" s="204">
        <v>9.17</v>
      </c>
      <c r="J57" s="206">
        <v>37.619999999999997</v>
      </c>
      <c r="K57" s="206">
        <v>22.92</v>
      </c>
      <c r="L57" s="206"/>
      <c r="M57" s="206"/>
      <c r="N57" s="206">
        <v>22.58</v>
      </c>
      <c r="O57" s="206">
        <v>13.76</v>
      </c>
      <c r="P57" s="206">
        <v>30.1</v>
      </c>
      <c r="Q57" s="206">
        <v>18.34</v>
      </c>
      <c r="R57" s="206">
        <v>5643</v>
      </c>
      <c r="S57" s="206">
        <v>3438.0000000000005</v>
      </c>
      <c r="T57" s="206">
        <v>470.24999999999994</v>
      </c>
      <c r="U57" s="206">
        <v>286.5</v>
      </c>
      <c r="V57" s="206">
        <v>564.29999999999995</v>
      </c>
      <c r="W57" s="206">
        <v>343.8</v>
      </c>
      <c r="X57" s="206">
        <v>1410.7499999999998</v>
      </c>
      <c r="Y57" s="206">
        <v>859.5</v>
      </c>
      <c r="Z57" s="206"/>
      <c r="AA57" s="206"/>
    </row>
    <row r="58" spans="1:27">
      <c r="A58" s="201">
        <v>51</v>
      </c>
      <c r="B58" s="204">
        <v>19.170000000000002</v>
      </c>
      <c r="C58" s="204">
        <v>11.67</v>
      </c>
      <c r="F58" s="204">
        <v>11.5</v>
      </c>
      <c r="G58" s="204">
        <v>7</v>
      </c>
      <c r="H58" s="204">
        <v>15.34</v>
      </c>
      <c r="I58" s="204">
        <v>9.34</v>
      </c>
      <c r="J58" s="206">
        <v>38.340000000000003</v>
      </c>
      <c r="K58" s="206">
        <v>23.34</v>
      </c>
      <c r="L58" s="206"/>
      <c r="M58" s="206"/>
      <c r="N58" s="206">
        <v>23</v>
      </c>
      <c r="O58" s="206">
        <v>14</v>
      </c>
      <c r="P58" s="206">
        <v>30.68</v>
      </c>
      <c r="Q58" s="206">
        <v>18.68</v>
      </c>
      <c r="R58" s="206">
        <v>5751.0000000000009</v>
      </c>
      <c r="S58" s="206">
        <v>3501</v>
      </c>
      <c r="T58" s="206">
        <v>479.25000000000006</v>
      </c>
      <c r="U58" s="206">
        <v>291.75</v>
      </c>
      <c r="V58" s="206">
        <v>575.1</v>
      </c>
      <c r="W58" s="206">
        <v>350.09999999999997</v>
      </c>
      <c r="X58" s="206">
        <v>1437.7500000000002</v>
      </c>
      <c r="Y58" s="206">
        <v>875.25</v>
      </c>
      <c r="Z58" s="206"/>
      <c r="AA58" s="206"/>
    </row>
    <row r="59" spans="1:27">
      <c r="A59" s="201">
        <v>52</v>
      </c>
      <c r="B59" s="204">
        <v>19.52</v>
      </c>
      <c r="C59" s="204">
        <v>11.87</v>
      </c>
      <c r="F59" s="204">
        <v>11.71</v>
      </c>
      <c r="G59" s="204">
        <v>7.12</v>
      </c>
      <c r="H59" s="204">
        <v>15.62</v>
      </c>
      <c r="I59" s="204">
        <v>9.5</v>
      </c>
      <c r="J59" s="206">
        <v>39.04</v>
      </c>
      <c r="K59" s="206">
        <v>23.74</v>
      </c>
      <c r="L59" s="206"/>
      <c r="M59" s="206"/>
      <c r="N59" s="206">
        <v>23.42</v>
      </c>
      <c r="O59" s="206">
        <v>14.24</v>
      </c>
      <c r="P59" s="206">
        <v>31.24</v>
      </c>
      <c r="Q59" s="206">
        <v>19</v>
      </c>
      <c r="R59" s="206">
        <v>5856</v>
      </c>
      <c r="S59" s="206">
        <v>3560.9999999999995</v>
      </c>
      <c r="T59" s="206">
        <v>488</v>
      </c>
      <c r="U59" s="206">
        <v>296.75</v>
      </c>
      <c r="V59" s="206">
        <v>585.6</v>
      </c>
      <c r="W59" s="206">
        <v>356.09999999999997</v>
      </c>
      <c r="X59" s="206">
        <v>1464</v>
      </c>
      <c r="Y59" s="206">
        <v>890.25</v>
      </c>
      <c r="Z59" s="206"/>
      <c r="AA59" s="206"/>
    </row>
    <row r="60" spans="1:27">
      <c r="A60" s="201">
        <v>53</v>
      </c>
      <c r="B60" s="204">
        <v>19.87</v>
      </c>
      <c r="C60" s="204">
        <v>12.08</v>
      </c>
      <c r="F60" s="204">
        <v>11.92</v>
      </c>
      <c r="G60" s="204">
        <v>7.25</v>
      </c>
      <c r="H60" s="204">
        <v>15.9</v>
      </c>
      <c r="I60" s="204">
        <v>9.66</v>
      </c>
      <c r="J60" s="206">
        <v>39.74</v>
      </c>
      <c r="K60" s="206">
        <v>24.16</v>
      </c>
      <c r="L60" s="206"/>
      <c r="M60" s="206"/>
      <c r="N60" s="206">
        <v>23.84</v>
      </c>
      <c r="O60" s="206">
        <v>14.5</v>
      </c>
      <c r="P60" s="206">
        <v>31.8</v>
      </c>
      <c r="Q60" s="206">
        <v>19.32</v>
      </c>
      <c r="R60" s="206">
        <v>5961</v>
      </c>
      <c r="S60" s="206">
        <v>3624</v>
      </c>
      <c r="T60" s="206">
        <v>496.75</v>
      </c>
      <c r="U60" s="206">
        <v>302</v>
      </c>
      <c r="V60" s="206">
        <v>596.1</v>
      </c>
      <c r="W60" s="206">
        <v>362.4</v>
      </c>
      <c r="X60" s="206">
        <v>1490.25</v>
      </c>
      <c r="Y60" s="206">
        <v>906</v>
      </c>
      <c r="Z60" s="206"/>
      <c r="AA60" s="206"/>
    </row>
    <row r="61" spans="1:27">
      <c r="A61" s="201">
        <v>54</v>
      </c>
      <c r="B61" s="204">
        <v>20.22</v>
      </c>
      <c r="C61" s="204">
        <v>12.29</v>
      </c>
      <c r="F61" s="204">
        <v>12.13</v>
      </c>
      <c r="G61" s="204">
        <v>7.37</v>
      </c>
      <c r="H61" s="204">
        <v>16.18</v>
      </c>
      <c r="I61" s="204">
        <v>9.83</v>
      </c>
      <c r="J61" s="206">
        <v>40.44</v>
      </c>
      <c r="K61" s="206">
        <v>24.58</v>
      </c>
      <c r="L61" s="206"/>
      <c r="M61" s="206"/>
      <c r="N61" s="206">
        <v>24.26</v>
      </c>
      <c r="O61" s="206">
        <v>14.74</v>
      </c>
      <c r="P61" s="206">
        <v>32.36</v>
      </c>
      <c r="Q61" s="206">
        <v>19.66</v>
      </c>
      <c r="R61" s="206">
        <v>6066</v>
      </c>
      <c r="S61" s="206">
        <v>3686.9999999999995</v>
      </c>
      <c r="T61" s="206">
        <v>505.5</v>
      </c>
      <c r="U61" s="206">
        <v>307.25</v>
      </c>
      <c r="V61" s="206">
        <v>606.6</v>
      </c>
      <c r="W61" s="206">
        <v>368.7</v>
      </c>
      <c r="X61" s="206">
        <v>1516.5</v>
      </c>
      <c r="Y61" s="206">
        <v>921.75</v>
      </c>
      <c r="Z61" s="206"/>
      <c r="AA61" s="206"/>
    </row>
    <row r="62" spans="1:27">
      <c r="A62" s="201">
        <v>55</v>
      </c>
      <c r="B62" s="204">
        <v>20.57</v>
      </c>
      <c r="C62" s="204">
        <v>12.49</v>
      </c>
      <c r="F62" s="204">
        <v>12.34</v>
      </c>
      <c r="G62" s="204">
        <v>7.49</v>
      </c>
      <c r="H62" s="204">
        <v>16.46</v>
      </c>
      <c r="I62" s="204">
        <v>9.99</v>
      </c>
      <c r="J62" s="206">
        <v>41.14</v>
      </c>
      <c r="K62" s="206">
        <v>24.98</v>
      </c>
      <c r="L62" s="206"/>
      <c r="M62" s="206"/>
      <c r="N62" s="206">
        <v>24.68</v>
      </c>
      <c r="O62" s="206">
        <v>14.98</v>
      </c>
      <c r="P62" s="206">
        <v>32.92</v>
      </c>
      <c r="Q62" s="206">
        <v>19.98</v>
      </c>
      <c r="R62" s="206">
        <v>6171</v>
      </c>
      <c r="S62" s="206">
        <v>3747</v>
      </c>
      <c r="T62" s="206">
        <v>514.25</v>
      </c>
      <c r="U62" s="206">
        <v>312.25</v>
      </c>
      <c r="V62" s="206">
        <v>617.1</v>
      </c>
      <c r="W62" s="206">
        <v>374.7</v>
      </c>
      <c r="X62" s="206">
        <v>1542.75</v>
      </c>
      <c r="Y62" s="206">
        <v>936.75</v>
      </c>
      <c r="Z62" s="206"/>
      <c r="AA62" s="206"/>
    </row>
    <row r="63" spans="1:27">
      <c r="A63" s="201">
        <v>56</v>
      </c>
      <c r="B63" s="204">
        <v>20.93</v>
      </c>
      <c r="C63" s="204">
        <v>12.7</v>
      </c>
      <c r="F63" s="204">
        <v>12.56</v>
      </c>
      <c r="G63" s="204">
        <v>7.62</v>
      </c>
      <c r="H63" s="204">
        <v>16.739999999999998</v>
      </c>
      <c r="I63" s="204">
        <v>10.16</v>
      </c>
      <c r="J63" s="206">
        <v>41.86</v>
      </c>
      <c r="K63" s="206">
        <v>25.4</v>
      </c>
      <c r="L63" s="206"/>
      <c r="M63" s="206"/>
      <c r="N63" s="206">
        <v>25.12</v>
      </c>
      <c r="O63" s="206">
        <v>15.24</v>
      </c>
      <c r="P63" s="206">
        <v>33.479999999999997</v>
      </c>
      <c r="Q63" s="206">
        <v>20.32</v>
      </c>
      <c r="R63" s="206">
        <v>6279</v>
      </c>
      <c r="S63" s="206">
        <v>3810</v>
      </c>
      <c r="T63" s="206">
        <v>523.25</v>
      </c>
      <c r="U63" s="206">
        <v>317.5</v>
      </c>
      <c r="V63" s="206">
        <v>627.9</v>
      </c>
      <c r="W63" s="206">
        <v>381</v>
      </c>
      <c r="X63" s="206">
        <v>1569.75</v>
      </c>
      <c r="Y63" s="206">
        <v>952.5</v>
      </c>
      <c r="Z63" s="206"/>
      <c r="AA63" s="206"/>
    </row>
    <row r="64" spans="1:27">
      <c r="A64" s="201">
        <v>57</v>
      </c>
      <c r="B64" s="204">
        <v>21.28</v>
      </c>
      <c r="C64" s="204">
        <v>12.9</v>
      </c>
      <c r="F64" s="204">
        <v>12.77</v>
      </c>
      <c r="G64" s="204">
        <v>7.74</v>
      </c>
      <c r="H64" s="204">
        <v>17.02</v>
      </c>
      <c r="I64" s="204">
        <v>10.32</v>
      </c>
      <c r="J64" s="206">
        <v>42.56</v>
      </c>
      <c r="K64" s="206">
        <v>25.8</v>
      </c>
      <c r="L64" s="206"/>
      <c r="M64" s="206"/>
      <c r="N64" s="206">
        <v>25.54</v>
      </c>
      <c r="O64" s="206">
        <v>15.48</v>
      </c>
      <c r="P64" s="206">
        <v>34.04</v>
      </c>
      <c r="Q64" s="206">
        <v>20.64</v>
      </c>
      <c r="R64" s="206">
        <v>6384</v>
      </c>
      <c r="S64" s="206">
        <v>3870</v>
      </c>
      <c r="T64" s="206">
        <v>532</v>
      </c>
      <c r="U64" s="206">
        <v>322.5</v>
      </c>
      <c r="V64" s="206">
        <v>638.4</v>
      </c>
      <c r="W64" s="206">
        <v>387</v>
      </c>
      <c r="X64" s="206">
        <v>1596</v>
      </c>
      <c r="Y64" s="206">
        <v>967.5</v>
      </c>
      <c r="Z64" s="206"/>
      <c r="AA64" s="206"/>
    </row>
    <row r="65" spans="1:27">
      <c r="A65" s="201">
        <v>58</v>
      </c>
      <c r="B65" s="204">
        <v>21.63</v>
      </c>
      <c r="C65" s="204">
        <v>13.11</v>
      </c>
      <c r="F65" s="204">
        <v>12.98</v>
      </c>
      <c r="G65" s="204">
        <v>7.87</v>
      </c>
      <c r="H65" s="204">
        <v>17.3</v>
      </c>
      <c r="I65" s="204">
        <v>10.49</v>
      </c>
      <c r="J65" s="206">
        <v>43.26</v>
      </c>
      <c r="K65" s="206">
        <v>26.22</v>
      </c>
      <c r="L65" s="206"/>
      <c r="M65" s="206"/>
      <c r="N65" s="206">
        <v>25.96</v>
      </c>
      <c r="O65" s="206">
        <v>15.74</v>
      </c>
      <c r="P65" s="206">
        <v>34.6</v>
      </c>
      <c r="Q65" s="206">
        <v>20.98</v>
      </c>
      <c r="R65" s="206">
        <v>6489</v>
      </c>
      <c r="S65" s="206">
        <v>3933</v>
      </c>
      <c r="T65" s="206">
        <v>540.75</v>
      </c>
      <c r="U65" s="206">
        <v>327.75</v>
      </c>
      <c r="V65" s="206">
        <v>648.9</v>
      </c>
      <c r="W65" s="206">
        <v>393.3</v>
      </c>
      <c r="X65" s="206">
        <v>1622.25</v>
      </c>
      <c r="Y65" s="206">
        <v>983.25</v>
      </c>
      <c r="Z65" s="206"/>
      <c r="AA65" s="206"/>
    </row>
    <row r="66" spans="1:27">
      <c r="A66" s="201">
        <v>59</v>
      </c>
      <c r="B66" s="204">
        <v>21.98</v>
      </c>
      <c r="C66" s="204">
        <v>13.32</v>
      </c>
      <c r="F66" s="204">
        <v>13.19</v>
      </c>
      <c r="G66" s="204">
        <v>7.99</v>
      </c>
      <c r="H66" s="204">
        <v>17.579999999999998</v>
      </c>
      <c r="I66" s="204">
        <v>10.66</v>
      </c>
      <c r="J66" s="206">
        <v>43.96</v>
      </c>
      <c r="K66" s="206">
        <v>26.64</v>
      </c>
      <c r="L66" s="206"/>
      <c r="M66" s="206"/>
      <c r="N66" s="206">
        <v>26.38</v>
      </c>
      <c r="O66" s="206">
        <v>15.98</v>
      </c>
      <c r="P66" s="206">
        <v>35.159999999999997</v>
      </c>
      <c r="Q66" s="206">
        <v>21.32</v>
      </c>
      <c r="R66" s="206">
        <v>6594</v>
      </c>
      <c r="S66" s="206">
        <v>3996</v>
      </c>
      <c r="T66" s="206">
        <v>549.5</v>
      </c>
      <c r="U66" s="206">
        <v>333</v>
      </c>
      <c r="V66" s="206">
        <v>659.4</v>
      </c>
      <c r="W66" s="206">
        <v>399.59999999999997</v>
      </c>
      <c r="X66" s="206">
        <v>1648.5</v>
      </c>
      <c r="Y66" s="206">
        <v>999</v>
      </c>
      <c r="Z66" s="206"/>
      <c r="AA66" s="206"/>
    </row>
    <row r="67" spans="1:27">
      <c r="A67" s="201">
        <v>60</v>
      </c>
      <c r="B67" s="204">
        <v>22.33</v>
      </c>
      <c r="C67" s="204">
        <v>13.52</v>
      </c>
      <c r="F67" s="204">
        <v>13.4</v>
      </c>
      <c r="G67" s="204">
        <v>8.11</v>
      </c>
      <c r="H67" s="204">
        <v>17.86</v>
      </c>
      <c r="I67" s="204">
        <v>10.82</v>
      </c>
      <c r="J67" s="206">
        <v>44.66</v>
      </c>
      <c r="K67" s="206">
        <v>27.04</v>
      </c>
      <c r="L67" s="206"/>
      <c r="M67" s="206"/>
      <c r="N67" s="206">
        <v>26.8</v>
      </c>
      <c r="O67" s="206">
        <v>16.22</v>
      </c>
      <c r="P67" s="206">
        <v>35.72</v>
      </c>
      <c r="Q67" s="206">
        <v>21.64</v>
      </c>
      <c r="R67" s="206">
        <v>6698.9999999999991</v>
      </c>
      <c r="S67" s="206">
        <v>4056</v>
      </c>
      <c r="T67" s="206">
        <v>558.25</v>
      </c>
      <c r="U67" s="206">
        <v>338</v>
      </c>
      <c r="V67" s="206">
        <v>669.9</v>
      </c>
      <c r="W67" s="206">
        <v>405.59999999999997</v>
      </c>
      <c r="X67" s="206">
        <v>1674.75</v>
      </c>
      <c r="Y67" s="206">
        <v>1014</v>
      </c>
      <c r="Z67" s="206"/>
      <c r="AA67" s="206"/>
    </row>
    <row r="68" spans="1:27">
      <c r="A68" s="201">
        <v>61</v>
      </c>
      <c r="B68" s="204">
        <v>22.68</v>
      </c>
      <c r="C68" s="204">
        <v>13.73</v>
      </c>
      <c r="F68" s="204">
        <v>13.61</v>
      </c>
      <c r="G68" s="204">
        <v>8.24</v>
      </c>
      <c r="H68" s="204">
        <v>18.14</v>
      </c>
      <c r="I68" s="204">
        <v>10.98</v>
      </c>
      <c r="J68" s="206">
        <v>45.36</v>
      </c>
      <c r="K68" s="206">
        <v>27.46</v>
      </c>
      <c r="L68" s="206"/>
      <c r="M68" s="206"/>
      <c r="N68" s="206">
        <v>27.22</v>
      </c>
      <c r="O68" s="206">
        <v>16.48</v>
      </c>
      <c r="P68" s="206">
        <v>36.28</v>
      </c>
      <c r="Q68" s="206">
        <v>21.96</v>
      </c>
      <c r="R68" s="206">
        <v>6804</v>
      </c>
      <c r="S68" s="206">
        <v>4119</v>
      </c>
      <c r="T68" s="206">
        <v>567</v>
      </c>
      <c r="U68" s="206">
        <v>343.25</v>
      </c>
      <c r="V68" s="206">
        <v>680.4</v>
      </c>
      <c r="W68" s="206">
        <v>411.9</v>
      </c>
      <c r="X68" s="206">
        <v>1701</v>
      </c>
      <c r="Y68" s="206">
        <v>1029.75</v>
      </c>
      <c r="Z68" s="206"/>
      <c r="AA68" s="206"/>
    </row>
    <row r="69" spans="1:27">
      <c r="A69" s="201">
        <v>62</v>
      </c>
      <c r="B69" s="204">
        <v>23.04</v>
      </c>
      <c r="C69" s="204">
        <v>13.93</v>
      </c>
      <c r="F69" s="204">
        <v>13.82</v>
      </c>
      <c r="G69" s="204">
        <v>8.36</v>
      </c>
      <c r="H69" s="204">
        <v>18.43</v>
      </c>
      <c r="I69" s="204">
        <v>11.14</v>
      </c>
      <c r="J69" s="206">
        <v>46.08</v>
      </c>
      <c r="K69" s="206">
        <v>27.86</v>
      </c>
      <c r="L69" s="206"/>
      <c r="M69" s="206"/>
      <c r="N69" s="206">
        <v>27.64</v>
      </c>
      <c r="O69" s="206">
        <v>16.72</v>
      </c>
      <c r="P69" s="206">
        <v>36.86</v>
      </c>
      <c r="Q69" s="206">
        <v>22.28</v>
      </c>
      <c r="R69" s="206">
        <v>6912</v>
      </c>
      <c r="S69" s="206">
        <v>4179</v>
      </c>
      <c r="T69" s="206">
        <v>576</v>
      </c>
      <c r="U69" s="206">
        <v>348.25</v>
      </c>
      <c r="V69" s="206">
        <v>691.19999999999993</v>
      </c>
      <c r="W69" s="206">
        <v>417.9</v>
      </c>
      <c r="X69" s="206">
        <v>1728</v>
      </c>
      <c r="Y69" s="206">
        <v>1044.75</v>
      </c>
      <c r="Z69" s="206"/>
      <c r="AA69" s="206"/>
    </row>
    <row r="70" spans="1:27">
      <c r="A70" s="201">
        <v>63</v>
      </c>
      <c r="B70" s="204">
        <v>23.39</v>
      </c>
      <c r="C70" s="204">
        <v>14.14</v>
      </c>
      <c r="F70" s="204">
        <v>14.03</v>
      </c>
      <c r="G70" s="204">
        <v>8.48</v>
      </c>
      <c r="H70" s="204">
        <v>18.71</v>
      </c>
      <c r="I70" s="204">
        <v>11.31</v>
      </c>
      <c r="J70" s="206">
        <v>46.78</v>
      </c>
      <c r="K70" s="206">
        <v>28.28</v>
      </c>
      <c r="L70" s="206"/>
      <c r="M70" s="206"/>
      <c r="N70" s="206">
        <v>28.06</v>
      </c>
      <c r="O70" s="206">
        <v>16.96</v>
      </c>
      <c r="P70" s="206">
        <v>37.42</v>
      </c>
      <c r="Q70" s="206">
        <v>22.62</v>
      </c>
      <c r="R70" s="206">
        <v>7017</v>
      </c>
      <c r="S70" s="206">
        <v>4242</v>
      </c>
      <c r="T70" s="206">
        <v>584.75</v>
      </c>
      <c r="U70" s="206">
        <v>353.5</v>
      </c>
      <c r="V70" s="206">
        <v>701.69999999999993</v>
      </c>
      <c r="W70" s="206">
        <v>424.2</v>
      </c>
      <c r="X70" s="206">
        <v>1754.25</v>
      </c>
      <c r="Y70" s="206">
        <v>1060.5</v>
      </c>
      <c r="Z70" s="206"/>
      <c r="AA70" s="206"/>
    </row>
    <row r="71" spans="1:27">
      <c r="A71" s="201">
        <v>64</v>
      </c>
      <c r="B71" s="204">
        <v>23.74</v>
      </c>
      <c r="C71" s="204">
        <v>14.34</v>
      </c>
      <c r="F71" s="204">
        <v>14.24</v>
      </c>
      <c r="G71" s="204">
        <v>8.6</v>
      </c>
      <c r="H71" s="204">
        <v>18.989999999999998</v>
      </c>
      <c r="I71" s="204">
        <v>11.47</v>
      </c>
      <c r="J71" s="206">
        <v>47.48</v>
      </c>
      <c r="K71" s="206">
        <v>28.68</v>
      </c>
      <c r="L71" s="206"/>
      <c r="M71" s="206"/>
      <c r="N71" s="206">
        <v>28.48</v>
      </c>
      <c r="O71" s="206">
        <v>17.2</v>
      </c>
      <c r="P71" s="206">
        <v>37.979999999999997</v>
      </c>
      <c r="Q71" s="206">
        <v>22.94</v>
      </c>
      <c r="R71" s="206">
        <v>7121.9999999999991</v>
      </c>
      <c r="S71" s="206">
        <v>4302</v>
      </c>
      <c r="T71" s="206">
        <v>593.5</v>
      </c>
      <c r="U71" s="206">
        <v>358.5</v>
      </c>
      <c r="V71" s="206">
        <v>712.19999999999993</v>
      </c>
      <c r="W71" s="206">
        <v>430.2</v>
      </c>
      <c r="X71" s="206">
        <v>1780.5</v>
      </c>
      <c r="Y71" s="206">
        <v>1075.5</v>
      </c>
      <c r="Z71" s="206"/>
      <c r="AA71" s="206"/>
    </row>
    <row r="72" spans="1:27">
      <c r="A72" s="201">
        <v>65</v>
      </c>
      <c r="B72" s="204">
        <v>24.09</v>
      </c>
      <c r="C72" s="204">
        <v>14.55</v>
      </c>
      <c r="F72" s="204">
        <v>14.45</v>
      </c>
      <c r="G72" s="204">
        <v>8.73</v>
      </c>
      <c r="H72" s="204">
        <v>19.27</v>
      </c>
      <c r="I72" s="204">
        <v>11.64</v>
      </c>
      <c r="J72" s="206">
        <v>48.18</v>
      </c>
      <c r="K72" s="206">
        <v>29.1</v>
      </c>
      <c r="L72" s="206"/>
      <c r="M72" s="206"/>
      <c r="N72" s="206">
        <v>28.9</v>
      </c>
      <c r="O72" s="206">
        <v>17.46</v>
      </c>
      <c r="P72" s="206">
        <v>38.54</v>
      </c>
      <c r="Q72" s="206">
        <v>23.28</v>
      </c>
      <c r="R72" s="206">
        <v>7227</v>
      </c>
      <c r="S72" s="206">
        <v>4365</v>
      </c>
      <c r="T72" s="206">
        <v>602.25</v>
      </c>
      <c r="U72" s="206">
        <v>363.75</v>
      </c>
      <c r="V72" s="206">
        <v>722.69999999999993</v>
      </c>
      <c r="W72" s="206">
        <v>436.5</v>
      </c>
      <c r="X72" s="206">
        <v>1806.75</v>
      </c>
      <c r="Y72" s="206">
        <v>1091.25</v>
      </c>
      <c r="Z72" s="206"/>
      <c r="AA72" s="206"/>
    </row>
    <row r="73" spans="1:27">
      <c r="A73" s="201">
        <v>66</v>
      </c>
      <c r="B73" s="204">
        <v>24.44</v>
      </c>
      <c r="C73" s="204">
        <v>14.76</v>
      </c>
      <c r="F73" s="204">
        <v>14.66</v>
      </c>
      <c r="G73" s="204">
        <v>8.86</v>
      </c>
      <c r="H73" s="204">
        <v>19.55</v>
      </c>
      <c r="I73" s="204">
        <v>11.81</v>
      </c>
      <c r="J73" s="206">
        <v>48.88</v>
      </c>
      <c r="K73" s="206">
        <v>29.52</v>
      </c>
      <c r="L73" s="206"/>
      <c r="M73" s="206"/>
      <c r="N73" s="206">
        <v>29.32</v>
      </c>
      <c r="O73" s="206">
        <v>17.72</v>
      </c>
      <c r="P73" s="206">
        <v>39.1</v>
      </c>
      <c r="Q73" s="206">
        <v>23.62</v>
      </c>
      <c r="R73" s="206">
        <v>7332</v>
      </c>
      <c r="S73" s="206">
        <v>4428</v>
      </c>
      <c r="T73" s="206">
        <v>611</v>
      </c>
      <c r="U73" s="206">
        <v>369</v>
      </c>
      <c r="V73" s="206">
        <v>733.19999999999993</v>
      </c>
      <c r="W73" s="206">
        <v>442.8</v>
      </c>
      <c r="X73" s="206">
        <v>1833</v>
      </c>
      <c r="Y73" s="206">
        <v>1107</v>
      </c>
      <c r="Z73" s="206"/>
      <c r="AA73" s="206"/>
    </row>
    <row r="74" spans="1:27">
      <c r="A74" s="201">
        <v>67</v>
      </c>
      <c r="B74" s="204">
        <v>24.8</v>
      </c>
      <c r="C74" s="204">
        <v>14.96</v>
      </c>
      <c r="F74" s="204">
        <v>14.88</v>
      </c>
      <c r="G74" s="204">
        <v>8.98</v>
      </c>
      <c r="H74" s="204">
        <v>19.84</v>
      </c>
      <c r="I74" s="204">
        <v>11.97</v>
      </c>
      <c r="J74" s="206">
        <v>49.6</v>
      </c>
      <c r="K74" s="206">
        <v>29.92</v>
      </c>
      <c r="L74" s="206"/>
      <c r="M74" s="206"/>
      <c r="N74" s="206">
        <v>29.76</v>
      </c>
      <c r="O74" s="206">
        <v>17.96</v>
      </c>
      <c r="P74" s="206">
        <v>39.68</v>
      </c>
      <c r="Q74" s="206">
        <v>23.94</v>
      </c>
      <c r="R74" s="206">
        <v>7440</v>
      </c>
      <c r="S74" s="206">
        <v>4488</v>
      </c>
      <c r="T74" s="206">
        <v>620</v>
      </c>
      <c r="U74" s="206">
        <v>374</v>
      </c>
      <c r="V74" s="206">
        <v>744</v>
      </c>
      <c r="W74" s="206">
        <v>448.8</v>
      </c>
      <c r="X74" s="206">
        <v>1860</v>
      </c>
      <c r="Y74" s="206">
        <v>1122</v>
      </c>
      <c r="Z74" s="206"/>
      <c r="AA74" s="206"/>
    </row>
    <row r="75" spans="1:27">
      <c r="A75" s="201">
        <v>68</v>
      </c>
      <c r="B75" s="204">
        <v>25.15</v>
      </c>
      <c r="C75" s="204">
        <v>15.17</v>
      </c>
      <c r="F75" s="204">
        <v>15.09</v>
      </c>
      <c r="G75" s="204">
        <v>9.1</v>
      </c>
      <c r="H75" s="204">
        <v>20.12</v>
      </c>
      <c r="I75" s="204">
        <v>12.14</v>
      </c>
      <c r="J75" s="206">
        <v>50.3</v>
      </c>
      <c r="K75" s="206">
        <v>30.34</v>
      </c>
      <c r="L75" s="206"/>
      <c r="M75" s="206"/>
      <c r="N75" s="206">
        <v>30.18</v>
      </c>
      <c r="O75" s="206">
        <v>18.2</v>
      </c>
      <c r="P75" s="206">
        <v>40.24</v>
      </c>
      <c r="Q75" s="206">
        <v>24.28</v>
      </c>
      <c r="R75" s="206">
        <v>7545</v>
      </c>
      <c r="S75" s="206">
        <v>4551</v>
      </c>
      <c r="T75" s="206">
        <v>628.75</v>
      </c>
      <c r="U75" s="206">
        <v>379.25</v>
      </c>
      <c r="V75" s="206">
        <v>754.5</v>
      </c>
      <c r="W75" s="206">
        <v>455.09999999999997</v>
      </c>
      <c r="X75" s="206">
        <v>1886.25</v>
      </c>
      <c r="Y75" s="206">
        <v>1137.75</v>
      </c>
      <c r="Z75" s="206"/>
    </row>
    <row r="76" spans="1:27">
      <c r="A76" s="201">
        <v>69</v>
      </c>
      <c r="B76" s="204">
        <v>25.5</v>
      </c>
      <c r="C76" s="204">
        <v>15.37</v>
      </c>
      <c r="F76" s="204">
        <v>15.3</v>
      </c>
      <c r="G76" s="204">
        <v>9.2200000000000006</v>
      </c>
      <c r="H76" s="204">
        <v>20.399999999999999</v>
      </c>
      <c r="I76" s="204">
        <v>12.3</v>
      </c>
      <c r="J76" s="206">
        <v>51</v>
      </c>
      <c r="K76" s="206">
        <v>30.74</v>
      </c>
      <c r="L76" s="206"/>
      <c r="M76" s="206"/>
      <c r="N76" s="206">
        <v>30.6</v>
      </c>
      <c r="O76" s="206">
        <v>18.440000000000001</v>
      </c>
      <c r="P76" s="206">
        <v>40.799999999999997</v>
      </c>
      <c r="Q76" s="206">
        <v>24.6</v>
      </c>
      <c r="R76" s="206">
        <v>7650</v>
      </c>
      <c r="S76" s="206">
        <v>4611</v>
      </c>
      <c r="T76" s="206">
        <v>637.5</v>
      </c>
      <c r="U76" s="206">
        <v>384.25</v>
      </c>
      <c r="V76" s="206">
        <v>765</v>
      </c>
      <c r="W76" s="206">
        <v>461.09999999999997</v>
      </c>
      <c r="X76" s="206">
        <v>1912.5</v>
      </c>
      <c r="Y76" s="206">
        <v>1152.75</v>
      </c>
      <c r="Z76" s="206"/>
    </row>
    <row r="77" spans="1:27">
      <c r="A77" s="201">
        <v>70</v>
      </c>
      <c r="B77" s="204">
        <v>25.85</v>
      </c>
      <c r="C77" s="204">
        <v>15.58</v>
      </c>
      <c r="F77" s="204">
        <v>15.51</v>
      </c>
      <c r="G77" s="204">
        <v>9.35</v>
      </c>
      <c r="H77" s="204">
        <v>20.68</v>
      </c>
      <c r="I77" s="204">
        <v>12.46</v>
      </c>
      <c r="J77" s="206">
        <v>51.7</v>
      </c>
      <c r="K77" s="206">
        <v>31.16</v>
      </c>
      <c r="L77" s="206"/>
      <c r="M77" s="206"/>
      <c r="N77" s="206">
        <v>31.02</v>
      </c>
      <c r="O77" s="206">
        <v>18.7</v>
      </c>
      <c r="P77" s="206">
        <v>41.36</v>
      </c>
      <c r="Q77" s="206">
        <v>24.92</v>
      </c>
      <c r="R77" s="206">
        <v>7755</v>
      </c>
      <c r="S77" s="206">
        <v>4674</v>
      </c>
      <c r="T77" s="206">
        <v>646.25</v>
      </c>
      <c r="U77" s="206">
        <v>389.5</v>
      </c>
      <c r="V77" s="206">
        <v>775.5</v>
      </c>
      <c r="W77" s="206">
        <v>467.4</v>
      </c>
      <c r="X77" s="206">
        <v>1938.75</v>
      </c>
      <c r="Y77" s="206">
        <v>1168.5</v>
      </c>
      <c r="Z77" s="206"/>
    </row>
    <row r="78" spans="1:27">
      <c r="A78" s="201">
        <v>71</v>
      </c>
      <c r="B78" s="204">
        <v>26.2</v>
      </c>
      <c r="C78" s="204">
        <v>15.79</v>
      </c>
      <c r="F78" s="204">
        <v>15.72</v>
      </c>
      <c r="G78" s="204">
        <v>9.4700000000000006</v>
      </c>
      <c r="H78" s="204">
        <v>20.96</v>
      </c>
      <c r="I78" s="204">
        <v>12.63</v>
      </c>
      <c r="J78" s="206">
        <v>52.4</v>
      </c>
      <c r="K78" s="206">
        <v>31.58</v>
      </c>
      <c r="L78" s="206"/>
      <c r="M78" s="206"/>
      <c r="N78" s="206">
        <v>31.44</v>
      </c>
      <c r="O78" s="206">
        <v>18.940000000000001</v>
      </c>
      <c r="P78" s="206">
        <v>41.92</v>
      </c>
      <c r="Q78" s="206">
        <v>25.26</v>
      </c>
      <c r="R78" s="206">
        <v>7860</v>
      </c>
      <c r="S78" s="206">
        <v>4737</v>
      </c>
      <c r="T78" s="206">
        <v>655</v>
      </c>
      <c r="U78" s="206">
        <v>389.5</v>
      </c>
      <c r="V78" s="206">
        <v>786</v>
      </c>
      <c r="W78" s="206">
        <v>467.4</v>
      </c>
      <c r="X78" s="206">
        <v>1965</v>
      </c>
      <c r="Y78" s="206">
        <v>1168.5</v>
      </c>
      <c r="Z78" s="206"/>
    </row>
    <row r="79" spans="1:27">
      <c r="A79" s="201">
        <v>72</v>
      </c>
      <c r="B79" s="204">
        <v>26.55</v>
      </c>
      <c r="C79" s="204">
        <v>15.99</v>
      </c>
      <c r="F79" s="204">
        <v>15.93</v>
      </c>
      <c r="G79" s="204">
        <v>9.59</v>
      </c>
      <c r="H79" s="204">
        <v>21.24</v>
      </c>
      <c r="I79" s="204">
        <v>12.79</v>
      </c>
      <c r="J79" s="206">
        <v>53.1</v>
      </c>
      <c r="K79" s="206">
        <v>31.98</v>
      </c>
      <c r="L79" s="206"/>
      <c r="M79" s="206"/>
      <c r="N79" s="206">
        <v>31.86</v>
      </c>
      <c r="O79" s="206">
        <v>19.18</v>
      </c>
      <c r="P79" s="206">
        <v>42.48</v>
      </c>
      <c r="Q79" s="206">
        <v>25.58</v>
      </c>
      <c r="R79" s="206">
        <v>7965</v>
      </c>
      <c r="S79" s="206">
        <v>4797</v>
      </c>
      <c r="T79" s="206">
        <v>663.75</v>
      </c>
      <c r="U79" s="206">
        <v>389.5</v>
      </c>
      <c r="V79" s="206">
        <v>796.5</v>
      </c>
      <c r="W79" s="206">
        <v>467.4</v>
      </c>
      <c r="X79" s="206">
        <v>1991.25</v>
      </c>
      <c r="Y79" s="206">
        <v>1168.5</v>
      </c>
      <c r="Z79" s="206"/>
    </row>
    <row r="80" spans="1:27">
      <c r="A80" s="201">
        <v>73</v>
      </c>
      <c r="B80" s="204">
        <v>26.91</v>
      </c>
      <c r="C80" s="204">
        <v>16.2</v>
      </c>
      <c r="F80" s="204">
        <v>16.149999999999999</v>
      </c>
      <c r="G80" s="204">
        <v>9.7200000000000006</v>
      </c>
      <c r="H80" s="204">
        <v>21.53</v>
      </c>
      <c r="I80" s="204">
        <v>12.96</v>
      </c>
      <c r="J80" s="206">
        <v>53.82</v>
      </c>
      <c r="K80" s="206">
        <v>32.4</v>
      </c>
      <c r="L80" s="206"/>
      <c r="M80" s="206"/>
      <c r="N80" s="206">
        <v>32.299999999999997</v>
      </c>
      <c r="O80" s="206">
        <v>19.440000000000001</v>
      </c>
      <c r="P80" s="206">
        <v>43.06</v>
      </c>
      <c r="Q80" s="206">
        <v>25.92</v>
      </c>
      <c r="R80" s="206">
        <v>8073</v>
      </c>
      <c r="S80" s="206">
        <v>4860</v>
      </c>
      <c r="T80" s="206">
        <v>663.75</v>
      </c>
      <c r="U80" s="206">
        <v>389.5</v>
      </c>
      <c r="V80" s="206">
        <v>796.5</v>
      </c>
      <c r="W80" s="206">
        <v>467.4</v>
      </c>
      <c r="X80" s="206">
        <v>1991.25</v>
      </c>
      <c r="Y80" s="206">
        <v>1168.5</v>
      </c>
      <c r="Z80" s="206"/>
    </row>
    <row r="81" spans="1:27">
      <c r="A81" s="201">
        <v>74</v>
      </c>
      <c r="B81" s="204">
        <v>27.26</v>
      </c>
      <c r="C81" s="204">
        <v>16.399999999999999</v>
      </c>
      <c r="F81" s="204">
        <v>16.36</v>
      </c>
      <c r="G81" s="204">
        <v>9.84</v>
      </c>
      <c r="H81" s="204">
        <v>21.81</v>
      </c>
      <c r="I81" s="204">
        <v>13.12</v>
      </c>
      <c r="J81" s="206">
        <v>54.52</v>
      </c>
      <c r="K81" s="206">
        <v>32.799999999999997</v>
      </c>
      <c r="L81" s="206"/>
      <c r="M81" s="206"/>
      <c r="N81" s="206">
        <v>32.72</v>
      </c>
      <c r="O81" s="206">
        <v>19.68</v>
      </c>
      <c r="P81" s="206">
        <v>43.62</v>
      </c>
      <c r="Q81" s="206">
        <v>26.24</v>
      </c>
      <c r="R81" s="206">
        <v>8178.0000000000009</v>
      </c>
      <c r="S81" s="206">
        <v>4860</v>
      </c>
      <c r="T81" s="206">
        <v>663.75</v>
      </c>
      <c r="U81" s="206">
        <v>389.5</v>
      </c>
      <c r="V81" s="206">
        <v>796.5</v>
      </c>
      <c r="W81" s="206">
        <v>467.4</v>
      </c>
      <c r="X81" s="206">
        <v>1991.25</v>
      </c>
      <c r="Y81" s="206">
        <v>1168.5</v>
      </c>
      <c r="Z81" s="206"/>
    </row>
    <row r="82" spans="1:27">
      <c r="A82" s="201">
        <v>75</v>
      </c>
      <c r="B82" s="204">
        <v>27.61</v>
      </c>
      <c r="C82" s="204">
        <v>16.61</v>
      </c>
      <c r="F82" s="204">
        <v>16.57</v>
      </c>
      <c r="G82" s="204">
        <v>9.9700000000000006</v>
      </c>
      <c r="H82" s="204">
        <v>22.09</v>
      </c>
      <c r="I82" s="204">
        <v>13.29</v>
      </c>
      <c r="J82" s="206">
        <v>55.22</v>
      </c>
      <c r="K82" s="206">
        <v>33.22</v>
      </c>
      <c r="L82" s="206"/>
      <c r="M82" s="206"/>
      <c r="N82" s="206">
        <v>33.14</v>
      </c>
      <c r="O82" s="206">
        <v>19.940000000000001</v>
      </c>
      <c r="P82" s="206">
        <v>44.18</v>
      </c>
      <c r="Q82" s="206">
        <v>26.58</v>
      </c>
      <c r="R82" s="206">
        <v>8283</v>
      </c>
      <c r="S82" s="206">
        <v>4860</v>
      </c>
      <c r="T82" s="206">
        <v>663.75</v>
      </c>
      <c r="U82" s="206">
        <v>389.5</v>
      </c>
      <c r="V82" s="206">
        <v>796.5</v>
      </c>
      <c r="W82" s="206">
        <v>467.4</v>
      </c>
      <c r="X82" s="206">
        <v>1991.25</v>
      </c>
      <c r="Y82" s="206">
        <v>1168.5</v>
      </c>
      <c r="Z82" s="206"/>
    </row>
    <row r="83" spans="1:27">
      <c r="A83" s="201">
        <v>76</v>
      </c>
      <c r="B83" s="204">
        <v>27.96</v>
      </c>
      <c r="C83" s="204">
        <v>16.82</v>
      </c>
      <c r="F83" s="204">
        <v>16.78</v>
      </c>
      <c r="G83" s="204">
        <v>10.09</v>
      </c>
      <c r="H83" s="204">
        <v>22.37</v>
      </c>
      <c r="I83" s="204">
        <v>13.46</v>
      </c>
      <c r="J83" s="206">
        <v>55.92</v>
      </c>
      <c r="K83" s="206">
        <v>33.64</v>
      </c>
      <c r="L83" s="206"/>
      <c r="M83" s="206"/>
      <c r="N83" s="206">
        <v>33.56</v>
      </c>
      <c r="O83" s="206">
        <v>20.18</v>
      </c>
      <c r="P83" s="206">
        <v>44.74</v>
      </c>
      <c r="Q83" s="206">
        <v>26.92</v>
      </c>
      <c r="R83" s="206">
        <v>8388</v>
      </c>
      <c r="S83" s="206">
        <v>4860</v>
      </c>
      <c r="T83" s="206">
        <v>663.75</v>
      </c>
      <c r="U83" s="206">
        <v>389.5</v>
      </c>
      <c r="V83" s="206">
        <v>796.5</v>
      </c>
      <c r="W83" s="206">
        <v>467.4</v>
      </c>
      <c r="X83" s="206">
        <v>1991.25</v>
      </c>
      <c r="Y83" s="206">
        <v>1168.5</v>
      </c>
      <c r="Z83" s="206"/>
    </row>
    <row r="84" spans="1:27">
      <c r="A84" s="201">
        <v>77</v>
      </c>
      <c r="B84" s="204">
        <v>28.31</v>
      </c>
      <c r="C84" s="204">
        <v>17.02</v>
      </c>
      <c r="F84" s="204">
        <v>16.989999999999998</v>
      </c>
      <c r="G84" s="204">
        <v>10.210000000000001</v>
      </c>
      <c r="H84" s="204">
        <v>22.65</v>
      </c>
      <c r="I84" s="204">
        <v>13.62</v>
      </c>
      <c r="J84" s="206">
        <v>56.62</v>
      </c>
      <c r="K84" s="206">
        <v>34.04</v>
      </c>
      <c r="L84" s="206"/>
      <c r="M84" s="206"/>
      <c r="N84" s="206">
        <v>33.979999999999997</v>
      </c>
      <c r="O84" s="206">
        <v>20.420000000000002</v>
      </c>
      <c r="P84" s="206">
        <v>45.3</v>
      </c>
      <c r="Q84" s="206">
        <v>27.24</v>
      </c>
      <c r="R84" s="206">
        <v>8388</v>
      </c>
      <c r="S84" s="206">
        <v>4860</v>
      </c>
      <c r="T84" s="206">
        <v>663.75</v>
      </c>
      <c r="U84" s="206">
        <v>389.5</v>
      </c>
      <c r="V84" s="206">
        <v>796.5</v>
      </c>
      <c r="W84" s="206">
        <v>467.4</v>
      </c>
      <c r="X84" s="206">
        <v>1991.25</v>
      </c>
      <c r="Y84" s="206">
        <v>1168.5</v>
      </c>
      <c r="Z84" s="206"/>
    </row>
    <row r="85" spans="1:27">
      <c r="A85" s="201">
        <v>78</v>
      </c>
      <c r="B85" s="204">
        <v>28.67</v>
      </c>
      <c r="C85" s="204">
        <v>17.23</v>
      </c>
      <c r="F85" s="204">
        <v>17.2</v>
      </c>
      <c r="G85" s="204">
        <v>10.34</v>
      </c>
      <c r="H85" s="204">
        <v>22.94</v>
      </c>
      <c r="I85" s="204">
        <v>13.78</v>
      </c>
      <c r="J85" s="206">
        <v>57.34</v>
      </c>
      <c r="K85" s="206">
        <v>34.46</v>
      </c>
      <c r="L85" s="206"/>
      <c r="M85" s="206"/>
      <c r="N85" s="206">
        <v>34.4</v>
      </c>
      <c r="O85" s="206">
        <v>20.68</v>
      </c>
      <c r="P85" s="206">
        <v>45.88</v>
      </c>
      <c r="Q85" s="206">
        <v>27.56</v>
      </c>
      <c r="R85" s="206">
        <v>8388</v>
      </c>
      <c r="S85" s="206">
        <v>4860</v>
      </c>
      <c r="T85" s="206">
        <v>663.75</v>
      </c>
      <c r="U85" s="206">
        <v>389.5</v>
      </c>
      <c r="V85" s="206">
        <v>796.5</v>
      </c>
      <c r="W85" s="206">
        <v>467.4</v>
      </c>
      <c r="X85" s="206">
        <v>1991.25</v>
      </c>
      <c r="Y85" s="206">
        <v>1168.5</v>
      </c>
      <c r="Z85" s="206"/>
    </row>
    <row r="86" spans="1:27">
      <c r="A86" s="201">
        <v>79</v>
      </c>
      <c r="B86" s="204">
        <v>29.02</v>
      </c>
      <c r="C86" s="204">
        <v>17.43</v>
      </c>
      <c r="F86" s="204">
        <v>17.41</v>
      </c>
      <c r="G86" s="204">
        <v>10.46</v>
      </c>
      <c r="H86" s="204">
        <v>23.22</v>
      </c>
      <c r="I86" s="204">
        <v>13.94</v>
      </c>
      <c r="J86" s="206">
        <v>58.04</v>
      </c>
      <c r="K86" s="206">
        <v>34.86</v>
      </c>
      <c r="L86" s="206"/>
      <c r="M86" s="206"/>
      <c r="N86" s="206">
        <v>34.82</v>
      </c>
      <c r="O86" s="206">
        <v>20.92</v>
      </c>
      <c r="P86" s="206">
        <v>46.44</v>
      </c>
      <c r="Q86" s="206">
        <v>27.88</v>
      </c>
      <c r="R86" s="206">
        <v>8388</v>
      </c>
      <c r="S86" s="206">
        <v>4860</v>
      </c>
      <c r="T86" s="206">
        <v>663.75</v>
      </c>
      <c r="U86" s="206">
        <v>389.5</v>
      </c>
      <c r="V86" s="206">
        <v>796.5</v>
      </c>
      <c r="W86" s="206">
        <v>467.4</v>
      </c>
      <c r="X86" s="206">
        <v>1991.25</v>
      </c>
      <c r="Y86" s="206">
        <v>1168.5</v>
      </c>
      <c r="Z86" s="206"/>
    </row>
    <row r="87" spans="1:27">
      <c r="A87" s="201">
        <v>80</v>
      </c>
      <c r="B87" s="204">
        <v>29.37</v>
      </c>
      <c r="C87" s="204">
        <v>17.64</v>
      </c>
      <c r="F87" s="204">
        <v>17.62</v>
      </c>
      <c r="G87" s="204">
        <v>10.58</v>
      </c>
      <c r="H87" s="204">
        <v>23.5</v>
      </c>
      <c r="I87" s="204">
        <v>14.11</v>
      </c>
      <c r="J87" s="206">
        <v>58.74</v>
      </c>
      <c r="K87" s="206">
        <v>35.28</v>
      </c>
      <c r="L87" s="206"/>
      <c r="M87" s="206"/>
      <c r="N87" s="206">
        <v>35.24</v>
      </c>
      <c r="O87" s="206">
        <v>21.16</v>
      </c>
      <c r="P87" s="206">
        <v>47</v>
      </c>
      <c r="Q87" s="206">
        <v>28.22</v>
      </c>
      <c r="R87" s="206">
        <v>8388</v>
      </c>
      <c r="S87" s="206">
        <v>4860</v>
      </c>
      <c r="T87" s="206">
        <v>663.75</v>
      </c>
      <c r="U87" s="206">
        <v>389.5</v>
      </c>
      <c r="V87" s="206">
        <v>796.5</v>
      </c>
      <c r="W87" s="206">
        <v>467.4</v>
      </c>
      <c r="X87" s="206">
        <v>1991.25</v>
      </c>
      <c r="Y87" s="206">
        <v>1168.5</v>
      </c>
      <c r="Z87" s="206"/>
      <c r="AA87" s="206"/>
    </row>
    <row r="88" spans="1:27">
      <c r="A88" s="201">
        <v>81</v>
      </c>
      <c r="B88" s="204">
        <v>29.67</v>
      </c>
      <c r="C88" s="204">
        <v>17.82</v>
      </c>
      <c r="F88" s="204">
        <v>17.8</v>
      </c>
      <c r="G88" s="204">
        <v>10.69</v>
      </c>
      <c r="H88" s="204">
        <v>23.74</v>
      </c>
      <c r="I88" s="204">
        <v>14.26</v>
      </c>
      <c r="J88" s="206">
        <v>59.34</v>
      </c>
      <c r="K88" s="206">
        <v>35.64</v>
      </c>
      <c r="L88" s="206"/>
      <c r="M88" s="206"/>
      <c r="N88" s="206">
        <v>35.6</v>
      </c>
      <c r="O88" s="206">
        <v>21.38</v>
      </c>
      <c r="P88" s="206">
        <v>47.48</v>
      </c>
      <c r="Q88" s="206">
        <v>28.52</v>
      </c>
      <c r="R88" s="206">
        <v>8388</v>
      </c>
      <c r="S88" s="206">
        <v>4860</v>
      </c>
      <c r="T88" s="206">
        <v>663.75</v>
      </c>
      <c r="U88" s="206">
        <v>389.5</v>
      </c>
      <c r="V88" s="206">
        <v>796.5</v>
      </c>
      <c r="W88" s="206">
        <v>467.4</v>
      </c>
      <c r="X88" s="206">
        <v>1991.25</v>
      </c>
      <c r="Y88" s="206">
        <v>1168.5</v>
      </c>
      <c r="Z88" s="206"/>
      <c r="AA88" s="206"/>
    </row>
    <row r="89" spans="1:27">
      <c r="A89" s="201">
        <v>82</v>
      </c>
      <c r="B89" s="204">
        <v>29.97</v>
      </c>
      <c r="C89" s="204">
        <v>17.989999999999998</v>
      </c>
      <c r="F89" s="204">
        <v>17.98</v>
      </c>
      <c r="G89" s="204">
        <v>10.79</v>
      </c>
      <c r="H89" s="204">
        <v>23.98</v>
      </c>
      <c r="I89" s="204">
        <v>14.39</v>
      </c>
      <c r="J89" s="206">
        <v>59.94</v>
      </c>
      <c r="K89" s="206">
        <v>35.979999999999997</v>
      </c>
      <c r="L89" s="206"/>
      <c r="M89" s="206"/>
      <c r="N89" s="206">
        <v>35.96</v>
      </c>
      <c r="O89" s="206">
        <v>21.58</v>
      </c>
      <c r="P89" s="206">
        <v>47.96</v>
      </c>
      <c r="Q89" s="206">
        <v>28.78</v>
      </c>
      <c r="R89" s="206">
        <v>8388</v>
      </c>
      <c r="S89" s="206">
        <v>4860</v>
      </c>
      <c r="T89" s="206">
        <v>663.75</v>
      </c>
      <c r="U89" s="206">
        <v>389.5</v>
      </c>
      <c r="V89" s="206">
        <v>796.5</v>
      </c>
      <c r="W89" s="206">
        <v>467.4</v>
      </c>
      <c r="X89" s="206">
        <v>1991.25</v>
      </c>
      <c r="Y89" s="206">
        <v>1168.5</v>
      </c>
      <c r="Z89" s="206"/>
      <c r="AA89" s="206"/>
    </row>
    <row r="90" spans="1:27">
      <c r="A90" s="201">
        <v>83</v>
      </c>
      <c r="B90" s="204">
        <v>30.26</v>
      </c>
      <c r="C90" s="204">
        <v>18.16</v>
      </c>
      <c r="F90" s="204">
        <v>18.16</v>
      </c>
      <c r="G90" s="204">
        <v>10.9</v>
      </c>
      <c r="H90" s="204">
        <v>24.21</v>
      </c>
      <c r="I90" s="204">
        <v>14.53</v>
      </c>
      <c r="J90" s="206">
        <v>60.52</v>
      </c>
      <c r="K90" s="206">
        <v>36.32</v>
      </c>
      <c r="L90" s="206"/>
      <c r="M90" s="206"/>
      <c r="N90" s="206">
        <v>36.32</v>
      </c>
      <c r="O90" s="206">
        <v>21.8</v>
      </c>
      <c r="P90" s="206">
        <v>48.42</v>
      </c>
      <c r="Q90" s="206">
        <v>29.06</v>
      </c>
      <c r="R90" s="206">
        <v>8388</v>
      </c>
      <c r="S90" s="206">
        <v>4860</v>
      </c>
      <c r="T90" s="206">
        <v>663.75</v>
      </c>
      <c r="U90" s="206">
        <v>389.5</v>
      </c>
      <c r="V90" s="206">
        <v>796.5</v>
      </c>
      <c r="W90" s="206">
        <v>467.4</v>
      </c>
      <c r="X90" s="206">
        <v>1991.25</v>
      </c>
      <c r="Y90" s="206">
        <v>1168.5</v>
      </c>
      <c r="Z90" s="206"/>
      <c r="AA90" s="206"/>
    </row>
    <row r="91" spans="1:27">
      <c r="A91" s="201">
        <v>84</v>
      </c>
      <c r="B91" s="204">
        <v>30.56</v>
      </c>
      <c r="C91" s="204">
        <v>18.34</v>
      </c>
      <c r="F91" s="204">
        <v>18.34</v>
      </c>
      <c r="G91" s="204">
        <v>11</v>
      </c>
      <c r="H91" s="204">
        <v>24.45</v>
      </c>
      <c r="I91" s="204">
        <v>14.67</v>
      </c>
      <c r="J91" s="206">
        <v>61.12</v>
      </c>
      <c r="K91" s="206">
        <v>36.68</v>
      </c>
      <c r="L91" s="206"/>
      <c r="M91" s="206"/>
      <c r="N91" s="206">
        <v>36.68</v>
      </c>
      <c r="O91" s="206">
        <v>22</v>
      </c>
      <c r="P91" s="206">
        <v>48.9</v>
      </c>
      <c r="Q91" s="206">
        <v>29.34</v>
      </c>
      <c r="R91" s="206">
        <v>8388</v>
      </c>
      <c r="S91" s="206">
        <v>4860</v>
      </c>
      <c r="T91" s="206">
        <v>663.75</v>
      </c>
      <c r="U91" s="206">
        <v>389.5</v>
      </c>
      <c r="V91" s="206">
        <v>796.5</v>
      </c>
      <c r="W91" s="206">
        <v>467.4</v>
      </c>
      <c r="X91" s="206">
        <v>1991.25</v>
      </c>
      <c r="Y91" s="206">
        <v>1168.5</v>
      </c>
      <c r="Z91" s="206"/>
      <c r="AA91" s="206"/>
    </row>
    <row r="92" spans="1:27">
      <c r="A92" s="201">
        <v>85</v>
      </c>
      <c r="B92" s="204">
        <v>30.86</v>
      </c>
      <c r="C92" s="204">
        <v>18.510000000000002</v>
      </c>
      <c r="F92" s="204">
        <v>18.52</v>
      </c>
      <c r="G92" s="204">
        <v>11.11</v>
      </c>
      <c r="H92" s="204">
        <v>24.69</v>
      </c>
      <c r="I92" s="204">
        <v>14.81</v>
      </c>
      <c r="J92" s="206">
        <v>61.72</v>
      </c>
      <c r="K92" s="206">
        <v>37.020000000000003</v>
      </c>
      <c r="L92" s="206"/>
      <c r="M92" s="206"/>
      <c r="N92" s="206">
        <v>37.04</v>
      </c>
      <c r="O92" s="206">
        <v>22.22</v>
      </c>
      <c r="P92" s="206">
        <v>49.38</v>
      </c>
      <c r="Q92" s="206">
        <v>29.62</v>
      </c>
      <c r="R92" s="206">
        <v>8388</v>
      </c>
      <c r="S92" s="206">
        <v>4860</v>
      </c>
      <c r="T92" s="206">
        <v>663.75</v>
      </c>
      <c r="U92" s="206">
        <v>389.5</v>
      </c>
      <c r="V92" s="206">
        <v>796.5</v>
      </c>
      <c r="W92" s="206">
        <v>467.4</v>
      </c>
      <c r="X92" s="206">
        <v>1991.25</v>
      </c>
      <c r="Y92" s="206">
        <v>1168.5</v>
      </c>
      <c r="Z92" s="206"/>
      <c r="AA92" s="206"/>
    </row>
    <row r="93" spans="1:27">
      <c r="A93" s="201">
        <v>86</v>
      </c>
      <c r="B93" s="204">
        <v>31.16</v>
      </c>
      <c r="C93" s="204">
        <v>18.690000000000001</v>
      </c>
      <c r="F93" s="204">
        <v>18.7</v>
      </c>
      <c r="G93" s="204">
        <v>11.21</v>
      </c>
      <c r="H93" s="204">
        <v>24.93</v>
      </c>
      <c r="I93" s="204">
        <v>14.95</v>
      </c>
      <c r="J93" s="206">
        <v>62.32</v>
      </c>
      <c r="K93" s="206">
        <v>37.380000000000003</v>
      </c>
      <c r="L93" s="206"/>
      <c r="M93" s="206"/>
      <c r="N93" s="206">
        <v>37.4</v>
      </c>
      <c r="O93" s="206">
        <v>22.42</v>
      </c>
      <c r="P93" s="206">
        <v>49.86</v>
      </c>
      <c r="Q93" s="206">
        <v>29.9</v>
      </c>
      <c r="R93" s="206">
        <v>8388</v>
      </c>
      <c r="S93" s="206">
        <v>4860</v>
      </c>
      <c r="T93" s="206">
        <v>663.75</v>
      </c>
      <c r="U93" s="206">
        <v>389.5</v>
      </c>
      <c r="V93" s="206">
        <v>796.5</v>
      </c>
      <c r="W93" s="206">
        <v>467.4</v>
      </c>
      <c r="X93" s="206">
        <v>1991.25</v>
      </c>
      <c r="Y93" s="206">
        <v>1168.5</v>
      </c>
      <c r="Z93" s="206"/>
      <c r="AA93" s="206"/>
    </row>
    <row r="94" spans="1:27">
      <c r="A94" s="201">
        <v>87</v>
      </c>
      <c r="B94" s="204">
        <v>31.46</v>
      </c>
      <c r="C94" s="204">
        <v>18.86</v>
      </c>
      <c r="F94" s="204">
        <v>18.88</v>
      </c>
      <c r="G94" s="204">
        <v>11.32</v>
      </c>
      <c r="H94" s="204">
        <v>25.17</v>
      </c>
      <c r="I94" s="204">
        <v>15.09</v>
      </c>
      <c r="J94" s="206">
        <v>62.92</v>
      </c>
      <c r="K94" s="206">
        <v>37.72</v>
      </c>
      <c r="L94" s="206"/>
      <c r="M94" s="206"/>
      <c r="N94" s="206">
        <v>37.76</v>
      </c>
      <c r="O94" s="206">
        <v>22.64</v>
      </c>
      <c r="P94" s="206">
        <v>50.34</v>
      </c>
      <c r="Q94" s="206">
        <v>30.18</v>
      </c>
      <c r="R94" s="206">
        <v>8388</v>
      </c>
      <c r="S94" s="206">
        <v>4860</v>
      </c>
      <c r="T94" s="206">
        <v>663.75</v>
      </c>
      <c r="U94" s="206">
        <v>389.5</v>
      </c>
      <c r="V94" s="206">
        <v>796.5</v>
      </c>
      <c r="W94" s="206">
        <v>467.4</v>
      </c>
      <c r="X94" s="206">
        <v>1991.25</v>
      </c>
      <c r="Y94" s="206">
        <v>1168.5</v>
      </c>
      <c r="Z94" s="206"/>
      <c r="AA94" s="206"/>
    </row>
    <row r="95" spans="1:27">
      <c r="A95" s="201">
        <v>88</v>
      </c>
      <c r="B95" s="204">
        <v>31.76</v>
      </c>
      <c r="C95" s="204">
        <v>19.04</v>
      </c>
      <c r="F95" s="204">
        <v>19.059999999999999</v>
      </c>
      <c r="G95" s="204">
        <v>11.42</v>
      </c>
      <c r="H95" s="204">
        <v>25.41</v>
      </c>
      <c r="I95" s="204">
        <v>15.23</v>
      </c>
      <c r="J95" s="206">
        <v>63.52</v>
      </c>
      <c r="K95" s="206">
        <v>38.08</v>
      </c>
      <c r="L95" s="206"/>
      <c r="M95" s="206"/>
      <c r="N95" s="206">
        <v>38.119999999999997</v>
      </c>
      <c r="O95" s="206">
        <v>22.84</v>
      </c>
      <c r="P95" s="206">
        <v>50.82</v>
      </c>
      <c r="Q95" s="206">
        <v>30.46</v>
      </c>
      <c r="R95" s="206">
        <v>8388</v>
      </c>
      <c r="S95" s="206">
        <v>4860</v>
      </c>
      <c r="T95" s="206">
        <v>663.75</v>
      </c>
      <c r="U95" s="206">
        <v>389.5</v>
      </c>
      <c r="V95" s="206">
        <v>796.5</v>
      </c>
      <c r="W95" s="206">
        <v>467.4</v>
      </c>
      <c r="X95" s="206">
        <v>1991.25</v>
      </c>
      <c r="Y95" s="206">
        <v>1168.5</v>
      </c>
      <c r="Z95" s="206"/>
      <c r="AA95" s="206"/>
    </row>
    <row r="96" spans="1:27">
      <c r="A96" s="201">
        <v>89</v>
      </c>
      <c r="B96" s="204">
        <v>32.06</v>
      </c>
      <c r="C96" s="204">
        <v>19.21</v>
      </c>
      <c r="F96" s="204">
        <v>19.239999999999998</v>
      </c>
      <c r="G96" s="204">
        <v>11.53</v>
      </c>
      <c r="H96" s="204">
        <v>25.65</v>
      </c>
      <c r="I96" s="204">
        <v>15.37</v>
      </c>
      <c r="J96" s="206">
        <v>64.12</v>
      </c>
      <c r="K96" s="206">
        <v>38.42</v>
      </c>
      <c r="L96" s="206"/>
      <c r="M96" s="206"/>
      <c r="N96" s="206">
        <v>38.479999999999997</v>
      </c>
      <c r="O96" s="206">
        <v>23.06</v>
      </c>
      <c r="P96" s="206">
        <v>51.3</v>
      </c>
      <c r="Q96" s="206">
        <v>30.74</v>
      </c>
      <c r="R96" s="206">
        <v>8388</v>
      </c>
      <c r="S96" s="206">
        <v>4860</v>
      </c>
      <c r="T96" s="206">
        <v>663.75</v>
      </c>
      <c r="U96" s="206">
        <v>389.5</v>
      </c>
      <c r="V96" s="206">
        <v>796.5</v>
      </c>
      <c r="W96" s="206">
        <v>467.4</v>
      </c>
      <c r="X96" s="206">
        <v>1991.25</v>
      </c>
      <c r="Y96" s="206">
        <v>1168.5</v>
      </c>
      <c r="Z96" s="206"/>
      <c r="AA96" s="206"/>
    </row>
    <row r="97" spans="1:27">
      <c r="A97" s="201">
        <v>90</v>
      </c>
      <c r="B97" s="204">
        <v>32.35</v>
      </c>
      <c r="C97" s="204">
        <v>19.39</v>
      </c>
      <c r="F97" s="204">
        <v>19.41</v>
      </c>
      <c r="G97" s="204">
        <v>11.63</v>
      </c>
      <c r="H97" s="204">
        <v>25.88</v>
      </c>
      <c r="I97" s="204">
        <v>15.51</v>
      </c>
      <c r="J97" s="206">
        <v>64.7</v>
      </c>
      <c r="K97" s="206">
        <v>38.78</v>
      </c>
      <c r="L97" s="206"/>
      <c r="M97" s="206"/>
      <c r="N97" s="206">
        <v>38.82</v>
      </c>
      <c r="O97" s="206">
        <v>23.26</v>
      </c>
      <c r="P97" s="206">
        <v>51.76</v>
      </c>
      <c r="Q97" s="206">
        <v>31.02</v>
      </c>
      <c r="R97" s="206">
        <v>8388</v>
      </c>
      <c r="S97" s="206">
        <v>4860</v>
      </c>
      <c r="T97" s="206">
        <v>663.75</v>
      </c>
      <c r="U97" s="206">
        <v>389.5</v>
      </c>
      <c r="V97" s="206">
        <v>796.5</v>
      </c>
      <c r="W97" s="206">
        <v>467.4</v>
      </c>
      <c r="X97" s="206">
        <v>1991.25</v>
      </c>
      <c r="Y97" s="206">
        <v>1168.5</v>
      </c>
      <c r="Z97" s="206"/>
      <c r="AA97" s="206"/>
    </row>
    <row r="98" spans="1:27">
      <c r="A98" s="201">
        <v>91</v>
      </c>
      <c r="B98" s="204">
        <v>32.619999999999997</v>
      </c>
      <c r="C98" s="204">
        <v>19.54</v>
      </c>
      <c r="F98" s="204">
        <v>19.57</v>
      </c>
      <c r="G98" s="204">
        <v>11.72</v>
      </c>
      <c r="H98" s="204">
        <v>26.1</v>
      </c>
      <c r="I98" s="204">
        <v>15.63</v>
      </c>
      <c r="J98" s="206">
        <v>65.239999999999995</v>
      </c>
      <c r="K98" s="206">
        <v>39.08</v>
      </c>
      <c r="L98" s="206"/>
      <c r="M98" s="206"/>
      <c r="N98" s="206">
        <v>39.14</v>
      </c>
      <c r="O98" s="206">
        <v>23.44</v>
      </c>
      <c r="P98" s="206">
        <v>52.2</v>
      </c>
      <c r="Q98" s="206">
        <v>31.26</v>
      </c>
      <c r="R98" s="206"/>
      <c r="T98" s="206"/>
      <c r="V98" s="206"/>
      <c r="W98" s="206"/>
      <c r="X98" s="206"/>
      <c r="Y98" s="206"/>
    </row>
    <row r="99" spans="1:27">
      <c r="A99" s="201">
        <v>92</v>
      </c>
      <c r="B99" s="204">
        <v>32.89</v>
      </c>
      <c r="C99" s="204">
        <v>19.7</v>
      </c>
      <c r="F99" s="204">
        <v>19.73</v>
      </c>
      <c r="G99" s="204">
        <v>11.82</v>
      </c>
      <c r="H99" s="204">
        <v>26.31</v>
      </c>
      <c r="I99" s="204">
        <v>15.76</v>
      </c>
      <c r="J99" s="206">
        <v>65.78</v>
      </c>
      <c r="K99" s="206">
        <v>39.4</v>
      </c>
      <c r="L99" s="206"/>
      <c r="M99" s="206"/>
      <c r="N99" s="206">
        <v>39.46</v>
      </c>
      <c r="O99" s="206">
        <v>23.64</v>
      </c>
      <c r="P99" s="206">
        <v>52.62</v>
      </c>
      <c r="Q99" s="206">
        <v>31.52</v>
      </c>
      <c r="R99" s="206"/>
      <c r="T99" s="206"/>
      <c r="V99" s="206"/>
      <c r="W99" s="206"/>
      <c r="X99" s="206"/>
      <c r="Y99" s="206"/>
    </row>
    <row r="100" spans="1:27">
      <c r="A100" s="201">
        <v>93</v>
      </c>
      <c r="B100" s="204">
        <v>33.15</v>
      </c>
      <c r="C100" s="204">
        <v>19.86</v>
      </c>
      <c r="F100" s="204">
        <v>19.89</v>
      </c>
      <c r="G100" s="204">
        <v>11.92</v>
      </c>
      <c r="H100" s="204">
        <v>26.52</v>
      </c>
      <c r="I100" s="204">
        <v>15.89</v>
      </c>
      <c r="J100" s="206">
        <v>66.3</v>
      </c>
      <c r="K100" s="206">
        <v>39.72</v>
      </c>
      <c r="L100" s="206"/>
      <c r="M100" s="206"/>
      <c r="N100" s="206">
        <v>39.78</v>
      </c>
      <c r="O100" s="206">
        <v>23.84</v>
      </c>
      <c r="P100" s="206">
        <v>53.04</v>
      </c>
      <c r="Q100" s="206">
        <v>31.78</v>
      </c>
      <c r="R100" s="206"/>
      <c r="T100" s="206"/>
      <c r="V100" s="206"/>
      <c r="W100" s="206"/>
      <c r="X100" s="206"/>
      <c r="Y100" s="206"/>
    </row>
    <row r="101" spans="1:27">
      <c r="A101" s="201">
        <v>94</v>
      </c>
      <c r="B101" s="204">
        <v>33.42</v>
      </c>
      <c r="C101" s="204">
        <v>20.010000000000002</v>
      </c>
      <c r="F101" s="204">
        <v>20.05</v>
      </c>
      <c r="G101" s="204">
        <v>12.01</v>
      </c>
      <c r="H101" s="204">
        <v>26.74</v>
      </c>
      <c r="I101" s="204">
        <v>16.010000000000002</v>
      </c>
      <c r="J101" s="206">
        <v>66.84</v>
      </c>
      <c r="K101" s="206">
        <v>40.020000000000003</v>
      </c>
      <c r="L101" s="206"/>
      <c r="M101" s="206"/>
      <c r="N101" s="206">
        <v>40.1</v>
      </c>
      <c r="O101" s="206">
        <v>24.02</v>
      </c>
      <c r="P101" s="206">
        <v>53.48</v>
      </c>
      <c r="Q101" s="206">
        <v>32.020000000000003</v>
      </c>
      <c r="R101" s="206"/>
      <c r="T101" s="206"/>
      <c r="V101" s="206"/>
      <c r="W101" s="206"/>
      <c r="X101" s="206"/>
      <c r="Y101" s="206"/>
    </row>
    <row r="102" spans="1:27">
      <c r="A102" s="201">
        <v>95</v>
      </c>
      <c r="B102" s="204">
        <v>33.69</v>
      </c>
      <c r="C102" s="204">
        <v>20.170000000000002</v>
      </c>
      <c r="F102" s="204">
        <v>20.21</v>
      </c>
      <c r="G102" s="204">
        <v>12.1</v>
      </c>
      <c r="H102" s="204">
        <v>26.95</v>
      </c>
      <c r="I102" s="204">
        <v>16.14</v>
      </c>
      <c r="J102" s="206">
        <v>67.38</v>
      </c>
      <c r="K102" s="206">
        <v>40.340000000000003</v>
      </c>
      <c r="L102" s="206"/>
      <c r="M102" s="206"/>
      <c r="N102" s="206">
        <v>40.42</v>
      </c>
      <c r="O102" s="206">
        <v>24.2</v>
      </c>
      <c r="P102" s="206">
        <v>53.9</v>
      </c>
      <c r="Q102" s="206">
        <v>32.28</v>
      </c>
      <c r="R102" s="206"/>
      <c r="T102" s="206"/>
      <c r="V102" s="206"/>
      <c r="W102" s="206"/>
      <c r="X102" s="206"/>
      <c r="Y102" s="206"/>
    </row>
    <row r="103" spans="1:27">
      <c r="A103" s="201">
        <v>96</v>
      </c>
      <c r="B103" s="204">
        <v>33.950000000000003</v>
      </c>
      <c r="C103" s="204">
        <v>20.32</v>
      </c>
      <c r="F103" s="204">
        <v>20.37</v>
      </c>
      <c r="G103" s="204">
        <v>12.19</v>
      </c>
      <c r="H103" s="204">
        <v>27.16</v>
      </c>
      <c r="I103" s="204">
        <v>16.260000000000002</v>
      </c>
      <c r="J103" s="206">
        <v>67.900000000000006</v>
      </c>
      <c r="K103" s="206">
        <v>40.64</v>
      </c>
      <c r="L103" s="206"/>
      <c r="M103" s="206"/>
      <c r="N103" s="206">
        <v>40.74</v>
      </c>
      <c r="O103" s="206">
        <v>24.38</v>
      </c>
      <c r="P103" s="206">
        <v>54.32</v>
      </c>
      <c r="Q103" s="206">
        <v>32.520000000000003</v>
      </c>
      <c r="R103" s="206"/>
      <c r="T103" s="206"/>
      <c r="V103" s="206"/>
      <c r="W103" s="206"/>
      <c r="X103" s="206"/>
      <c r="Y103" s="206"/>
    </row>
    <row r="104" spans="1:27">
      <c r="A104" s="201">
        <v>97</v>
      </c>
      <c r="B104" s="204">
        <v>34.22</v>
      </c>
      <c r="C104" s="204">
        <v>20.48</v>
      </c>
      <c r="F104" s="204">
        <v>20.53</v>
      </c>
      <c r="G104" s="204">
        <v>12.29</v>
      </c>
      <c r="H104" s="204">
        <v>27.38</v>
      </c>
      <c r="I104" s="204">
        <v>16.38</v>
      </c>
      <c r="J104" s="206">
        <v>68.44</v>
      </c>
      <c r="K104" s="206">
        <v>40.96</v>
      </c>
      <c r="L104" s="206"/>
      <c r="M104" s="206"/>
      <c r="N104" s="206">
        <v>41.06</v>
      </c>
      <c r="O104" s="206">
        <v>24.58</v>
      </c>
      <c r="P104" s="206">
        <v>54.76</v>
      </c>
      <c r="Q104" s="206">
        <v>32.76</v>
      </c>
      <c r="R104" s="206"/>
      <c r="T104" s="206"/>
      <c r="V104" s="206"/>
      <c r="W104" s="206"/>
      <c r="X104" s="206"/>
      <c r="Y104" s="206"/>
    </row>
    <row r="105" spans="1:27">
      <c r="A105" s="201">
        <v>98</v>
      </c>
      <c r="B105" s="204">
        <v>34.49</v>
      </c>
      <c r="C105" s="204">
        <v>20.64</v>
      </c>
      <c r="F105" s="204">
        <v>20.69</v>
      </c>
      <c r="G105" s="204">
        <v>12.38</v>
      </c>
      <c r="H105" s="204">
        <v>27.59</v>
      </c>
      <c r="I105" s="204">
        <v>16.510000000000002</v>
      </c>
      <c r="J105" s="206">
        <v>68.98</v>
      </c>
      <c r="K105" s="206">
        <v>41.28</v>
      </c>
      <c r="L105" s="206"/>
      <c r="M105" s="206"/>
      <c r="N105" s="206">
        <v>41.38</v>
      </c>
      <c r="O105" s="206">
        <v>24.76</v>
      </c>
      <c r="P105" s="206">
        <v>55.18</v>
      </c>
      <c r="Q105" s="206">
        <v>33.020000000000003</v>
      </c>
      <c r="R105" s="206"/>
      <c r="T105" s="206"/>
      <c r="V105" s="206"/>
      <c r="W105" s="206"/>
      <c r="X105" s="206"/>
      <c r="Y105" s="206"/>
    </row>
    <row r="106" spans="1:27">
      <c r="A106" s="201">
        <v>99</v>
      </c>
      <c r="B106" s="204">
        <v>34.75</v>
      </c>
      <c r="C106" s="204">
        <v>20.79</v>
      </c>
      <c r="F106" s="204">
        <v>20.85</v>
      </c>
      <c r="G106" s="204">
        <v>12.47</v>
      </c>
      <c r="H106" s="204">
        <v>27.8</v>
      </c>
      <c r="I106" s="204">
        <v>16.63</v>
      </c>
      <c r="J106" s="206">
        <v>69.5</v>
      </c>
      <c r="K106" s="206">
        <v>41.58</v>
      </c>
      <c r="L106" s="206"/>
      <c r="M106" s="206"/>
      <c r="N106" s="206">
        <v>41.7</v>
      </c>
      <c r="O106" s="206">
        <v>24.94</v>
      </c>
      <c r="P106" s="206">
        <v>55.6</v>
      </c>
      <c r="Q106" s="206">
        <v>33.26</v>
      </c>
      <c r="R106" s="206"/>
      <c r="T106" s="206"/>
      <c r="V106" s="206"/>
      <c r="W106" s="206"/>
      <c r="X106" s="206"/>
      <c r="Y106" s="206"/>
    </row>
    <row r="107" spans="1:27">
      <c r="A107" s="201">
        <v>100</v>
      </c>
      <c r="B107" s="204">
        <v>35.020000000000003</v>
      </c>
      <c r="C107" s="204">
        <v>20.95</v>
      </c>
      <c r="F107" s="204">
        <v>21.01</v>
      </c>
      <c r="G107" s="204">
        <v>12.57</v>
      </c>
      <c r="H107" s="204">
        <v>28.02</v>
      </c>
      <c r="I107" s="204">
        <v>16.760000000000002</v>
      </c>
      <c r="J107" s="206">
        <v>70.040000000000006</v>
      </c>
      <c r="K107" s="206">
        <v>41.9</v>
      </c>
      <c r="L107" s="206"/>
      <c r="M107" s="206"/>
      <c r="N107" s="206">
        <v>42.02</v>
      </c>
      <c r="O107" s="206">
        <v>25.14</v>
      </c>
      <c r="P107" s="206">
        <v>56.04</v>
      </c>
      <c r="Q107" s="206">
        <v>33.520000000000003</v>
      </c>
      <c r="R107" s="206"/>
      <c r="T107" s="206"/>
      <c r="V107" s="206"/>
      <c r="W107" s="206"/>
      <c r="X107" s="206"/>
      <c r="Y107" s="206"/>
    </row>
    <row r="108" spans="1:27">
      <c r="A108" s="201">
        <v>101</v>
      </c>
      <c r="B108" s="204">
        <v>35.270000000000003</v>
      </c>
      <c r="C108" s="204">
        <v>21.09</v>
      </c>
      <c r="F108" s="204">
        <v>21.16</v>
      </c>
      <c r="G108" s="204">
        <v>12.65</v>
      </c>
      <c r="H108" s="204">
        <v>28.22</v>
      </c>
      <c r="I108" s="204">
        <v>16.87</v>
      </c>
      <c r="J108" s="206">
        <v>70.540000000000006</v>
      </c>
      <c r="K108" s="206">
        <v>42.18</v>
      </c>
      <c r="L108" s="206"/>
      <c r="M108" s="206"/>
      <c r="N108" s="206">
        <v>42.32</v>
      </c>
      <c r="O108" s="206">
        <v>25.3</v>
      </c>
      <c r="P108" s="206">
        <v>56.44</v>
      </c>
      <c r="Q108" s="206">
        <v>33.74</v>
      </c>
      <c r="R108" s="206"/>
      <c r="T108" s="206"/>
      <c r="V108" s="206"/>
      <c r="W108" s="206"/>
      <c r="X108" s="206"/>
      <c r="Y108" s="206"/>
    </row>
    <row r="109" spans="1:27">
      <c r="A109" s="201">
        <v>102</v>
      </c>
      <c r="B109" s="204">
        <v>35.520000000000003</v>
      </c>
      <c r="C109" s="204">
        <v>21.24</v>
      </c>
      <c r="F109" s="204">
        <v>21.31</v>
      </c>
      <c r="G109" s="204">
        <v>12.74</v>
      </c>
      <c r="H109" s="204">
        <v>28.42</v>
      </c>
      <c r="I109" s="204">
        <v>16.989999999999998</v>
      </c>
      <c r="J109" s="206">
        <v>71.040000000000006</v>
      </c>
      <c r="K109" s="206">
        <v>42.48</v>
      </c>
      <c r="L109" s="206"/>
      <c r="M109" s="206"/>
      <c r="N109" s="206">
        <v>42.62</v>
      </c>
      <c r="O109" s="206">
        <v>25.48</v>
      </c>
      <c r="P109" s="206">
        <v>56.84</v>
      </c>
      <c r="Q109" s="206">
        <v>33.979999999999997</v>
      </c>
      <c r="R109" s="206"/>
      <c r="T109" s="206"/>
      <c r="V109" s="206"/>
      <c r="W109" s="206"/>
      <c r="X109" s="206"/>
      <c r="Y109" s="206"/>
    </row>
    <row r="110" spans="1:27">
      <c r="A110" s="201">
        <v>103</v>
      </c>
      <c r="B110" s="204">
        <v>35.770000000000003</v>
      </c>
      <c r="C110" s="204">
        <v>21.39</v>
      </c>
      <c r="F110" s="204">
        <v>21.46</v>
      </c>
      <c r="G110" s="204">
        <v>12.83</v>
      </c>
      <c r="H110" s="204">
        <v>28.62</v>
      </c>
      <c r="I110" s="204">
        <v>17.11</v>
      </c>
      <c r="J110" s="206">
        <v>71.540000000000006</v>
      </c>
      <c r="K110" s="206">
        <v>42.78</v>
      </c>
      <c r="L110" s="206"/>
      <c r="M110" s="206"/>
      <c r="N110" s="206">
        <v>42.92</v>
      </c>
      <c r="O110" s="206">
        <v>25.66</v>
      </c>
      <c r="P110" s="206">
        <v>57.24</v>
      </c>
      <c r="Q110" s="206">
        <v>34.22</v>
      </c>
      <c r="R110" s="206"/>
      <c r="T110" s="206"/>
      <c r="V110" s="206"/>
      <c r="W110" s="206"/>
      <c r="X110" s="206"/>
      <c r="Y110" s="206"/>
    </row>
    <row r="111" spans="1:27">
      <c r="A111" s="201">
        <v>104</v>
      </c>
      <c r="B111" s="204">
        <v>36.020000000000003</v>
      </c>
      <c r="C111" s="204">
        <v>21.53</v>
      </c>
      <c r="F111" s="204">
        <v>21.61</v>
      </c>
      <c r="G111" s="204">
        <v>12.92</v>
      </c>
      <c r="H111" s="204">
        <v>28.82</v>
      </c>
      <c r="I111" s="204">
        <v>17.22</v>
      </c>
      <c r="J111" s="206">
        <v>72.040000000000006</v>
      </c>
      <c r="K111" s="206">
        <v>43.06</v>
      </c>
      <c r="L111" s="206"/>
      <c r="M111" s="206"/>
      <c r="N111" s="206">
        <v>43.22</v>
      </c>
      <c r="O111" s="206">
        <v>25.84</v>
      </c>
      <c r="P111" s="206">
        <v>57.64</v>
      </c>
      <c r="Q111" s="206">
        <v>34.44</v>
      </c>
      <c r="R111" s="206"/>
      <c r="T111" s="206"/>
      <c r="V111" s="206"/>
      <c r="W111" s="206"/>
      <c r="X111" s="206"/>
      <c r="Y111" s="206"/>
    </row>
    <row r="112" spans="1:27">
      <c r="A112" s="201">
        <v>105</v>
      </c>
      <c r="B112" s="204">
        <v>36.26</v>
      </c>
      <c r="C112" s="204">
        <v>21.68</v>
      </c>
      <c r="F112" s="204">
        <v>21.76</v>
      </c>
      <c r="G112" s="204">
        <v>13.01</v>
      </c>
      <c r="H112" s="204">
        <v>29.01</v>
      </c>
      <c r="I112" s="204">
        <v>17.34</v>
      </c>
      <c r="J112" s="206">
        <v>72.52</v>
      </c>
      <c r="K112" s="206">
        <v>43.36</v>
      </c>
      <c r="L112" s="206"/>
      <c r="M112" s="206"/>
      <c r="N112" s="206">
        <v>43.52</v>
      </c>
      <c r="O112" s="206">
        <v>26.02</v>
      </c>
      <c r="P112" s="206">
        <v>58.02</v>
      </c>
      <c r="Q112" s="206">
        <v>34.68</v>
      </c>
      <c r="R112" s="206"/>
      <c r="T112" s="206"/>
      <c r="V112" s="206"/>
      <c r="W112" s="206"/>
      <c r="X112" s="206"/>
      <c r="Y112" s="206"/>
    </row>
    <row r="113" spans="1:25">
      <c r="A113" s="201">
        <v>106</v>
      </c>
      <c r="B113" s="204">
        <v>36.51</v>
      </c>
      <c r="C113" s="204">
        <v>21.82</v>
      </c>
      <c r="F113" s="204">
        <v>21.91</v>
      </c>
      <c r="G113" s="204">
        <v>13.09</v>
      </c>
      <c r="H113" s="204">
        <v>29.21</v>
      </c>
      <c r="I113" s="204">
        <v>17.46</v>
      </c>
      <c r="J113" s="206">
        <v>73.02</v>
      </c>
      <c r="K113" s="206">
        <v>43.64</v>
      </c>
      <c r="L113" s="206"/>
      <c r="M113" s="206"/>
      <c r="N113" s="206">
        <v>43.82</v>
      </c>
      <c r="O113" s="206">
        <v>26.18</v>
      </c>
      <c r="P113" s="206">
        <v>58.42</v>
      </c>
      <c r="Q113" s="206">
        <v>34.92</v>
      </c>
      <c r="R113" s="206"/>
      <c r="T113" s="206"/>
      <c r="V113" s="206"/>
      <c r="W113" s="206"/>
      <c r="X113" s="206"/>
      <c r="Y113" s="206"/>
    </row>
    <row r="114" spans="1:25">
      <c r="A114" s="201">
        <v>107</v>
      </c>
      <c r="B114" s="204">
        <v>36.76</v>
      </c>
      <c r="C114" s="204">
        <v>21.97</v>
      </c>
      <c r="F114" s="204">
        <v>22.06</v>
      </c>
      <c r="G114" s="204">
        <v>13.18</v>
      </c>
      <c r="H114" s="204">
        <v>29.41</v>
      </c>
      <c r="I114" s="204">
        <v>17.579999999999998</v>
      </c>
      <c r="J114" s="206">
        <v>73.52</v>
      </c>
      <c r="K114" s="206">
        <v>43.94</v>
      </c>
      <c r="L114" s="206"/>
      <c r="M114" s="206"/>
      <c r="N114" s="206">
        <v>44.12</v>
      </c>
      <c r="O114" s="206">
        <v>26.36</v>
      </c>
      <c r="P114" s="206">
        <v>58.82</v>
      </c>
      <c r="Q114" s="206">
        <v>35.159999999999997</v>
      </c>
      <c r="R114" s="206"/>
      <c r="T114" s="206"/>
      <c r="V114" s="206"/>
      <c r="W114" s="206"/>
      <c r="X114" s="206"/>
      <c r="Y114" s="206"/>
    </row>
    <row r="115" spans="1:25">
      <c r="A115" s="201">
        <v>108</v>
      </c>
      <c r="B115" s="204">
        <v>37.01</v>
      </c>
      <c r="C115" s="204">
        <v>22.11</v>
      </c>
      <c r="F115" s="204">
        <v>22.21</v>
      </c>
      <c r="G115" s="204">
        <v>13.27</v>
      </c>
      <c r="H115" s="204">
        <v>29.61</v>
      </c>
      <c r="I115" s="204">
        <v>17.690000000000001</v>
      </c>
      <c r="J115" s="206">
        <v>74.02</v>
      </c>
      <c r="K115" s="206">
        <v>44.22</v>
      </c>
      <c r="L115" s="206"/>
      <c r="M115" s="206"/>
      <c r="N115" s="206">
        <v>44.42</v>
      </c>
      <c r="O115" s="206">
        <v>26.54</v>
      </c>
      <c r="P115" s="206">
        <v>59.22</v>
      </c>
      <c r="Q115" s="206">
        <v>35.380000000000003</v>
      </c>
      <c r="R115" s="206"/>
      <c r="T115" s="206"/>
      <c r="V115" s="206"/>
      <c r="W115" s="206"/>
      <c r="X115" s="206"/>
      <c r="Y115" s="206"/>
    </row>
    <row r="116" spans="1:25">
      <c r="A116" s="201">
        <v>109</v>
      </c>
      <c r="B116" s="204">
        <v>37.26</v>
      </c>
      <c r="C116" s="204">
        <v>22.26</v>
      </c>
      <c r="F116" s="204">
        <v>22.36</v>
      </c>
      <c r="G116" s="204">
        <v>13.36</v>
      </c>
      <c r="H116" s="204">
        <v>29.81</v>
      </c>
      <c r="I116" s="204">
        <v>17.809999999999999</v>
      </c>
      <c r="J116" s="206">
        <v>74.52</v>
      </c>
      <c r="K116" s="206">
        <v>44.52</v>
      </c>
      <c r="L116" s="206"/>
      <c r="M116" s="206"/>
      <c r="N116" s="206">
        <v>44.72</v>
      </c>
      <c r="O116" s="206">
        <v>26.72</v>
      </c>
      <c r="P116" s="206">
        <v>59.62</v>
      </c>
      <c r="Q116" s="206">
        <v>35.619999999999997</v>
      </c>
      <c r="R116" s="206"/>
      <c r="T116" s="206"/>
      <c r="V116" s="206"/>
      <c r="W116" s="206"/>
      <c r="X116" s="206"/>
      <c r="Y116" s="206"/>
    </row>
    <row r="117" spans="1:25">
      <c r="A117" s="201">
        <v>110</v>
      </c>
      <c r="B117" s="204">
        <v>37.51</v>
      </c>
      <c r="C117" s="204">
        <v>22.4</v>
      </c>
      <c r="F117" s="204">
        <v>22.51</v>
      </c>
      <c r="G117" s="204">
        <v>13.44</v>
      </c>
      <c r="H117" s="204">
        <v>30.01</v>
      </c>
      <c r="I117" s="204">
        <v>17.920000000000002</v>
      </c>
      <c r="J117" s="206">
        <v>75.02</v>
      </c>
      <c r="K117" s="206">
        <v>44.8</v>
      </c>
      <c r="L117" s="206"/>
      <c r="M117" s="206"/>
      <c r="N117" s="206">
        <v>45.02</v>
      </c>
      <c r="O117" s="206">
        <v>26.88</v>
      </c>
      <c r="P117" s="206">
        <v>60.02</v>
      </c>
      <c r="Q117" s="206">
        <v>35.840000000000003</v>
      </c>
      <c r="R117" s="206"/>
      <c r="T117" s="206"/>
      <c r="V117" s="206"/>
      <c r="W117" s="206"/>
      <c r="X117" s="206"/>
      <c r="Y117" s="206"/>
    </row>
    <row r="118" spans="1:25">
      <c r="A118" s="201">
        <v>111</v>
      </c>
      <c r="B118" s="204">
        <v>37.76</v>
      </c>
      <c r="C118" s="204">
        <v>22.55</v>
      </c>
      <c r="F118" s="204">
        <v>22.66</v>
      </c>
      <c r="G118" s="204">
        <v>13.53</v>
      </c>
      <c r="H118" s="204">
        <v>30.21</v>
      </c>
      <c r="I118" s="204">
        <v>18.04</v>
      </c>
      <c r="J118" s="206">
        <v>75.52</v>
      </c>
      <c r="K118" s="206">
        <v>45.1</v>
      </c>
      <c r="L118" s="206"/>
      <c r="M118" s="206"/>
      <c r="N118" s="206">
        <v>45.32</v>
      </c>
      <c r="O118" s="206">
        <v>27.06</v>
      </c>
      <c r="P118" s="206">
        <v>60.42</v>
      </c>
      <c r="Q118" s="206">
        <v>36.08</v>
      </c>
      <c r="R118" s="206"/>
      <c r="T118" s="206"/>
      <c r="V118" s="206"/>
      <c r="W118" s="206"/>
      <c r="X118" s="206"/>
      <c r="Y118" s="206"/>
    </row>
    <row r="119" spans="1:25">
      <c r="A119" s="201">
        <v>112</v>
      </c>
      <c r="B119" s="204">
        <v>38.01</v>
      </c>
      <c r="C119" s="204">
        <v>22.7</v>
      </c>
      <c r="F119" s="204">
        <v>22.81</v>
      </c>
      <c r="G119" s="204">
        <v>13.62</v>
      </c>
      <c r="H119" s="204">
        <v>30.41</v>
      </c>
      <c r="I119" s="204">
        <v>18.16</v>
      </c>
      <c r="J119" s="206">
        <v>76.02</v>
      </c>
      <c r="K119" s="206">
        <v>45.4</v>
      </c>
      <c r="L119" s="206"/>
      <c r="M119" s="206"/>
      <c r="N119" s="206">
        <v>45.62</v>
      </c>
      <c r="O119" s="206">
        <v>27.24</v>
      </c>
      <c r="P119" s="206">
        <v>60.82</v>
      </c>
      <c r="Q119" s="206">
        <v>36.32</v>
      </c>
      <c r="R119" s="206"/>
      <c r="T119" s="206"/>
      <c r="V119" s="206"/>
      <c r="W119" s="206"/>
      <c r="X119" s="206"/>
      <c r="Y119" s="206"/>
    </row>
    <row r="120" spans="1:25">
      <c r="A120" s="201">
        <v>113</v>
      </c>
      <c r="B120" s="204">
        <v>38.25</v>
      </c>
      <c r="C120" s="204">
        <v>22.84</v>
      </c>
      <c r="F120" s="204">
        <v>22.95</v>
      </c>
      <c r="G120" s="204">
        <v>13.7</v>
      </c>
      <c r="H120" s="204">
        <v>30.6</v>
      </c>
      <c r="I120" s="204">
        <v>18.27</v>
      </c>
      <c r="J120" s="206">
        <v>76.5</v>
      </c>
      <c r="K120" s="206">
        <v>45.68</v>
      </c>
      <c r="L120" s="206"/>
      <c r="M120" s="206"/>
      <c r="N120" s="206">
        <v>45.9</v>
      </c>
      <c r="O120" s="206">
        <v>27.4</v>
      </c>
      <c r="P120" s="206">
        <v>61.2</v>
      </c>
      <c r="Q120" s="206">
        <v>36.54</v>
      </c>
      <c r="R120" s="206"/>
      <c r="T120" s="206"/>
      <c r="V120" s="206"/>
      <c r="W120" s="206"/>
      <c r="X120" s="206"/>
      <c r="Y120" s="206"/>
    </row>
    <row r="121" spans="1:25">
      <c r="A121" s="201">
        <v>114</v>
      </c>
      <c r="B121" s="204">
        <v>38.5</v>
      </c>
      <c r="C121" s="204">
        <v>22.99</v>
      </c>
      <c r="F121" s="204">
        <v>23.1</v>
      </c>
      <c r="G121" s="204">
        <v>13.79</v>
      </c>
      <c r="H121" s="204">
        <v>30.8</v>
      </c>
      <c r="I121" s="204">
        <v>18.39</v>
      </c>
      <c r="J121" s="206">
        <v>77</v>
      </c>
      <c r="K121" s="206">
        <v>45.98</v>
      </c>
      <c r="L121" s="206"/>
      <c r="M121" s="206"/>
      <c r="N121" s="206">
        <v>46.2</v>
      </c>
      <c r="O121" s="206">
        <v>27.58</v>
      </c>
      <c r="P121" s="206">
        <v>61.6</v>
      </c>
      <c r="Q121" s="206">
        <v>36.78</v>
      </c>
      <c r="R121" s="206"/>
      <c r="T121" s="206"/>
      <c r="V121" s="206"/>
      <c r="W121" s="206"/>
      <c r="X121" s="206"/>
      <c r="Y121" s="206"/>
    </row>
    <row r="122" spans="1:25">
      <c r="A122" s="201">
        <v>115</v>
      </c>
      <c r="B122" s="204">
        <v>38.75</v>
      </c>
      <c r="C122" s="204">
        <v>23.13</v>
      </c>
      <c r="F122" s="204">
        <v>23.25</v>
      </c>
      <c r="G122" s="204">
        <v>13.88</v>
      </c>
      <c r="H122" s="204">
        <v>31</v>
      </c>
      <c r="I122" s="204">
        <v>18.5</v>
      </c>
      <c r="J122" s="206">
        <v>77.5</v>
      </c>
      <c r="K122" s="206">
        <v>46.26</v>
      </c>
      <c r="L122" s="206"/>
      <c r="M122" s="206"/>
      <c r="N122" s="206">
        <v>46.5</v>
      </c>
      <c r="O122" s="206">
        <v>27.76</v>
      </c>
      <c r="P122" s="206">
        <v>62</v>
      </c>
      <c r="Q122" s="206">
        <v>37</v>
      </c>
      <c r="R122" s="206"/>
      <c r="T122" s="206"/>
      <c r="V122" s="206"/>
      <c r="W122" s="206"/>
      <c r="X122" s="206"/>
      <c r="Y122" s="206"/>
    </row>
    <row r="123" spans="1:25">
      <c r="A123" s="201">
        <v>116</v>
      </c>
      <c r="B123" s="204">
        <v>39</v>
      </c>
      <c r="C123" s="204">
        <v>23.28</v>
      </c>
      <c r="F123" s="204">
        <v>23.4</v>
      </c>
      <c r="G123" s="204">
        <v>13.97</v>
      </c>
      <c r="H123" s="204">
        <v>31.2</v>
      </c>
      <c r="I123" s="204">
        <v>18.62</v>
      </c>
      <c r="J123" s="206">
        <v>78</v>
      </c>
      <c r="K123" s="206">
        <v>46.56</v>
      </c>
      <c r="L123" s="206"/>
      <c r="M123" s="206"/>
      <c r="N123" s="206">
        <v>46.8</v>
      </c>
      <c r="O123" s="206">
        <v>27.94</v>
      </c>
      <c r="P123" s="206">
        <v>62.4</v>
      </c>
      <c r="Q123" s="206">
        <v>37.24</v>
      </c>
      <c r="R123" s="206"/>
      <c r="T123" s="206"/>
      <c r="V123" s="206"/>
      <c r="W123" s="206"/>
      <c r="X123" s="206"/>
      <c r="Y123" s="206"/>
    </row>
    <row r="124" spans="1:25">
      <c r="A124" s="201">
        <v>117</v>
      </c>
      <c r="B124" s="204">
        <v>39.25</v>
      </c>
      <c r="C124" s="204">
        <v>23.42</v>
      </c>
      <c r="F124" s="204">
        <v>23.55</v>
      </c>
      <c r="G124" s="204">
        <v>14.05</v>
      </c>
      <c r="H124" s="204">
        <v>31.4</v>
      </c>
      <c r="I124" s="204">
        <v>18.739999999999998</v>
      </c>
      <c r="J124" s="206">
        <v>78.5</v>
      </c>
      <c r="K124" s="206">
        <v>46.84</v>
      </c>
      <c r="L124" s="206"/>
      <c r="M124" s="206"/>
      <c r="N124" s="206">
        <v>47.1</v>
      </c>
      <c r="O124" s="206">
        <v>28.1</v>
      </c>
      <c r="P124" s="206">
        <v>62.8</v>
      </c>
      <c r="Q124" s="206">
        <v>37.479999999999997</v>
      </c>
      <c r="R124" s="206"/>
      <c r="T124" s="206"/>
      <c r="V124" s="206"/>
      <c r="W124" s="206"/>
      <c r="X124" s="206"/>
      <c r="Y124" s="206"/>
    </row>
    <row r="125" spans="1:25">
      <c r="A125" s="201">
        <v>118</v>
      </c>
      <c r="B125" s="204">
        <v>39.5</v>
      </c>
      <c r="C125" s="204">
        <v>23.57</v>
      </c>
      <c r="F125" s="204">
        <v>23.7</v>
      </c>
      <c r="G125" s="204">
        <v>14.14</v>
      </c>
      <c r="H125" s="204">
        <v>31.6</v>
      </c>
      <c r="I125" s="204">
        <v>18.86</v>
      </c>
      <c r="J125" s="206">
        <v>79</v>
      </c>
      <c r="K125" s="206">
        <v>47.14</v>
      </c>
      <c r="L125" s="206"/>
      <c r="M125" s="206"/>
      <c r="N125" s="206">
        <v>47.4</v>
      </c>
      <c r="O125" s="206">
        <v>28.28</v>
      </c>
      <c r="P125" s="206">
        <v>63.2</v>
      </c>
      <c r="Q125" s="206">
        <v>37.72</v>
      </c>
      <c r="R125" s="206"/>
      <c r="T125" s="206"/>
      <c r="V125" s="206"/>
      <c r="W125" s="206"/>
      <c r="X125" s="206"/>
      <c r="Y125" s="206"/>
    </row>
    <row r="126" spans="1:25">
      <c r="A126" s="201">
        <v>119</v>
      </c>
      <c r="B126" s="204">
        <v>39.75</v>
      </c>
      <c r="C126" s="204">
        <v>23.72</v>
      </c>
      <c r="F126" s="204">
        <v>23.85</v>
      </c>
      <c r="G126" s="204">
        <v>14.23</v>
      </c>
      <c r="H126" s="204">
        <v>31.8</v>
      </c>
      <c r="I126" s="204">
        <v>18.98</v>
      </c>
      <c r="J126" s="206">
        <v>79.5</v>
      </c>
      <c r="K126" s="206">
        <v>47.44</v>
      </c>
      <c r="L126" s="206"/>
      <c r="M126" s="206"/>
      <c r="N126" s="206">
        <v>47.7</v>
      </c>
      <c r="O126" s="206">
        <v>28.46</v>
      </c>
      <c r="P126" s="206">
        <v>63.6</v>
      </c>
      <c r="Q126" s="206">
        <v>37.96</v>
      </c>
      <c r="R126" s="206"/>
      <c r="T126" s="206"/>
      <c r="V126" s="206"/>
      <c r="W126" s="206"/>
      <c r="X126" s="206"/>
      <c r="Y126" s="206"/>
    </row>
    <row r="127" spans="1:25">
      <c r="A127" s="201">
        <v>120</v>
      </c>
      <c r="B127" s="204">
        <v>40</v>
      </c>
      <c r="C127" s="204">
        <v>23.86</v>
      </c>
      <c r="F127" s="204">
        <v>24</v>
      </c>
      <c r="G127" s="204">
        <v>14.32</v>
      </c>
      <c r="H127" s="204">
        <v>32</v>
      </c>
      <c r="I127" s="204">
        <v>19.09</v>
      </c>
      <c r="J127" s="206">
        <v>80</v>
      </c>
      <c r="K127" s="206">
        <v>47.72</v>
      </c>
      <c r="L127" s="206"/>
      <c r="M127" s="206"/>
      <c r="N127" s="206">
        <v>48</v>
      </c>
      <c r="O127" s="206">
        <v>28.64</v>
      </c>
      <c r="P127" s="206">
        <v>64</v>
      </c>
      <c r="Q127" s="206">
        <v>38.18</v>
      </c>
      <c r="R127" s="206"/>
      <c r="T127" s="206"/>
      <c r="V127" s="206"/>
      <c r="W127" s="206"/>
      <c r="X127" s="206"/>
      <c r="Y127" s="206"/>
    </row>
    <row r="128" spans="1:25">
      <c r="A128" s="201">
        <v>121</v>
      </c>
      <c r="B128" s="204">
        <v>40.17</v>
      </c>
      <c r="C128" s="204">
        <v>23.96</v>
      </c>
      <c r="F128" s="204">
        <v>24.1</v>
      </c>
      <c r="G128" s="204">
        <v>14.38</v>
      </c>
      <c r="H128" s="204">
        <v>32.14</v>
      </c>
      <c r="I128" s="204">
        <v>19.170000000000002</v>
      </c>
      <c r="J128" s="206">
        <v>80.34</v>
      </c>
      <c r="K128" s="206">
        <v>47.92</v>
      </c>
      <c r="L128" s="206"/>
      <c r="M128" s="206"/>
      <c r="N128" s="206">
        <v>48.2</v>
      </c>
      <c r="O128" s="206">
        <v>28.76</v>
      </c>
      <c r="P128" s="206">
        <v>64.28</v>
      </c>
      <c r="Q128" s="206">
        <v>38.340000000000003</v>
      </c>
      <c r="R128" s="206"/>
      <c r="T128" s="206"/>
      <c r="V128" s="206"/>
      <c r="W128" s="206"/>
      <c r="X128" s="206"/>
      <c r="Y128" s="206"/>
    </row>
    <row r="129" spans="1:25">
      <c r="A129" s="201">
        <v>122</v>
      </c>
      <c r="B129" s="204">
        <v>40.340000000000003</v>
      </c>
      <c r="C129" s="204">
        <v>24.06</v>
      </c>
      <c r="F129" s="204">
        <v>24.2</v>
      </c>
      <c r="G129" s="204">
        <v>14.44</v>
      </c>
      <c r="H129" s="204">
        <v>32.270000000000003</v>
      </c>
      <c r="I129" s="204">
        <v>19.25</v>
      </c>
      <c r="J129" s="206">
        <v>80.680000000000007</v>
      </c>
      <c r="K129" s="206">
        <v>48.12</v>
      </c>
      <c r="L129" s="206"/>
      <c r="M129" s="206"/>
      <c r="N129" s="206">
        <v>48.4</v>
      </c>
      <c r="O129" s="206">
        <v>28.88</v>
      </c>
      <c r="P129" s="206">
        <v>64.540000000000006</v>
      </c>
      <c r="Q129" s="206">
        <v>38.5</v>
      </c>
      <c r="R129" s="206"/>
      <c r="T129" s="206"/>
      <c r="V129" s="206"/>
      <c r="W129" s="206"/>
      <c r="X129" s="206"/>
      <c r="Y129" s="206"/>
    </row>
    <row r="130" spans="1:25">
      <c r="A130" s="201">
        <v>123</v>
      </c>
      <c r="B130" s="204">
        <v>40.51</v>
      </c>
      <c r="C130" s="204">
        <v>24.16</v>
      </c>
      <c r="F130" s="204">
        <v>24.31</v>
      </c>
      <c r="G130" s="204">
        <v>14.5</v>
      </c>
      <c r="H130" s="204">
        <v>32.409999999999997</v>
      </c>
      <c r="I130" s="204">
        <v>19.329999999999998</v>
      </c>
      <c r="J130" s="206">
        <v>81.02</v>
      </c>
      <c r="K130" s="206">
        <v>48.32</v>
      </c>
      <c r="L130" s="206"/>
      <c r="M130" s="206"/>
      <c r="N130" s="206">
        <v>48.62</v>
      </c>
      <c r="O130" s="206">
        <v>29</v>
      </c>
      <c r="P130" s="206">
        <v>64.819999999999993</v>
      </c>
      <c r="Q130" s="206">
        <v>38.659999999999997</v>
      </c>
      <c r="R130" s="206"/>
      <c r="T130" s="206"/>
      <c r="V130" s="206"/>
      <c r="W130" s="206"/>
      <c r="X130" s="206"/>
      <c r="Y130" s="206"/>
    </row>
    <row r="131" spans="1:25">
      <c r="A131" s="201">
        <v>124</v>
      </c>
      <c r="B131" s="204">
        <v>40.68</v>
      </c>
      <c r="C131" s="204">
        <v>24.26</v>
      </c>
      <c r="F131" s="204">
        <v>24.41</v>
      </c>
      <c r="G131" s="204">
        <v>14.56</v>
      </c>
      <c r="H131" s="204">
        <v>32.54</v>
      </c>
      <c r="I131" s="204">
        <v>19.41</v>
      </c>
      <c r="J131" s="206">
        <v>81.36</v>
      </c>
      <c r="K131" s="206">
        <v>48.52</v>
      </c>
      <c r="L131" s="206"/>
      <c r="M131" s="206"/>
      <c r="N131" s="206">
        <v>48.82</v>
      </c>
      <c r="O131" s="206">
        <v>29.12</v>
      </c>
      <c r="P131" s="206">
        <v>65.08</v>
      </c>
      <c r="Q131" s="206">
        <v>38.82</v>
      </c>
      <c r="R131" s="206"/>
      <c r="T131" s="206"/>
      <c r="V131" s="206"/>
      <c r="W131" s="206"/>
      <c r="X131" s="206"/>
      <c r="Y131" s="206"/>
    </row>
    <row r="132" spans="1:25">
      <c r="A132" s="201">
        <v>125</v>
      </c>
      <c r="B132" s="204">
        <v>40.85</v>
      </c>
      <c r="C132" s="204">
        <v>24.36</v>
      </c>
      <c r="F132" s="204">
        <v>24.51</v>
      </c>
      <c r="G132" s="204">
        <v>14.62</v>
      </c>
      <c r="H132" s="204">
        <v>32.68</v>
      </c>
      <c r="I132" s="204">
        <v>19.489999999999998</v>
      </c>
      <c r="J132" s="206">
        <v>81.7</v>
      </c>
      <c r="K132" s="206">
        <v>48.72</v>
      </c>
      <c r="L132" s="206"/>
      <c r="M132" s="206"/>
      <c r="N132" s="206">
        <v>49.02</v>
      </c>
      <c r="O132" s="206">
        <v>29.24</v>
      </c>
      <c r="P132" s="206">
        <v>65.36</v>
      </c>
      <c r="Q132" s="206">
        <v>38.979999999999997</v>
      </c>
      <c r="R132" s="206"/>
      <c r="T132" s="206"/>
      <c r="V132" s="206"/>
      <c r="W132" s="206"/>
      <c r="X132" s="206"/>
      <c r="Y132" s="206"/>
    </row>
    <row r="133" spans="1:25">
      <c r="A133" s="201">
        <v>126</v>
      </c>
      <c r="B133" s="204">
        <v>41.02</v>
      </c>
      <c r="C133" s="204">
        <v>24.46</v>
      </c>
      <c r="F133" s="204">
        <v>24.61</v>
      </c>
      <c r="G133" s="204">
        <v>14.68</v>
      </c>
      <c r="H133" s="204">
        <v>32.82</v>
      </c>
      <c r="I133" s="204">
        <v>19.57</v>
      </c>
      <c r="J133" s="206">
        <v>82.04</v>
      </c>
      <c r="K133" s="206">
        <v>48.92</v>
      </c>
      <c r="L133" s="206"/>
      <c r="M133" s="206"/>
      <c r="N133" s="206">
        <v>49.22</v>
      </c>
      <c r="O133" s="206">
        <v>29.36</v>
      </c>
      <c r="P133" s="206">
        <v>65.64</v>
      </c>
      <c r="Q133" s="206">
        <v>39.14</v>
      </c>
      <c r="R133" s="206"/>
      <c r="T133" s="206"/>
      <c r="V133" s="206"/>
      <c r="W133" s="206"/>
      <c r="X133" s="206"/>
      <c r="Y133" s="206"/>
    </row>
    <row r="134" spans="1:25">
      <c r="A134" s="201">
        <v>127</v>
      </c>
      <c r="B134" s="204">
        <v>41.19</v>
      </c>
      <c r="C134" s="204">
        <v>24.56</v>
      </c>
      <c r="F134" s="204">
        <v>24.71</v>
      </c>
      <c r="G134" s="204">
        <v>14.74</v>
      </c>
      <c r="H134" s="204">
        <v>32.950000000000003</v>
      </c>
      <c r="I134" s="204">
        <v>19.649999999999999</v>
      </c>
      <c r="J134" s="206">
        <v>82.38</v>
      </c>
      <c r="K134" s="206">
        <v>49.12</v>
      </c>
      <c r="L134" s="206"/>
      <c r="M134" s="206"/>
      <c r="N134" s="206">
        <v>49.42</v>
      </c>
      <c r="O134" s="206">
        <v>29.48</v>
      </c>
      <c r="P134" s="206">
        <v>65.900000000000006</v>
      </c>
      <c r="Q134" s="206">
        <v>39.299999999999997</v>
      </c>
      <c r="R134" s="206"/>
      <c r="T134" s="206"/>
      <c r="V134" s="206"/>
      <c r="W134" s="206"/>
      <c r="X134" s="206"/>
      <c r="Y134" s="206"/>
    </row>
    <row r="135" spans="1:25">
      <c r="A135" s="201">
        <v>128</v>
      </c>
      <c r="B135" s="204">
        <v>41.36</v>
      </c>
      <c r="C135" s="204">
        <v>24.66</v>
      </c>
      <c r="F135" s="204">
        <v>24.82</v>
      </c>
      <c r="G135" s="204">
        <v>14.8</v>
      </c>
      <c r="H135" s="204">
        <v>33.090000000000003</v>
      </c>
      <c r="I135" s="204">
        <v>19.73</v>
      </c>
      <c r="J135" s="206">
        <v>82.72</v>
      </c>
      <c r="K135" s="206">
        <v>49.32</v>
      </c>
      <c r="L135" s="206"/>
      <c r="M135" s="206"/>
      <c r="N135" s="206">
        <v>49.64</v>
      </c>
      <c r="O135" s="206">
        <v>29.6</v>
      </c>
      <c r="P135" s="206">
        <v>66.180000000000007</v>
      </c>
      <c r="Q135" s="206">
        <v>39.46</v>
      </c>
      <c r="R135" s="206"/>
      <c r="T135" s="206"/>
      <c r="V135" s="206"/>
      <c r="W135" s="206"/>
      <c r="X135" s="206"/>
      <c r="Y135" s="206"/>
    </row>
    <row r="136" spans="1:25">
      <c r="A136" s="201">
        <v>129</v>
      </c>
      <c r="B136" s="204">
        <v>41.53</v>
      </c>
      <c r="C136" s="204">
        <v>24.76</v>
      </c>
      <c r="F136" s="204">
        <v>24.92</v>
      </c>
      <c r="G136" s="204">
        <v>14.86</v>
      </c>
      <c r="H136" s="204">
        <v>33.22</v>
      </c>
      <c r="I136" s="204">
        <v>19.809999999999999</v>
      </c>
      <c r="J136" s="206">
        <v>83.06</v>
      </c>
      <c r="K136" s="206">
        <v>49.52</v>
      </c>
      <c r="L136" s="206"/>
      <c r="M136" s="206"/>
      <c r="N136" s="206">
        <v>49.84</v>
      </c>
      <c r="O136" s="206">
        <v>29.72</v>
      </c>
      <c r="P136" s="206">
        <v>66.44</v>
      </c>
      <c r="Q136" s="206">
        <v>39.619999999999997</v>
      </c>
      <c r="R136" s="206"/>
      <c r="T136" s="206"/>
      <c r="V136" s="206"/>
      <c r="W136" s="206"/>
      <c r="X136" s="206"/>
      <c r="Y136" s="206"/>
    </row>
    <row r="137" spans="1:25">
      <c r="A137" s="201">
        <v>130</v>
      </c>
      <c r="B137" s="204">
        <v>41.7</v>
      </c>
      <c r="C137" s="204">
        <v>24.86</v>
      </c>
      <c r="F137" s="204">
        <v>25.02</v>
      </c>
      <c r="G137" s="204">
        <v>14.92</v>
      </c>
      <c r="H137" s="204">
        <v>33.36</v>
      </c>
      <c r="I137" s="204">
        <v>19.89</v>
      </c>
      <c r="J137" s="206">
        <v>83.4</v>
      </c>
      <c r="K137" s="206">
        <v>49.72</v>
      </c>
      <c r="L137" s="206"/>
      <c r="M137" s="206"/>
      <c r="N137" s="206">
        <v>50.04</v>
      </c>
      <c r="O137" s="206">
        <v>29.84</v>
      </c>
      <c r="P137" s="206">
        <v>66.72</v>
      </c>
      <c r="Q137" s="206">
        <v>39.78</v>
      </c>
      <c r="R137" s="206"/>
      <c r="T137" s="206"/>
      <c r="V137" s="206"/>
      <c r="W137" s="206"/>
      <c r="X137" s="206"/>
      <c r="Y137" s="206"/>
    </row>
    <row r="138" spans="1:25">
      <c r="A138" s="201">
        <v>131</v>
      </c>
      <c r="B138" s="204">
        <v>41.87</v>
      </c>
      <c r="C138" s="204">
        <v>24.96</v>
      </c>
      <c r="F138" s="204">
        <v>25.12</v>
      </c>
      <c r="G138" s="204">
        <v>14.98</v>
      </c>
      <c r="H138" s="204">
        <v>33.5</v>
      </c>
      <c r="I138" s="204">
        <v>19.97</v>
      </c>
      <c r="J138" s="206">
        <v>83.74</v>
      </c>
      <c r="K138" s="206">
        <v>49.92</v>
      </c>
      <c r="L138" s="206"/>
      <c r="M138" s="206"/>
      <c r="N138" s="206">
        <v>50.24</v>
      </c>
      <c r="O138" s="206">
        <v>29.96</v>
      </c>
      <c r="P138" s="206">
        <v>67</v>
      </c>
      <c r="Q138" s="206">
        <v>39.94</v>
      </c>
      <c r="R138" s="206"/>
      <c r="T138" s="206"/>
      <c r="V138" s="206"/>
      <c r="W138" s="206"/>
      <c r="X138" s="206"/>
      <c r="Y138" s="206"/>
    </row>
    <row r="139" spans="1:25">
      <c r="A139" s="201">
        <v>132</v>
      </c>
      <c r="B139" s="204">
        <v>42.04</v>
      </c>
      <c r="C139" s="204">
        <v>25.06</v>
      </c>
      <c r="F139" s="204">
        <v>25.22</v>
      </c>
      <c r="G139" s="204">
        <v>15.04</v>
      </c>
      <c r="H139" s="204">
        <v>33.630000000000003</v>
      </c>
      <c r="I139" s="204">
        <v>20.05</v>
      </c>
      <c r="J139" s="206">
        <v>84.08</v>
      </c>
      <c r="K139" s="206">
        <v>50.12</v>
      </c>
      <c r="L139" s="206"/>
      <c r="M139" s="206"/>
      <c r="N139" s="206">
        <v>50.44</v>
      </c>
      <c r="O139" s="206">
        <v>30.08</v>
      </c>
      <c r="P139" s="206">
        <v>67.260000000000005</v>
      </c>
      <c r="Q139" s="206">
        <v>40.1</v>
      </c>
      <c r="R139" s="206"/>
      <c r="T139" s="206"/>
      <c r="V139" s="206"/>
      <c r="W139" s="206"/>
      <c r="X139" s="206"/>
      <c r="Y139" s="206"/>
    </row>
    <row r="140" spans="1:25">
      <c r="A140" s="201">
        <v>133</v>
      </c>
      <c r="B140" s="204">
        <v>42.21</v>
      </c>
      <c r="C140" s="204">
        <v>25.16</v>
      </c>
      <c r="F140" s="204">
        <v>25.33</v>
      </c>
      <c r="G140" s="204">
        <v>15.1</v>
      </c>
      <c r="H140" s="204">
        <v>33.770000000000003</v>
      </c>
      <c r="I140" s="204">
        <v>20.13</v>
      </c>
      <c r="J140" s="206">
        <v>84.42</v>
      </c>
      <c r="K140" s="206">
        <v>50.32</v>
      </c>
      <c r="L140" s="206"/>
      <c r="M140" s="206"/>
      <c r="N140" s="206">
        <v>50.66</v>
      </c>
      <c r="O140" s="206">
        <v>30.2</v>
      </c>
      <c r="P140" s="206">
        <v>67.540000000000006</v>
      </c>
      <c r="Q140" s="206">
        <v>40.26</v>
      </c>
      <c r="R140" s="206"/>
      <c r="T140" s="206"/>
      <c r="V140" s="206"/>
      <c r="W140" s="206"/>
      <c r="X140" s="206"/>
      <c r="Y140" s="206"/>
    </row>
    <row r="141" spans="1:25">
      <c r="A141" s="201">
        <v>134</v>
      </c>
      <c r="B141" s="204">
        <v>42.38</v>
      </c>
      <c r="C141" s="204">
        <v>25.26</v>
      </c>
      <c r="F141" s="204">
        <v>25.43</v>
      </c>
      <c r="G141" s="204">
        <v>15.16</v>
      </c>
      <c r="H141" s="204">
        <v>33.9</v>
      </c>
      <c r="I141" s="204">
        <v>20.21</v>
      </c>
      <c r="J141" s="206">
        <v>84.76</v>
      </c>
      <c r="K141" s="206">
        <v>50.52</v>
      </c>
      <c r="L141" s="206"/>
      <c r="M141" s="206"/>
      <c r="N141" s="206">
        <v>50.86</v>
      </c>
      <c r="O141" s="206">
        <v>30.32</v>
      </c>
      <c r="P141" s="206">
        <v>67.8</v>
      </c>
      <c r="Q141" s="206">
        <v>40.42</v>
      </c>
      <c r="R141" s="206"/>
      <c r="T141" s="206"/>
      <c r="V141" s="206"/>
      <c r="W141" s="206"/>
      <c r="X141" s="206"/>
      <c r="Y141" s="206"/>
    </row>
    <row r="142" spans="1:25">
      <c r="A142" s="201">
        <v>135</v>
      </c>
      <c r="B142" s="204">
        <v>42.55</v>
      </c>
      <c r="C142" s="204">
        <v>25.36</v>
      </c>
      <c r="F142" s="204">
        <v>25.53</v>
      </c>
      <c r="G142" s="204">
        <v>15.22</v>
      </c>
      <c r="H142" s="204">
        <v>34.04</v>
      </c>
      <c r="I142" s="204">
        <v>20.29</v>
      </c>
      <c r="J142" s="206">
        <v>85.1</v>
      </c>
      <c r="K142" s="206">
        <v>50.72</v>
      </c>
      <c r="L142" s="206"/>
      <c r="M142" s="206"/>
      <c r="N142" s="206">
        <v>51.06</v>
      </c>
      <c r="O142" s="206">
        <v>30.44</v>
      </c>
      <c r="P142" s="206">
        <v>68.08</v>
      </c>
      <c r="Q142" s="206">
        <v>40.58</v>
      </c>
      <c r="R142" s="206"/>
      <c r="T142" s="206"/>
      <c r="V142" s="206"/>
      <c r="W142" s="206"/>
      <c r="X142" s="206"/>
      <c r="Y142" s="206"/>
    </row>
    <row r="143" spans="1:25">
      <c r="A143" s="201">
        <v>136</v>
      </c>
      <c r="B143" s="204">
        <v>42.72</v>
      </c>
      <c r="C143" s="204">
        <v>25.46</v>
      </c>
      <c r="F143" s="204">
        <v>25.63</v>
      </c>
      <c r="G143" s="204">
        <v>15.28</v>
      </c>
      <c r="H143" s="204">
        <v>34.18</v>
      </c>
      <c r="I143" s="204">
        <v>20.37</v>
      </c>
      <c r="J143" s="206">
        <v>85.44</v>
      </c>
      <c r="K143" s="206">
        <v>50.92</v>
      </c>
      <c r="L143" s="206"/>
      <c r="M143" s="206"/>
      <c r="N143" s="206">
        <v>51.26</v>
      </c>
      <c r="O143" s="206">
        <v>30.56</v>
      </c>
      <c r="P143" s="206">
        <v>68.36</v>
      </c>
      <c r="Q143" s="206">
        <v>40.74</v>
      </c>
      <c r="R143" s="206"/>
      <c r="T143" s="206"/>
      <c r="V143" s="206"/>
      <c r="W143" s="206"/>
      <c r="X143" s="206"/>
      <c r="Y143" s="206"/>
    </row>
    <row r="144" spans="1:25">
      <c r="A144" s="201">
        <v>137</v>
      </c>
      <c r="B144" s="204">
        <v>42.9</v>
      </c>
      <c r="C144" s="204">
        <v>25.56</v>
      </c>
      <c r="F144" s="204">
        <v>25.74</v>
      </c>
      <c r="G144" s="204">
        <v>15.34</v>
      </c>
      <c r="H144" s="204">
        <v>34.32</v>
      </c>
      <c r="I144" s="204">
        <v>20.45</v>
      </c>
      <c r="J144" s="206">
        <v>85.8</v>
      </c>
      <c r="K144" s="206">
        <v>51.12</v>
      </c>
      <c r="L144" s="206"/>
      <c r="M144" s="206"/>
      <c r="N144" s="206">
        <v>51.48</v>
      </c>
      <c r="O144" s="206">
        <v>30.68</v>
      </c>
      <c r="P144" s="206">
        <v>68.64</v>
      </c>
      <c r="Q144" s="206">
        <v>40.9</v>
      </c>
      <c r="R144" s="206"/>
      <c r="T144" s="206"/>
      <c r="V144" s="206"/>
      <c r="W144" s="206"/>
      <c r="X144" s="206"/>
      <c r="Y144" s="206"/>
    </row>
    <row r="145" spans="1:25">
      <c r="A145" s="201">
        <v>138</v>
      </c>
      <c r="B145" s="204">
        <v>43.07</v>
      </c>
      <c r="C145" s="204">
        <v>25.66</v>
      </c>
      <c r="F145" s="204">
        <v>25.84</v>
      </c>
      <c r="G145" s="204">
        <v>15.4</v>
      </c>
      <c r="H145" s="204">
        <v>34.46</v>
      </c>
      <c r="I145" s="204">
        <v>20.53</v>
      </c>
      <c r="J145" s="206">
        <v>86.14</v>
      </c>
      <c r="K145" s="206">
        <v>51.32</v>
      </c>
      <c r="L145" s="206"/>
      <c r="M145" s="206"/>
      <c r="N145" s="206">
        <v>51.68</v>
      </c>
      <c r="O145" s="206">
        <v>30.8</v>
      </c>
      <c r="P145" s="206">
        <v>68.92</v>
      </c>
      <c r="Q145" s="206">
        <v>41.06</v>
      </c>
      <c r="R145" s="206"/>
      <c r="T145" s="206"/>
      <c r="V145" s="206"/>
      <c r="W145" s="206"/>
      <c r="X145" s="206"/>
      <c r="Y145" s="206"/>
    </row>
    <row r="146" spans="1:25">
      <c r="A146" s="201">
        <v>139</v>
      </c>
      <c r="B146" s="204">
        <v>43.24</v>
      </c>
      <c r="C146" s="204">
        <v>25.76</v>
      </c>
      <c r="F146" s="204">
        <v>25.94</v>
      </c>
      <c r="G146" s="204">
        <v>15.46</v>
      </c>
      <c r="H146" s="204">
        <v>34.590000000000003</v>
      </c>
      <c r="I146" s="204">
        <v>20.61</v>
      </c>
      <c r="J146" s="206">
        <v>86.48</v>
      </c>
      <c r="K146" s="206">
        <v>51.52</v>
      </c>
      <c r="L146" s="206"/>
      <c r="M146" s="206"/>
      <c r="N146" s="206">
        <v>51.88</v>
      </c>
      <c r="O146" s="206">
        <v>30.92</v>
      </c>
      <c r="P146" s="206">
        <v>69.180000000000007</v>
      </c>
      <c r="Q146" s="206">
        <v>41.22</v>
      </c>
      <c r="R146" s="206"/>
      <c r="T146" s="206"/>
      <c r="V146" s="206"/>
      <c r="W146" s="206"/>
      <c r="X146" s="206"/>
      <c r="Y146" s="206"/>
    </row>
    <row r="147" spans="1:25">
      <c r="A147" s="201">
        <v>140</v>
      </c>
      <c r="B147" s="204">
        <v>43.41</v>
      </c>
      <c r="C147" s="204">
        <v>25.86</v>
      </c>
      <c r="F147" s="204">
        <v>26.05</v>
      </c>
      <c r="G147" s="204">
        <v>15.52</v>
      </c>
      <c r="H147" s="204">
        <v>34.729999999999997</v>
      </c>
      <c r="I147" s="204">
        <v>20.69</v>
      </c>
      <c r="J147" s="206">
        <v>86.82</v>
      </c>
      <c r="K147" s="206">
        <v>51.72</v>
      </c>
      <c r="L147" s="206"/>
      <c r="M147" s="206"/>
      <c r="N147" s="206">
        <v>52.1</v>
      </c>
      <c r="O147" s="206">
        <v>31.04</v>
      </c>
      <c r="P147" s="206">
        <v>69.459999999999994</v>
      </c>
      <c r="Q147" s="206">
        <v>41.38</v>
      </c>
      <c r="R147" s="206"/>
      <c r="T147" s="206"/>
      <c r="V147" s="206"/>
      <c r="W147" s="206"/>
      <c r="X147" s="206"/>
      <c r="Y147" s="206"/>
    </row>
    <row r="148" spans="1:25">
      <c r="A148" s="201">
        <v>141</v>
      </c>
      <c r="B148" s="204">
        <v>43.58</v>
      </c>
      <c r="C148" s="204">
        <v>25.96</v>
      </c>
      <c r="F148" s="204">
        <v>26.15</v>
      </c>
      <c r="G148" s="204">
        <v>15.58</v>
      </c>
      <c r="H148" s="204">
        <v>34.86</v>
      </c>
      <c r="I148" s="204">
        <v>20.77</v>
      </c>
      <c r="J148" s="206">
        <v>87.16</v>
      </c>
      <c r="K148" s="206">
        <v>51.92</v>
      </c>
      <c r="L148" s="206"/>
      <c r="M148" s="206"/>
      <c r="N148" s="206">
        <v>52.3</v>
      </c>
      <c r="O148" s="206">
        <v>31.16</v>
      </c>
      <c r="P148" s="206">
        <v>69.72</v>
      </c>
      <c r="Q148" s="206">
        <v>41.54</v>
      </c>
      <c r="R148" s="206"/>
      <c r="T148" s="206"/>
      <c r="V148" s="206"/>
      <c r="W148" s="206"/>
      <c r="X148" s="206"/>
      <c r="Y148" s="206"/>
    </row>
    <row r="149" spans="1:25">
      <c r="A149" s="201">
        <v>142</v>
      </c>
      <c r="B149" s="204">
        <v>43.75</v>
      </c>
      <c r="C149" s="204">
        <v>26.06</v>
      </c>
      <c r="F149" s="204">
        <v>26.25</v>
      </c>
      <c r="G149" s="204">
        <v>15.64</v>
      </c>
      <c r="H149" s="204">
        <v>35</v>
      </c>
      <c r="I149" s="204">
        <v>20.85</v>
      </c>
      <c r="J149" s="206">
        <v>87.5</v>
      </c>
      <c r="K149" s="206">
        <v>52.12</v>
      </c>
      <c r="L149" s="206"/>
      <c r="M149" s="206"/>
      <c r="N149" s="206">
        <v>52.5</v>
      </c>
      <c r="O149" s="206">
        <v>31.28</v>
      </c>
      <c r="P149" s="206">
        <v>70</v>
      </c>
      <c r="Q149" s="206">
        <v>41.7</v>
      </c>
      <c r="R149" s="206"/>
      <c r="T149" s="206"/>
      <c r="V149" s="206"/>
      <c r="W149" s="206"/>
      <c r="X149" s="206"/>
      <c r="Y149" s="206"/>
    </row>
    <row r="150" spans="1:25">
      <c r="A150" s="201">
        <v>143</v>
      </c>
      <c r="B150" s="204">
        <v>43.92</v>
      </c>
      <c r="C150" s="204">
        <v>26.16</v>
      </c>
      <c r="F150" s="204">
        <v>26.35</v>
      </c>
      <c r="G150" s="204">
        <v>15.7</v>
      </c>
      <c r="H150" s="204">
        <v>35.14</v>
      </c>
      <c r="I150" s="204">
        <v>20.93</v>
      </c>
      <c r="J150" s="206">
        <v>87.84</v>
      </c>
      <c r="K150" s="206">
        <v>52.32</v>
      </c>
      <c r="L150" s="206"/>
      <c r="M150" s="206"/>
      <c r="N150" s="206">
        <v>52.7</v>
      </c>
      <c r="O150" s="206">
        <v>31.4</v>
      </c>
      <c r="P150" s="206">
        <v>70.28</v>
      </c>
      <c r="Q150" s="206">
        <v>41.86</v>
      </c>
      <c r="R150" s="206"/>
      <c r="T150" s="206"/>
      <c r="V150" s="206"/>
      <c r="W150" s="206"/>
      <c r="X150" s="206"/>
      <c r="Y150" s="206"/>
    </row>
    <row r="151" spans="1:25">
      <c r="A151" s="201">
        <v>144</v>
      </c>
      <c r="B151" s="204">
        <v>44.09</v>
      </c>
      <c r="C151" s="204">
        <v>26.26</v>
      </c>
      <c r="F151" s="204">
        <v>26.45</v>
      </c>
      <c r="G151" s="204">
        <v>15.76</v>
      </c>
      <c r="H151" s="204">
        <v>35.270000000000003</v>
      </c>
      <c r="I151" s="204">
        <v>21.01</v>
      </c>
      <c r="J151" s="206">
        <v>88.18</v>
      </c>
      <c r="K151" s="206">
        <v>52.52</v>
      </c>
      <c r="L151" s="206"/>
      <c r="M151" s="206"/>
      <c r="N151" s="206">
        <v>52.9</v>
      </c>
      <c r="O151" s="206">
        <v>31.52</v>
      </c>
      <c r="P151" s="206">
        <v>70.540000000000006</v>
      </c>
      <c r="Q151" s="206">
        <v>42.02</v>
      </c>
      <c r="R151" s="206"/>
      <c r="T151" s="206"/>
      <c r="V151" s="206"/>
      <c r="W151" s="206"/>
      <c r="X151" s="206"/>
      <c r="Y151" s="206"/>
    </row>
    <row r="152" spans="1:25">
      <c r="A152" s="201">
        <v>145</v>
      </c>
      <c r="B152" s="204">
        <v>44.26</v>
      </c>
      <c r="C152" s="204">
        <v>26.36</v>
      </c>
      <c r="F152" s="204">
        <v>26.56</v>
      </c>
      <c r="G152" s="204">
        <v>15.82</v>
      </c>
      <c r="H152" s="204">
        <v>35.409999999999997</v>
      </c>
      <c r="I152" s="204">
        <v>21.09</v>
      </c>
      <c r="J152" s="206">
        <v>88.52</v>
      </c>
      <c r="K152" s="206">
        <v>52.72</v>
      </c>
      <c r="L152" s="206"/>
      <c r="M152" s="206"/>
      <c r="N152" s="206">
        <v>53.12</v>
      </c>
      <c r="O152" s="206">
        <v>31.64</v>
      </c>
      <c r="P152" s="206">
        <v>70.819999999999993</v>
      </c>
      <c r="Q152" s="206">
        <v>42.18</v>
      </c>
      <c r="R152" s="206"/>
      <c r="T152" s="206"/>
      <c r="V152" s="206"/>
      <c r="W152" s="206"/>
      <c r="X152" s="206"/>
      <c r="Y152" s="206"/>
    </row>
    <row r="153" spans="1:25">
      <c r="A153" s="201">
        <v>146</v>
      </c>
      <c r="B153" s="204">
        <v>44.43</v>
      </c>
      <c r="C153" s="204">
        <v>26.46</v>
      </c>
      <c r="F153" s="204">
        <v>26.66</v>
      </c>
      <c r="G153" s="204">
        <v>15.88</v>
      </c>
      <c r="H153" s="204">
        <v>35.54</v>
      </c>
      <c r="I153" s="204">
        <v>21.17</v>
      </c>
      <c r="J153" s="206">
        <v>88.86</v>
      </c>
      <c r="K153" s="206">
        <v>52.92</v>
      </c>
      <c r="L153" s="206"/>
      <c r="M153" s="206"/>
      <c r="N153" s="206">
        <v>53.32</v>
      </c>
      <c r="O153" s="206">
        <v>31.76</v>
      </c>
      <c r="P153" s="206">
        <v>71.08</v>
      </c>
      <c r="Q153" s="206">
        <v>42.34</v>
      </c>
      <c r="R153" s="206"/>
      <c r="T153" s="206"/>
      <c r="V153" s="206"/>
      <c r="W153" s="206"/>
      <c r="X153" s="206"/>
      <c r="Y153" s="206"/>
    </row>
    <row r="154" spans="1:25">
      <c r="A154" s="201">
        <v>147</v>
      </c>
      <c r="B154" s="204">
        <v>44.6</v>
      </c>
      <c r="C154" s="204">
        <v>26.56</v>
      </c>
      <c r="F154" s="204">
        <v>26.76</v>
      </c>
      <c r="G154" s="204">
        <v>15.94</v>
      </c>
      <c r="H154" s="204">
        <v>35.68</v>
      </c>
      <c r="I154" s="204">
        <v>21.25</v>
      </c>
      <c r="J154" s="206">
        <v>89.2</v>
      </c>
      <c r="K154" s="206">
        <v>53.12</v>
      </c>
      <c r="L154" s="206"/>
      <c r="M154" s="206"/>
      <c r="N154" s="206">
        <v>53.52</v>
      </c>
      <c r="O154" s="206">
        <v>31.88</v>
      </c>
      <c r="P154" s="206">
        <v>71.36</v>
      </c>
      <c r="Q154" s="206">
        <v>42.5</v>
      </c>
      <c r="R154" s="206"/>
      <c r="T154" s="206"/>
      <c r="V154" s="206"/>
      <c r="W154" s="206"/>
      <c r="X154" s="206"/>
      <c r="Y154" s="206"/>
    </row>
    <row r="155" spans="1:25">
      <c r="A155" s="201">
        <v>148</v>
      </c>
      <c r="B155" s="204">
        <v>44.77</v>
      </c>
      <c r="C155" s="204">
        <v>26.66</v>
      </c>
      <c r="F155" s="204">
        <v>26.86</v>
      </c>
      <c r="G155" s="204">
        <v>16</v>
      </c>
      <c r="H155" s="204">
        <v>35.82</v>
      </c>
      <c r="I155" s="204">
        <v>21.33</v>
      </c>
      <c r="J155" s="206">
        <v>89.54</v>
      </c>
      <c r="K155" s="206">
        <v>53.32</v>
      </c>
      <c r="L155" s="206"/>
      <c r="M155" s="206"/>
      <c r="N155" s="206">
        <v>53.72</v>
      </c>
      <c r="O155" s="206">
        <v>32</v>
      </c>
      <c r="P155" s="206">
        <v>71.64</v>
      </c>
      <c r="Q155" s="206">
        <v>42.66</v>
      </c>
      <c r="R155" s="206"/>
      <c r="T155" s="206"/>
      <c r="V155" s="206"/>
      <c r="W155" s="206"/>
      <c r="X155" s="206"/>
      <c r="Y155" s="206"/>
    </row>
    <row r="156" spans="1:25">
      <c r="A156" s="201">
        <v>149</v>
      </c>
      <c r="B156" s="204">
        <v>44.94</v>
      </c>
      <c r="C156" s="204">
        <v>26.76</v>
      </c>
      <c r="F156" s="204">
        <v>26.96</v>
      </c>
      <c r="G156" s="204">
        <v>16.059999999999999</v>
      </c>
      <c r="H156" s="204">
        <v>35.950000000000003</v>
      </c>
      <c r="I156" s="204">
        <v>21.41</v>
      </c>
      <c r="J156" s="206">
        <v>89.88</v>
      </c>
      <c r="K156" s="206">
        <v>53.52</v>
      </c>
      <c r="L156" s="206"/>
      <c r="M156" s="206"/>
      <c r="N156" s="206">
        <v>53.92</v>
      </c>
      <c r="O156" s="206">
        <v>32.119999999999997</v>
      </c>
      <c r="P156" s="206">
        <v>71.900000000000006</v>
      </c>
      <c r="Q156" s="206">
        <v>42.82</v>
      </c>
      <c r="R156" s="206"/>
      <c r="T156" s="206"/>
      <c r="V156" s="206"/>
      <c r="W156" s="206"/>
      <c r="X156" s="206"/>
      <c r="Y156" s="206"/>
    </row>
    <row r="157" spans="1:25">
      <c r="A157" s="201">
        <v>150</v>
      </c>
      <c r="B157" s="204">
        <v>45.11</v>
      </c>
      <c r="C157" s="204">
        <v>26.86</v>
      </c>
      <c r="F157" s="204">
        <v>27.07</v>
      </c>
      <c r="G157" s="204">
        <v>16.12</v>
      </c>
      <c r="H157" s="204">
        <v>36.090000000000003</v>
      </c>
      <c r="I157" s="204">
        <v>21.49</v>
      </c>
      <c r="J157" s="206">
        <v>90.22</v>
      </c>
      <c r="K157" s="206">
        <v>53.72</v>
      </c>
      <c r="L157" s="206"/>
      <c r="M157" s="206"/>
      <c r="N157" s="206">
        <v>54.14</v>
      </c>
      <c r="O157" s="206">
        <v>32.24</v>
      </c>
      <c r="P157" s="206">
        <v>72.180000000000007</v>
      </c>
      <c r="Q157" s="206">
        <v>42.98</v>
      </c>
      <c r="R157" s="206"/>
      <c r="T157" s="206"/>
      <c r="V157" s="206"/>
      <c r="W157" s="206"/>
      <c r="X157" s="206"/>
      <c r="Y157" s="206"/>
    </row>
    <row r="158" spans="1:25">
      <c r="A158" s="201">
        <v>151</v>
      </c>
      <c r="B158" s="204">
        <v>45.26</v>
      </c>
      <c r="C158" s="204">
        <v>26.94</v>
      </c>
      <c r="F158" s="204">
        <v>27.16</v>
      </c>
      <c r="G158" s="204">
        <v>16.16</v>
      </c>
      <c r="H158" s="204">
        <v>36.21</v>
      </c>
      <c r="I158" s="204">
        <v>21.55</v>
      </c>
      <c r="J158" s="206">
        <v>90.52</v>
      </c>
      <c r="K158" s="206">
        <v>53.88</v>
      </c>
      <c r="L158" s="206"/>
      <c r="M158" s="206"/>
      <c r="N158" s="206">
        <v>54.32</v>
      </c>
      <c r="O158" s="206">
        <v>32.32</v>
      </c>
      <c r="P158" s="206">
        <v>72.42</v>
      </c>
      <c r="Q158" s="206">
        <v>43.1</v>
      </c>
      <c r="R158" s="206"/>
      <c r="T158" s="206"/>
      <c r="V158" s="206"/>
      <c r="W158" s="206"/>
      <c r="X158" s="206"/>
      <c r="Y158" s="206"/>
    </row>
    <row r="159" spans="1:25">
      <c r="A159" s="201">
        <v>152</v>
      </c>
      <c r="B159" s="204">
        <v>45.4</v>
      </c>
      <c r="C159" s="204">
        <v>27.02</v>
      </c>
      <c r="F159" s="204">
        <v>27.24</v>
      </c>
      <c r="G159" s="204">
        <v>16.21</v>
      </c>
      <c r="H159" s="204">
        <v>36.32</v>
      </c>
      <c r="I159" s="204">
        <v>21.62</v>
      </c>
      <c r="J159" s="206">
        <v>90.8</v>
      </c>
      <c r="K159" s="206">
        <v>54.04</v>
      </c>
      <c r="L159" s="206"/>
      <c r="M159" s="206"/>
      <c r="N159" s="206">
        <v>54.48</v>
      </c>
      <c r="O159" s="206">
        <v>32.42</v>
      </c>
      <c r="P159" s="206">
        <v>72.64</v>
      </c>
      <c r="Q159" s="206">
        <v>43.24</v>
      </c>
      <c r="R159" s="206"/>
      <c r="T159" s="206"/>
      <c r="V159" s="206"/>
      <c r="W159" s="206"/>
      <c r="X159" s="206"/>
      <c r="Y159" s="206"/>
    </row>
    <row r="160" spans="1:25">
      <c r="A160" s="201">
        <v>153</v>
      </c>
      <c r="B160" s="204">
        <v>45.54</v>
      </c>
      <c r="C160" s="204">
        <v>27.11</v>
      </c>
      <c r="F160" s="204">
        <v>27.32</v>
      </c>
      <c r="G160" s="204">
        <v>16.27</v>
      </c>
      <c r="H160" s="204">
        <v>36.43</v>
      </c>
      <c r="I160" s="204">
        <v>21.69</v>
      </c>
      <c r="J160" s="206">
        <v>91.08</v>
      </c>
      <c r="K160" s="206">
        <v>54.22</v>
      </c>
      <c r="L160" s="206"/>
      <c r="M160" s="206"/>
      <c r="N160" s="206">
        <v>54.64</v>
      </c>
      <c r="O160" s="206">
        <v>32.54</v>
      </c>
      <c r="P160" s="206">
        <v>72.86</v>
      </c>
      <c r="Q160" s="206">
        <v>43.38</v>
      </c>
      <c r="R160" s="206"/>
      <c r="T160" s="206"/>
      <c r="V160" s="206"/>
      <c r="W160" s="206"/>
      <c r="X160" s="206"/>
      <c r="Y160" s="206"/>
    </row>
    <row r="161" spans="1:25">
      <c r="A161" s="201">
        <v>154</v>
      </c>
      <c r="B161" s="204">
        <v>45.68</v>
      </c>
      <c r="C161" s="204">
        <v>27.19</v>
      </c>
      <c r="F161" s="204">
        <v>27.41</v>
      </c>
      <c r="G161" s="204">
        <v>16.309999999999999</v>
      </c>
      <c r="H161" s="204">
        <v>36.54</v>
      </c>
      <c r="I161" s="204">
        <v>21.75</v>
      </c>
      <c r="J161" s="206">
        <v>91.36</v>
      </c>
      <c r="K161" s="206">
        <v>54.38</v>
      </c>
      <c r="L161" s="206"/>
      <c r="M161" s="206"/>
      <c r="N161" s="206">
        <v>54.82</v>
      </c>
      <c r="O161" s="206">
        <v>32.619999999999997</v>
      </c>
      <c r="P161" s="206">
        <v>73.08</v>
      </c>
      <c r="Q161" s="206">
        <v>43.5</v>
      </c>
      <c r="R161" s="206"/>
      <c r="T161" s="206"/>
      <c r="V161" s="206"/>
      <c r="W161" s="206"/>
      <c r="X161" s="206"/>
      <c r="Y161" s="206"/>
    </row>
    <row r="162" spans="1:25">
      <c r="A162" s="201">
        <v>155</v>
      </c>
      <c r="B162" s="204">
        <v>45.82</v>
      </c>
      <c r="C162" s="204">
        <v>27.27</v>
      </c>
      <c r="F162" s="204">
        <v>27.49</v>
      </c>
      <c r="G162" s="204">
        <v>16.36</v>
      </c>
      <c r="H162" s="204">
        <v>36.659999999999997</v>
      </c>
      <c r="I162" s="204">
        <v>21.82</v>
      </c>
      <c r="J162" s="206">
        <v>91.64</v>
      </c>
      <c r="K162" s="206">
        <v>54.54</v>
      </c>
      <c r="L162" s="206"/>
      <c r="M162" s="206"/>
      <c r="N162" s="206">
        <v>54.98</v>
      </c>
      <c r="O162" s="206">
        <v>32.72</v>
      </c>
      <c r="P162" s="206">
        <v>73.319999999999993</v>
      </c>
      <c r="Q162" s="206">
        <v>43.64</v>
      </c>
      <c r="R162" s="206"/>
      <c r="T162" s="206"/>
      <c r="V162" s="206"/>
      <c r="W162" s="206"/>
      <c r="X162" s="206"/>
      <c r="Y162" s="206"/>
    </row>
    <row r="163" spans="1:25">
      <c r="A163" s="201">
        <v>156</v>
      </c>
      <c r="B163" s="204">
        <v>45.97</v>
      </c>
      <c r="C163" s="204">
        <v>27.36</v>
      </c>
      <c r="F163" s="204">
        <v>27.58</v>
      </c>
      <c r="G163" s="204">
        <v>16.420000000000002</v>
      </c>
      <c r="H163" s="204">
        <v>36.78</v>
      </c>
      <c r="I163" s="204">
        <v>21.89</v>
      </c>
      <c r="J163" s="206">
        <v>91.94</v>
      </c>
      <c r="K163" s="206">
        <v>54.72</v>
      </c>
      <c r="L163" s="206"/>
      <c r="M163" s="206"/>
      <c r="N163" s="206">
        <v>55.16</v>
      </c>
      <c r="O163" s="206">
        <v>32.840000000000003</v>
      </c>
      <c r="P163" s="206">
        <v>73.56</v>
      </c>
      <c r="Q163" s="206">
        <v>43.78</v>
      </c>
      <c r="R163" s="206"/>
      <c r="T163" s="206"/>
      <c r="V163" s="206"/>
      <c r="W163" s="206"/>
      <c r="X163" s="206"/>
      <c r="Y163" s="206"/>
    </row>
    <row r="164" spans="1:25">
      <c r="A164" s="201">
        <v>157</v>
      </c>
      <c r="B164" s="204">
        <v>46.11</v>
      </c>
      <c r="C164" s="204">
        <v>27.44</v>
      </c>
      <c r="F164" s="204">
        <v>27.67</v>
      </c>
      <c r="G164" s="204">
        <v>16.46</v>
      </c>
      <c r="H164" s="204">
        <v>36.89</v>
      </c>
      <c r="I164" s="204">
        <v>21.95</v>
      </c>
      <c r="J164" s="206">
        <v>92.22</v>
      </c>
      <c r="K164" s="206">
        <v>54.88</v>
      </c>
      <c r="L164" s="206"/>
      <c r="M164" s="206"/>
      <c r="N164" s="206">
        <v>55.34</v>
      </c>
      <c r="O164" s="206">
        <v>32.92</v>
      </c>
      <c r="P164" s="206">
        <v>73.78</v>
      </c>
      <c r="Q164" s="206">
        <v>43.9</v>
      </c>
      <c r="R164" s="206"/>
      <c r="T164" s="206"/>
      <c r="V164" s="206"/>
      <c r="W164" s="206"/>
      <c r="X164" s="206"/>
      <c r="Y164" s="206"/>
    </row>
    <row r="165" spans="1:25">
      <c r="A165" s="201">
        <v>158</v>
      </c>
      <c r="B165" s="204">
        <v>46.25</v>
      </c>
      <c r="C165" s="204">
        <v>27.52</v>
      </c>
      <c r="F165" s="204">
        <v>27.75</v>
      </c>
      <c r="G165" s="204">
        <v>16.510000000000002</v>
      </c>
      <c r="H165" s="204">
        <v>37</v>
      </c>
      <c r="I165" s="204">
        <v>22.02</v>
      </c>
      <c r="J165" s="206">
        <v>92.5</v>
      </c>
      <c r="K165" s="206">
        <v>55.04</v>
      </c>
      <c r="L165" s="206"/>
      <c r="M165" s="206"/>
      <c r="N165" s="206">
        <v>55.5</v>
      </c>
      <c r="O165" s="206">
        <v>33.020000000000003</v>
      </c>
      <c r="P165" s="206">
        <v>74</v>
      </c>
      <c r="Q165" s="206">
        <v>44.04</v>
      </c>
      <c r="R165" s="206"/>
      <c r="T165" s="206"/>
      <c r="V165" s="206"/>
      <c r="W165" s="206"/>
      <c r="X165" s="206"/>
      <c r="Y165" s="206"/>
    </row>
    <row r="166" spans="1:25">
      <c r="A166" s="201">
        <v>159</v>
      </c>
      <c r="B166" s="204">
        <v>46.39</v>
      </c>
      <c r="C166" s="204">
        <v>27.61</v>
      </c>
      <c r="F166" s="204">
        <v>27.83</v>
      </c>
      <c r="G166" s="204">
        <v>16.57</v>
      </c>
      <c r="H166" s="204">
        <v>37.11</v>
      </c>
      <c r="I166" s="204">
        <v>22.09</v>
      </c>
      <c r="J166" s="206">
        <v>92.78</v>
      </c>
      <c r="K166" s="206">
        <v>55.22</v>
      </c>
      <c r="L166" s="206"/>
      <c r="M166" s="206"/>
      <c r="N166" s="206">
        <v>55.66</v>
      </c>
      <c r="O166" s="206">
        <v>33.14</v>
      </c>
      <c r="P166" s="206">
        <v>74.22</v>
      </c>
      <c r="Q166" s="206">
        <v>44.18</v>
      </c>
      <c r="R166" s="206"/>
      <c r="T166" s="206"/>
      <c r="V166" s="206"/>
      <c r="W166" s="206"/>
      <c r="X166" s="206"/>
      <c r="Y166" s="206"/>
    </row>
    <row r="167" spans="1:25">
      <c r="A167" s="201">
        <v>160</v>
      </c>
      <c r="B167" s="204">
        <v>46.53</v>
      </c>
      <c r="C167" s="204">
        <v>27.69</v>
      </c>
      <c r="F167" s="204">
        <v>27.92</v>
      </c>
      <c r="G167" s="204">
        <v>16.61</v>
      </c>
      <c r="H167" s="204">
        <v>37.22</v>
      </c>
      <c r="I167" s="204">
        <v>22.15</v>
      </c>
      <c r="J167" s="206">
        <v>93.06</v>
      </c>
      <c r="K167" s="206">
        <v>55.38</v>
      </c>
      <c r="L167" s="206"/>
      <c r="M167" s="206"/>
      <c r="N167" s="206">
        <v>55.84</v>
      </c>
      <c r="O167" s="206">
        <v>33.22</v>
      </c>
      <c r="P167" s="206">
        <v>74.44</v>
      </c>
      <c r="Q167" s="206">
        <v>44.3</v>
      </c>
      <c r="R167" s="206"/>
      <c r="T167" s="206"/>
      <c r="V167" s="206"/>
      <c r="W167" s="206"/>
      <c r="X167" s="206"/>
      <c r="Y167" s="206"/>
    </row>
    <row r="168" spans="1:25">
      <c r="A168" s="201">
        <v>161</v>
      </c>
      <c r="B168" s="204">
        <v>46.68</v>
      </c>
      <c r="C168" s="204">
        <v>27.77</v>
      </c>
      <c r="F168" s="204">
        <v>28.01</v>
      </c>
      <c r="G168" s="204">
        <v>16.66</v>
      </c>
      <c r="H168" s="204">
        <v>37.340000000000003</v>
      </c>
      <c r="I168" s="204">
        <v>22.22</v>
      </c>
      <c r="J168" s="206">
        <v>93.36</v>
      </c>
      <c r="K168" s="206">
        <v>55.54</v>
      </c>
      <c r="L168" s="206"/>
      <c r="M168" s="206"/>
      <c r="N168" s="206">
        <v>56.02</v>
      </c>
      <c r="O168" s="206">
        <v>33.32</v>
      </c>
      <c r="P168" s="206">
        <v>74.680000000000007</v>
      </c>
      <c r="Q168" s="206">
        <v>44.44</v>
      </c>
      <c r="R168" s="206"/>
      <c r="T168" s="206"/>
      <c r="V168" s="206"/>
      <c r="W168" s="206"/>
      <c r="X168" s="206"/>
      <c r="Y168" s="206"/>
    </row>
    <row r="169" spans="1:25">
      <c r="A169" s="201">
        <v>162</v>
      </c>
      <c r="B169" s="204">
        <v>46.82</v>
      </c>
      <c r="C169" s="204">
        <v>27.86</v>
      </c>
      <c r="F169" s="204">
        <v>28.09</v>
      </c>
      <c r="G169" s="204">
        <v>16.72</v>
      </c>
      <c r="H169" s="204">
        <v>37.46</v>
      </c>
      <c r="I169" s="204">
        <v>22.29</v>
      </c>
      <c r="J169" s="206">
        <v>93.64</v>
      </c>
      <c r="K169" s="206">
        <v>55.72</v>
      </c>
      <c r="L169" s="206"/>
      <c r="M169" s="206"/>
      <c r="N169" s="206">
        <v>56.18</v>
      </c>
      <c r="O169" s="206">
        <v>33.44</v>
      </c>
      <c r="P169" s="206">
        <v>74.92</v>
      </c>
      <c r="Q169" s="206">
        <v>44.58</v>
      </c>
      <c r="R169" s="206"/>
      <c r="T169" s="206"/>
      <c r="V169" s="206"/>
      <c r="W169" s="206"/>
      <c r="X169" s="206"/>
      <c r="Y169" s="206"/>
    </row>
    <row r="170" spans="1:25">
      <c r="A170" s="201">
        <v>163</v>
      </c>
      <c r="B170" s="204">
        <v>46.96</v>
      </c>
      <c r="C170" s="204">
        <v>27.94</v>
      </c>
      <c r="F170" s="204">
        <v>28.18</v>
      </c>
      <c r="G170" s="204">
        <v>16.760000000000002</v>
      </c>
      <c r="H170" s="204">
        <v>37.57</v>
      </c>
      <c r="I170" s="204">
        <v>22.35</v>
      </c>
      <c r="J170" s="206">
        <v>93.92</v>
      </c>
      <c r="K170" s="206">
        <v>55.88</v>
      </c>
      <c r="L170" s="206"/>
      <c r="M170" s="206"/>
      <c r="N170" s="206">
        <v>56.36</v>
      </c>
      <c r="O170" s="206">
        <v>33.520000000000003</v>
      </c>
      <c r="P170" s="206">
        <v>75.14</v>
      </c>
      <c r="Q170" s="206">
        <v>44.7</v>
      </c>
      <c r="R170" s="206"/>
      <c r="T170" s="206"/>
      <c r="V170" s="206"/>
      <c r="W170" s="206"/>
      <c r="X170" s="206"/>
      <c r="Y170" s="206"/>
    </row>
    <row r="171" spans="1:25">
      <c r="A171" s="201">
        <v>164</v>
      </c>
      <c r="B171" s="204">
        <v>47.1</v>
      </c>
      <c r="C171" s="204">
        <v>28.02</v>
      </c>
      <c r="F171" s="204">
        <v>28.26</v>
      </c>
      <c r="G171" s="204">
        <v>16.809999999999999</v>
      </c>
      <c r="H171" s="204">
        <v>37.68</v>
      </c>
      <c r="I171" s="204">
        <v>22.42</v>
      </c>
      <c r="J171" s="206">
        <v>94.2</v>
      </c>
      <c r="K171" s="206">
        <v>56.04</v>
      </c>
      <c r="L171" s="206"/>
      <c r="M171" s="206"/>
      <c r="N171" s="206">
        <v>56.52</v>
      </c>
      <c r="O171" s="206">
        <v>33.619999999999997</v>
      </c>
      <c r="P171" s="206">
        <v>75.36</v>
      </c>
      <c r="Q171" s="206">
        <v>44.84</v>
      </c>
      <c r="R171" s="206"/>
      <c r="T171" s="206"/>
      <c r="V171" s="206"/>
      <c r="W171" s="206"/>
      <c r="X171" s="206"/>
      <c r="Y171" s="206"/>
    </row>
    <row r="172" spans="1:25">
      <c r="A172" s="201">
        <v>165</v>
      </c>
      <c r="B172" s="204">
        <v>47.25</v>
      </c>
      <c r="C172" s="204">
        <v>28.11</v>
      </c>
      <c r="F172" s="204">
        <v>28.35</v>
      </c>
      <c r="G172" s="204">
        <v>16.87</v>
      </c>
      <c r="H172" s="204">
        <v>37.799999999999997</v>
      </c>
      <c r="I172" s="204">
        <v>22.49</v>
      </c>
      <c r="J172" s="206">
        <v>94.5</v>
      </c>
      <c r="K172" s="206">
        <v>56.22</v>
      </c>
      <c r="L172" s="206"/>
      <c r="M172" s="206"/>
      <c r="N172" s="206">
        <v>56.7</v>
      </c>
      <c r="O172" s="206">
        <v>33.74</v>
      </c>
      <c r="P172" s="206">
        <v>75.599999999999994</v>
      </c>
      <c r="Q172" s="206">
        <v>44.98</v>
      </c>
      <c r="R172" s="206"/>
      <c r="T172" s="206"/>
      <c r="V172" s="206"/>
      <c r="W172" s="206"/>
      <c r="X172" s="206"/>
      <c r="Y172" s="206"/>
    </row>
    <row r="173" spans="1:25">
      <c r="A173" s="201">
        <v>166</v>
      </c>
      <c r="B173" s="204">
        <v>47.39</v>
      </c>
      <c r="C173" s="204">
        <v>28.19</v>
      </c>
      <c r="F173" s="204">
        <v>28.43</v>
      </c>
      <c r="G173" s="204">
        <v>16.91</v>
      </c>
      <c r="H173" s="204">
        <v>37.909999999999997</v>
      </c>
      <c r="I173" s="204">
        <v>22.55</v>
      </c>
      <c r="J173" s="206">
        <v>94.78</v>
      </c>
      <c r="K173" s="206">
        <v>56.38</v>
      </c>
      <c r="L173" s="206"/>
      <c r="M173" s="206"/>
      <c r="N173" s="206">
        <v>56.86</v>
      </c>
      <c r="O173" s="206">
        <v>33.82</v>
      </c>
      <c r="P173" s="206">
        <v>75.819999999999993</v>
      </c>
      <c r="Q173" s="206">
        <v>45.1</v>
      </c>
      <c r="R173" s="206"/>
      <c r="T173" s="206"/>
      <c r="V173" s="206"/>
      <c r="W173" s="206"/>
      <c r="X173" s="206"/>
      <c r="Y173" s="206"/>
    </row>
    <row r="174" spans="1:25">
      <c r="A174" s="201">
        <v>167</v>
      </c>
      <c r="B174" s="204">
        <v>47.53</v>
      </c>
      <c r="C174" s="204">
        <v>28.27</v>
      </c>
      <c r="F174" s="204">
        <v>28.52</v>
      </c>
      <c r="G174" s="204">
        <v>16.96</v>
      </c>
      <c r="H174" s="204">
        <v>38.020000000000003</v>
      </c>
      <c r="I174" s="204">
        <v>22.62</v>
      </c>
      <c r="J174" s="206">
        <v>95.06</v>
      </c>
      <c r="K174" s="206">
        <v>56.54</v>
      </c>
      <c r="L174" s="206"/>
      <c r="M174" s="206"/>
      <c r="N174" s="206">
        <v>57.04</v>
      </c>
      <c r="O174" s="206">
        <v>33.92</v>
      </c>
      <c r="P174" s="206">
        <v>76.040000000000006</v>
      </c>
      <c r="Q174" s="206">
        <v>45.24</v>
      </c>
      <c r="R174" s="206"/>
      <c r="T174" s="206"/>
      <c r="V174" s="206"/>
      <c r="W174" s="206"/>
      <c r="X174" s="206"/>
      <c r="Y174" s="206"/>
    </row>
    <row r="175" spans="1:25">
      <c r="A175" s="201">
        <v>168</v>
      </c>
      <c r="B175" s="204">
        <v>47.67</v>
      </c>
      <c r="C175" s="204">
        <v>28.35</v>
      </c>
      <c r="F175" s="204">
        <v>28.6</v>
      </c>
      <c r="G175" s="204">
        <v>17.010000000000002</v>
      </c>
      <c r="H175" s="204">
        <v>38.14</v>
      </c>
      <c r="I175" s="204">
        <v>22.68</v>
      </c>
      <c r="J175" s="206">
        <v>95.34</v>
      </c>
      <c r="K175" s="206">
        <v>56.7</v>
      </c>
      <c r="L175" s="206"/>
      <c r="M175" s="206"/>
      <c r="N175" s="206">
        <v>57.2</v>
      </c>
      <c r="O175" s="206">
        <v>34.020000000000003</v>
      </c>
      <c r="P175" s="206">
        <v>76.28</v>
      </c>
      <c r="Q175" s="206">
        <v>45.36</v>
      </c>
      <c r="R175" s="206"/>
      <c r="T175" s="206"/>
      <c r="V175" s="206"/>
      <c r="W175" s="206"/>
      <c r="X175" s="206"/>
      <c r="Y175" s="206"/>
    </row>
    <row r="176" spans="1:25">
      <c r="A176" s="201">
        <v>169</v>
      </c>
      <c r="B176" s="204">
        <v>47.81</v>
      </c>
      <c r="C176" s="204">
        <v>28.44</v>
      </c>
      <c r="F176" s="204">
        <v>28.69</v>
      </c>
      <c r="G176" s="204">
        <v>17.059999999999999</v>
      </c>
      <c r="H176" s="204">
        <v>38.25</v>
      </c>
      <c r="I176" s="204">
        <v>22.75</v>
      </c>
      <c r="J176" s="206">
        <v>95.62</v>
      </c>
      <c r="K176" s="206">
        <v>56.88</v>
      </c>
      <c r="L176" s="206"/>
      <c r="M176" s="206"/>
      <c r="N176" s="206">
        <v>57.38</v>
      </c>
      <c r="O176" s="206">
        <v>34.119999999999997</v>
      </c>
      <c r="P176" s="206">
        <v>76.5</v>
      </c>
      <c r="Q176" s="206">
        <v>45.5</v>
      </c>
      <c r="R176" s="206"/>
      <c r="T176" s="206"/>
      <c r="V176" s="206"/>
      <c r="W176" s="206"/>
      <c r="X176" s="206"/>
      <c r="Y176" s="206"/>
    </row>
    <row r="177" spans="1:25">
      <c r="A177" s="201">
        <v>170</v>
      </c>
      <c r="B177" s="204">
        <v>47.96</v>
      </c>
      <c r="C177" s="204">
        <v>28.52</v>
      </c>
      <c r="F177" s="204">
        <v>28.78</v>
      </c>
      <c r="G177" s="204">
        <v>17.11</v>
      </c>
      <c r="H177" s="204">
        <v>38.369999999999997</v>
      </c>
      <c r="I177" s="204">
        <v>22.82</v>
      </c>
      <c r="J177" s="206">
        <v>95.92</v>
      </c>
      <c r="K177" s="206">
        <v>57.04</v>
      </c>
      <c r="L177" s="206"/>
      <c r="M177" s="206"/>
      <c r="N177" s="206">
        <v>57.56</v>
      </c>
      <c r="O177" s="206">
        <v>34.22</v>
      </c>
      <c r="P177" s="206">
        <v>76.739999999999995</v>
      </c>
      <c r="Q177" s="206">
        <v>45.64</v>
      </c>
      <c r="R177" s="206"/>
      <c r="T177" s="206"/>
      <c r="V177" s="206"/>
      <c r="W177" s="206"/>
      <c r="X177" s="206"/>
      <c r="Y177" s="206"/>
    </row>
    <row r="178" spans="1:25">
      <c r="A178" s="201">
        <v>171</v>
      </c>
      <c r="B178" s="204">
        <v>48.1</v>
      </c>
      <c r="C178" s="204">
        <v>28.6</v>
      </c>
      <c r="F178" s="204">
        <v>28.86</v>
      </c>
      <c r="G178" s="204">
        <v>17.16</v>
      </c>
      <c r="H178" s="204">
        <v>38.479999999999997</v>
      </c>
      <c r="I178" s="204">
        <v>22.88</v>
      </c>
      <c r="J178" s="206">
        <v>96.2</v>
      </c>
      <c r="K178" s="206">
        <v>57.2</v>
      </c>
      <c r="L178" s="206"/>
      <c r="M178" s="206"/>
      <c r="N178" s="206">
        <v>57.72</v>
      </c>
      <c r="O178" s="206">
        <v>34.32</v>
      </c>
      <c r="P178" s="206">
        <v>76.959999999999994</v>
      </c>
      <c r="Q178" s="206">
        <v>45.76</v>
      </c>
      <c r="R178" s="206"/>
      <c r="T178" s="206"/>
      <c r="V178" s="206"/>
      <c r="W178" s="206"/>
      <c r="X178" s="206"/>
      <c r="Y178" s="206"/>
    </row>
    <row r="179" spans="1:25">
      <c r="A179" s="201">
        <v>172</v>
      </c>
      <c r="B179" s="204">
        <v>48.24</v>
      </c>
      <c r="C179" s="204">
        <v>28.69</v>
      </c>
      <c r="F179" s="204">
        <v>28.94</v>
      </c>
      <c r="G179" s="204">
        <v>17.21</v>
      </c>
      <c r="H179" s="204">
        <v>38.590000000000003</v>
      </c>
      <c r="I179" s="204">
        <v>22.95</v>
      </c>
      <c r="J179" s="206">
        <v>96.48</v>
      </c>
      <c r="K179" s="206">
        <v>57.38</v>
      </c>
      <c r="L179" s="206"/>
      <c r="M179" s="206"/>
      <c r="N179" s="206">
        <v>57.88</v>
      </c>
      <c r="O179" s="206">
        <v>34.42</v>
      </c>
      <c r="P179" s="206">
        <v>77.180000000000007</v>
      </c>
      <c r="Q179" s="206">
        <v>45.9</v>
      </c>
      <c r="R179" s="206"/>
      <c r="T179" s="206"/>
      <c r="V179" s="206"/>
      <c r="W179" s="206"/>
      <c r="X179" s="206"/>
      <c r="Y179" s="206"/>
    </row>
    <row r="180" spans="1:25">
      <c r="A180" s="201">
        <v>173</v>
      </c>
      <c r="B180" s="204">
        <v>48.38</v>
      </c>
      <c r="C180" s="204">
        <v>28.77</v>
      </c>
      <c r="F180" s="204">
        <v>29.03</v>
      </c>
      <c r="G180" s="204">
        <v>17.260000000000002</v>
      </c>
      <c r="H180" s="204">
        <v>38.700000000000003</v>
      </c>
      <c r="I180" s="204">
        <v>23.02</v>
      </c>
      <c r="J180" s="206">
        <v>96.76</v>
      </c>
      <c r="K180" s="206">
        <v>57.54</v>
      </c>
      <c r="L180" s="206"/>
      <c r="M180" s="206"/>
      <c r="N180" s="206">
        <v>58.06</v>
      </c>
      <c r="O180" s="206">
        <v>34.520000000000003</v>
      </c>
      <c r="P180" s="206">
        <v>77.400000000000006</v>
      </c>
      <c r="Q180" s="206">
        <v>46.04</v>
      </c>
      <c r="R180" s="206"/>
      <c r="T180" s="206"/>
      <c r="V180" s="206"/>
      <c r="W180" s="206"/>
      <c r="X180" s="206"/>
      <c r="Y180" s="206"/>
    </row>
    <row r="181" spans="1:25">
      <c r="A181" s="201">
        <v>174</v>
      </c>
      <c r="B181" s="204">
        <v>48.53</v>
      </c>
      <c r="C181" s="204">
        <v>28.85</v>
      </c>
      <c r="F181" s="204">
        <v>29.12</v>
      </c>
      <c r="G181" s="204">
        <v>17.309999999999999</v>
      </c>
      <c r="H181" s="204">
        <v>38.82</v>
      </c>
      <c r="I181" s="204">
        <v>23.08</v>
      </c>
      <c r="J181" s="206">
        <v>97.06</v>
      </c>
      <c r="K181" s="206">
        <v>57.7</v>
      </c>
      <c r="L181" s="206"/>
      <c r="M181" s="206"/>
      <c r="N181" s="206">
        <v>58.24</v>
      </c>
      <c r="O181" s="206">
        <v>34.619999999999997</v>
      </c>
      <c r="P181" s="206">
        <v>77.64</v>
      </c>
      <c r="Q181" s="206">
        <v>46.16</v>
      </c>
      <c r="R181" s="206"/>
      <c r="T181" s="206"/>
      <c r="V181" s="206"/>
      <c r="W181" s="206"/>
      <c r="X181" s="206"/>
      <c r="Y181" s="206"/>
    </row>
    <row r="182" spans="1:25">
      <c r="A182" s="201">
        <v>175</v>
      </c>
      <c r="B182" s="204">
        <v>48.67</v>
      </c>
      <c r="C182" s="204">
        <v>28.94</v>
      </c>
      <c r="F182" s="204">
        <v>29.2</v>
      </c>
      <c r="G182" s="204">
        <v>17.36</v>
      </c>
      <c r="H182" s="204">
        <v>38.94</v>
      </c>
      <c r="I182" s="204">
        <v>23.15</v>
      </c>
      <c r="J182" s="206">
        <v>97.34</v>
      </c>
      <c r="K182" s="206">
        <v>57.88</v>
      </c>
      <c r="L182" s="206"/>
      <c r="M182" s="206"/>
      <c r="N182" s="206">
        <v>58.4</v>
      </c>
      <c r="O182" s="206">
        <v>34.72</v>
      </c>
      <c r="P182" s="206">
        <v>77.88</v>
      </c>
      <c r="Q182" s="206">
        <v>46.3</v>
      </c>
      <c r="R182" s="206"/>
      <c r="T182" s="206"/>
      <c r="V182" s="206"/>
      <c r="W182" s="206"/>
      <c r="X182" s="206"/>
      <c r="Y182" s="206"/>
    </row>
    <row r="183" spans="1:25">
      <c r="A183" s="201">
        <v>176</v>
      </c>
      <c r="B183" s="204">
        <v>48.81</v>
      </c>
      <c r="C183" s="204">
        <v>29.02</v>
      </c>
      <c r="F183" s="204">
        <v>29.29</v>
      </c>
      <c r="G183" s="204">
        <v>17.41</v>
      </c>
      <c r="H183" s="204">
        <v>39.049999999999997</v>
      </c>
      <c r="I183" s="204">
        <v>23.22</v>
      </c>
      <c r="J183" s="206">
        <v>97.62</v>
      </c>
      <c r="K183" s="206">
        <v>58.04</v>
      </c>
      <c r="L183" s="206"/>
      <c r="M183" s="206"/>
      <c r="N183" s="206">
        <v>58.58</v>
      </c>
      <c r="O183" s="206">
        <v>34.82</v>
      </c>
      <c r="P183" s="206">
        <v>78.099999999999994</v>
      </c>
      <c r="Q183" s="206">
        <v>46.44</v>
      </c>
      <c r="R183" s="206"/>
      <c r="T183" s="206"/>
      <c r="V183" s="206"/>
      <c r="W183" s="206"/>
      <c r="X183" s="206"/>
      <c r="Y183" s="206"/>
    </row>
    <row r="184" spans="1:25">
      <c r="A184" s="201">
        <v>177</v>
      </c>
      <c r="B184" s="204">
        <v>48.95</v>
      </c>
      <c r="C184" s="204">
        <v>29.1</v>
      </c>
      <c r="F184" s="204">
        <v>29.37</v>
      </c>
      <c r="G184" s="204">
        <v>17.46</v>
      </c>
      <c r="H184" s="204">
        <v>39.159999999999997</v>
      </c>
      <c r="I184" s="204">
        <v>23.28</v>
      </c>
      <c r="J184" s="206">
        <v>97.9</v>
      </c>
      <c r="K184" s="206">
        <v>58.2</v>
      </c>
      <c r="L184" s="206"/>
      <c r="M184" s="206"/>
      <c r="N184" s="206">
        <v>58.74</v>
      </c>
      <c r="O184" s="206">
        <v>34.92</v>
      </c>
      <c r="P184" s="206">
        <v>78.319999999999993</v>
      </c>
      <c r="Q184" s="206">
        <v>46.56</v>
      </c>
      <c r="R184" s="206"/>
      <c r="T184" s="206"/>
      <c r="V184" s="206"/>
      <c r="W184" s="206"/>
      <c r="X184" s="206"/>
      <c r="Y184" s="206"/>
    </row>
    <row r="185" spans="1:25">
      <c r="A185" s="201">
        <v>178</v>
      </c>
      <c r="B185" s="204">
        <v>49.09</v>
      </c>
      <c r="C185" s="204">
        <v>29.19</v>
      </c>
      <c r="F185" s="204">
        <v>29.45</v>
      </c>
      <c r="G185" s="204">
        <v>17.510000000000002</v>
      </c>
      <c r="H185" s="204">
        <v>39.270000000000003</v>
      </c>
      <c r="I185" s="204">
        <v>23.35</v>
      </c>
      <c r="J185" s="206">
        <v>98.18</v>
      </c>
      <c r="K185" s="206">
        <v>58.38</v>
      </c>
      <c r="L185" s="206"/>
      <c r="M185" s="206"/>
      <c r="N185" s="206">
        <v>58.9</v>
      </c>
      <c r="O185" s="206">
        <v>35.020000000000003</v>
      </c>
      <c r="P185" s="206">
        <v>78.540000000000006</v>
      </c>
      <c r="Q185" s="206">
        <v>46.7</v>
      </c>
      <c r="R185" s="206"/>
      <c r="T185" s="206"/>
      <c r="V185" s="206"/>
      <c r="W185" s="206"/>
      <c r="X185" s="206"/>
      <c r="Y185" s="206"/>
    </row>
    <row r="186" spans="1:25">
      <c r="A186" s="201">
        <v>179</v>
      </c>
      <c r="B186" s="204">
        <v>49.24</v>
      </c>
      <c r="C186" s="204">
        <v>29.27</v>
      </c>
      <c r="F186" s="204">
        <v>29.54</v>
      </c>
      <c r="G186" s="204">
        <v>17.559999999999999</v>
      </c>
      <c r="H186" s="204">
        <v>39.39</v>
      </c>
      <c r="I186" s="204">
        <v>23.42</v>
      </c>
      <c r="J186" s="206">
        <v>98.48</v>
      </c>
      <c r="K186" s="206">
        <v>58.54</v>
      </c>
      <c r="L186" s="206"/>
      <c r="M186" s="206"/>
      <c r="N186" s="206">
        <v>59.08</v>
      </c>
      <c r="O186" s="206">
        <v>35.119999999999997</v>
      </c>
      <c r="P186" s="206">
        <v>78.78</v>
      </c>
      <c r="Q186" s="206">
        <v>46.84</v>
      </c>
      <c r="R186" s="206"/>
      <c r="T186" s="206"/>
      <c r="V186" s="206"/>
      <c r="W186" s="206"/>
      <c r="X186" s="206"/>
      <c r="Y186" s="206"/>
    </row>
    <row r="187" spans="1:25">
      <c r="A187" s="201">
        <v>180</v>
      </c>
      <c r="B187" s="204">
        <v>49.38</v>
      </c>
      <c r="C187" s="204">
        <v>29.35</v>
      </c>
      <c r="F187" s="204">
        <v>29.63</v>
      </c>
      <c r="G187" s="204">
        <v>17.61</v>
      </c>
      <c r="H187" s="204">
        <v>39.5</v>
      </c>
      <c r="I187" s="204">
        <v>23.48</v>
      </c>
      <c r="J187" s="206">
        <v>98.76</v>
      </c>
      <c r="K187" s="206">
        <v>58.7</v>
      </c>
      <c r="L187" s="206"/>
      <c r="M187" s="206"/>
      <c r="N187" s="206">
        <v>59.26</v>
      </c>
      <c r="O187" s="206">
        <v>35.22</v>
      </c>
      <c r="P187" s="206">
        <v>79</v>
      </c>
      <c r="Q187" s="206">
        <v>46.96</v>
      </c>
      <c r="R187" s="206"/>
      <c r="T187" s="206"/>
      <c r="V187" s="206"/>
      <c r="W187" s="206"/>
      <c r="X187" s="206"/>
      <c r="Y187" s="206"/>
    </row>
    <row r="188" spans="1:25">
      <c r="A188" s="201">
        <v>181</v>
      </c>
      <c r="B188" s="204">
        <v>49.52</v>
      </c>
      <c r="C188" s="204">
        <v>29.44</v>
      </c>
      <c r="F188" s="204">
        <v>29.71</v>
      </c>
      <c r="G188" s="204">
        <v>17.66</v>
      </c>
      <c r="H188" s="204">
        <v>39.619999999999997</v>
      </c>
      <c r="I188" s="204">
        <v>23.55</v>
      </c>
      <c r="J188" s="206">
        <v>98.76</v>
      </c>
      <c r="K188" s="206">
        <v>58.7</v>
      </c>
      <c r="L188" s="206"/>
      <c r="M188" s="206"/>
      <c r="N188" s="206">
        <v>59.42</v>
      </c>
      <c r="O188" s="206">
        <v>35.32</v>
      </c>
      <c r="P188" s="206">
        <v>79.239999999999995</v>
      </c>
      <c r="Q188" s="206">
        <v>47.1</v>
      </c>
      <c r="R188" s="206"/>
      <c r="T188" s="206"/>
      <c r="V188" s="206"/>
      <c r="W188" s="206"/>
      <c r="X188" s="206"/>
      <c r="Y188" s="206"/>
    </row>
    <row r="189" spans="1:25">
      <c r="A189" s="201">
        <v>182</v>
      </c>
      <c r="B189" s="204">
        <v>49.66</v>
      </c>
      <c r="C189" s="204">
        <v>29.52</v>
      </c>
      <c r="F189" s="204">
        <v>29.8</v>
      </c>
      <c r="G189" s="204">
        <v>17.71</v>
      </c>
      <c r="H189" s="204">
        <v>39.729999999999997</v>
      </c>
      <c r="I189" s="204">
        <v>23.62</v>
      </c>
      <c r="J189" s="206">
        <v>98.76</v>
      </c>
      <c r="K189" s="206">
        <v>58.7</v>
      </c>
      <c r="L189" s="206"/>
      <c r="M189" s="206"/>
      <c r="N189" s="206">
        <v>59.6</v>
      </c>
      <c r="O189" s="206">
        <v>35.42</v>
      </c>
      <c r="P189" s="206">
        <v>79.459999999999994</v>
      </c>
      <c r="Q189" s="206">
        <v>47.24</v>
      </c>
      <c r="R189" s="206"/>
      <c r="T189" s="206"/>
      <c r="V189" s="206"/>
      <c r="W189" s="206"/>
      <c r="X189" s="206"/>
      <c r="Y189" s="206"/>
    </row>
    <row r="190" spans="1:25">
      <c r="A190" s="201">
        <v>183</v>
      </c>
      <c r="B190" s="204">
        <v>49.8</v>
      </c>
      <c r="C190" s="204">
        <v>29.6</v>
      </c>
      <c r="F190" s="204">
        <v>29.88</v>
      </c>
      <c r="G190" s="204">
        <v>17.760000000000002</v>
      </c>
      <c r="H190" s="204">
        <v>39.840000000000003</v>
      </c>
      <c r="I190" s="204">
        <v>23.68</v>
      </c>
      <c r="J190" s="206">
        <v>98.76</v>
      </c>
      <c r="K190" s="206">
        <v>58.7</v>
      </c>
      <c r="L190" s="206"/>
      <c r="M190" s="206"/>
      <c r="N190" s="206">
        <v>59.76</v>
      </c>
      <c r="O190" s="206">
        <v>35.520000000000003</v>
      </c>
      <c r="P190" s="206">
        <v>79.680000000000007</v>
      </c>
      <c r="Q190" s="206">
        <v>47.36</v>
      </c>
      <c r="R190" s="206"/>
      <c r="T190" s="206"/>
      <c r="V190" s="206"/>
      <c r="W190" s="206"/>
      <c r="X190" s="206"/>
      <c r="Y190" s="206"/>
    </row>
    <row r="191" spans="1:25">
      <c r="A191" s="201">
        <v>184</v>
      </c>
      <c r="B191" s="204">
        <v>49.95</v>
      </c>
      <c r="C191" s="204">
        <v>29.69</v>
      </c>
      <c r="F191" s="204">
        <v>29.97</v>
      </c>
      <c r="G191" s="204">
        <v>17.809999999999999</v>
      </c>
      <c r="H191" s="204">
        <v>39.96</v>
      </c>
      <c r="I191" s="204">
        <v>23.75</v>
      </c>
      <c r="J191" s="206">
        <v>98.76</v>
      </c>
      <c r="K191" s="206">
        <v>58.7</v>
      </c>
      <c r="L191" s="206"/>
      <c r="M191" s="206"/>
      <c r="N191" s="206">
        <v>59.94</v>
      </c>
      <c r="O191" s="206">
        <v>35.619999999999997</v>
      </c>
      <c r="P191" s="206">
        <v>79.92</v>
      </c>
      <c r="Q191" s="206">
        <v>47.5</v>
      </c>
      <c r="R191" s="206"/>
      <c r="T191" s="206"/>
      <c r="V191" s="206"/>
      <c r="W191" s="206"/>
      <c r="X191" s="206"/>
      <c r="Y191" s="206"/>
    </row>
    <row r="192" spans="1:25">
      <c r="A192" s="201">
        <v>185</v>
      </c>
      <c r="B192" s="204">
        <v>50.09</v>
      </c>
      <c r="C192" s="204">
        <v>29.77</v>
      </c>
      <c r="F192" s="204">
        <v>30.05</v>
      </c>
      <c r="G192" s="204">
        <v>17.86</v>
      </c>
      <c r="H192" s="204">
        <v>40.07</v>
      </c>
      <c r="I192" s="204">
        <v>23.82</v>
      </c>
      <c r="J192" s="206">
        <v>98.76</v>
      </c>
      <c r="K192" s="206">
        <v>58.7</v>
      </c>
      <c r="L192" s="206"/>
      <c r="M192" s="206"/>
      <c r="N192" s="206">
        <v>60.1</v>
      </c>
      <c r="O192" s="206">
        <v>35.72</v>
      </c>
      <c r="P192" s="206">
        <v>80.14</v>
      </c>
      <c r="Q192" s="206">
        <v>47.64</v>
      </c>
      <c r="R192" s="206"/>
      <c r="T192" s="206"/>
      <c r="V192" s="206"/>
      <c r="W192" s="206"/>
      <c r="X192" s="206"/>
      <c r="Y192" s="206"/>
    </row>
    <row r="193" spans="1:25">
      <c r="A193" s="201">
        <v>186</v>
      </c>
      <c r="B193" s="204">
        <v>50.23</v>
      </c>
      <c r="C193" s="204">
        <v>29.85</v>
      </c>
      <c r="F193" s="204">
        <v>30.14</v>
      </c>
      <c r="G193" s="204">
        <v>17.91</v>
      </c>
      <c r="H193" s="204">
        <v>40.18</v>
      </c>
      <c r="I193" s="204">
        <v>23.88</v>
      </c>
      <c r="J193" s="206">
        <v>98.76</v>
      </c>
      <c r="K193" s="206">
        <v>58.7</v>
      </c>
      <c r="L193" s="206"/>
      <c r="M193" s="206"/>
      <c r="N193" s="206">
        <v>60.28</v>
      </c>
      <c r="O193" s="206">
        <v>35.82</v>
      </c>
      <c r="P193" s="206">
        <v>80.36</v>
      </c>
      <c r="Q193" s="206">
        <v>47.76</v>
      </c>
      <c r="R193" s="206"/>
      <c r="T193" s="206"/>
      <c r="V193" s="206"/>
      <c r="W193" s="206"/>
      <c r="X193" s="206"/>
      <c r="Y193" s="206"/>
    </row>
    <row r="194" spans="1:25">
      <c r="A194" s="201">
        <v>187</v>
      </c>
      <c r="B194" s="204">
        <v>50.37</v>
      </c>
      <c r="C194" s="204">
        <v>29.94</v>
      </c>
      <c r="F194" s="204">
        <v>30.22</v>
      </c>
      <c r="G194" s="204">
        <v>17.96</v>
      </c>
      <c r="H194" s="204">
        <v>40.299999999999997</v>
      </c>
      <c r="I194" s="204">
        <v>23.95</v>
      </c>
      <c r="J194" s="206">
        <v>98.76</v>
      </c>
      <c r="K194" s="206">
        <v>58.7</v>
      </c>
      <c r="L194" s="206"/>
      <c r="M194" s="206"/>
      <c r="N194" s="206">
        <v>60.44</v>
      </c>
      <c r="O194" s="206">
        <v>35.92</v>
      </c>
      <c r="P194" s="206">
        <v>80.599999999999994</v>
      </c>
      <c r="Q194" s="206">
        <v>47.9</v>
      </c>
      <c r="R194" s="206"/>
      <c r="T194" s="206"/>
      <c r="V194" s="206"/>
      <c r="W194" s="206"/>
      <c r="X194" s="206"/>
      <c r="Y194" s="206"/>
    </row>
    <row r="195" spans="1:25">
      <c r="A195" s="201">
        <v>188</v>
      </c>
      <c r="B195" s="204">
        <v>50.52</v>
      </c>
      <c r="C195" s="204">
        <v>30.02</v>
      </c>
      <c r="F195" s="204">
        <v>30.31</v>
      </c>
      <c r="G195" s="204">
        <v>18.010000000000002</v>
      </c>
      <c r="H195" s="204">
        <v>40.42</v>
      </c>
      <c r="I195" s="204">
        <v>24.02</v>
      </c>
      <c r="J195" s="206">
        <v>98.76</v>
      </c>
      <c r="K195" s="206">
        <v>58.7</v>
      </c>
      <c r="L195" s="206"/>
      <c r="M195" s="206"/>
      <c r="N195" s="206">
        <v>60.62</v>
      </c>
      <c r="O195" s="206">
        <v>36.020000000000003</v>
      </c>
      <c r="P195" s="206">
        <v>80.84</v>
      </c>
      <c r="Q195" s="206">
        <v>48.04</v>
      </c>
      <c r="R195" s="206"/>
      <c r="T195" s="206"/>
      <c r="V195" s="206"/>
      <c r="W195" s="206"/>
      <c r="X195" s="206"/>
      <c r="Y195" s="206"/>
    </row>
    <row r="196" spans="1:25">
      <c r="A196" s="201">
        <v>189</v>
      </c>
      <c r="B196" s="204">
        <v>50.66</v>
      </c>
      <c r="C196" s="204">
        <v>30.1</v>
      </c>
      <c r="F196" s="204">
        <v>30.4</v>
      </c>
      <c r="G196" s="204">
        <v>18.059999999999999</v>
      </c>
      <c r="H196" s="204">
        <v>40.53</v>
      </c>
      <c r="I196" s="204">
        <v>24.08</v>
      </c>
      <c r="J196" s="206">
        <v>98.76</v>
      </c>
      <c r="K196" s="206">
        <v>58.7</v>
      </c>
      <c r="L196" s="206"/>
      <c r="M196" s="206"/>
      <c r="N196" s="206">
        <v>60.8</v>
      </c>
      <c r="O196" s="206">
        <v>36.119999999999997</v>
      </c>
      <c r="P196" s="206">
        <v>81.06</v>
      </c>
      <c r="Q196" s="206">
        <v>48.16</v>
      </c>
      <c r="R196" s="206"/>
      <c r="T196" s="206"/>
      <c r="V196" s="206"/>
      <c r="W196" s="206"/>
      <c r="X196" s="206"/>
      <c r="Y196" s="206"/>
    </row>
    <row r="197" spans="1:25">
      <c r="A197" s="201">
        <v>190</v>
      </c>
      <c r="B197" s="204">
        <v>50.8</v>
      </c>
      <c r="C197" s="204">
        <v>30.19</v>
      </c>
      <c r="F197" s="204">
        <v>30.48</v>
      </c>
      <c r="G197" s="204">
        <v>18.11</v>
      </c>
      <c r="H197" s="204">
        <v>40.64</v>
      </c>
      <c r="I197" s="204">
        <v>24.15</v>
      </c>
      <c r="J197" s="206">
        <v>98.76</v>
      </c>
      <c r="K197" s="206">
        <v>58.7</v>
      </c>
      <c r="L197" s="206"/>
      <c r="M197" s="206"/>
      <c r="N197" s="206">
        <v>60.96</v>
      </c>
      <c r="O197" s="206">
        <v>36.22</v>
      </c>
      <c r="P197" s="206">
        <v>81.28</v>
      </c>
      <c r="Q197" s="206">
        <v>48.3</v>
      </c>
      <c r="R197" s="206"/>
      <c r="T197" s="206"/>
      <c r="V197" s="206"/>
      <c r="W197" s="206"/>
      <c r="X197" s="206"/>
      <c r="Y197" s="206"/>
    </row>
    <row r="198" spans="1:25">
      <c r="A198" s="201">
        <v>191</v>
      </c>
      <c r="B198" s="204">
        <v>50.94</v>
      </c>
      <c r="C198" s="204">
        <v>30.27</v>
      </c>
      <c r="F198" s="204">
        <v>30.56</v>
      </c>
      <c r="G198" s="204">
        <v>18.16</v>
      </c>
      <c r="H198" s="204">
        <v>40.75</v>
      </c>
      <c r="I198" s="204">
        <v>24.22</v>
      </c>
      <c r="J198" s="206">
        <v>98.76</v>
      </c>
      <c r="K198" s="206">
        <v>58.7</v>
      </c>
      <c r="L198" s="206"/>
      <c r="M198" s="206"/>
      <c r="N198" s="206">
        <v>61.12</v>
      </c>
      <c r="O198" s="206">
        <v>36.32</v>
      </c>
      <c r="P198" s="206">
        <v>81.5</v>
      </c>
      <c r="Q198" s="206">
        <v>48.44</v>
      </c>
      <c r="R198" s="206"/>
      <c r="T198" s="206"/>
      <c r="V198" s="206"/>
      <c r="W198" s="206"/>
      <c r="X198" s="206"/>
      <c r="Y198" s="206"/>
    </row>
    <row r="199" spans="1:25">
      <c r="A199" s="201">
        <v>192</v>
      </c>
      <c r="B199" s="204">
        <v>51.08</v>
      </c>
      <c r="C199" s="204">
        <v>30.35</v>
      </c>
      <c r="F199" s="204">
        <v>30.65</v>
      </c>
      <c r="G199" s="204">
        <v>18.21</v>
      </c>
      <c r="H199" s="204">
        <v>40.86</v>
      </c>
      <c r="I199" s="204">
        <v>24.28</v>
      </c>
      <c r="J199" s="206">
        <v>98.76</v>
      </c>
      <c r="K199" s="206">
        <v>58.7</v>
      </c>
      <c r="L199" s="206"/>
      <c r="M199" s="206"/>
      <c r="N199" s="206">
        <v>61.3</v>
      </c>
      <c r="O199" s="206">
        <v>36.42</v>
      </c>
      <c r="P199" s="206">
        <v>81.72</v>
      </c>
      <c r="Q199" s="206">
        <v>48.56</v>
      </c>
      <c r="R199" s="206"/>
      <c r="T199" s="206"/>
      <c r="V199" s="206"/>
      <c r="W199" s="206"/>
      <c r="X199" s="206"/>
      <c r="Y199" s="206"/>
    </row>
    <row r="200" spans="1:25">
      <c r="A200" s="201">
        <v>193</v>
      </c>
      <c r="B200" s="204">
        <v>51.23</v>
      </c>
      <c r="C200" s="204">
        <v>30.44</v>
      </c>
      <c r="F200" s="204">
        <v>30.74</v>
      </c>
      <c r="G200" s="204">
        <v>18.260000000000002</v>
      </c>
      <c r="H200" s="204">
        <v>40.98</v>
      </c>
      <c r="I200" s="204">
        <v>24.35</v>
      </c>
      <c r="J200" s="206">
        <v>98.76</v>
      </c>
      <c r="K200" s="206">
        <v>58.7</v>
      </c>
      <c r="L200" s="206"/>
      <c r="M200" s="206"/>
      <c r="N200" s="206">
        <v>61.48</v>
      </c>
      <c r="O200" s="206">
        <v>36.520000000000003</v>
      </c>
      <c r="P200" s="206">
        <v>81.96</v>
      </c>
      <c r="Q200" s="206">
        <v>48.7</v>
      </c>
      <c r="R200" s="206"/>
      <c r="T200" s="206"/>
      <c r="V200" s="206"/>
      <c r="W200" s="206"/>
      <c r="X200" s="206"/>
      <c r="Y200" s="206"/>
    </row>
    <row r="201" spans="1:25">
      <c r="A201" s="201">
        <v>194</v>
      </c>
      <c r="B201" s="204">
        <v>51.37</v>
      </c>
      <c r="C201" s="204">
        <v>30.52</v>
      </c>
      <c r="F201" s="204">
        <v>30.82</v>
      </c>
      <c r="G201" s="204">
        <v>18.309999999999999</v>
      </c>
      <c r="H201" s="204">
        <v>41.1</v>
      </c>
      <c r="I201" s="204">
        <v>24.42</v>
      </c>
      <c r="J201" s="206">
        <v>98.76</v>
      </c>
      <c r="K201" s="206">
        <v>58.7</v>
      </c>
      <c r="L201" s="206"/>
      <c r="M201" s="206"/>
      <c r="N201" s="206">
        <v>61.64</v>
      </c>
      <c r="O201" s="206">
        <v>36.619999999999997</v>
      </c>
      <c r="P201" s="206">
        <v>82.2</v>
      </c>
      <c r="Q201" s="206">
        <v>48.84</v>
      </c>
      <c r="R201" s="206"/>
      <c r="T201" s="206"/>
      <c r="V201" s="206"/>
      <c r="W201" s="206"/>
      <c r="X201" s="206"/>
      <c r="Y201" s="206"/>
    </row>
    <row r="202" spans="1:25">
      <c r="A202" s="201">
        <v>195</v>
      </c>
      <c r="B202" s="204">
        <v>51.51</v>
      </c>
      <c r="C202" s="204">
        <v>30.6</v>
      </c>
      <c r="F202" s="204">
        <v>30.91</v>
      </c>
      <c r="G202" s="204">
        <v>18.36</v>
      </c>
      <c r="H202" s="204">
        <v>41.21</v>
      </c>
      <c r="I202" s="204">
        <v>24.48</v>
      </c>
      <c r="J202" s="206">
        <v>98.76</v>
      </c>
      <c r="K202" s="206">
        <v>58.7</v>
      </c>
      <c r="L202" s="206"/>
      <c r="M202" s="206"/>
      <c r="N202" s="206">
        <v>61.82</v>
      </c>
      <c r="O202" s="206">
        <v>36.72</v>
      </c>
      <c r="P202" s="206">
        <v>82.42</v>
      </c>
      <c r="Q202" s="206">
        <v>48.96</v>
      </c>
      <c r="R202" s="206"/>
      <c r="T202" s="206"/>
      <c r="V202" s="206"/>
      <c r="W202" s="206"/>
      <c r="X202" s="206"/>
      <c r="Y202" s="206"/>
    </row>
    <row r="203" spans="1:25">
      <c r="A203" s="201">
        <v>196</v>
      </c>
      <c r="B203" s="204">
        <v>51.65</v>
      </c>
      <c r="C203" s="204">
        <v>30.68</v>
      </c>
      <c r="F203" s="204">
        <v>30.99</v>
      </c>
      <c r="G203" s="204">
        <v>18.41</v>
      </c>
      <c r="H203" s="204">
        <v>41.32</v>
      </c>
      <c r="I203" s="204">
        <v>24.54</v>
      </c>
      <c r="J203" s="206">
        <v>98.76</v>
      </c>
      <c r="K203" s="206">
        <v>58.7</v>
      </c>
      <c r="L203" s="206"/>
      <c r="M203" s="206"/>
      <c r="N203" s="206">
        <v>61.98</v>
      </c>
      <c r="O203" s="206">
        <v>36.82</v>
      </c>
      <c r="P203" s="206">
        <v>82.64</v>
      </c>
      <c r="Q203" s="206">
        <v>49.08</v>
      </c>
      <c r="R203" s="206"/>
      <c r="T203" s="206"/>
      <c r="V203" s="206"/>
      <c r="W203" s="206"/>
      <c r="X203" s="206"/>
      <c r="Y203" s="206"/>
    </row>
    <row r="204" spans="1:25">
      <c r="A204" s="201">
        <v>197</v>
      </c>
      <c r="B204" s="204">
        <v>51.79</v>
      </c>
      <c r="C204" s="204">
        <v>30.77</v>
      </c>
      <c r="F204" s="204">
        <v>31.07</v>
      </c>
      <c r="G204" s="204">
        <v>18.46</v>
      </c>
      <c r="H204" s="204">
        <v>41.43</v>
      </c>
      <c r="I204" s="204">
        <v>24.62</v>
      </c>
      <c r="J204" s="206">
        <v>98.76</v>
      </c>
      <c r="K204" s="206">
        <v>58.7</v>
      </c>
      <c r="L204" s="206"/>
      <c r="M204" s="206"/>
      <c r="N204" s="206">
        <v>62.14</v>
      </c>
      <c r="O204" s="206">
        <v>36.92</v>
      </c>
      <c r="P204" s="206">
        <v>82.86</v>
      </c>
      <c r="Q204" s="206">
        <v>49.24</v>
      </c>
      <c r="R204" s="206"/>
      <c r="T204" s="206"/>
      <c r="V204" s="206"/>
      <c r="W204" s="206"/>
      <c r="X204" s="206"/>
      <c r="Y204" s="206"/>
    </row>
    <row r="205" spans="1:25">
      <c r="A205" s="201">
        <v>198</v>
      </c>
      <c r="B205" s="204">
        <v>51.94</v>
      </c>
      <c r="C205" s="204">
        <v>30.85</v>
      </c>
      <c r="F205" s="204">
        <v>31.16</v>
      </c>
      <c r="G205" s="204">
        <v>18.510000000000002</v>
      </c>
      <c r="H205" s="204">
        <v>41.55</v>
      </c>
      <c r="I205" s="204">
        <v>24.68</v>
      </c>
      <c r="J205" s="206">
        <v>98.76</v>
      </c>
      <c r="K205" s="206">
        <v>58.7</v>
      </c>
      <c r="L205" s="206"/>
      <c r="M205" s="206"/>
      <c r="N205" s="206">
        <v>62.32</v>
      </c>
      <c r="O205" s="206">
        <v>37.020000000000003</v>
      </c>
      <c r="P205" s="206">
        <v>83.1</v>
      </c>
      <c r="Q205" s="206">
        <v>49.36</v>
      </c>
      <c r="R205" s="206"/>
      <c r="T205" s="206"/>
      <c r="V205" s="206"/>
      <c r="W205" s="206"/>
      <c r="X205" s="206"/>
      <c r="Y205" s="206"/>
    </row>
    <row r="206" spans="1:25">
      <c r="A206" s="201">
        <v>199</v>
      </c>
      <c r="B206" s="204">
        <v>52.08</v>
      </c>
      <c r="C206" s="204">
        <v>30.93</v>
      </c>
      <c r="F206" s="204">
        <v>31.25</v>
      </c>
      <c r="G206" s="204">
        <v>18.559999999999999</v>
      </c>
      <c r="H206" s="204">
        <v>41.66</v>
      </c>
      <c r="I206" s="204">
        <v>24.74</v>
      </c>
      <c r="J206" s="206">
        <v>98.76</v>
      </c>
      <c r="K206" s="206">
        <v>58.7</v>
      </c>
      <c r="L206" s="206"/>
      <c r="M206" s="206"/>
      <c r="N206" s="206">
        <v>62.5</v>
      </c>
      <c r="O206" s="206">
        <v>37.119999999999997</v>
      </c>
      <c r="P206" s="206">
        <v>83.32</v>
      </c>
      <c r="Q206" s="206">
        <v>49.48</v>
      </c>
      <c r="R206" s="206"/>
      <c r="T206" s="206"/>
      <c r="V206" s="206"/>
      <c r="W206" s="206"/>
      <c r="X206" s="206"/>
      <c r="Y206" s="206"/>
    </row>
    <row r="207" spans="1:25">
      <c r="A207" s="201">
        <v>200</v>
      </c>
      <c r="B207" s="204">
        <v>52.22</v>
      </c>
      <c r="C207" s="204">
        <v>31.02</v>
      </c>
      <c r="F207" s="204">
        <v>31.33</v>
      </c>
      <c r="G207" s="204">
        <v>18.61</v>
      </c>
      <c r="H207" s="204">
        <v>41.78</v>
      </c>
      <c r="I207" s="204">
        <v>24.82</v>
      </c>
      <c r="J207" s="206">
        <v>98.76</v>
      </c>
      <c r="K207" s="206">
        <v>58.7</v>
      </c>
      <c r="L207" s="206"/>
      <c r="M207" s="206"/>
      <c r="N207" s="206">
        <v>62.66</v>
      </c>
      <c r="O207" s="206">
        <v>37.22</v>
      </c>
      <c r="P207" s="206">
        <v>83.56</v>
      </c>
      <c r="Q207" s="206">
        <v>49.64</v>
      </c>
      <c r="R207" s="206"/>
      <c r="T207" s="206"/>
      <c r="V207" s="206"/>
      <c r="W207" s="206"/>
      <c r="X207" s="206"/>
      <c r="Y207" s="206"/>
    </row>
    <row r="208" spans="1:25">
      <c r="A208" s="201">
        <v>201</v>
      </c>
      <c r="B208" s="204">
        <v>52.27</v>
      </c>
      <c r="C208" s="204">
        <v>31.05</v>
      </c>
      <c r="F208" s="204">
        <v>31.36</v>
      </c>
      <c r="G208" s="204">
        <v>18.63</v>
      </c>
      <c r="H208" s="204">
        <v>41.82</v>
      </c>
      <c r="I208" s="204">
        <v>24.84</v>
      </c>
      <c r="J208" s="206">
        <v>98.76</v>
      </c>
      <c r="K208" s="206">
        <v>58.7</v>
      </c>
      <c r="L208" s="206"/>
      <c r="M208" s="206"/>
      <c r="N208" s="206">
        <v>62.72</v>
      </c>
      <c r="O208" s="206">
        <v>37.26</v>
      </c>
      <c r="P208" s="206">
        <v>83.64</v>
      </c>
      <c r="Q208" s="206">
        <v>49.68</v>
      </c>
      <c r="R208" s="206"/>
      <c r="T208" s="206"/>
      <c r="V208" s="206"/>
      <c r="W208" s="206"/>
      <c r="X208" s="206"/>
      <c r="Y208" s="206"/>
    </row>
    <row r="209" spans="1:25">
      <c r="A209" s="201">
        <v>202</v>
      </c>
      <c r="B209" s="204">
        <v>52.32</v>
      </c>
      <c r="C209" s="204">
        <v>31.08</v>
      </c>
      <c r="F209" s="204">
        <v>31.39</v>
      </c>
      <c r="G209" s="204">
        <v>18.649999999999999</v>
      </c>
      <c r="H209" s="204">
        <v>41.86</v>
      </c>
      <c r="I209" s="204">
        <v>24.86</v>
      </c>
      <c r="J209" s="206">
        <v>98.76</v>
      </c>
      <c r="K209" s="206">
        <v>58.7</v>
      </c>
      <c r="L209" s="206"/>
      <c r="M209" s="206"/>
      <c r="N209" s="206">
        <v>62.78</v>
      </c>
      <c r="O209" s="206">
        <v>37.299999999999997</v>
      </c>
      <c r="P209" s="206">
        <v>83.72</v>
      </c>
      <c r="Q209" s="206">
        <v>49.72</v>
      </c>
      <c r="R209" s="206"/>
      <c r="T209" s="206"/>
      <c r="V209" s="206"/>
      <c r="W209" s="206"/>
      <c r="X209" s="206"/>
      <c r="Y209" s="206"/>
    </row>
    <row r="210" spans="1:25">
      <c r="A210" s="201">
        <v>203</v>
      </c>
      <c r="B210" s="204">
        <v>52.38</v>
      </c>
      <c r="C210" s="204">
        <v>31.11</v>
      </c>
      <c r="F210" s="204">
        <v>31.43</v>
      </c>
      <c r="G210" s="204">
        <v>18.670000000000002</v>
      </c>
      <c r="H210" s="204">
        <v>41.9</v>
      </c>
      <c r="I210" s="204">
        <v>24.89</v>
      </c>
      <c r="J210" s="206">
        <v>98.76</v>
      </c>
      <c r="K210" s="206">
        <v>58.7</v>
      </c>
      <c r="L210" s="206"/>
      <c r="M210" s="206"/>
      <c r="N210" s="206">
        <v>62.86</v>
      </c>
      <c r="O210" s="206">
        <v>37.340000000000003</v>
      </c>
      <c r="P210" s="206">
        <v>83.8</v>
      </c>
      <c r="Q210" s="206">
        <v>49.78</v>
      </c>
      <c r="R210" s="206"/>
      <c r="T210" s="206"/>
      <c r="V210" s="206"/>
      <c r="W210" s="206"/>
      <c r="X210" s="206"/>
      <c r="Y210" s="206"/>
    </row>
    <row r="211" spans="1:25">
      <c r="A211" s="201">
        <v>204</v>
      </c>
      <c r="B211" s="204">
        <v>52.43</v>
      </c>
      <c r="C211" s="204">
        <v>31.14</v>
      </c>
      <c r="F211" s="204">
        <v>31.46</v>
      </c>
      <c r="G211" s="204">
        <v>18.68</v>
      </c>
      <c r="H211" s="204">
        <v>41.94</v>
      </c>
      <c r="I211" s="204">
        <v>24.91</v>
      </c>
      <c r="J211" s="206">
        <v>98.76</v>
      </c>
      <c r="K211" s="206">
        <v>58.7</v>
      </c>
      <c r="L211" s="206"/>
      <c r="M211" s="206"/>
      <c r="N211" s="206">
        <v>62.92</v>
      </c>
      <c r="O211" s="206">
        <v>37.36</v>
      </c>
      <c r="P211" s="206">
        <v>83.88</v>
      </c>
      <c r="Q211" s="206">
        <v>49.82</v>
      </c>
      <c r="R211" s="206"/>
      <c r="T211" s="206"/>
      <c r="V211" s="206"/>
      <c r="W211" s="206"/>
      <c r="X211" s="206"/>
      <c r="Y211" s="206"/>
    </row>
    <row r="212" spans="1:25">
      <c r="A212" s="201">
        <v>205</v>
      </c>
      <c r="B212" s="204">
        <v>52.48</v>
      </c>
      <c r="C212" s="204">
        <v>31.17</v>
      </c>
      <c r="F212" s="204">
        <v>31.49</v>
      </c>
      <c r="G212" s="204">
        <v>18.7</v>
      </c>
      <c r="H212" s="204">
        <v>41.98</v>
      </c>
      <c r="I212" s="204">
        <v>24.94</v>
      </c>
      <c r="J212" s="206">
        <v>98.76</v>
      </c>
      <c r="K212" s="206">
        <v>58.7</v>
      </c>
      <c r="L212" s="206"/>
      <c r="M212" s="206"/>
      <c r="N212" s="206">
        <v>62.98</v>
      </c>
      <c r="O212" s="206">
        <v>37.4</v>
      </c>
      <c r="P212" s="206">
        <v>83.96</v>
      </c>
      <c r="Q212" s="206">
        <v>49.88</v>
      </c>
      <c r="R212" s="206"/>
      <c r="T212" s="206"/>
      <c r="V212" s="206"/>
      <c r="W212" s="206"/>
      <c r="X212" s="206"/>
      <c r="Y212" s="206"/>
    </row>
    <row r="213" spans="1:25">
      <c r="A213" s="201">
        <v>206</v>
      </c>
      <c r="B213" s="204">
        <v>52.53</v>
      </c>
      <c r="C213" s="204">
        <v>31.2</v>
      </c>
      <c r="F213" s="204">
        <v>31.52</v>
      </c>
      <c r="G213" s="204">
        <v>18.72</v>
      </c>
      <c r="H213" s="204">
        <v>42.02</v>
      </c>
      <c r="I213" s="204">
        <v>24.96</v>
      </c>
      <c r="J213" s="206">
        <v>98.76</v>
      </c>
      <c r="K213" s="206">
        <v>58.7</v>
      </c>
      <c r="L213" s="206"/>
      <c r="M213" s="206"/>
      <c r="N213" s="206">
        <v>63.04</v>
      </c>
      <c r="O213" s="206">
        <v>37.44</v>
      </c>
      <c r="P213" s="206">
        <v>84.04</v>
      </c>
      <c r="Q213" s="206">
        <v>49.92</v>
      </c>
      <c r="R213" s="206"/>
      <c r="T213" s="206"/>
      <c r="V213" s="206"/>
      <c r="W213" s="206"/>
      <c r="X213" s="206"/>
      <c r="Y213" s="206"/>
    </row>
    <row r="214" spans="1:25">
      <c r="A214" s="201">
        <v>207</v>
      </c>
      <c r="B214" s="204">
        <v>52.58</v>
      </c>
      <c r="C214" s="204">
        <v>31.23</v>
      </c>
      <c r="F214" s="204">
        <v>31.55</v>
      </c>
      <c r="G214" s="204">
        <v>18.739999999999998</v>
      </c>
      <c r="H214" s="204">
        <v>42.06</v>
      </c>
      <c r="I214" s="204">
        <v>24.98</v>
      </c>
      <c r="J214" s="206">
        <v>98.76</v>
      </c>
      <c r="K214" s="206">
        <v>58.7</v>
      </c>
      <c r="L214" s="206"/>
      <c r="M214" s="206"/>
      <c r="N214" s="206">
        <v>63.1</v>
      </c>
      <c r="O214" s="206">
        <v>37.479999999999997</v>
      </c>
      <c r="P214" s="206">
        <v>84.12</v>
      </c>
      <c r="Q214" s="206">
        <v>49.96</v>
      </c>
      <c r="R214" s="206"/>
      <c r="T214" s="206"/>
      <c r="V214" s="206"/>
      <c r="W214" s="206"/>
      <c r="X214" s="206"/>
      <c r="Y214" s="206"/>
    </row>
    <row r="215" spans="1:25">
      <c r="A215" s="201">
        <v>208</v>
      </c>
      <c r="B215" s="204">
        <v>52.63</v>
      </c>
      <c r="C215" s="204">
        <v>31.26</v>
      </c>
      <c r="F215" s="204">
        <v>31.58</v>
      </c>
      <c r="G215" s="204">
        <v>18.760000000000002</v>
      </c>
      <c r="H215" s="204">
        <v>42.1</v>
      </c>
      <c r="I215" s="204">
        <v>25.01</v>
      </c>
      <c r="J215" s="206">
        <v>98.76</v>
      </c>
      <c r="K215" s="206">
        <v>58.7</v>
      </c>
      <c r="L215" s="206"/>
      <c r="M215" s="206"/>
      <c r="N215" s="206">
        <v>63.16</v>
      </c>
      <c r="O215" s="206">
        <v>37.520000000000003</v>
      </c>
      <c r="P215" s="206">
        <v>84.2</v>
      </c>
      <c r="Q215" s="206">
        <v>50.02</v>
      </c>
      <c r="R215" s="206"/>
      <c r="T215" s="206"/>
      <c r="V215" s="206"/>
      <c r="W215" s="206"/>
      <c r="X215" s="206"/>
      <c r="Y215" s="206"/>
    </row>
    <row r="216" spans="1:25">
      <c r="A216" s="201">
        <v>209</v>
      </c>
      <c r="B216" s="204">
        <v>52.68</v>
      </c>
      <c r="C216" s="204">
        <v>31.29</v>
      </c>
      <c r="F216" s="204">
        <v>31.61</v>
      </c>
      <c r="G216" s="204">
        <v>18.77</v>
      </c>
      <c r="H216" s="204">
        <v>42.14</v>
      </c>
      <c r="I216" s="204">
        <v>25.03</v>
      </c>
      <c r="J216" s="206">
        <v>98.76</v>
      </c>
      <c r="K216" s="206">
        <v>58.7</v>
      </c>
      <c r="L216" s="206"/>
      <c r="M216" s="206"/>
      <c r="N216" s="206">
        <v>63.22</v>
      </c>
      <c r="O216" s="206">
        <v>37.54</v>
      </c>
      <c r="P216" s="206">
        <v>84.28</v>
      </c>
      <c r="Q216" s="206">
        <v>50.06</v>
      </c>
      <c r="R216" s="206"/>
      <c r="T216" s="206"/>
      <c r="V216" s="206"/>
      <c r="W216" s="206"/>
      <c r="X216" s="206"/>
      <c r="Y216" s="206"/>
    </row>
    <row r="217" spans="1:25">
      <c r="A217" s="201">
        <v>210</v>
      </c>
      <c r="B217" s="204">
        <v>52.74</v>
      </c>
      <c r="C217" s="204">
        <v>31.32</v>
      </c>
      <c r="F217" s="204">
        <v>31.64</v>
      </c>
      <c r="G217" s="204">
        <v>18.79</v>
      </c>
      <c r="H217" s="204">
        <v>42.19</v>
      </c>
      <c r="I217" s="204">
        <v>25.06</v>
      </c>
      <c r="J217" s="206">
        <v>98.76</v>
      </c>
      <c r="K217" s="206">
        <v>58.7</v>
      </c>
      <c r="L217" s="206"/>
      <c r="M217" s="206"/>
      <c r="N217" s="206">
        <v>63.28</v>
      </c>
      <c r="O217" s="206">
        <v>37.58</v>
      </c>
      <c r="P217" s="206">
        <v>84.38</v>
      </c>
      <c r="Q217" s="206">
        <v>50.12</v>
      </c>
      <c r="R217" s="206"/>
      <c r="T217" s="206"/>
      <c r="V217" s="206"/>
      <c r="W217" s="206"/>
      <c r="X217" s="206"/>
      <c r="Y217" s="206"/>
    </row>
    <row r="218" spans="1:25">
      <c r="A218" s="201">
        <v>211</v>
      </c>
      <c r="B218" s="204">
        <v>52.79</v>
      </c>
      <c r="C218" s="204">
        <v>31.35</v>
      </c>
      <c r="F218" s="204">
        <v>31.67</v>
      </c>
      <c r="G218" s="204">
        <v>18.809999999999999</v>
      </c>
      <c r="H218" s="204">
        <v>42.23</v>
      </c>
      <c r="I218" s="204">
        <v>25.08</v>
      </c>
      <c r="J218" s="206">
        <v>98.76</v>
      </c>
      <c r="K218" s="206">
        <v>58.7</v>
      </c>
      <c r="L218" s="206"/>
      <c r="M218" s="206"/>
      <c r="N218" s="206">
        <v>63.34</v>
      </c>
      <c r="O218" s="206">
        <v>37.619999999999997</v>
      </c>
      <c r="P218" s="206">
        <v>84.46</v>
      </c>
      <c r="Q218" s="206">
        <v>50.16</v>
      </c>
      <c r="R218" s="206"/>
      <c r="T218" s="206"/>
      <c r="V218" s="206"/>
      <c r="W218" s="206"/>
      <c r="X218" s="206"/>
      <c r="Y218" s="206"/>
    </row>
    <row r="219" spans="1:25">
      <c r="A219" s="201">
        <v>212</v>
      </c>
      <c r="B219" s="204">
        <v>52.84</v>
      </c>
      <c r="C219" s="204">
        <v>31.38</v>
      </c>
      <c r="F219" s="204">
        <v>31.7</v>
      </c>
      <c r="G219" s="204">
        <v>18.829999999999998</v>
      </c>
      <c r="H219" s="204">
        <v>42.27</v>
      </c>
      <c r="I219" s="204">
        <v>25.1</v>
      </c>
      <c r="J219" s="206">
        <v>98.76</v>
      </c>
      <c r="K219" s="206">
        <v>58.7</v>
      </c>
      <c r="L219" s="206"/>
      <c r="M219" s="206"/>
      <c r="N219" s="206">
        <v>63.4</v>
      </c>
      <c r="O219" s="206">
        <v>37.659999999999997</v>
      </c>
      <c r="P219" s="206">
        <v>84.54</v>
      </c>
      <c r="Q219" s="206">
        <v>50.2</v>
      </c>
      <c r="R219" s="206"/>
      <c r="T219" s="206"/>
      <c r="V219" s="206"/>
      <c r="W219" s="206"/>
      <c r="X219" s="206"/>
      <c r="Y219" s="206"/>
    </row>
    <row r="220" spans="1:25">
      <c r="A220" s="201">
        <v>213</v>
      </c>
      <c r="B220" s="204">
        <v>52.89</v>
      </c>
      <c r="C220" s="204">
        <v>31.41</v>
      </c>
      <c r="F220" s="204">
        <v>31.73</v>
      </c>
      <c r="G220" s="204">
        <v>18.850000000000001</v>
      </c>
      <c r="H220" s="204">
        <v>42.31</v>
      </c>
      <c r="I220" s="204">
        <v>25.13</v>
      </c>
      <c r="J220" s="206">
        <v>98.76</v>
      </c>
      <c r="K220" s="206">
        <v>58.7</v>
      </c>
      <c r="L220" s="206"/>
      <c r="M220" s="206"/>
      <c r="N220" s="206">
        <v>63.46</v>
      </c>
      <c r="O220" s="206">
        <v>37.700000000000003</v>
      </c>
      <c r="P220" s="206">
        <v>84.62</v>
      </c>
      <c r="Q220" s="206">
        <v>50.26</v>
      </c>
      <c r="R220" s="206"/>
      <c r="T220" s="206"/>
      <c r="V220" s="206"/>
      <c r="W220" s="206"/>
      <c r="X220" s="206"/>
      <c r="Y220" s="206"/>
    </row>
    <row r="221" spans="1:25">
      <c r="A221" s="201">
        <v>214</v>
      </c>
      <c r="B221" s="204">
        <v>52.94</v>
      </c>
      <c r="C221" s="204">
        <v>31.44</v>
      </c>
      <c r="F221" s="204">
        <v>31.76</v>
      </c>
      <c r="G221" s="204">
        <v>18.86</v>
      </c>
      <c r="H221" s="204">
        <v>42.35</v>
      </c>
      <c r="I221" s="204">
        <v>25.15</v>
      </c>
      <c r="J221" s="206">
        <v>98.76</v>
      </c>
      <c r="K221" s="206">
        <v>58.7</v>
      </c>
      <c r="L221" s="206"/>
      <c r="M221" s="206"/>
      <c r="N221" s="206">
        <v>63.52</v>
      </c>
      <c r="O221" s="206">
        <v>37.72</v>
      </c>
      <c r="P221" s="206">
        <v>84.7</v>
      </c>
      <c r="Q221" s="206">
        <v>50.3</v>
      </c>
      <c r="R221" s="206"/>
      <c r="T221" s="206"/>
      <c r="V221" s="206"/>
      <c r="W221" s="206"/>
      <c r="X221" s="206"/>
      <c r="Y221" s="206"/>
    </row>
    <row r="222" spans="1:25">
      <c r="A222" s="201">
        <v>215</v>
      </c>
      <c r="B222" s="204">
        <v>52.99</v>
      </c>
      <c r="C222" s="204">
        <v>31.47</v>
      </c>
      <c r="F222" s="204">
        <v>31.79</v>
      </c>
      <c r="G222" s="204">
        <v>18.88</v>
      </c>
      <c r="H222" s="204">
        <v>42.39</v>
      </c>
      <c r="I222" s="204">
        <v>25.18</v>
      </c>
      <c r="J222" s="206">
        <v>98.76</v>
      </c>
      <c r="K222" s="206">
        <v>58.7</v>
      </c>
      <c r="L222" s="206"/>
      <c r="M222" s="206"/>
      <c r="N222" s="206">
        <v>63.58</v>
      </c>
      <c r="O222" s="206">
        <v>37.76</v>
      </c>
      <c r="P222" s="206">
        <v>84.78</v>
      </c>
      <c r="Q222" s="206">
        <v>50.36</v>
      </c>
      <c r="R222" s="206"/>
      <c r="T222" s="206"/>
      <c r="V222" s="206"/>
      <c r="W222" s="206"/>
      <c r="X222" s="206"/>
      <c r="Y222" s="206"/>
    </row>
    <row r="223" spans="1:25">
      <c r="A223" s="201">
        <v>216</v>
      </c>
      <c r="B223" s="204">
        <v>53.05</v>
      </c>
      <c r="C223" s="204">
        <v>31.5</v>
      </c>
      <c r="F223" s="204">
        <v>31.83</v>
      </c>
      <c r="G223" s="204">
        <v>18.899999999999999</v>
      </c>
      <c r="H223" s="204">
        <v>42.44</v>
      </c>
      <c r="I223" s="204">
        <v>25.2</v>
      </c>
      <c r="J223" s="206">
        <v>98.76</v>
      </c>
      <c r="K223" s="206">
        <v>58.7</v>
      </c>
      <c r="L223" s="206"/>
      <c r="M223" s="206"/>
      <c r="N223" s="206">
        <v>63.66</v>
      </c>
      <c r="O223" s="206">
        <v>37.799999999999997</v>
      </c>
      <c r="P223" s="206">
        <v>84.88</v>
      </c>
      <c r="Q223" s="206">
        <v>50.4</v>
      </c>
      <c r="R223" s="206"/>
      <c r="T223" s="206"/>
      <c r="V223" s="206"/>
      <c r="W223" s="206"/>
      <c r="X223" s="206"/>
      <c r="Y223" s="206"/>
    </row>
    <row r="224" spans="1:25">
      <c r="A224" s="201">
        <v>217</v>
      </c>
      <c r="B224" s="204">
        <v>53.1</v>
      </c>
      <c r="C224" s="204">
        <v>31.53</v>
      </c>
      <c r="F224" s="204">
        <v>31.86</v>
      </c>
      <c r="G224" s="204">
        <v>18.920000000000002</v>
      </c>
      <c r="H224" s="204">
        <v>42.48</v>
      </c>
      <c r="I224" s="204">
        <v>25.22</v>
      </c>
      <c r="J224" s="206">
        <v>98.76</v>
      </c>
      <c r="K224" s="206">
        <v>58.7</v>
      </c>
      <c r="L224" s="206"/>
      <c r="M224" s="206"/>
      <c r="N224" s="206">
        <v>63.72</v>
      </c>
      <c r="O224" s="206">
        <v>37.840000000000003</v>
      </c>
      <c r="P224" s="206">
        <v>84.96</v>
      </c>
      <c r="Q224" s="206">
        <v>50.44</v>
      </c>
      <c r="R224" s="206"/>
      <c r="T224" s="206"/>
      <c r="V224" s="206"/>
      <c r="W224" s="206"/>
      <c r="X224" s="206"/>
      <c r="Y224" s="206"/>
    </row>
    <row r="225" spans="1:25">
      <c r="A225" s="201">
        <v>218</v>
      </c>
      <c r="B225" s="204">
        <v>53.15</v>
      </c>
      <c r="C225" s="204">
        <v>31.56</v>
      </c>
      <c r="F225" s="204">
        <v>31.89</v>
      </c>
      <c r="G225" s="204">
        <v>18.940000000000001</v>
      </c>
      <c r="H225" s="204">
        <v>42.52</v>
      </c>
      <c r="I225" s="204">
        <v>25.25</v>
      </c>
      <c r="J225" s="206">
        <v>98.76</v>
      </c>
      <c r="K225" s="206">
        <v>58.7</v>
      </c>
      <c r="L225" s="206"/>
      <c r="M225" s="206"/>
      <c r="N225" s="206">
        <v>63.78</v>
      </c>
      <c r="O225" s="206">
        <v>37.880000000000003</v>
      </c>
      <c r="P225" s="206">
        <v>85.04</v>
      </c>
      <c r="Q225" s="206">
        <v>50.5</v>
      </c>
      <c r="R225" s="206"/>
      <c r="T225" s="206"/>
      <c r="V225" s="206"/>
      <c r="W225" s="206"/>
      <c r="X225" s="206"/>
      <c r="Y225" s="206"/>
    </row>
    <row r="226" spans="1:25">
      <c r="A226" s="201">
        <v>219</v>
      </c>
      <c r="B226" s="204">
        <v>53.2</v>
      </c>
      <c r="C226" s="204">
        <v>31.59</v>
      </c>
      <c r="F226" s="204">
        <v>31.92</v>
      </c>
      <c r="G226" s="204">
        <v>18.95</v>
      </c>
      <c r="H226" s="204">
        <v>42.56</v>
      </c>
      <c r="I226" s="204">
        <v>25.27</v>
      </c>
      <c r="J226" s="206">
        <v>98.76</v>
      </c>
      <c r="K226" s="206">
        <v>58.7</v>
      </c>
      <c r="L226" s="206"/>
      <c r="M226" s="206"/>
      <c r="N226" s="206">
        <v>63.84</v>
      </c>
      <c r="O226" s="206">
        <v>37.9</v>
      </c>
      <c r="P226" s="206">
        <v>85.12</v>
      </c>
      <c r="Q226" s="206">
        <v>50.54</v>
      </c>
      <c r="R226" s="206"/>
      <c r="T226" s="206"/>
      <c r="V226" s="206"/>
      <c r="W226" s="206"/>
      <c r="X226" s="206"/>
      <c r="Y226" s="206"/>
    </row>
    <row r="227" spans="1:25">
      <c r="A227" s="201">
        <v>220</v>
      </c>
      <c r="B227" s="204">
        <v>53.25</v>
      </c>
      <c r="C227" s="204">
        <v>31.62</v>
      </c>
      <c r="F227" s="204">
        <v>31.95</v>
      </c>
      <c r="G227" s="204">
        <v>18.97</v>
      </c>
      <c r="H227" s="204">
        <v>42.6</v>
      </c>
      <c r="I227" s="204">
        <v>25.3</v>
      </c>
      <c r="J227" s="206">
        <v>98.76</v>
      </c>
      <c r="K227" s="206">
        <v>58.7</v>
      </c>
      <c r="L227" s="206"/>
      <c r="M227" s="206"/>
      <c r="N227" s="206">
        <v>63.9</v>
      </c>
      <c r="O227" s="206">
        <v>37.94</v>
      </c>
      <c r="P227" s="206">
        <v>85.2</v>
      </c>
      <c r="Q227" s="206">
        <v>50.6</v>
      </c>
      <c r="R227" s="206"/>
      <c r="T227" s="206"/>
      <c r="V227" s="206"/>
      <c r="W227" s="206"/>
      <c r="X227" s="206"/>
      <c r="Y227" s="206"/>
    </row>
    <row r="228" spans="1:25">
      <c r="A228" s="201">
        <v>221</v>
      </c>
      <c r="B228" s="204">
        <v>53.3</v>
      </c>
      <c r="C228" s="204">
        <v>31.65</v>
      </c>
      <c r="F228" s="204">
        <v>31.98</v>
      </c>
      <c r="G228" s="204">
        <v>18.989999999999998</v>
      </c>
      <c r="H228" s="204">
        <v>42.64</v>
      </c>
      <c r="I228" s="204">
        <v>25.32</v>
      </c>
      <c r="J228" s="206">
        <v>98.76</v>
      </c>
      <c r="K228" s="206">
        <v>58.7</v>
      </c>
      <c r="L228" s="206"/>
      <c r="M228" s="206"/>
      <c r="N228" s="206">
        <v>63.96</v>
      </c>
      <c r="O228" s="206">
        <v>37.979999999999997</v>
      </c>
      <c r="P228" s="206">
        <v>85.28</v>
      </c>
      <c r="Q228" s="206">
        <v>50.64</v>
      </c>
      <c r="R228" s="206"/>
      <c r="T228" s="206"/>
      <c r="V228" s="206"/>
      <c r="W228" s="206"/>
      <c r="X228" s="206"/>
      <c r="Y228" s="206"/>
    </row>
    <row r="229" spans="1:25">
      <c r="A229" s="201">
        <v>222</v>
      </c>
      <c r="B229" s="204">
        <v>53.35</v>
      </c>
      <c r="C229" s="204">
        <v>31.68</v>
      </c>
      <c r="F229" s="204">
        <v>32.01</v>
      </c>
      <c r="G229" s="204">
        <v>19.010000000000002</v>
      </c>
      <c r="H229" s="204">
        <v>42.68</v>
      </c>
      <c r="I229" s="204">
        <v>25.34</v>
      </c>
      <c r="J229" s="206">
        <v>98.76</v>
      </c>
      <c r="K229" s="206">
        <v>58.7</v>
      </c>
      <c r="L229" s="206"/>
      <c r="M229" s="206"/>
      <c r="N229" s="206">
        <v>64.02</v>
      </c>
      <c r="O229" s="206">
        <v>38.020000000000003</v>
      </c>
      <c r="P229" s="206">
        <v>85.36</v>
      </c>
      <c r="Q229" s="206">
        <v>50.68</v>
      </c>
      <c r="R229" s="206"/>
      <c r="T229" s="206"/>
      <c r="V229" s="206"/>
      <c r="W229" s="206"/>
      <c r="X229" s="206"/>
      <c r="Y229" s="206"/>
    </row>
    <row r="230" spans="1:25">
      <c r="A230" s="201">
        <v>223</v>
      </c>
      <c r="B230" s="204">
        <v>53.41</v>
      </c>
      <c r="C230" s="204">
        <v>31.71</v>
      </c>
      <c r="F230" s="204">
        <v>32.049999999999997</v>
      </c>
      <c r="G230" s="204">
        <v>19.03</v>
      </c>
      <c r="H230" s="204">
        <v>42.73</v>
      </c>
      <c r="I230" s="204">
        <v>25.37</v>
      </c>
      <c r="J230" s="206">
        <v>98.76</v>
      </c>
      <c r="K230" s="206">
        <v>58.7</v>
      </c>
      <c r="L230" s="206"/>
      <c r="M230" s="206"/>
      <c r="N230" s="206">
        <v>64.099999999999994</v>
      </c>
      <c r="O230" s="206">
        <v>38.06</v>
      </c>
      <c r="P230" s="206">
        <v>85.46</v>
      </c>
      <c r="Q230" s="206">
        <v>50.74</v>
      </c>
      <c r="R230" s="206"/>
      <c r="T230" s="206"/>
      <c r="V230" s="206"/>
      <c r="W230" s="206"/>
      <c r="X230" s="206"/>
      <c r="Y230" s="206"/>
    </row>
    <row r="231" spans="1:25">
      <c r="A231" s="201">
        <v>224</v>
      </c>
      <c r="B231" s="204">
        <v>53.46</v>
      </c>
      <c r="C231" s="204">
        <v>31.74</v>
      </c>
      <c r="F231" s="204">
        <v>32.08</v>
      </c>
      <c r="G231" s="204">
        <v>19.04</v>
      </c>
      <c r="H231" s="204">
        <v>42.77</v>
      </c>
      <c r="I231" s="204">
        <v>25.39</v>
      </c>
      <c r="J231" s="206">
        <v>98.76</v>
      </c>
      <c r="K231" s="206">
        <v>58.7</v>
      </c>
      <c r="L231" s="206"/>
      <c r="M231" s="206"/>
      <c r="N231" s="206">
        <v>64.16</v>
      </c>
      <c r="O231" s="206">
        <v>38.08</v>
      </c>
      <c r="P231" s="206">
        <v>85.54</v>
      </c>
      <c r="Q231" s="206">
        <v>50.78</v>
      </c>
      <c r="R231" s="206"/>
      <c r="T231" s="206"/>
      <c r="V231" s="206"/>
      <c r="W231" s="206"/>
      <c r="X231" s="206"/>
      <c r="Y231" s="206"/>
    </row>
    <row r="232" spans="1:25">
      <c r="A232" s="201">
        <v>225</v>
      </c>
      <c r="B232" s="204">
        <v>53.51</v>
      </c>
      <c r="C232" s="204">
        <v>31.77</v>
      </c>
      <c r="F232" s="204">
        <v>32.11</v>
      </c>
      <c r="G232" s="204">
        <v>19.059999999999999</v>
      </c>
      <c r="H232" s="204">
        <v>42.81</v>
      </c>
      <c r="I232" s="204">
        <v>25.42</v>
      </c>
      <c r="J232" s="206">
        <v>98.76</v>
      </c>
      <c r="K232" s="206">
        <v>58.7</v>
      </c>
      <c r="L232" s="206"/>
      <c r="M232" s="206"/>
      <c r="N232" s="206">
        <v>64.22</v>
      </c>
      <c r="O232" s="206">
        <v>38.119999999999997</v>
      </c>
      <c r="P232" s="206">
        <v>85.62</v>
      </c>
      <c r="Q232" s="206">
        <v>50.84</v>
      </c>
      <c r="R232" s="206"/>
      <c r="T232" s="206"/>
      <c r="V232" s="206"/>
      <c r="W232" s="206"/>
      <c r="X232" s="206"/>
      <c r="Y232" s="206"/>
    </row>
    <row r="233" spans="1:25">
      <c r="A233" s="201">
        <v>226</v>
      </c>
      <c r="B233" s="204">
        <v>53.56</v>
      </c>
      <c r="C233" s="204">
        <v>31.8</v>
      </c>
      <c r="F233" s="204">
        <v>32.14</v>
      </c>
      <c r="G233" s="204">
        <v>19.079999999999998</v>
      </c>
      <c r="H233" s="204">
        <v>42.85</v>
      </c>
      <c r="I233" s="204">
        <v>25.44</v>
      </c>
      <c r="J233" s="206">
        <v>98.76</v>
      </c>
      <c r="K233" s="206">
        <v>58.7</v>
      </c>
      <c r="L233" s="206"/>
      <c r="M233" s="206"/>
      <c r="N233" s="206">
        <v>64.28</v>
      </c>
      <c r="O233" s="206">
        <v>38.159999999999997</v>
      </c>
      <c r="P233" s="206">
        <v>85.7</v>
      </c>
      <c r="Q233" s="206">
        <v>50.88</v>
      </c>
      <c r="R233" s="206"/>
      <c r="T233" s="206"/>
      <c r="V233" s="206"/>
      <c r="W233" s="206"/>
      <c r="X233" s="206"/>
      <c r="Y233" s="206"/>
    </row>
    <row r="234" spans="1:25">
      <c r="A234" s="201">
        <v>227</v>
      </c>
      <c r="B234" s="204">
        <v>53.61</v>
      </c>
      <c r="C234" s="204">
        <v>31.83</v>
      </c>
      <c r="F234" s="204">
        <v>32.17</v>
      </c>
      <c r="G234" s="204">
        <v>19.100000000000001</v>
      </c>
      <c r="H234" s="204">
        <v>42.89</v>
      </c>
      <c r="I234" s="204">
        <v>25.46</v>
      </c>
      <c r="J234" s="206">
        <v>98.76</v>
      </c>
      <c r="K234" s="206">
        <v>58.7</v>
      </c>
      <c r="L234" s="206"/>
      <c r="M234" s="206"/>
      <c r="N234" s="206">
        <v>64.34</v>
      </c>
      <c r="O234" s="206">
        <v>38.200000000000003</v>
      </c>
      <c r="P234" s="206">
        <v>85.78</v>
      </c>
      <c r="Q234" s="206">
        <v>50.92</v>
      </c>
      <c r="R234" s="206"/>
      <c r="T234" s="206"/>
      <c r="V234" s="206"/>
      <c r="W234" s="206"/>
      <c r="X234" s="206"/>
      <c r="Y234" s="206"/>
    </row>
    <row r="235" spans="1:25">
      <c r="A235" s="201">
        <v>228</v>
      </c>
      <c r="B235" s="204">
        <v>53.66</v>
      </c>
      <c r="C235" s="204">
        <v>31.86</v>
      </c>
      <c r="F235" s="204">
        <v>32.200000000000003</v>
      </c>
      <c r="G235" s="204">
        <v>19.12</v>
      </c>
      <c r="H235" s="204">
        <v>42.93</v>
      </c>
      <c r="I235" s="204">
        <v>25.49</v>
      </c>
      <c r="J235" s="206">
        <v>98.76</v>
      </c>
      <c r="K235" s="206">
        <v>58.7</v>
      </c>
      <c r="L235" s="206"/>
      <c r="M235" s="206"/>
      <c r="N235" s="206">
        <v>64.400000000000006</v>
      </c>
      <c r="O235" s="206">
        <v>38.24</v>
      </c>
      <c r="P235" s="206">
        <v>85.86</v>
      </c>
      <c r="Q235" s="206">
        <v>50.98</v>
      </c>
      <c r="R235" s="206"/>
      <c r="T235" s="206"/>
      <c r="V235" s="206"/>
      <c r="W235" s="206"/>
      <c r="X235" s="206"/>
      <c r="Y235" s="206"/>
    </row>
    <row r="236" spans="1:25">
      <c r="A236" s="201">
        <v>229</v>
      </c>
      <c r="B236" s="204">
        <v>53.72</v>
      </c>
      <c r="C236" s="204">
        <v>31.89</v>
      </c>
      <c r="F236" s="204">
        <v>32.229999999999997</v>
      </c>
      <c r="G236" s="204">
        <v>19.13</v>
      </c>
      <c r="H236" s="204">
        <v>42.98</v>
      </c>
      <c r="I236" s="204">
        <v>25.51</v>
      </c>
      <c r="J236" s="206">
        <v>98.76</v>
      </c>
      <c r="K236" s="206">
        <v>58.7</v>
      </c>
      <c r="L236" s="206"/>
      <c r="M236" s="206"/>
      <c r="N236" s="206">
        <v>64.459999999999994</v>
      </c>
      <c r="O236" s="206">
        <v>38.26</v>
      </c>
      <c r="P236" s="206">
        <v>85.96</v>
      </c>
      <c r="Q236" s="206">
        <v>51.02</v>
      </c>
      <c r="R236" s="206"/>
      <c r="T236" s="206"/>
      <c r="V236" s="206"/>
      <c r="W236" s="206"/>
      <c r="X236" s="206"/>
      <c r="Y236" s="206"/>
    </row>
    <row r="237" spans="1:25">
      <c r="A237" s="201">
        <v>230</v>
      </c>
      <c r="B237" s="204">
        <v>53.77</v>
      </c>
      <c r="C237" s="204">
        <v>31.92</v>
      </c>
      <c r="F237" s="204">
        <v>32.26</v>
      </c>
      <c r="G237" s="204">
        <v>19.149999999999999</v>
      </c>
      <c r="H237" s="204">
        <v>43.02</v>
      </c>
      <c r="I237" s="204">
        <v>25.54</v>
      </c>
      <c r="J237" s="206">
        <v>98.76</v>
      </c>
      <c r="K237" s="206">
        <v>58.7</v>
      </c>
      <c r="L237" s="206"/>
      <c r="M237" s="206"/>
      <c r="N237" s="206">
        <v>64.52</v>
      </c>
      <c r="O237" s="206">
        <v>38.299999999999997</v>
      </c>
      <c r="P237" s="206">
        <v>86.04</v>
      </c>
      <c r="Q237" s="206">
        <v>51.08</v>
      </c>
      <c r="R237" s="206"/>
      <c r="T237" s="206"/>
      <c r="V237" s="206"/>
      <c r="W237" s="206"/>
      <c r="X237" s="206"/>
      <c r="Y237" s="206"/>
    </row>
    <row r="238" spans="1:25">
      <c r="A238" s="201">
        <v>231</v>
      </c>
      <c r="B238" s="204">
        <v>53.82</v>
      </c>
      <c r="C238" s="204">
        <v>31.95</v>
      </c>
      <c r="F238" s="204">
        <v>32.29</v>
      </c>
      <c r="G238" s="204">
        <v>19.170000000000002</v>
      </c>
      <c r="H238" s="204">
        <v>43.06</v>
      </c>
      <c r="I238" s="204">
        <v>25.56</v>
      </c>
      <c r="J238" s="206">
        <v>98.76</v>
      </c>
      <c r="K238" s="206">
        <v>58.7</v>
      </c>
      <c r="L238" s="206"/>
      <c r="M238" s="206"/>
      <c r="N238" s="206">
        <v>64.58</v>
      </c>
      <c r="O238" s="206">
        <v>38.340000000000003</v>
      </c>
      <c r="P238" s="206">
        <v>86.12</v>
      </c>
      <c r="Q238" s="206">
        <v>51.12</v>
      </c>
      <c r="R238" s="206"/>
      <c r="T238" s="206"/>
      <c r="V238" s="206"/>
      <c r="W238" s="206"/>
      <c r="X238" s="206"/>
      <c r="Y238" s="206"/>
    </row>
    <row r="239" spans="1:25">
      <c r="A239" s="201">
        <v>232</v>
      </c>
      <c r="B239" s="204">
        <v>53.87</v>
      </c>
      <c r="C239" s="204">
        <v>31.98</v>
      </c>
      <c r="F239" s="204">
        <v>32.32</v>
      </c>
      <c r="G239" s="204">
        <v>19.190000000000001</v>
      </c>
      <c r="H239" s="204">
        <v>43.1</v>
      </c>
      <c r="I239" s="204">
        <v>25.58</v>
      </c>
      <c r="J239" s="206">
        <v>98.76</v>
      </c>
      <c r="K239" s="206">
        <v>58.7</v>
      </c>
      <c r="L239" s="206"/>
      <c r="M239" s="206"/>
      <c r="N239" s="206">
        <v>64.64</v>
      </c>
      <c r="O239" s="206">
        <v>38.380000000000003</v>
      </c>
      <c r="P239" s="206">
        <v>86.2</v>
      </c>
      <c r="Q239" s="206">
        <v>51.16</v>
      </c>
      <c r="R239" s="206"/>
      <c r="T239" s="206"/>
      <c r="V239" s="206"/>
      <c r="W239" s="206"/>
      <c r="X239" s="206"/>
      <c r="Y239" s="206"/>
    </row>
    <row r="240" spans="1:25">
      <c r="A240" s="201">
        <v>233</v>
      </c>
      <c r="B240" s="204">
        <v>53.92</v>
      </c>
      <c r="C240" s="204">
        <v>32.01</v>
      </c>
      <c r="F240" s="204">
        <v>32.35</v>
      </c>
      <c r="G240" s="204">
        <v>19.21</v>
      </c>
      <c r="H240" s="204">
        <v>43.14</v>
      </c>
      <c r="I240" s="204">
        <v>25.61</v>
      </c>
      <c r="J240" s="206">
        <v>98.76</v>
      </c>
      <c r="K240" s="206">
        <v>58.7</v>
      </c>
      <c r="L240" s="206"/>
      <c r="M240" s="206"/>
      <c r="N240" s="206">
        <v>64.7</v>
      </c>
      <c r="O240" s="206">
        <v>38.42</v>
      </c>
      <c r="P240" s="206">
        <v>86.28</v>
      </c>
      <c r="Q240" s="206">
        <v>51.22</v>
      </c>
      <c r="R240" s="206"/>
      <c r="T240" s="206"/>
      <c r="V240" s="206"/>
      <c r="W240" s="206"/>
      <c r="X240" s="206"/>
      <c r="Y240" s="206"/>
    </row>
    <row r="241" spans="1:25">
      <c r="A241" s="201">
        <v>234</v>
      </c>
      <c r="B241" s="204">
        <v>53.97</v>
      </c>
      <c r="C241" s="204">
        <v>32.04</v>
      </c>
      <c r="F241" s="204">
        <v>32.380000000000003</v>
      </c>
      <c r="G241" s="204">
        <v>19.22</v>
      </c>
      <c r="H241" s="204">
        <v>43.18</v>
      </c>
      <c r="I241" s="204">
        <v>25.63</v>
      </c>
      <c r="J241" s="206">
        <v>98.76</v>
      </c>
      <c r="K241" s="206">
        <v>58.7</v>
      </c>
      <c r="L241" s="206"/>
      <c r="M241" s="206"/>
      <c r="N241" s="206">
        <v>64.760000000000005</v>
      </c>
      <c r="O241" s="206">
        <v>38.44</v>
      </c>
      <c r="P241" s="206">
        <v>86.36</v>
      </c>
      <c r="Q241" s="206">
        <v>51.26</v>
      </c>
      <c r="R241" s="206"/>
      <c r="T241" s="206"/>
      <c r="V241" s="206"/>
      <c r="W241" s="206"/>
      <c r="X241" s="206"/>
      <c r="Y241" s="206"/>
    </row>
    <row r="242" spans="1:25">
      <c r="A242" s="201">
        <v>235</v>
      </c>
      <c r="B242" s="204">
        <v>54.02</v>
      </c>
      <c r="C242" s="204">
        <v>32.07</v>
      </c>
      <c r="F242" s="204">
        <v>32.409999999999997</v>
      </c>
      <c r="G242" s="204">
        <v>19.239999999999998</v>
      </c>
      <c r="H242" s="204">
        <v>43.22</v>
      </c>
      <c r="I242" s="204">
        <v>25.66</v>
      </c>
      <c r="J242" s="206">
        <v>98.76</v>
      </c>
      <c r="K242" s="206">
        <v>58.7</v>
      </c>
      <c r="L242" s="206"/>
      <c r="M242" s="206"/>
      <c r="N242" s="206">
        <v>64.819999999999993</v>
      </c>
      <c r="O242" s="206">
        <v>38.479999999999997</v>
      </c>
      <c r="P242" s="206">
        <v>86.44</v>
      </c>
      <c r="Q242" s="206">
        <v>51.32</v>
      </c>
      <c r="R242" s="206"/>
      <c r="T242" s="206"/>
      <c r="V242" s="206"/>
      <c r="W242" s="206"/>
      <c r="X242" s="206"/>
      <c r="Y242" s="206"/>
    </row>
    <row r="243" spans="1:25">
      <c r="A243" s="201">
        <v>236</v>
      </c>
      <c r="B243" s="204">
        <v>54.08</v>
      </c>
      <c r="C243" s="204">
        <v>32.1</v>
      </c>
      <c r="F243" s="204">
        <v>32.450000000000003</v>
      </c>
      <c r="G243" s="204">
        <v>19.260000000000002</v>
      </c>
      <c r="H243" s="204">
        <v>43.26</v>
      </c>
      <c r="I243" s="204">
        <v>25.68</v>
      </c>
      <c r="J243" s="206">
        <v>98.76</v>
      </c>
      <c r="K243" s="206">
        <v>58.7</v>
      </c>
      <c r="L243" s="206"/>
      <c r="M243" s="206"/>
      <c r="N243" s="206">
        <v>64.900000000000006</v>
      </c>
      <c r="O243" s="206">
        <v>38.520000000000003</v>
      </c>
      <c r="P243" s="206">
        <v>86.52</v>
      </c>
      <c r="Q243" s="206">
        <v>51.36</v>
      </c>
      <c r="R243" s="206"/>
      <c r="T243" s="206"/>
      <c r="V243" s="206"/>
      <c r="W243" s="206"/>
      <c r="X243" s="206"/>
      <c r="Y243" s="206"/>
    </row>
    <row r="244" spans="1:25">
      <c r="A244" s="201">
        <v>237</v>
      </c>
      <c r="B244" s="204">
        <v>54.13</v>
      </c>
      <c r="C244" s="204">
        <v>32.130000000000003</v>
      </c>
      <c r="F244" s="204">
        <v>32.479999999999997</v>
      </c>
      <c r="G244" s="204">
        <v>19.28</v>
      </c>
      <c r="H244" s="204">
        <v>43.3</v>
      </c>
      <c r="I244" s="204">
        <v>25.7</v>
      </c>
      <c r="J244" s="206">
        <v>98.76</v>
      </c>
      <c r="K244" s="206">
        <v>58.7</v>
      </c>
      <c r="L244" s="206"/>
      <c r="M244" s="206"/>
      <c r="N244" s="206">
        <v>64.959999999999994</v>
      </c>
      <c r="O244" s="206">
        <v>38.56</v>
      </c>
      <c r="P244" s="206">
        <v>86.6</v>
      </c>
      <c r="Q244" s="206">
        <v>51.4</v>
      </c>
      <c r="R244" s="206"/>
      <c r="T244" s="206"/>
      <c r="V244" s="206"/>
      <c r="W244" s="206"/>
      <c r="X244" s="206"/>
      <c r="Y244" s="206"/>
    </row>
    <row r="245" spans="1:25">
      <c r="A245" s="201">
        <v>238</v>
      </c>
      <c r="B245" s="204">
        <v>54.18</v>
      </c>
      <c r="C245" s="204">
        <v>32.159999999999997</v>
      </c>
      <c r="F245" s="204">
        <v>32.51</v>
      </c>
      <c r="G245" s="204">
        <v>19.3</v>
      </c>
      <c r="H245" s="204">
        <v>43.34</v>
      </c>
      <c r="I245" s="204">
        <v>25.73</v>
      </c>
      <c r="J245" s="206">
        <v>98.76</v>
      </c>
      <c r="K245" s="206">
        <v>58.7</v>
      </c>
      <c r="L245" s="206"/>
      <c r="M245" s="206"/>
      <c r="N245" s="206">
        <v>65.02</v>
      </c>
      <c r="O245" s="206">
        <v>38.6</v>
      </c>
      <c r="P245" s="206">
        <v>86.68</v>
      </c>
      <c r="Q245" s="206">
        <v>51.46</v>
      </c>
      <c r="R245" s="206"/>
      <c r="T245" s="206"/>
      <c r="V245" s="206"/>
      <c r="W245" s="206"/>
      <c r="X245" s="206"/>
      <c r="Y245" s="206"/>
    </row>
    <row r="246" spans="1:25">
      <c r="A246" s="201">
        <v>239</v>
      </c>
      <c r="B246" s="204">
        <v>54.23</v>
      </c>
      <c r="C246" s="204">
        <v>32.19</v>
      </c>
      <c r="F246" s="204">
        <v>32.54</v>
      </c>
      <c r="G246" s="204">
        <v>19.309999999999999</v>
      </c>
      <c r="H246" s="204">
        <v>43.38</v>
      </c>
      <c r="I246" s="204">
        <v>25.75</v>
      </c>
      <c r="J246" s="206">
        <v>98.76</v>
      </c>
      <c r="K246" s="206">
        <v>58.7</v>
      </c>
      <c r="L246" s="206"/>
      <c r="M246" s="206"/>
      <c r="N246" s="206">
        <v>65.08</v>
      </c>
      <c r="O246" s="206">
        <v>38.619999999999997</v>
      </c>
      <c r="P246" s="206">
        <v>86.76</v>
      </c>
      <c r="Q246" s="206">
        <v>51.5</v>
      </c>
      <c r="R246" s="206"/>
      <c r="T246" s="206"/>
      <c r="V246" s="206"/>
      <c r="W246" s="206"/>
      <c r="X246" s="206"/>
      <c r="Y246" s="206"/>
    </row>
    <row r="247" spans="1:25">
      <c r="A247" s="201">
        <v>240</v>
      </c>
      <c r="B247" s="204">
        <v>54.28</v>
      </c>
      <c r="C247" s="204">
        <v>32.22</v>
      </c>
      <c r="F247" s="204">
        <v>32.57</v>
      </c>
      <c r="G247" s="204">
        <v>19.329999999999998</v>
      </c>
      <c r="H247" s="204">
        <v>43.42</v>
      </c>
      <c r="I247" s="204">
        <v>25.78</v>
      </c>
      <c r="J247" s="206">
        <v>98.76</v>
      </c>
      <c r="K247" s="206">
        <v>58.7</v>
      </c>
      <c r="L247" s="206"/>
      <c r="M247" s="206"/>
      <c r="N247" s="206">
        <v>65.14</v>
      </c>
      <c r="O247" s="206">
        <v>38.659999999999997</v>
      </c>
      <c r="P247" s="206">
        <v>86.84</v>
      </c>
      <c r="Q247" s="206">
        <v>51.56</v>
      </c>
      <c r="R247" s="206"/>
      <c r="T247" s="206"/>
      <c r="V247" s="206"/>
      <c r="W247" s="206"/>
      <c r="X247" s="206"/>
      <c r="Y247" s="206"/>
    </row>
    <row r="248" spans="1:25">
      <c r="A248" s="201">
        <v>241</v>
      </c>
      <c r="B248" s="204">
        <v>54.33</v>
      </c>
      <c r="C248" s="204">
        <v>32.25</v>
      </c>
      <c r="F248" s="204">
        <v>32.6</v>
      </c>
      <c r="G248" s="204">
        <v>19.350000000000001</v>
      </c>
      <c r="H248" s="204">
        <v>43.46</v>
      </c>
      <c r="I248" s="204">
        <v>25.8</v>
      </c>
      <c r="J248" s="206">
        <v>98.76</v>
      </c>
      <c r="K248" s="206">
        <v>58.7</v>
      </c>
      <c r="L248" s="206"/>
      <c r="M248" s="206"/>
      <c r="N248" s="206">
        <v>65.2</v>
      </c>
      <c r="O248" s="206">
        <v>38.700000000000003</v>
      </c>
      <c r="P248" s="206">
        <v>86.92</v>
      </c>
      <c r="Q248" s="206">
        <v>51.6</v>
      </c>
      <c r="R248" s="206"/>
      <c r="T248" s="206"/>
      <c r="V248" s="206"/>
      <c r="W248" s="206"/>
      <c r="X248" s="206"/>
      <c r="Y248" s="206"/>
    </row>
    <row r="249" spans="1:25">
      <c r="A249" s="201">
        <v>242</v>
      </c>
      <c r="B249" s="204">
        <v>54.39</v>
      </c>
      <c r="C249" s="204">
        <v>32.28</v>
      </c>
      <c r="F249" s="204">
        <v>32.630000000000003</v>
      </c>
      <c r="G249" s="204">
        <v>19.37</v>
      </c>
      <c r="H249" s="204">
        <v>43.51</v>
      </c>
      <c r="I249" s="204">
        <v>25.82</v>
      </c>
      <c r="J249" s="206">
        <v>98.76</v>
      </c>
      <c r="K249" s="206">
        <v>58.7</v>
      </c>
      <c r="L249" s="206"/>
      <c r="M249" s="206"/>
      <c r="N249" s="206">
        <v>65.260000000000005</v>
      </c>
      <c r="O249" s="206">
        <v>38.74</v>
      </c>
      <c r="P249" s="206">
        <v>87.02</v>
      </c>
      <c r="Q249" s="206">
        <v>51.64</v>
      </c>
      <c r="R249" s="206"/>
      <c r="T249" s="206"/>
      <c r="V249" s="206"/>
      <c r="W249" s="206"/>
      <c r="X249" s="206"/>
      <c r="Y249" s="206"/>
    </row>
    <row r="250" spans="1:25">
      <c r="A250" s="201">
        <v>243</v>
      </c>
      <c r="B250" s="204">
        <v>54.44</v>
      </c>
      <c r="C250" s="204">
        <v>32.31</v>
      </c>
      <c r="F250" s="204">
        <v>32.659999999999997</v>
      </c>
      <c r="G250" s="204">
        <v>19.39</v>
      </c>
      <c r="H250" s="204">
        <v>43.55</v>
      </c>
      <c r="I250" s="204">
        <v>25.85</v>
      </c>
      <c r="J250" s="206">
        <v>98.76</v>
      </c>
      <c r="K250" s="206">
        <v>58.7</v>
      </c>
      <c r="L250" s="206"/>
      <c r="M250" s="206"/>
      <c r="N250" s="206">
        <v>65.319999999999993</v>
      </c>
      <c r="O250" s="206">
        <v>38.78</v>
      </c>
      <c r="P250" s="206">
        <v>87.1</v>
      </c>
      <c r="Q250" s="206">
        <v>51.7</v>
      </c>
      <c r="R250" s="206"/>
      <c r="T250" s="206"/>
      <c r="V250" s="206"/>
      <c r="W250" s="206"/>
      <c r="X250" s="206"/>
      <c r="Y250" s="206"/>
    </row>
    <row r="251" spans="1:25">
      <c r="A251" s="201">
        <v>244</v>
      </c>
      <c r="B251" s="204">
        <v>54.49</v>
      </c>
      <c r="C251" s="204">
        <v>32.35</v>
      </c>
      <c r="F251" s="204">
        <v>32.69</v>
      </c>
      <c r="G251" s="204">
        <v>19.41</v>
      </c>
      <c r="H251" s="204">
        <v>43.59</v>
      </c>
      <c r="I251" s="204">
        <v>25.88</v>
      </c>
      <c r="J251" s="206">
        <v>98.76</v>
      </c>
      <c r="K251" s="206">
        <v>58.7</v>
      </c>
      <c r="L251" s="206"/>
      <c r="M251" s="206"/>
      <c r="N251" s="206">
        <v>65.38</v>
      </c>
      <c r="O251" s="206">
        <v>38.82</v>
      </c>
      <c r="P251" s="206">
        <v>87.18</v>
      </c>
      <c r="Q251" s="206">
        <v>51.76</v>
      </c>
      <c r="R251" s="206"/>
      <c r="T251" s="206"/>
      <c r="V251" s="206"/>
      <c r="W251" s="206"/>
      <c r="X251" s="206"/>
      <c r="Y251" s="206"/>
    </row>
    <row r="252" spans="1:25">
      <c r="A252" s="201">
        <v>245</v>
      </c>
      <c r="B252" s="204">
        <v>54.54</v>
      </c>
      <c r="C252" s="204">
        <v>32.380000000000003</v>
      </c>
      <c r="F252" s="204">
        <v>32.72</v>
      </c>
      <c r="G252" s="204">
        <v>19.43</v>
      </c>
      <c r="H252" s="204">
        <v>43.63</v>
      </c>
      <c r="I252" s="204">
        <v>25.9</v>
      </c>
      <c r="J252" s="206">
        <v>98.76</v>
      </c>
      <c r="K252" s="206">
        <v>58.7</v>
      </c>
      <c r="L252" s="206"/>
      <c r="M252" s="206"/>
      <c r="N252" s="206">
        <v>65.44</v>
      </c>
      <c r="O252" s="206">
        <v>38.86</v>
      </c>
      <c r="P252" s="206">
        <v>87.26</v>
      </c>
      <c r="Q252" s="206">
        <v>51.8</v>
      </c>
      <c r="R252" s="206"/>
      <c r="T252" s="206"/>
      <c r="V252" s="206"/>
      <c r="W252" s="206"/>
      <c r="X252" s="206"/>
      <c r="Y252" s="206"/>
    </row>
    <row r="253" spans="1:25">
      <c r="A253" s="201">
        <v>246</v>
      </c>
      <c r="B253" s="204">
        <v>54.59</v>
      </c>
      <c r="C253" s="204">
        <v>32.409999999999997</v>
      </c>
      <c r="F253" s="204">
        <v>32.75</v>
      </c>
      <c r="G253" s="204">
        <v>19.45</v>
      </c>
      <c r="H253" s="204">
        <v>43.67</v>
      </c>
      <c r="I253" s="204">
        <v>25.93</v>
      </c>
      <c r="J253" s="206">
        <v>98.76</v>
      </c>
      <c r="K253" s="206">
        <v>58.7</v>
      </c>
      <c r="L253" s="206"/>
      <c r="M253" s="206"/>
      <c r="N253" s="206">
        <v>65.5</v>
      </c>
      <c r="O253" s="206">
        <v>38.9</v>
      </c>
      <c r="P253" s="206">
        <v>87.34</v>
      </c>
      <c r="Q253" s="206">
        <v>51.86</v>
      </c>
      <c r="R253" s="206"/>
      <c r="T253" s="206"/>
      <c r="V253" s="206"/>
      <c r="W253" s="206"/>
      <c r="X253" s="206"/>
      <c r="Y253" s="206"/>
    </row>
    <row r="254" spans="1:25">
      <c r="A254" s="201">
        <v>247</v>
      </c>
      <c r="B254" s="204">
        <v>54.64</v>
      </c>
      <c r="C254" s="204">
        <v>32.44</v>
      </c>
      <c r="F254" s="204">
        <v>32.78</v>
      </c>
      <c r="G254" s="204">
        <v>19.46</v>
      </c>
      <c r="H254" s="204">
        <v>43.71</v>
      </c>
      <c r="I254" s="204">
        <v>25.95</v>
      </c>
      <c r="J254" s="206">
        <v>98.76</v>
      </c>
      <c r="K254" s="206">
        <v>58.7</v>
      </c>
      <c r="L254" s="206"/>
      <c r="M254" s="206"/>
      <c r="N254" s="206">
        <v>65.56</v>
      </c>
      <c r="O254" s="206">
        <v>38.92</v>
      </c>
      <c r="P254" s="206">
        <v>87.42</v>
      </c>
      <c r="Q254" s="206">
        <v>51.9</v>
      </c>
      <c r="R254" s="206"/>
      <c r="T254" s="206"/>
      <c r="V254" s="206"/>
      <c r="W254" s="206"/>
      <c r="X254" s="206"/>
      <c r="Y254" s="206"/>
    </row>
    <row r="255" spans="1:25">
      <c r="A255" s="201">
        <v>248</v>
      </c>
      <c r="B255" s="204">
        <v>54.69</v>
      </c>
      <c r="C255" s="204">
        <v>32.47</v>
      </c>
      <c r="F255" s="204">
        <v>32.81</v>
      </c>
      <c r="G255" s="204">
        <v>19.48</v>
      </c>
      <c r="H255" s="204">
        <v>43.75</v>
      </c>
      <c r="I255" s="204">
        <v>25.98</v>
      </c>
      <c r="J255" s="206">
        <v>98.76</v>
      </c>
      <c r="K255" s="206">
        <v>58.7</v>
      </c>
      <c r="L255" s="206"/>
      <c r="M255" s="206"/>
      <c r="N255" s="206">
        <v>65.62</v>
      </c>
      <c r="O255" s="206">
        <v>38.96</v>
      </c>
      <c r="P255" s="206">
        <v>87.5</v>
      </c>
      <c r="Q255" s="206">
        <v>51.96</v>
      </c>
      <c r="R255" s="206"/>
      <c r="T255" s="206"/>
      <c r="V255" s="206"/>
      <c r="W255" s="206"/>
      <c r="X255" s="206"/>
      <c r="Y255" s="206"/>
    </row>
    <row r="256" spans="1:25">
      <c r="A256" s="201">
        <v>249</v>
      </c>
      <c r="B256" s="204">
        <v>54.75</v>
      </c>
      <c r="C256" s="204">
        <v>32.5</v>
      </c>
      <c r="F256" s="204">
        <v>32.85</v>
      </c>
      <c r="G256" s="204">
        <v>19.5</v>
      </c>
      <c r="H256" s="204">
        <v>43.8</v>
      </c>
      <c r="I256" s="204">
        <v>26</v>
      </c>
      <c r="J256" s="206">
        <v>98.76</v>
      </c>
      <c r="K256" s="206">
        <v>58.7</v>
      </c>
      <c r="L256" s="206"/>
      <c r="M256" s="206"/>
      <c r="N256" s="206">
        <v>65.7</v>
      </c>
      <c r="O256" s="206">
        <v>39</v>
      </c>
      <c r="P256" s="206">
        <v>87.6</v>
      </c>
      <c r="Q256" s="206">
        <v>52</v>
      </c>
      <c r="R256" s="206"/>
      <c r="T256" s="206"/>
      <c r="V256" s="206"/>
      <c r="W256" s="206"/>
      <c r="X256" s="206"/>
      <c r="Y256" s="206"/>
    </row>
    <row r="257" spans="1:25">
      <c r="A257" s="201">
        <v>250</v>
      </c>
      <c r="B257" s="204">
        <v>54.8</v>
      </c>
      <c r="C257" s="204">
        <v>32.53</v>
      </c>
      <c r="F257" s="204">
        <v>32.880000000000003</v>
      </c>
      <c r="G257" s="204">
        <v>19.52</v>
      </c>
      <c r="H257" s="204">
        <v>43.84</v>
      </c>
      <c r="I257" s="204">
        <v>26.02</v>
      </c>
      <c r="J257" s="206">
        <v>98.76</v>
      </c>
      <c r="K257" s="206">
        <v>58.7</v>
      </c>
      <c r="L257" s="206"/>
      <c r="M257" s="206"/>
      <c r="N257" s="206">
        <v>65.760000000000005</v>
      </c>
      <c r="O257" s="206">
        <v>39.04</v>
      </c>
      <c r="P257" s="206">
        <v>87.68</v>
      </c>
      <c r="Q257" s="206">
        <v>52.04</v>
      </c>
      <c r="R257" s="206"/>
      <c r="T257" s="206"/>
      <c r="V257" s="206"/>
      <c r="W257" s="206"/>
      <c r="X257" s="206"/>
      <c r="Y257" s="206"/>
    </row>
    <row r="258" spans="1:25">
      <c r="A258" s="201">
        <v>999</v>
      </c>
      <c r="B258" s="204">
        <v>54.8</v>
      </c>
      <c r="C258" s="204">
        <v>32.53</v>
      </c>
      <c r="F258" s="204">
        <v>32.880000000000003</v>
      </c>
      <c r="G258" s="204">
        <v>19.52</v>
      </c>
      <c r="H258" s="204">
        <v>43.84</v>
      </c>
      <c r="I258" s="204">
        <v>26.02</v>
      </c>
      <c r="J258" s="206">
        <v>98.76</v>
      </c>
      <c r="K258" s="206">
        <v>58.7</v>
      </c>
      <c r="L258" s="206"/>
      <c r="M258" s="206"/>
      <c r="N258" s="206">
        <v>65.760000000000005</v>
      </c>
      <c r="O258" s="206">
        <v>39.04</v>
      </c>
      <c r="P258" s="206">
        <v>87.68</v>
      </c>
      <c r="Q258" s="206">
        <v>52.04</v>
      </c>
      <c r="R258" s="206"/>
      <c r="T258" s="206"/>
      <c r="V258" s="206"/>
      <c r="W258" s="206"/>
      <c r="X258" s="206"/>
      <c r="Y258" s="206"/>
    </row>
    <row r="259" spans="1:25">
      <c r="H259" s="217"/>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AB1CD-4066-4435-B37C-48FE1A775C69}">
  <sheetPr>
    <tabColor rgb="FF00B050"/>
  </sheetPr>
  <dimension ref="A1:AV1000"/>
  <sheetViews>
    <sheetView workbookViewId="0">
      <selection activeCell="E21" sqref="E21"/>
    </sheetView>
  </sheetViews>
  <sheetFormatPr defaultColWidth="12.625" defaultRowHeight="15"/>
  <cols>
    <col min="1" max="1" width="15.75" style="294" customWidth="1"/>
    <col min="2" max="9" width="10.125" style="294" customWidth="1"/>
    <col min="10" max="11" width="9.25" style="294" customWidth="1"/>
    <col min="12" max="14" width="8" style="294" customWidth="1"/>
    <col min="15" max="17" width="9.25" style="294" customWidth="1"/>
    <col min="18" max="18" width="8" style="294" customWidth="1"/>
    <col min="19" max="19" width="8.375" style="294" customWidth="1"/>
    <col min="20" max="20" width="10.875" style="294" customWidth="1"/>
    <col min="21" max="21" width="10" style="294" customWidth="1"/>
    <col min="22" max="25" width="8" style="294" customWidth="1"/>
    <col min="26" max="26" width="9.125" style="294" customWidth="1"/>
    <col min="27" max="27" width="9" style="294" customWidth="1"/>
    <col min="28" max="29" width="9.125" style="294" bestFit="1" customWidth="1"/>
    <col min="30" max="30" width="10.375" style="294" customWidth="1"/>
    <col min="31" max="31" width="9.125" style="294" bestFit="1" customWidth="1"/>
    <col min="32" max="32" width="10.25" style="294" customWidth="1"/>
    <col min="33" max="33" width="9.125" style="294" bestFit="1" customWidth="1"/>
    <col min="34" max="48" width="7" style="294" customWidth="1"/>
    <col min="49" max="16384" width="12.625" style="294"/>
  </cols>
  <sheetData>
    <row r="1" spans="1:48">
      <c r="A1" s="297"/>
      <c r="B1" s="295"/>
      <c r="C1" s="295"/>
      <c r="D1" s="295"/>
      <c r="E1" s="295"/>
      <c r="F1" s="295"/>
      <c r="G1" s="295"/>
      <c r="H1" s="295"/>
      <c r="I1" s="295"/>
      <c r="J1" s="295"/>
      <c r="K1" s="295"/>
      <c r="L1" s="295"/>
      <c r="M1" s="295"/>
      <c r="N1" s="295"/>
      <c r="O1" s="295"/>
      <c r="P1" s="295"/>
      <c r="Q1" s="295"/>
      <c r="R1" s="295"/>
      <c r="S1" s="296"/>
      <c r="T1" s="295"/>
      <c r="U1" s="296"/>
      <c r="V1" s="295"/>
      <c r="W1" s="295"/>
    </row>
    <row r="2" spans="1:48">
      <c r="A2" s="297" t="s">
        <v>678</v>
      </c>
      <c r="B2" s="327">
        <v>5</v>
      </c>
      <c r="C2" s="295" t="s">
        <v>682</v>
      </c>
      <c r="D2" s="295"/>
      <c r="E2" s="295"/>
      <c r="F2" s="295"/>
      <c r="G2" s="295"/>
      <c r="H2" s="295"/>
      <c r="I2" s="327"/>
      <c r="J2" s="295"/>
      <c r="K2" s="295"/>
      <c r="L2" s="295"/>
      <c r="M2" s="295"/>
      <c r="N2" s="295"/>
      <c r="O2" s="295"/>
      <c r="P2" s="295"/>
      <c r="Q2" s="295"/>
      <c r="R2" s="326" t="s">
        <v>680</v>
      </c>
      <c r="S2" s="296"/>
      <c r="T2" s="295"/>
      <c r="U2" s="296"/>
      <c r="V2" s="295"/>
      <c r="W2" s="295"/>
    </row>
    <row r="3" spans="1:48">
      <c r="A3" s="297" t="s">
        <v>681</v>
      </c>
      <c r="B3" s="320">
        <v>32</v>
      </c>
      <c r="C3" s="295"/>
      <c r="D3" s="295"/>
      <c r="E3" s="295"/>
      <c r="F3" s="295"/>
      <c r="G3" s="324" t="s">
        <v>654</v>
      </c>
      <c r="H3" s="324"/>
      <c r="I3" s="325"/>
      <c r="J3" s="324"/>
      <c r="K3" s="295"/>
      <c r="L3" s="295"/>
      <c r="M3" s="295"/>
      <c r="N3" s="295"/>
      <c r="O3" s="295"/>
      <c r="P3" s="295"/>
      <c r="Q3" s="295"/>
      <c r="R3" s="324" t="s">
        <v>655</v>
      </c>
      <c r="S3" s="323"/>
      <c r="T3" s="322" t="s">
        <v>656</v>
      </c>
      <c r="U3" s="316"/>
      <c r="V3" s="322"/>
      <c r="W3" s="322"/>
    </row>
    <row r="4" spans="1:48">
      <c r="A4" s="320" t="s">
        <v>657</v>
      </c>
      <c r="B4" s="320">
        <v>1</v>
      </c>
      <c r="C4" s="320">
        <v>1</v>
      </c>
      <c r="D4" s="320">
        <v>1</v>
      </c>
      <c r="E4" s="320">
        <v>1</v>
      </c>
      <c r="F4" s="320">
        <v>20</v>
      </c>
      <c r="G4" s="320">
        <v>20</v>
      </c>
      <c r="H4" s="320">
        <v>60</v>
      </c>
      <c r="I4" s="320">
        <v>60</v>
      </c>
      <c r="J4" s="320">
        <v>2</v>
      </c>
      <c r="K4" s="320">
        <v>2</v>
      </c>
      <c r="L4" s="320">
        <v>2</v>
      </c>
      <c r="M4" s="320">
        <v>2</v>
      </c>
      <c r="N4" s="320">
        <v>10</v>
      </c>
      <c r="O4" s="320">
        <v>10</v>
      </c>
      <c r="P4" s="320">
        <v>61</v>
      </c>
      <c r="Q4" s="320">
        <v>61</v>
      </c>
      <c r="R4" s="320">
        <v>37</v>
      </c>
      <c r="S4" s="320">
        <v>37</v>
      </c>
      <c r="T4" s="321">
        <v>34</v>
      </c>
      <c r="U4" s="321">
        <v>34</v>
      </c>
      <c r="V4" s="320"/>
      <c r="W4" s="320"/>
      <c r="X4" s="320"/>
      <c r="Y4" s="320"/>
      <c r="Z4" s="320"/>
      <c r="AA4" s="320"/>
      <c r="AB4" s="320"/>
      <c r="AC4" s="320"/>
      <c r="AD4" s="320"/>
      <c r="AE4" s="320"/>
      <c r="AF4" s="320"/>
      <c r="AG4" s="320"/>
      <c r="AH4" s="320"/>
      <c r="AI4" s="320"/>
      <c r="AJ4" s="320"/>
      <c r="AK4" s="320"/>
      <c r="AL4" s="320"/>
      <c r="AM4" s="320"/>
      <c r="AN4" s="320"/>
      <c r="AO4" s="320"/>
      <c r="AP4" s="320"/>
      <c r="AQ4" s="320"/>
      <c r="AR4" s="320"/>
      <c r="AS4" s="320"/>
      <c r="AT4" s="320"/>
      <c r="AU4" s="320"/>
      <c r="AV4" s="320"/>
    </row>
    <row r="5" spans="1:48">
      <c r="A5" s="318" t="s">
        <v>658</v>
      </c>
      <c r="B5" s="318">
        <v>5001</v>
      </c>
      <c r="C5" s="318">
        <v>5001</v>
      </c>
      <c r="D5" s="318">
        <v>5001</v>
      </c>
      <c r="E5" s="318">
        <v>5001</v>
      </c>
      <c r="F5" s="318">
        <v>5020</v>
      </c>
      <c r="G5" s="318">
        <v>5020</v>
      </c>
      <c r="H5" s="318">
        <v>5060</v>
      </c>
      <c r="I5" s="318">
        <v>5060</v>
      </c>
      <c r="J5" s="318">
        <v>5002</v>
      </c>
      <c r="K5" s="318">
        <v>5002</v>
      </c>
      <c r="L5" s="318">
        <v>5002</v>
      </c>
      <c r="M5" s="318">
        <v>5002</v>
      </c>
      <c r="N5" s="318">
        <v>5010</v>
      </c>
      <c r="O5" s="318">
        <v>5010</v>
      </c>
      <c r="P5" s="318">
        <v>5061</v>
      </c>
      <c r="Q5" s="318">
        <v>5061</v>
      </c>
      <c r="R5" s="318">
        <v>5037</v>
      </c>
      <c r="S5" s="318">
        <v>5037</v>
      </c>
      <c r="T5" s="319">
        <v>5034</v>
      </c>
      <c r="U5" s="319">
        <v>5034</v>
      </c>
      <c r="V5" s="318"/>
      <c r="W5" s="318"/>
      <c r="X5" s="318"/>
      <c r="Y5" s="318"/>
      <c r="Z5" s="318"/>
      <c r="AA5" s="318"/>
      <c r="AB5" s="318"/>
      <c r="AC5" s="318"/>
      <c r="AD5" s="318"/>
      <c r="AE5" s="318"/>
      <c r="AF5" s="318"/>
      <c r="AG5" s="318"/>
      <c r="AH5" s="318"/>
      <c r="AI5" s="318"/>
      <c r="AJ5" s="318"/>
      <c r="AK5" s="318"/>
      <c r="AL5" s="318"/>
      <c r="AM5" s="318"/>
      <c r="AN5" s="318"/>
      <c r="AO5" s="318"/>
      <c r="AP5" s="318"/>
      <c r="AQ5" s="318"/>
      <c r="AR5" s="318"/>
      <c r="AS5" s="318"/>
      <c r="AT5" s="318"/>
      <c r="AU5" s="318"/>
      <c r="AV5" s="318"/>
    </row>
    <row r="6" spans="1:48" ht="45" customHeight="1">
      <c r="A6" s="317" t="s">
        <v>659</v>
      </c>
      <c r="B6" s="316" t="s">
        <v>660</v>
      </c>
      <c r="C6" s="316" t="s">
        <v>661</v>
      </c>
      <c r="D6" s="316" t="s">
        <v>662</v>
      </c>
      <c r="E6" s="316" t="s">
        <v>663</v>
      </c>
      <c r="F6" s="316" t="s">
        <v>664</v>
      </c>
      <c r="G6" s="316" t="s">
        <v>665</v>
      </c>
      <c r="H6" s="316" t="s">
        <v>666</v>
      </c>
      <c r="I6" s="316" t="s">
        <v>667</v>
      </c>
      <c r="J6" s="316" t="s">
        <v>668</v>
      </c>
      <c r="K6" s="316" t="s">
        <v>669</v>
      </c>
      <c r="L6" s="316" t="s">
        <v>670</v>
      </c>
      <c r="M6" s="316" t="s">
        <v>671</v>
      </c>
      <c r="N6" s="316" t="s">
        <v>672</v>
      </c>
      <c r="O6" s="316" t="s">
        <v>673</v>
      </c>
      <c r="P6" s="316" t="s">
        <v>674</v>
      </c>
      <c r="Q6" s="316" t="s">
        <v>675</v>
      </c>
      <c r="R6" s="316" t="s">
        <v>676</v>
      </c>
      <c r="S6" s="316" t="s">
        <v>677</v>
      </c>
      <c r="T6" s="316" t="s">
        <v>693</v>
      </c>
      <c r="U6" s="316" t="s">
        <v>694</v>
      </c>
      <c r="V6" s="316" t="s">
        <v>695</v>
      </c>
      <c r="W6" s="316" t="s">
        <v>696</v>
      </c>
      <c r="X6" s="316" t="s">
        <v>695</v>
      </c>
      <c r="Y6" s="316" t="s">
        <v>696</v>
      </c>
      <c r="Z6" s="314"/>
      <c r="AA6" s="314"/>
      <c r="AB6" s="314"/>
      <c r="AC6" s="314"/>
      <c r="AD6" s="314"/>
      <c r="AE6" s="314"/>
      <c r="AF6" s="314"/>
      <c r="AG6" s="314"/>
      <c r="AH6" s="314"/>
      <c r="AI6" s="314"/>
      <c r="AJ6" s="314"/>
      <c r="AK6" s="314"/>
      <c r="AL6" s="314"/>
      <c r="AM6" s="314"/>
      <c r="AN6" s="314"/>
      <c r="AO6" s="314"/>
      <c r="AP6" s="314"/>
      <c r="AQ6" s="314"/>
      <c r="AR6" s="314"/>
      <c r="AS6" s="314"/>
      <c r="AT6" s="314"/>
      <c r="AU6" s="314"/>
      <c r="AV6" s="314"/>
    </row>
    <row r="7" spans="1:48">
      <c r="A7" s="315">
        <v>0</v>
      </c>
      <c r="B7" s="296">
        <v>1.08</v>
      </c>
      <c r="C7" s="296">
        <v>1.08</v>
      </c>
      <c r="D7" s="295"/>
      <c r="E7" s="295"/>
      <c r="F7" s="295">
        <v>0.65</v>
      </c>
      <c r="G7" s="295">
        <v>0.65</v>
      </c>
      <c r="H7" s="295">
        <v>0.86</v>
      </c>
      <c r="I7" s="295">
        <v>0.86</v>
      </c>
      <c r="J7" s="295">
        <v>2.16</v>
      </c>
      <c r="K7" s="295">
        <v>2.16</v>
      </c>
      <c r="L7" s="296"/>
      <c r="M7" s="296"/>
      <c r="N7" s="296">
        <v>1.3</v>
      </c>
      <c r="O7" s="296">
        <v>1.3</v>
      </c>
      <c r="P7" s="296">
        <v>1.72</v>
      </c>
      <c r="Q7" s="296">
        <v>1.72</v>
      </c>
      <c r="R7" s="296">
        <v>441</v>
      </c>
      <c r="S7" s="296">
        <v>393</v>
      </c>
      <c r="T7" s="296">
        <v>36.75</v>
      </c>
      <c r="U7" s="296">
        <v>32.75</v>
      </c>
      <c r="V7" s="296">
        <v>44.1</v>
      </c>
      <c r="W7" s="296">
        <v>39.299999999999997</v>
      </c>
      <c r="X7" s="296">
        <v>110.25</v>
      </c>
      <c r="Y7" s="296">
        <v>98.25</v>
      </c>
      <c r="Z7" s="314"/>
      <c r="AA7" s="314"/>
      <c r="AB7" s="314"/>
      <c r="AC7" s="314"/>
      <c r="AD7" s="314"/>
      <c r="AE7" s="314"/>
      <c r="AF7" s="314"/>
      <c r="AG7" s="314"/>
      <c r="AH7" s="314"/>
      <c r="AI7" s="314"/>
      <c r="AJ7" s="314"/>
      <c r="AK7" s="314"/>
      <c r="AL7" s="314"/>
      <c r="AM7" s="314"/>
      <c r="AN7" s="314"/>
      <c r="AO7" s="314"/>
      <c r="AP7" s="314"/>
      <c r="AQ7" s="314"/>
      <c r="AR7" s="314"/>
      <c r="AS7" s="314"/>
      <c r="AT7" s="314"/>
      <c r="AU7" s="314"/>
      <c r="AV7" s="314"/>
    </row>
    <row r="8" spans="1:48">
      <c r="A8" s="297">
        <v>1</v>
      </c>
      <c r="B8" s="295">
        <v>1.47</v>
      </c>
      <c r="C8" s="295">
        <v>1.31</v>
      </c>
      <c r="D8" s="295"/>
      <c r="E8" s="295"/>
      <c r="F8" s="295">
        <v>0.88</v>
      </c>
      <c r="G8" s="295">
        <v>0.79</v>
      </c>
      <c r="H8" s="295">
        <v>1.18</v>
      </c>
      <c r="I8" s="295">
        <v>1.05</v>
      </c>
      <c r="J8" s="295">
        <v>2.94</v>
      </c>
      <c r="K8" s="295">
        <v>2.62</v>
      </c>
      <c r="L8" s="296"/>
      <c r="M8" s="296"/>
      <c r="N8" s="296">
        <v>1.76</v>
      </c>
      <c r="O8" s="296">
        <v>1.58</v>
      </c>
      <c r="P8" s="296">
        <v>2.36</v>
      </c>
      <c r="Q8" s="296">
        <v>2.1</v>
      </c>
      <c r="R8" s="296">
        <v>441</v>
      </c>
      <c r="S8" s="296">
        <v>393</v>
      </c>
      <c r="T8" s="296">
        <v>36.75</v>
      </c>
      <c r="U8" s="296">
        <v>32.75</v>
      </c>
      <c r="V8" s="296">
        <v>44.1</v>
      </c>
      <c r="W8" s="296">
        <v>39.299999999999997</v>
      </c>
      <c r="X8" s="296">
        <v>110.25</v>
      </c>
      <c r="Y8" s="296">
        <v>98.25</v>
      </c>
    </row>
    <row r="9" spans="1:48">
      <c r="A9" s="297">
        <v>2</v>
      </c>
      <c r="B9" s="295">
        <v>1.86</v>
      </c>
      <c r="C9" s="295">
        <v>1.54</v>
      </c>
      <c r="D9" s="295"/>
      <c r="E9" s="295"/>
      <c r="F9" s="295">
        <v>1.1200000000000001</v>
      </c>
      <c r="G9" s="295">
        <v>0.92</v>
      </c>
      <c r="H9" s="295">
        <v>1.49</v>
      </c>
      <c r="I9" s="295">
        <v>1.23</v>
      </c>
      <c r="J9" s="295">
        <v>3.72</v>
      </c>
      <c r="K9" s="295">
        <v>3.08</v>
      </c>
      <c r="L9" s="296"/>
      <c r="M9" s="296"/>
      <c r="N9" s="296">
        <v>2.2400000000000002</v>
      </c>
      <c r="O9" s="296">
        <v>1.84</v>
      </c>
      <c r="P9" s="296">
        <v>2.98</v>
      </c>
      <c r="Q9" s="296">
        <v>2.46</v>
      </c>
      <c r="R9" s="296">
        <v>558</v>
      </c>
      <c r="S9" s="296">
        <v>462</v>
      </c>
      <c r="T9" s="296">
        <v>46.5</v>
      </c>
      <c r="U9" s="296">
        <v>38.5</v>
      </c>
      <c r="V9" s="296">
        <v>55.8</v>
      </c>
      <c r="W9" s="296">
        <v>46.199999999999996</v>
      </c>
      <c r="X9" s="296">
        <v>139.5</v>
      </c>
      <c r="Y9" s="296">
        <v>115.5</v>
      </c>
    </row>
    <row r="10" spans="1:48">
      <c r="A10" s="297">
        <v>3</v>
      </c>
      <c r="B10" s="295">
        <v>2.25</v>
      </c>
      <c r="C10" s="295">
        <v>1.77</v>
      </c>
      <c r="D10" s="295"/>
      <c r="E10" s="295"/>
      <c r="F10" s="295">
        <v>1.35</v>
      </c>
      <c r="G10" s="295">
        <v>1.06</v>
      </c>
      <c r="H10" s="295">
        <v>1.8</v>
      </c>
      <c r="I10" s="295">
        <v>1.42</v>
      </c>
      <c r="J10" s="295">
        <v>4.5</v>
      </c>
      <c r="K10" s="295">
        <v>3.54</v>
      </c>
      <c r="L10" s="296"/>
      <c r="M10" s="296"/>
      <c r="N10" s="296">
        <v>2.7</v>
      </c>
      <c r="O10" s="296">
        <v>2.12</v>
      </c>
      <c r="P10" s="296">
        <v>3.6</v>
      </c>
      <c r="Q10" s="296">
        <v>2.84</v>
      </c>
      <c r="R10" s="296">
        <v>675</v>
      </c>
      <c r="S10" s="296">
        <v>531</v>
      </c>
      <c r="T10" s="296">
        <v>56.25</v>
      </c>
      <c r="U10" s="296">
        <v>44.25</v>
      </c>
      <c r="V10" s="296">
        <v>67.5</v>
      </c>
      <c r="W10" s="296">
        <v>53.1</v>
      </c>
      <c r="X10" s="296">
        <v>168.75</v>
      </c>
      <c r="Y10" s="296">
        <v>132.75</v>
      </c>
    </row>
    <row r="11" spans="1:48">
      <c r="A11" s="297">
        <v>4</v>
      </c>
      <c r="B11" s="295">
        <v>2.64</v>
      </c>
      <c r="C11" s="295">
        <v>2</v>
      </c>
      <c r="D11" s="295"/>
      <c r="E11" s="295"/>
      <c r="F11" s="295">
        <v>1.58</v>
      </c>
      <c r="G11" s="295">
        <v>1.2</v>
      </c>
      <c r="H11" s="295">
        <v>2.11</v>
      </c>
      <c r="I11" s="295">
        <v>1.6</v>
      </c>
      <c r="J11" s="295">
        <v>5.28</v>
      </c>
      <c r="K11" s="295">
        <v>4</v>
      </c>
      <c r="L11" s="296"/>
      <c r="M11" s="296"/>
      <c r="N11" s="296">
        <v>3.16</v>
      </c>
      <c r="O11" s="296">
        <v>2.4</v>
      </c>
      <c r="P11" s="296">
        <v>4.22</v>
      </c>
      <c r="Q11" s="296">
        <v>3.2</v>
      </c>
      <c r="R11" s="296">
        <v>792</v>
      </c>
      <c r="S11" s="296">
        <v>600</v>
      </c>
      <c r="T11" s="296">
        <v>66</v>
      </c>
      <c r="U11" s="296">
        <v>50</v>
      </c>
      <c r="V11" s="296">
        <v>79.2</v>
      </c>
      <c r="W11" s="296">
        <v>60</v>
      </c>
      <c r="X11" s="296">
        <v>198</v>
      </c>
      <c r="Y11" s="296">
        <v>150</v>
      </c>
    </row>
    <row r="12" spans="1:48">
      <c r="A12" s="297">
        <v>5</v>
      </c>
      <c r="B12" s="295">
        <v>3.03</v>
      </c>
      <c r="C12" s="295">
        <v>2.2200000000000002</v>
      </c>
      <c r="D12" s="295"/>
      <c r="E12" s="295"/>
      <c r="F12" s="295">
        <v>1.82</v>
      </c>
      <c r="G12" s="295">
        <v>1.33</v>
      </c>
      <c r="H12" s="295">
        <v>2.42</v>
      </c>
      <c r="I12" s="295">
        <v>1.78</v>
      </c>
      <c r="J12" s="295">
        <v>6.06</v>
      </c>
      <c r="K12" s="295">
        <v>4.4400000000000004</v>
      </c>
      <c r="L12" s="296"/>
      <c r="M12" s="296"/>
      <c r="N12" s="296">
        <v>3.64</v>
      </c>
      <c r="O12" s="296">
        <v>2.66</v>
      </c>
      <c r="P12" s="296">
        <v>4.84</v>
      </c>
      <c r="Q12" s="296">
        <v>3.56</v>
      </c>
      <c r="R12" s="296">
        <v>908.99999999999989</v>
      </c>
      <c r="S12" s="296">
        <v>666.00000000000011</v>
      </c>
      <c r="T12" s="296">
        <v>75.75</v>
      </c>
      <c r="U12" s="296">
        <v>55.500000000000007</v>
      </c>
      <c r="V12" s="296">
        <v>90.899999999999991</v>
      </c>
      <c r="W12" s="296">
        <v>66.600000000000009</v>
      </c>
      <c r="X12" s="296">
        <v>227.25</v>
      </c>
      <c r="Y12" s="296">
        <v>166.50000000000003</v>
      </c>
    </row>
    <row r="13" spans="1:48">
      <c r="A13" s="297">
        <v>6</v>
      </c>
      <c r="B13" s="295">
        <v>3.41</v>
      </c>
      <c r="C13" s="295">
        <v>2.4500000000000002</v>
      </c>
      <c r="D13" s="295"/>
      <c r="E13" s="295"/>
      <c r="F13" s="295">
        <v>2.0499999999999998</v>
      </c>
      <c r="G13" s="295">
        <v>1.47</v>
      </c>
      <c r="H13" s="295">
        <v>2.73</v>
      </c>
      <c r="I13" s="295">
        <v>1.96</v>
      </c>
      <c r="J13" s="295">
        <v>6.82</v>
      </c>
      <c r="K13" s="295">
        <v>4.9000000000000004</v>
      </c>
      <c r="L13" s="296"/>
      <c r="M13" s="296"/>
      <c r="N13" s="296">
        <v>4.0999999999999996</v>
      </c>
      <c r="O13" s="296">
        <v>2.94</v>
      </c>
      <c r="P13" s="296">
        <v>5.46</v>
      </c>
      <c r="Q13" s="296">
        <v>3.92</v>
      </c>
      <c r="R13" s="296">
        <v>1023</v>
      </c>
      <c r="S13" s="296">
        <v>735</v>
      </c>
      <c r="T13" s="296">
        <v>85.25</v>
      </c>
      <c r="U13" s="296">
        <v>61.250000000000007</v>
      </c>
      <c r="V13" s="296">
        <v>102.3</v>
      </c>
      <c r="W13" s="296">
        <v>73.5</v>
      </c>
      <c r="X13" s="296">
        <v>255.75</v>
      </c>
      <c r="Y13" s="296">
        <v>183.75000000000003</v>
      </c>
    </row>
    <row r="14" spans="1:48">
      <c r="A14" s="297">
        <v>7</v>
      </c>
      <c r="B14" s="295">
        <v>3.8</v>
      </c>
      <c r="C14" s="295">
        <v>2.68</v>
      </c>
      <c r="D14" s="295"/>
      <c r="E14" s="295"/>
      <c r="F14" s="295">
        <v>2.2799999999999998</v>
      </c>
      <c r="G14" s="295">
        <v>1.61</v>
      </c>
      <c r="H14" s="295">
        <v>3.04</v>
      </c>
      <c r="I14" s="295">
        <v>2.14</v>
      </c>
      <c r="J14" s="295">
        <v>7.6</v>
      </c>
      <c r="K14" s="295">
        <v>5.36</v>
      </c>
      <c r="L14" s="296"/>
      <c r="M14" s="296"/>
      <c r="N14" s="296">
        <v>4.5599999999999996</v>
      </c>
      <c r="O14" s="296">
        <v>3.22</v>
      </c>
      <c r="P14" s="296">
        <v>6.08</v>
      </c>
      <c r="Q14" s="296">
        <v>4.28</v>
      </c>
      <c r="R14" s="296">
        <v>1140</v>
      </c>
      <c r="S14" s="296">
        <v>804</v>
      </c>
      <c r="T14" s="296">
        <v>95</v>
      </c>
      <c r="U14" s="296">
        <v>67</v>
      </c>
      <c r="V14" s="296">
        <v>114</v>
      </c>
      <c r="W14" s="296">
        <v>80.399999999999991</v>
      </c>
      <c r="X14" s="296">
        <v>285</v>
      </c>
      <c r="Y14" s="296">
        <v>201</v>
      </c>
    </row>
    <row r="15" spans="1:48">
      <c r="A15" s="297">
        <v>8</v>
      </c>
      <c r="B15" s="295">
        <v>4.1900000000000004</v>
      </c>
      <c r="C15" s="295">
        <v>2.91</v>
      </c>
      <c r="D15" s="295"/>
      <c r="E15" s="295"/>
      <c r="F15" s="295">
        <v>2.5099999999999998</v>
      </c>
      <c r="G15" s="295">
        <v>1.75</v>
      </c>
      <c r="H15" s="295">
        <v>3.35</v>
      </c>
      <c r="I15" s="295">
        <v>2.33</v>
      </c>
      <c r="J15" s="295">
        <v>8.3800000000000008</v>
      </c>
      <c r="K15" s="295">
        <v>5.82</v>
      </c>
      <c r="L15" s="296"/>
      <c r="M15" s="296"/>
      <c r="N15" s="296">
        <v>5.0199999999999996</v>
      </c>
      <c r="O15" s="296">
        <v>3.5</v>
      </c>
      <c r="P15" s="296">
        <v>6.7</v>
      </c>
      <c r="Q15" s="296">
        <v>4.66</v>
      </c>
      <c r="R15" s="296">
        <v>1257.0000000000002</v>
      </c>
      <c r="S15" s="296">
        <v>873</v>
      </c>
      <c r="T15" s="296">
        <v>104.75000000000001</v>
      </c>
      <c r="U15" s="296">
        <v>72.75</v>
      </c>
      <c r="V15" s="296">
        <v>125.70000000000002</v>
      </c>
      <c r="W15" s="296">
        <v>87.3</v>
      </c>
      <c r="X15" s="296">
        <v>314.25000000000006</v>
      </c>
      <c r="Y15" s="296">
        <v>218.25</v>
      </c>
    </row>
    <row r="16" spans="1:48">
      <c r="A16" s="297">
        <v>9</v>
      </c>
      <c r="B16" s="295">
        <v>4.58</v>
      </c>
      <c r="C16" s="295">
        <v>3.14</v>
      </c>
      <c r="D16" s="295"/>
      <c r="E16" s="295"/>
      <c r="F16" s="295">
        <v>2.75</v>
      </c>
      <c r="G16" s="295">
        <v>1.88</v>
      </c>
      <c r="H16" s="295">
        <v>3.66</v>
      </c>
      <c r="I16" s="295">
        <v>2.5099999999999998</v>
      </c>
      <c r="J16" s="295">
        <v>9.16</v>
      </c>
      <c r="K16" s="295">
        <v>6.28</v>
      </c>
      <c r="L16" s="296"/>
      <c r="M16" s="296"/>
      <c r="N16" s="296">
        <v>5.5</v>
      </c>
      <c r="O16" s="296">
        <v>3.76</v>
      </c>
      <c r="P16" s="296">
        <v>7.32</v>
      </c>
      <c r="Q16" s="296">
        <v>5.0199999999999996</v>
      </c>
      <c r="R16" s="296">
        <v>1374</v>
      </c>
      <c r="S16" s="296">
        <v>942</v>
      </c>
      <c r="T16" s="296">
        <v>114.5</v>
      </c>
      <c r="U16" s="296">
        <v>78.5</v>
      </c>
      <c r="V16" s="296">
        <v>137.4</v>
      </c>
      <c r="W16" s="296">
        <v>94.2</v>
      </c>
      <c r="X16" s="296">
        <v>343.5</v>
      </c>
      <c r="Y16" s="296">
        <v>235.5</v>
      </c>
    </row>
    <row r="17" spans="1:25">
      <c r="A17" s="297">
        <v>10</v>
      </c>
      <c r="B17" s="295">
        <v>4.97</v>
      </c>
      <c r="C17" s="295">
        <v>3.37</v>
      </c>
      <c r="D17" s="295"/>
      <c r="E17" s="295"/>
      <c r="F17" s="295">
        <v>2.98</v>
      </c>
      <c r="G17" s="295">
        <v>2.02</v>
      </c>
      <c r="H17" s="295">
        <v>3.98</v>
      </c>
      <c r="I17" s="295">
        <v>2.7</v>
      </c>
      <c r="J17" s="295">
        <v>9.94</v>
      </c>
      <c r="K17" s="295">
        <v>6.74</v>
      </c>
      <c r="L17" s="296"/>
      <c r="M17" s="296"/>
      <c r="N17" s="296">
        <v>5.96</v>
      </c>
      <c r="O17" s="296">
        <v>4.04</v>
      </c>
      <c r="P17" s="296">
        <v>7.96</v>
      </c>
      <c r="Q17" s="296">
        <v>5.4</v>
      </c>
      <c r="R17" s="296">
        <v>1491</v>
      </c>
      <c r="S17" s="296">
        <v>1011</v>
      </c>
      <c r="T17" s="296">
        <v>124.25</v>
      </c>
      <c r="U17" s="296">
        <v>84.25</v>
      </c>
      <c r="V17" s="296">
        <v>149.1</v>
      </c>
      <c r="W17" s="296">
        <v>101.1</v>
      </c>
      <c r="X17" s="296">
        <v>372.75</v>
      </c>
      <c r="Y17" s="296">
        <v>252.75</v>
      </c>
    </row>
    <row r="18" spans="1:25">
      <c r="A18" s="297">
        <v>11</v>
      </c>
      <c r="B18" s="295">
        <v>5.36</v>
      </c>
      <c r="C18" s="295">
        <v>3.6</v>
      </c>
      <c r="D18" s="295"/>
      <c r="E18" s="295"/>
      <c r="F18" s="295">
        <v>3.22</v>
      </c>
      <c r="G18" s="295">
        <v>2.16</v>
      </c>
      <c r="H18" s="295">
        <v>4.29</v>
      </c>
      <c r="I18" s="295">
        <v>2.88</v>
      </c>
      <c r="J18" s="295">
        <v>10.72</v>
      </c>
      <c r="K18" s="295">
        <v>7.2</v>
      </c>
      <c r="L18" s="296"/>
      <c r="M18" s="296"/>
      <c r="N18" s="296">
        <v>6.44</v>
      </c>
      <c r="O18" s="296">
        <v>4.32</v>
      </c>
      <c r="P18" s="296">
        <v>8.58</v>
      </c>
      <c r="Q18" s="296">
        <v>5.76</v>
      </c>
      <c r="R18" s="296">
        <v>1608</v>
      </c>
      <c r="S18" s="296">
        <v>1080</v>
      </c>
      <c r="T18" s="296">
        <v>134</v>
      </c>
      <c r="U18" s="296">
        <v>90</v>
      </c>
      <c r="V18" s="296">
        <v>160.79999999999998</v>
      </c>
      <c r="W18" s="296">
        <v>108</v>
      </c>
      <c r="X18" s="296">
        <v>402</v>
      </c>
      <c r="Y18" s="296">
        <v>270</v>
      </c>
    </row>
    <row r="19" spans="1:25">
      <c r="A19" s="297">
        <v>12</v>
      </c>
      <c r="B19" s="295">
        <v>5.75</v>
      </c>
      <c r="C19" s="295">
        <v>3.83</v>
      </c>
      <c r="D19" s="295"/>
      <c r="E19" s="295"/>
      <c r="F19" s="295">
        <v>3.45</v>
      </c>
      <c r="G19" s="295">
        <v>2.2999999999999998</v>
      </c>
      <c r="H19" s="295">
        <v>4.5999999999999996</v>
      </c>
      <c r="I19" s="295">
        <v>3.06</v>
      </c>
      <c r="J19" s="295">
        <v>11.5</v>
      </c>
      <c r="K19" s="295">
        <v>7.66</v>
      </c>
      <c r="L19" s="296"/>
      <c r="M19" s="296"/>
      <c r="N19" s="296">
        <v>6.9</v>
      </c>
      <c r="O19" s="296">
        <v>4.5999999999999996</v>
      </c>
      <c r="P19" s="296">
        <v>9.1999999999999993</v>
      </c>
      <c r="Q19" s="296">
        <v>6.12</v>
      </c>
      <c r="R19" s="296">
        <v>1725</v>
      </c>
      <c r="S19" s="296">
        <v>1149</v>
      </c>
      <c r="T19" s="296">
        <v>143.75</v>
      </c>
      <c r="U19" s="296">
        <v>95.75</v>
      </c>
      <c r="V19" s="296">
        <v>172.5</v>
      </c>
      <c r="W19" s="296">
        <v>114.89999999999999</v>
      </c>
      <c r="X19" s="296">
        <v>431.25</v>
      </c>
      <c r="Y19" s="296">
        <v>287.25</v>
      </c>
    </row>
    <row r="20" spans="1:25">
      <c r="A20" s="297">
        <v>13</v>
      </c>
      <c r="B20" s="295">
        <v>6.14</v>
      </c>
      <c r="C20" s="295">
        <v>4.05</v>
      </c>
      <c r="D20" s="295"/>
      <c r="E20" s="295"/>
      <c r="F20" s="295">
        <v>3.68</v>
      </c>
      <c r="G20" s="295">
        <v>2.4300000000000002</v>
      </c>
      <c r="H20" s="295">
        <v>4.91</v>
      </c>
      <c r="I20" s="295">
        <v>3.24</v>
      </c>
      <c r="J20" s="295">
        <v>12.28</v>
      </c>
      <c r="K20" s="295">
        <v>8.1</v>
      </c>
      <c r="L20" s="296"/>
      <c r="M20" s="296"/>
      <c r="N20" s="296">
        <v>7.36</v>
      </c>
      <c r="O20" s="296">
        <v>4.8600000000000003</v>
      </c>
      <c r="P20" s="296">
        <v>9.82</v>
      </c>
      <c r="Q20" s="296">
        <v>6.48</v>
      </c>
      <c r="R20" s="296">
        <v>1842</v>
      </c>
      <c r="S20" s="296">
        <v>1215</v>
      </c>
      <c r="T20" s="296">
        <v>153.5</v>
      </c>
      <c r="U20" s="296">
        <v>101.25</v>
      </c>
      <c r="V20" s="296">
        <v>184.2</v>
      </c>
      <c r="W20" s="296">
        <v>121.5</v>
      </c>
      <c r="X20" s="296">
        <v>460.5</v>
      </c>
      <c r="Y20" s="296">
        <v>303.75</v>
      </c>
    </row>
    <row r="21" spans="1:25" ht="15.75" customHeight="1">
      <c r="A21" s="297">
        <v>14</v>
      </c>
      <c r="B21" s="295">
        <v>6.53</v>
      </c>
      <c r="C21" s="295">
        <v>4.28</v>
      </c>
      <c r="D21" s="295"/>
      <c r="E21" s="295"/>
      <c r="F21" s="295">
        <v>3.92</v>
      </c>
      <c r="G21" s="295">
        <v>2.57</v>
      </c>
      <c r="H21" s="295">
        <v>5.22</v>
      </c>
      <c r="I21" s="295">
        <v>3.42</v>
      </c>
      <c r="J21" s="295">
        <v>13.06</v>
      </c>
      <c r="K21" s="295">
        <v>8.56</v>
      </c>
      <c r="L21" s="296"/>
      <c r="M21" s="296"/>
      <c r="N21" s="296">
        <v>7.84</v>
      </c>
      <c r="O21" s="296">
        <v>5.14</v>
      </c>
      <c r="P21" s="296">
        <v>10.44</v>
      </c>
      <c r="Q21" s="296">
        <v>6.84</v>
      </c>
      <c r="R21" s="296">
        <v>1959</v>
      </c>
      <c r="S21" s="296">
        <v>1284</v>
      </c>
      <c r="T21" s="296">
        <v>163.25</v>
      </c>
      <c r="U21" s="296">
        <v>107</v>
      </c>
      <c r="V21" s="296">
        <v>195.9</v>
      </c>
      <c r="W21" s="296">
        <v>128.4</v>
      </c>
      <c r="X21" s="296">
        <v>489.75</v>
      </c>
      <c r="Y21" s="296">
        <v>321</v>
      </c>
    </row>
    <row r="22" spans="1:25" ht="15.75" customHeight="1">
      <c r="A22" s="297">
        <v>15</v>
      </c>
      <c r="B22" s="295">
        <v>6.92</v>
      </c>
      <c r="C22" s="295">
        <v>4.51</v>
      </c>
      <c r="D22" s="295"/>
      <c r="E22" s="295"/>
      <c r="F22" s="295">
        <v>4.1500000000000004</v>
      </c>
      <c r="G22" s="295">
        <v>2.71</v>
      </c>
      <c r="H22" s="295">
        <v>5.54</v>
      </c>
      <c r="I22" s="295">
        <v>3.61</v>
      </c>
      <c r="J22" s="295">
        <v>13.84</v>
      </c>
      <c r="K22" s="295">
        <v>9.02</v>
      </c>
      <c r="L22" s="296"/>
      <c r="M22" s="296"/>
      <c r="N22" s="296">
        <v>8.3000000000000007</v>
      </c>
      <c r="O22" s="296">
        <v>5.42</v>
      </c>
      <c r="P22" s="296">
        <v>11.08</v>
      </c>
      <c r="Q22" s="296">
        <v>7.22</v>
      </c>
      <c r="R22" s="296">
        <v>2076</v>
      </c>
      <c r="S22" s="296">
        <v>1353</v>
      </c>
      <c r="T22" s="296">
        <v>173</v>
      </c>
      <c r="U22" s="296">
        <v>112.75</v>
      </c>
      <c r="V22" s="296">
        <v>207.6</v>
      </c>
      <c r="W22" s="296">
        <v>135.29999999999998</v>
      </c>
      <c r="X22" s="296">
        <v>519</v>
      </c>
      <c r="Y22" s="296">
        <v>338.25</v>
      </c>
    </row>
    <row r="23" spans="1:25" ht="15.75" customHeight="1">
      <c r="A23" s="297">
        <v>16</v>
      </c>
      <c r="B23" s="295">
        <v>7.3</v>
      </c>
      <c r="C23" s="295">
        <v>4.74</v>
      </c>
      <c r="D23" s="295"/>
      <c r="E23" s="295"/>
      <c r="F23" s="295">
        <v>4.38</v>
      </c>
      <c r="G23" s="295">
        <v>2.84</v>
      </c>
      <c r="H23" s="295">
        <v>5.84</v>
      </c>
      <c r="I23" s="295">
        <v>3.79</v>
      </c>
      <c r="J23" s="295">
        <v>14.6</v>
      </c>
      <c r="K23" s="295">
        <v>9.48</v>
      </c>
      <c r="L23" s="296"/>
      <c r="M23" s="296"/>
      <c r="N23" s="296">
        <v>8.76</v>
      </c>
      <c r="O23" s="296">
        <v>5.68</v>
      </c>
      <c r="P23" s="296">
        <v>11.68</v>
      </c>
      <c r="Q23" s="296">
        <v>7.58</v>
      </c>
      <c r="R23" s="296">
        <v>2190</v>
      </c>
      <c r="S23" s="296">
        <v>1422</v>
      </c>
      <c r="T23" s="296">
        <v>182.5</v>
      </c>
      <c r="U23" s="296">
        <v>118.5</v>
      </c>
      <c r="V23" s="296">
        <v>219</v>
      </c>
      <c r="W23" s="296">
        <v>142.19999999999999</v>
      </c>
      <c r="X23" s="296">
        <v>547.5</v>
      </c>
      <c r="Y23" s="296">
        <v>355.5</v>
      </c>
    </row>
    <row r="24" spans="1:25" ht="15.75" customHeight="1">
      <c r="A24" s="297">
        <v>17</v>
      </c>
      <c r="B24" s="295">
        <v>7.69</v>
      </c>
      <c r="C24" s="295">
        <v>4.97</v>
      </c>
      <c r="D24" s="295"/>
      <c r="E24" s="295"/>
      <c r="F24" s="295">
        <v>4.6100000000000003</v>
      </c>
      <c r="G24" s="295">
        <v>2.98</v>
      </c>
      <c r="H24" s="295">
        <v>6.15</v>
      </c>
      <c r="I24" s="295">
        <v>3.98</v>
      </c>
      <c r="J24" s="295">
        <v>15.38</v>
      </c>
      <c r="K24" s="295">
        <v>9.94</v>
      </c>
      <c r="L24" s="296"/>
      <c r="M24" s="296"/>
      <c r="N24" s="296">
        <v>9.2200000000000006</v>
      </c>
      <c r="O24" s="296">
        <v>5.96</v>
      </c>
      <c r="P24" s="296">
        <v>12.3</v>
      </c>
      <c r="Q24" s="296">
        <v>7.96</v>
      </c>
      <c r="R24" s="296">
        <v>2307</v>
      </c>
      <c r="S24" s="296">
        <v>1491</v>
      </c>
      <c r="T24" s="296">
        <v>192.25</v>
      </c>
      <c r="U24" s="296">
        <v>124.25</v>
      </c>
      <c r="V24" s="296">
        <v>230.7</v>
      </c>
      <c r="W24" s="296">
        <v>149.1</v>
      </c>
      <c r="X24" s="296">
        <v>576.75</v>
      </c>
      <c r="Y24" s="296">
        <v>372.75</v>
      </c>
    </row>
    <row r="25" spans="1:25" ht="15.75" customHeight="1">
      <c r="A25" s="297">
        <v>18</v>
      </c>
      <c r="B25" s="295">
        <v>8.08</v>
      </c>
      <c r="C25" s="295">
        <v>5.2</v>
      </c>
      <c r="D25" s="295"/>
      <c r="E25" s="295"/>
      <c r="F25" s="295">
        <v>4.8499999999999996</v>
      </c>
      <c r="G25" s="295">
        <v>3.12</v>
      </c>
      <c r="H25" s="295">
        <v>6.46</v>
      </c>
      <c r="I25" s="295">
        <v>4.16</v>
      </c>
      <c r="J25" s="295">
        <v>16.16</v>
      </c>
      <c r="K25" s="295">
        <v>10.4</v>
      </c>
      <c r="L25" s="296"/>
      <c r="M25" s="296"/>
      <c r="N25" s="296">
        <v>9.6999999999999993</v>
      </c>
      <c r="O25" s="296">
        <v>6.24</v>
      </c>
      <c r="P25" s="296">
        <v>12.92</v>
      </c>
      <c r="Q25" s="296">
        <v>8.32</v>
      </c>
      <c r="R25" s="296">
        <v>2424</v>
      </c>
      <c r="S25" s="296">
        <v>1560</v>
      </c>
      <c r="T25" s="296">
        <v>202</v>
      </c>
      <c r="U25" s="296">
        <v>130</v>
      </c>
      <c r="V25" s="296">
        <v>242.39999999999998</v>
      </c>
      <c r="W25" s="296">
        <v>156</v>
      </c>
      <c r="X25" s="296">
        <v>606</v>
      </c>
      <c r="Y25" s="296">
        <v>390</v>
      </c>
    </row>
    <row r="26" spans="1:25" ht="15.75" customHeight="1">
      <c r="A26" s="297">
        <v>19</v>
      </c>
      <c r="B26" s="295">
        <v>8.4700000000000006</v>
      </c>
      <c r="C26" s="295">
        <v>5.43</v>
      </c>
      <c r="D26" s="295"/>
      <c r="E26" s="295"/>
      <c r="F26" s="295">
        <v>5.08</v>
      </c>
      <c r="G26" s="295">
        <v>3.26</v>
      </c>
      <c r="H26" s="295">
        <v>6.78</v>
      </c>
      <c r="I26" s="295">
        <v>4.34</v>
      </c>
      <c r="J26" s="295">
        <v>16.940000000000001</v>
      </c>
      <c r="K26" s="295">
        <v>10.86</v>
      </c>
      <c r="L26" s="296"/>
      <c r="M26" s="296"/>
      <c r="N26" s="296">
        <v>10.16</v>
      </c>
      <c r="O26" s="296">
        <v>6.52</v>
      </c>
      <c r="P26" s="296">
        <v>13.56</v>
      </c>
      <c r="Q26" s="296">
        <v>8.68</v>
      </c>
      <c r="R26" s="296">
        <v>2541</v>
      </c>
      <c r="S26" s="296">
        <v>1629</v>
      </c>
      <c r="T26" s="296">
        <v>211.75000000000003</v>
      </c>
      <c r="U26" s="296">
        <v>135.75</v>
      </c>
      <c r="V26" s="296">
        <v>254.10000000000002</v>
      </c>
      <c r="W26" s="296">
        <v>162.9</v>
      </c>
      <c r="X26" s="296">
        <v>635.25000000000011</v>
      </c>
      <c r="Y26" s="296">
        <v>407.25</v>
      </c>
    </row>
    <row r="27" spans="1:25" ht="15.75" customHeight="1">
      <c r="A27" s="297">
        <v>20</v>
      </c>
      <c r="B27" s="295">
        <v>8.86</v>
      </c>
      <c r="C27" s="295">
        <v>5.66</v>
      </c>
      <c r="D27" s="295"/>
      <c r="E27" s="295"/>
      <c r="F27" s="295">
        <v>5.32</v>
      </c>
      <c r="G27" s="295">
        <v>3.4</v>
      </c>
      <c r="H27" s="295">
        <v>7.09</v>
      </c>
      <c r="I27" s="295">
        <v>4.53</v>
      </c>
      <c r="J27" s="295">
        <v>17.72</v>
      </c>
      <c r="K27" s="295">
        <v>11.32</v>
      </c>
      <c r="L27" s="296"/>
      <c r="M27" s="296"/>
      <c r="N27" s="296">
        <v>10.64</v>
      </c>
      <c r="O27" s="296">
        <v>6.8</v>
      </c>
      <c r="P27" s="296">
        <v>14.18</v>
      </c>
      <c r="Q27" s="296">
        <v>9.06</v>
      </c>
      <c r="R27" s="296">
        <v>2658</v>
      </c>
      <c r="S27" s="296">
        <v>1698</v>
      </c>
      <c r="T27" s="296">
        <v>221.5</v>
      </c>
      <c r="U27" s="296">
        <v>141.5</v>
      </c>
      <c r="V27" s="296">
        <v>265.8</v>
      </c>
      <c r="W27" s="296">
        <v>169.79999999999998</v>
      </c>
      <c r="X27" s="296">
        <v>664.5</v>
      </c>
      <c r="Y27" s="296">
        <v>424.5</v>
      </c>
    </row>
    <row r="28" spans="1:25" ht="15.75" customHeight="1">
      <c r="A28" s="297">
        <v>21</v>
      </c>
      <c r="B28" s="295">
        <v>9.25</v>
      </c>
      <c r="C28" s="295">
        <v>5.88</v>
      </c>
      <c r="D28" s="295"/>
      <c r="E28" s="295"/>
      <c r="F28" s="295">
        <v>5.55</v>
      </c>
      <c r="G28" s="295">
        <v>3.53</v>
      </c>
      <c r="H28" s="295">
        <v>7.4</v>
      </c>
      <c r="I28" s="295">
        <v>4.7</v>
      </c>
      <c r="J28" s="295">
        <v>18.5</v>
      </c>
      <c r="K28" s="295">
        <v>11.76</v>
      </c>
      <c r="L28" s="296"/>
      <c r="M28" s="296"/>
      <c r="N28" s="296">
        <v>11.1</v>
      </c>
      <c r="O28" s="296">
        <v>7.06</v>
      </c>
      <c r="P28" s="296">
        <v>14.8</v>
      </c>
      <c r="Q28" s="296">
        <v>9.4</v>
      </c>
      <c r="R28" s="296">
        <v>2775</v>
      </c>
      <c r="S28" s="296">
        <v>1764</v>
      </c>
      <c r="T28" s="296">
        <v>231.25</v>
      </c>
      <c r="U28" s="296">
        <v>147</v>
      </c>
      <c r="V28" s="296">
        <v>277.5</v>
      </c>
      <c r="W28" s="296">
        <v>176.4</v>
      </c>
      <c r="X28" s="296">
        <v>693.75</v>
      </c>
      <c r="Y28" s="296">
        <v>441</v>
      </c>
    </row>
    <row r="29" spans="1:25" ht="15.75" customHeight="1">
      <c r="A29" s="297">
        <v>22</v>
      </c>
      <c r="B29" s="295">
        <v>9.64</v>
      </c>
      <c r="C29" s="295">
        <v>6.11</v>
      </c>
      <c r="D29" s="295"/>
      <c r="E29" s="295"/>
      <c r="F29" s="295">
        <v>5.78</v>
      </c>
      <c r="G29" s="295">
        <v>3.67</v>
      </c>
      <c r="H29" s="295">
        <v>7.71</v>
      </c>
      <c r="I29" s="295">
        <v>4.8899999999999997</v>
      </c>
      <c r="J29" s="295">
        <v>19.28</v>
      </c>
      <c r="K29" s="295">
        <v>12.22</v>
      </c>
      <c r="L29" s="296"/>
      <c r="M29" s="296"/>
      <c r="N29" s="296">
        <v>11.56</v>
      </c>
      <c r="O29" s="296">
        <v>7.34</v>
      </c>
      <c r="P29" s="296">
        <v>15.42</v>
      </c>
      <c r="Q29" s="296">
        <v>9.7799999999999994</v>
      </c>
      <c r="R29" s="296">
        <v>2892</v>
      </c>
      <c r="S29" s="296">
        <v>1833</v>
      </c>
      <c r="T29" s="296">
        <v>241</v>
      </c>
      <c r="U29" s="296">
        <v>152.75</v>
      </c>
      <c r="V29" s="296">
        <v>289.2</v>
      </c>
      <c r="W29" s="296">
        <v>183.29999999999998</v>
      </c>
      <c r="X29" s="296">
        <v>723</v>
      </c>
      <c r="Y29" s="296">
        <v>458.25</v>
      </c>
    </row>
    <row r="30" spans="1:25" ht="15.75" customHeight="1">
      <c r="A30" s="297">
        <v>23</v>
      </c>
      <c r="B30" s="295">
        <v>10.029999999999999</v>
      </c>
      <c r="C30" s="295">
        <v>6.34</v>
      </c>
      <c r="D30" s="295"/>
      <c r="E30" s="295"/>
      <c r="F30" s="295">
        <v>6.02</v>
      </c>
      <c r="G30" s="295">
        <v>3.8</v>
      </c>
      <c r="H30" s="295">
        <v>8.02</v>
      </c>
      <c r="I30" s="295">
        <v>5.07</v>
      </c>
      <c r="J30" s="295">
        <v>20.059999999999999</v>
      </c>
      <c r="K30" s="295">
        <v>12.68</v>
      </c>
      <c r="L30" s="296"/>
      <c r="M30" s="296"/>
      <c r="N30" s="296">
        <v>12.04</v>
      </c>
      <c r="O30" s="296">
        <v>7.6</v>
      </c>
      <c r="P30" s="296">
        <v>16.04</v>
      </c>
      <c r="Q30" s="296">
        <v>10.14</v>
      </c>
      <c r="R30" s="296">
        <v>3009</v>
      </c>
      <c r="S30" s="296">
        <v>1902</v>
      </c>
      <c r="T30" s="296">
        <v>250.74999999999997</v>
      </c>
      <c r="U30" s="296">
        <v>158.5</v>
      </c>
      <c r="V30" s="296">
        <v>300.89999999999998</v>
      </c>
      <c r="W30" s="296">
        <v>190.2</v>
      </c>
      <c r="X30" s="296">
        <v>752.24999999999989</v>
      </c>
      <c r="Y30" s="296">
        <v>475.5</v>
      </c>
    </row>
    <row r="31" spans="1:25" ht="15.75" customHeight="1">
      <c r="A31" s="297">
        <v>24</v>
      </c>
      <c r="B31" s="295">
        <v>10.42</v>
      </c>
      <c r="C31" s="295">
        <v>6.57</v>
      </c>
      <c r="D31" s="295"/>
      <c r="E31" s="295"/>
      <c r="F31" s="295">
        <v>6.25</v>
      </c>
      <c r="G31" s="295">
        <v>3.94</v>
      </c>
      <c r="H31" s="295">
        <v>8.34</v>
      </c>
      <c r="I31" s="295">
        <v>5.26</v>
      </c>
      <c r="J31" s="295">
        <v>20.84</v>
      </c>
      <c r="K31" s="295">
        <v>13.14</v>
      </c>
      <c r="L31" s="296"/>
      <c r="M31" s="296"/>
      <c r="N31" s="296">
        <v>12.5</v>
      </c>
      <c r="O31" s="296">
        <v>7.88</v>
      </c>
      <c r="P31" s="296">
        <v>16.68</v>
      </c>
      <c r="Q31" s="296">
        <v>10.52</v>
      </c>
      <c r="R31" s="296">
        <v>3126</v>
      </c>
      <c r="S31" s="296">
        <v>1971</v>
      </c>
      <c r="T31" s="296">
        <v>260.5</v>
      </c>
      <c r="U31" s="296">
        <v>164.25</v>
      </c>
      <c r="V31" s="296">
        <v>312.59999999999997</v>
      </c>
      <c r="W31" s="296">
        <v>197.1</v>
      </c>
      <c r="X31" s="296">
        <v>781.5</v>
      </c>
      <c r="Y31" s="296">
        <v>492.75</v>
      </c>
    </row>
    <row r="32" spans="1:25" ht="15.75" customHeight="1">
      <c r="A32" s="297">
        <v>25</v>
      </c>
      <c r="B32" s="295">
        <v>10.81</v>
      </c>
      <c r="C32" s="295">
        <v>6.8</v>
      </c>
      <c r="D32" s="295"/>
      <c r="E32" s="295"/>
      <c r="F32" s="295">
        <v>6.49</v>
      </c>
      <c r="G32" s="295">
        <v>4.08</v>
      </c>
      <c r="H32" s="295">
        <v>8.65</v>
      </c>
      <c r="I32" s="295">
        <v>5.44</v>
      </c>
      <c r="J32" s="295">
        <v>21.62</v>
      </c>
      <c r="K32" s="295">
        <v>13.6</v>
      </c>
      <c r="L32" s="296"/>
      <c r="M32" s="296"/>
      <c r="N32" s="296">
        <v>12.98</v>
      </c>
      <c r="O32" s="296">
        <v>8.16</v>
      </c>
      <c r="P32" s="296">
        <v>17.3</v>
      </c>
      <c r="Q32" s="296">
        <v>10.88</v>
      </c>
      <c r="R32" s="296">
        <v>3243</v>
      </c>
      <c r="S32" s="296">
        <v>2040</v>
      </c>
      <c r="T32" s="296">
        <v>270.25</v>
      </c>
      <c r="U32" s="296">
        <v>170</v>
      </c>
      <c r="V32" s="296">
        <v>324.3</v>
      </c>
      <c r="W32" s="296">
        <v>204</v>
      </c>
      <c r="X32" s="296">
        <v>810.75</v>
      </c>
      <c r="Y32" s="296">
        <v>510</v>
      </c>
    </row>
    <row r="33" spans="1:25" ht="15.75" customHeight="1">
      <c r="A33" s="297">
        <v>26</v>
      </c>
      <c r="B33" s="295">
        <v>11.19</v>
      </c>
      <c r="C33" s="295">
        <v>7.03</v>
      </c>
      <c r="D33" s="295"/>
      <c r="E33" s="295"/>
      <c r="F33" s="295">
        <v>6.71</v>
      </c>
      <c r="G33" s="295">
        <v>4.22</v>
      </c>
      <c r="H33" s="295">
        <v>8.9499999999999993</v>
      </c>
      <c r="I33" s="295">
        <v>5.62</v>
      </c>
      <c r="J33" s="295">
        <v>22.38</v>
      </c>
      <c r="K33" s="295">
        <v>14.06</v>
      </c>
      <c r="L33" s="296"/>
      <c r="M33" s="296"/>
      <c r="N33" s="296">
        <v>13.42</v>
      </c>
      <c r="O33" s="296">
        <v>8.44</v>
      </c>
      <c r="P33" s="296">
        <v>17.899999999999999</v>
      </c>
      <c r="Q33" s="296">
        <v>11.24</v>
      </c>
      <c r="R33" s="296">
        <v>3357</v>
      </c>
      <c r="S33" s="296">
        <v>2109</v>
      </c>
      <c r="T33" s="296">
        <v>279.75</v>
      </c>
      <c r="U33" s="296">
        <v>175.75</v>
      </c>
      <c r="V33" s="296">
        <v>335.7</v>
      </c>
      <c r="W33" s="296">
        <v>210.9</v>
      </c>
      <c r="X33" s="296">
        <v>839.25</v>
      </c>
      <c r="Y33" s="296">
        <v>527.25</v>
      </c>
    </row>
    <row r="34" spans="1:25" ht="15.75" customHeight="1">
      <c r="A34" s="297">
        <v>27</v>
      </c>
      <c r="B34" s="295">
        <v>11.58</v>
      </c>
      <c r="C34" s="295">
        <v>7.26</v>
      </c>
      <c r="D34" s="295"/>
      <c r="E34" s="295"/>
      <c r="F34" s="295">
        <v>6.95</v>
      </c>
      <c r="G34" s="295">
        <v>4.3600000000000003</v>
      </c>
      <c r="H34" s="295">
        <v>9.26</v>
      </c>
      <c r="I34" s="295">
        <v>5.81</v>
      </c>
      <c r="J34" s="295">
        <v>23.16</v>
      </c>
      <c r="K34" s="295">
        <v>14.52</v>
      </c>
      <c r="L34" s="296"/>
      <c r="M34" s="296"/>
      <c r="N34" s="296">
        <v>13.9</v>
      </c>
      <c r="O34" s="296">
        <v>8.7200000000000006</v>
      </c>
      <c r="P34" s="296">
        <v>18.52</v>
      </c>
      <c r="Q34" s="296">
        <v>11.62</v>
      </c>
      <c r="R34" s="296">
        <v>3474</v>
      </c>
      <c r="S34" s="296">
        <v>2178</v>
      </c>
      <c r="T34" s="296">
        <v>289.5</v>
      </c>
      <c r="U34" s="296">
        <v>181.5</v>
      </c>
      <c r="V34" s="296">
        <v>347.4</v>
      </c>
      <c r="W34" s="296">
        <v>217.79999999999998</v>
      </c>
      <c r="X34" s="296">
        <v>868.5</v>
      </c>
      <c r="Y34" s="296">
        <v>544.5</v>
      </c>
    </row>
    <row r="35" spans="1:25" ht="15.75" customHeight="1">
      <c r="A35" s="297">
        <v>28</v>
      </c>
      <c r="B35" s="295">
        <v>11.97</v>
      </c>
      <c r="C35" s="295">
        <v>7.49</v>
      </c>
      <c r="D35" s="295"/>
      <c r="E35" s="295"/>
      <c r="F35" s="295">
        <v>7.18</v>
      </c>
      <c r="G35" s="295">
        <v>4.49</v>
      </c>
      <c r="H35" s="295">
        <v>9.58</v>
      </c>
      <c r="I35" s="295">
        <v>5.99</v>
      </c>
      <c r="J35" s="295">
        <v>23.94</v>
      </c>
      <c r="K35" s="295">
        <v>14.98</v>
      </c>
      <c r="L35" s="296"/>
      <c r="M35" s="296"/>
      <c r="N35" s="296">
        <v>14.36</v>
      </c>
      <c r="O35" s="296">
        <v>8.98</v>
      </c>
      <c r="P35" s="296">
        <v>19.16</v>
      </c>
      <c r="Q35" s="296">
        <v>11.98</v>
      </c>
      <c r="R35" s="296">
        <v>3591</v>
      </c>
      <c r="S35" s="296">
        <v>2247</v>
      </c>
      <c r="T35" s="296">
        <v>299.25</v>
      </c>
      <c r="U35" s="296">
        <v>187.25</v>
      </c>
      <c r="V35" s="296">
        <v>359.09999999999997</v>
      </c>
      <c r="W35" s="296">
        <v>224.7</v>
      </c>
      <c r="X35" s="296">
        <v>897.75</v>
      </c>
      <c r="Y35" s="296">
        <v>561.75</v>
      </c>
    </row>
    <row r="36" spans="1:25" ht="15.75" customHeight="1">
      <c r="A36" s="297">
        <v>29</v>
      </c>
      <c r="B36" s="295">
        <v>12.36</v>
      </c>
      <c r="C36" s="295">
        <v>7.71</v>
      </c>
      <c r="D36" s="295"/>
      <c r="E36" s="295"/>
      <c r="F36" s="295">
        <v>7.42</v>
      </c>
      <c r="G36" s="295">
        <v>4.63</v>
      </c>
      <c r="H36" s="295">
        <v>9.89</v>
      </c>
      <c r="I36" s="295">
        <v>6.17</v>
      </c>
      <c r="J36" s="295">
        <v>24.72</v>
      </c>
      <c r="K36" s="295">
        <v>15.42</v>
      </c>
      <c r="L36" s="296"/>
      <c r="M36" s="296"/>
      <c r="N36" s="296">
        <v>14.84</v>
      </c>
      <c r="O36" s="296">
        <v>9.26</v>
      </c>
      <c r="P36" s="296">
        <v>19.78</v>
      </c>
      <c r="Q36" s="296">
        <v>12.34</v>
      </c>
      <c r="R36" s="296">
        <v>3708</v>
      </c>
      <c r="S36" s="296">
        <v>2313</v>
      </c>
      <c r="T36" s="296">
        <v>309</v>
      </c>
      <c r="U36" s="296">
        <v>192.75</v>
      </c>
      <c r="V36" s="296">
        <v>370.8</v>
      </c>
      <c r="W36" s="296">
        <v>231.29999999999998</v>
      </c>
      <c r="X36" s="296">
        <v>927</v>
      </c>
      <c r="Y36" s="296">
        <v>578.25</v>
      </c>
    </row>
    <row r="37" spans="1:25" ht="15.75" customHeight="1">
      <c r="A37" s="297">
        <v>30</v>
      </c>
      <c r="B37" s="295">
        <v>12.75</v>
      </c>
      <c r="C37" s="295">
        <v>7.94</v>
      </c>
      <c r="D37" s="295"/>
      <c r="E37" s="295"/>
      <c r="F37" s="295">
        <v>7.65</v>
      </c>
      <c r="G37" s="295">
        <v>4.76</v>
      </c>
      <c r="H37" s="295">
        <v>10.199999999999999</v>
      </c>
      <c r="I37" s="295">
        <v>6.35</v>
      </c>
      <c r="J37" s="295">
        <v>25.5</v>
      </c>
      <c r="K37" s="295">
        <v>15.88</v>
      </c>
      <c r="L37" s="296"/>
      <c r="M37" s="296"/>
      <c r="N37" s="296">
        <v>15.3</v>
      </c>
      <c r="O37" s="296">
        <v>9.52</v>
      </c>
      <c r="P37" s="296">
        <v>20.399999999999999</v>
      </c>
      <c r="Q37" s="296">
        <v>12.7</v>
      </c>
      <c r="R37" s="296">
        <v>3825</v>
      </c>
      <c r="S37" s="296">
        <v>2382</v>
      </c>
      <c r="T37" s="296">
        <v>318.75</v>
      </c>
      <c r="U37" s="296">
        <v>198.5</v>
      </c>
      <c r="V37" s="296">
        <v>382.5</v>
      </c>
      <c r="W37" s="296">
        <v>238.2</v>
      </c>
      <c r="X37" s="296">
        <v>956.25</v>
      </c>
      <c r="Y37" s="296">
        <v>595.5</v>
      </c>
    </row>
    <row r="38" spans="1:25" ht="15.75" customHeight="1">
      <c r="A38" s="297">
        <v>31</v>
      </c>
      <c r="B38" s="295">
        <v>13.14</v>
      </c>
      <c r="C38" s="295">
        <v>8.17</v>
      </c>
      <c r="D38" s="295"/>
      <c r="E38" s="295"/>
      <c r="F38" s="295">
        <v>7.88</v>
      </c>
      <c r="G38" s="295">
        <v>4.9000000000000004</v>
      </c>
      <c r="H38" s="295">
        <v>10.51</v>
      </c>
      <c r="I38" s="295">
        <v>6.54</v>
      </c>
      <c r="J38" s="295">
        <v>26.28</v>
      </c>
      <c r="K38" s="295">
        <v>16.34</v>
      </c>
      <c r="L38" s="296"/>
      <c r="M38" s="296"/>
      <c r="N38" s="296">
        <v>15.76</v>
      </c>
      <c r="O38" s="296">
        <v>9.8000000000000007</v>
      </c>
      <c r="P38" s="296">
        <v>21.02</v>
      </c>
      <c r="Q38" s="296">
        <v>13.08</v>
      </c>
      <c r="R38" s="296">
        <v>3942</v>
      </c>
      <c r="S38" s="296">
        <v>2451</v>
      </c>
      <c r="T38" s="296">
        <v>328.5</v>
      </c>
      <c r="U38" s="296">
        <v>204.25</v>
      </c>
      <c r="V38" s="296">
        <v>394.2</v>
      </c>
      <c r="W38" s="296">
        <v>245.1</v>
      </c>
      <c r="X38" s="296">
        <v>985.5</v>
      </c>
      <c r="Y38" s="296">
        <v>612.75</v>
      </c>
    </row>
    <row r="39" spans="1:25" ht="15.75" customHeight="1">
      <c r="A39" s="297">
        <v>32</v>
      </c>
      <c r="B39" s="295">
        <v>13.53</v>
      </c>
      <c r="C39" s="295">
        <v>8.4</v>
      </c>
      <c r="D39" s="295"/>
      <c r="E39" s="295"/>
      <c r="F39" s="295">
        <v>8.1199999999999992</v>
      </c>
      <c r="G39" s="295">
        <v>5.04</v>
      </c>
      <c r="H39" s="295">
        <v>10.82</v>
      </c>
      <c r="I39" s="295">
        <v>6.72</v>
      </c>
      <c r="J39" s="295">
        <v>27.06</v>
      </c>
      <c r="K39" s="295">
        <v>16.8</v>
      </c>
      <c r="L39" s="296"/>
      <c r="M39" s="296"/>
      <c r="N39" s="296">
        <v>16.239999999999998</v>
      </c>
      <c r="O39" s="296">
        <v>10.08</v>
      </c>
      <c r="P39" s="296">
        <v>21.64</v>
      </c>
      <c r="Q39" s="296">
        <v>13.44</v>
      </c>
      <c r="R39" s="296">
        <v>4059</v>
      </c>
      <c r="S39" s="296">
        <v>2520</v>
      </c>
      <c r="T39" s="296">
        <v>338.25</v>
      </c>
      <c r="U39" s="296">
        <v>210</v>
      </c>
      <c r="V39" s="296">
        <v>405.9</v>
      </c>
      <c r="W39" s="296">
        <v>252</v>
      </c>
      <c r="X39" s="296">
        <v>1014.75</v>
      </c>
      <c r="Y39" s="296">
        <v>630</v>
      </c>
    </row>
    <row r="40" spans="1:25" ht="15.75" customHeight="1">
      <c r="A40" s="297">
        <v>33</v>
      </c>
      <c r="B40" s="295">
        <v>13.92</v>
      </c>
      <c r="C40" s="295">
        <v>8.6300000000000008</v>
      </c>
      <c r="D40" s="295"/>
      <c r="E40" s="295"/>
      <c r="F40" s="295">
        <v>8.35</v>
      </c>
      <c r="G40" s="295">
        <v>5.18</v>
      </c>
      <c r="H40" s="295">
        <v>11.14</v>
      </c>
      <c r="I40" s="295">
        <v>6.9</v>
      </c>
      <c r="J40" s="295">
        <v>27.84</v>
      </c>
      <c r="K40" s="295">
        <v>17.260000000000002</v>
      </c>
      <c r="L40" s="296"/>
      <c r="M40" s="296"/>
      <c r="N40" s="296">
        <v>16.7</v>
      </c>
      <c r="O40" s="296">
        <v>10.36</v>
      </c>
      <c r="P40" s="296">
        <v>22.28</v>
      </c>
      <c r="Q40" s="296">
        <v>13.8</v>
      </c>
      <c r="R40" s="296">
        <v>4176</v>
      </c>
      <c r="S40" s="296">
        <v>2589.0000000000005</v>
      </c>
      <c r="T40" s="296">
        <v>348</v>
      </c>
      <c r="U40" s="296">
        <v>215.75000000000003</v>
      </c>
      <c r="V40" s="296">
        <v>417.59999999999997</v>
      </c>
      <c r="W40" s="296">
        <v>258.90000000000003</v>
      </c>
      <c r="X40" s="296">
        <v>1044</v>
      </c>
      <c r="Y40" s="296">
        <v>647.25000000000011</v>
      </c>
    </row>
    <row r="41" spans="1:25" ht="15.75" customHeight="1">
      <c r="A41" s="297">
        <v>34</v>
      </c>
      <c r="B41" s="295">
        <v>14.31</v>
      </c>
      <c r="C41" s="295">
        <v>8.86</v>
      </c>
      <c r="D41" s="295"/>
      <c r="E41" s="295"/>
      <c r="F41" s="295">
        <v>8.59</v>
      </c>
      <c r="G41" s="295">
        <v>5.32</v>
      </c>
      <c r="H41" s="295">
        <v>11.45</v>
      </c>
      <c r="I41" s="295">
        <v>7.09</v>
      </c>
      <c r="J41" s="295">
        <v>28.62</v>
      </c>
      <c r="K41" s="295">
        <v>17.72</v>
      </c>
      <c r="L41" s="296"/>
      <c r="M41" s="296"/>
      <c r="N41" s="296">
        <v>17.18</v>
      </c>
      <c r="O41" s="296">
        <v>10.64</v>
      </c>
      <c r="P41" s="296">
        <v>22.9</v>
      </c>
      <c r="Q41" s="296">
        <v>14.18</v>
      </c>
      <c r="R41" s="296">
        <v>4293</v>
      </c>
      <c r="S41" s="296">
        <v>2658</v>
      </c>
      <c r="T41" s="296">
        <v>357.75</v>
      </c>
      <c r="U41" s="296">
        <v>221.5</v>
      </c>
      <c r="V41" s="296">
        <v>429.3</v>
      </c>
      <c r="W41" s="296">
        <v>265.8</v>
      </c>
      <c r="X41" s="296">
        <v>1073.25</v>
      </c>
      <c r="Y41" s="296">
        <v>664.5</v>
      </c>
    </row>
    <row r="42" spans="1:25" ht="15.75" customHeight="1">
      <c r="A42" s="297">
        <v>35</v>
      </c>
      <c r="B42" s="295">
        <v>14.7</v>
      </c>
      <c r="C42" s="295">
        <v>9.09</v>
      </c>
      <c r="D42" s="295"/>
      <c r="E42" s="295"/>
      <c r="F42" s="295">
        <v>8.82</v>
      </c>
      <c r="G42" s="295">
        <v>5.45</v>
      </c>
      <c r="H42" s="295">
        <v>11.76</v>
      </c>
      <c r="I42" s="295">
        <v>7.27</v>
      </c>
      <c r="J42" s="295">
        <v>29.4</v>
      </c>
      <c r="K42" s="295">
        <v>18.18</v>
      </c>
      <c r="L42" s="296"/>
      <c r="M42" s="296"/>
      <c r="N42" s="296">
        <v>17.64</v>
      </c>
      <c r="O42" s="296">
        <v>10.9</v>
      </c>
      <c r="P42" s="296">
        <v>23.52</v>
      </c>
      <c r="Q42" s="296">
        <v>14.54</v>
      </c>
      <c r="R42" s="296">
        <v>4410</v>
      </c>
      <c r="S42" s="296">
        <v>2727</v>
      </c>
      <c r="T42" s="296">
        <v>367.5</v>
      </c>
      <c r="U42" s="296">
        <v>227.25</v>
      </c>
      <c r="V42" s="296">
        <v>441</v>
      </c>
      <c r="W42" s="296">
        <v>272.7</v>
      </c>
      <c r="X42" s="296">
        <v>1102.5</v>
      </c>
      <c r="Y42" s="296">
        <v>681.75</v>
      </c>
    </row>
    <row r="43" spans="1:25" ht="15.75" customHeight="1">
      <c r="A43" s="297">
        <v>36</v>
      </c>
      <c r="B43" s="295">
        <v>15.08</v>
      </c>
      <c r="C43" s="295">
        <v>9.32</v>
      </c>
      <c r="D43" s="295"/>
      <c r="E43" s="295"/>
      <c r="F43" s="295">
        <v>9.0500000000000007</v>
      </c>
      <c r="G43" s="295">
        <v>5.59</v>
      </c>
      <c r="H43" s="295">
        <v>12.06</v>
      </c>
      <c r="I43" s="295">
        <v>7.46</v>
      </c>
      <c r="J43" s="295">
        <v>30.16</v>
      </c>
      <c r="K43" s="295">
        <v>18.64</v>
      </c>
      <c r="L43" s="296"/>
      <c r="M43" s="296"/>
      <c r="N43" s="296">
        <v>18.100000000000001</v>
      </c>
      <c r="O43" s="296">
        <v>11.18</v>
      </c>
      <c r="P43" s="296">
        <v>24.12</v>
      </c>
      <c r="Q43" s="296">
        <v>14.92</v>
      </c>
      <c r="R43" s="296">
        <v>4524</v>
      </c>
      <c r="S43" s="296">
        <v>2796</v>
      </c>
      <c r="T43" s="296">
        <v>377</v>
      </c>
      <c r="U43" s="296">
        <v>233</v>
      </c>
      <c r="V43" s="296">
        <v>452.4</v>
      </c>
      <c r="W43" s="296">
        <v>279.59999999999997</v>
      </c>
      <c r="X43" s="296">
        <v>1131</v>
      </c>
      <c r="Y43" s="296">
        <v>699</v>
      </c>
    </row>
    <row r="44" spans="1:25" ht="15.75" customHeight="1">
      <c r="A44" s="297">
        <v>37</v>
      </c>
      <c r="B44" s="295">
        <v>15.47</v>
      </c>
      <c r="C44" s="295">
        <v>9.5399999999999991</v>
      </c>
      <c r="D44" s="295"/>
      <c r="E44" s="295"/>
      <c r="F44" s="295">
        <v>9.2799999999999994</v>
      </c>
      <c r="G44" s="295">
        <v>5.72</v>
      </c>
      <c r="H44" s="295">
        <v>12.38</v>
      </c>
      <c r="I44" s="295">
        <v>7.63</v>
      </c>
      <c r="J44" s="295">
        <v>30.94</v>
      </c>
      <c r="K44" s="295">
        <v>19.079999999999998</v>
      </c>
      <c r="L44" s="296"/>
      <c r="M44" s="296"/>
      <c r="N44" s="296">
        <v>18.559999999999999</v>
      </c>
      <c r="O44" s="296">
        <v>11.44</v>
      </c>
      <c r="P44" s="296">
        <v>24.76</v>
      </c>
      <c r="Q44" s="296">
        <v>15.26</v>
      </c>
      <c r="R44" s="296">
        <v>4641</v>
      </c>
      <c r="S44" s="296">
        <v>2861.9999999999995</v>
      </c>
      <c r="T44" s="296">
        <v>386.75</v>
      </c>
      <c r="U44" s="296">
        <v>238.49999999999997</v>
      </c>
      <c r="V44" s="296">
        <v>464.09999999999997</v>
      </c>
      <c r="W44" s="296">
        <v>286.19999999999993</v>
      </c>
      <c r="X44" s="296">
        <v>1160.25</v>
      </c>
      <c r="Y44" s="296">
        <v>715.49999999999989</v>
      </c>
    </row>
    <row r="45" spans="1:25" ht="15.75" customHeight="1">
      <c r="A45" s="297">
        <v>38</v>
      </c>
      <c r="B45" s="295">
        <v>15.86</v>
      </c>
      <c r="C45" s="295">
        <v>9.77</v>
      </c>
      <c r="D45" s="295"/>
      <c r="E45" s="295"/>
      <c r="F45" s="295">
        <v>9.52</v>
      </c>
      <c r="G45" s="295">
        <v>5.86</v>
      </c>
      <c r="H45" s="295">
        <v>12.69</v>
      </c>
      <c r="I45" s="295">
        <v>7.82</v>
      </c>
      <c r="J45" s="295">
        <v>31.72</v>
      </c>
      <c r="K45" s="295">
        <v>19.54</v>
      </c>
      <c r="L45" s="296"/>
      <c r="M45" s="296"/>
      <c r="N45" s="296">
        <v>19.04</v>
      </c>
      <c r="O45" s="296">
        <v>11.72</v>
      </c>
      <c r="P45" s="296">
        <v>25.38</v>
      </c>
      <c r="Q45" s="296">
        <v>15.64</v>
      </c>
      <c r="R45" s="296">
        <v>4758</v>
      </c>
      <c r="S45" s="296">
        <v>2931</v>
      </c>
      <c r="T45" s="296">
        <v>396.5</v>
      </c>
      <c r="U45" s="296">
        <v>244.25</v>
      </c>
      <c r="V45" s="296">
        <v>475.79999999999995</v>
      </c>
      <c r="W45" s="296">
        <v>293.09999999999997</v>
      </c>
      <c r="X45" s="296">
        <v>1189.5</v>
      </c>
      <c r="Y45" s="296">
        <v>732.75</v>
      </c>
    </row>
    <row r="46" spans="1:25" ht="15.75" customHeight="1">
      <c r="A46" s="297">
        <v>39</v>
      </c>
      <c r="B46" s="295">
        <v>16.25</v>
      </c>
      <c r="C46" s="295">
        <v>10</v>
      </c>
      <c r="D46" s="295"/>
      <c r="E46" s="295"/>
      <c r="F46" s="295">
        <v>9.75</v>
      </c>
      <c r="G46" s="295">
        <v>6</v>
      </c>
      <c r="H46" s="295">
        <v>13</v>
      </c>
      <c r="I46" s="295">
        <v>8</v>
      </c>
      <c r="J46" s="295">
        <v>32.5</v>
      </c>
      <c r="K46" s="295">
        <v>20</v>
      </c>
      <c r="L46" s="296"/>
      <c r="M46" s="296"/>
      <c r="N46" s="296">
        <v>19.5</v>
      </c>
      <c r="O46" s="296">
        <v>12</v>
      </c>
      <c r="P46" s="296">
        <v>26</v>
      </c>
      <c r="Q46" s="296">
        <v>16</v>
      </c>
      <c r="R46" s="296">
        <v>4875</v>
      </c>
      <c r="S46" s="296">
        <v>3000</v>
      </c>
      <c r="T46" s="296">
        <v>406.25</v>
      </c>
      <c r="U46" s="296">
        <v>250</v>
      </c>
      <c r="V46" s="296">
        <v>487.5</v>
      </c>
      <c r="W46" s="296">
        <v>300</v>
      </c>
      <c r="X46" s="296">
        <v>1218.75</v>
      </c>
      <c r="Y46" s="296">
        <v>750</v>
      </c>
    </row>
    <row r="47" spans="1:25" ht="15.75" customHeight="1">
      <c r="A47" s="297">
        <v>40</v>
      </c>
      <c r="B47" s="295">
        <v>16.64</v>
      </c>
      <c r="C47" s="295">
        <v>10.23</v>
      </c>
      <c r="D47" s="295"/>
      <c r="E47" s="295"/>
      <c r="F47" s="295">
        <v>9.98</v>
      </c>
      <c r="G47" s="295">
        <v>6.14</v>
      </c>
      <c r="H47" s="295">
        <v>13.31</v>
      </c>
      <c r="I47" s="295">
        <v>8.18</v>
      </c>
      <c r="J47" s="295">
        <v>33.28</v>
      </c>
      <c r="K47" s="295">
        <v>20.46</v>
      </c>
      <c r="L47" s="296"/>
      <c r="M47" s="296"/>
      <c r="N47" s="296">
        <v>19.96</v>
      </c>
      <c r="O47" s="296">
        <v>12.28</v>
      </c>
      <c r="P47" s="296">
        <v>26.62</v>
      </c>
      <c r="Q47" s="296">
        <v>16.36</v>
      </c>
      <c r="R47" s="296">
        <v>4992</v>
      </c>
      <c r="S47" s="296">
        <v>3069</v>
      </c>
      <c r="T47" s="296">
        <v>416</v>
      </c>
      <c r="U47" s="296">
        <v>255.75</v>
      </c>
      <c r="V47" s="296">
        <v>499.2</v>
      </c>
      <c r="W47" s="296">
        <v>306.89999999999998</v>
      </c>
      <c r="X47" s="296">
        <v>1248</v>
      </c>
      <c r="Y47" s="296">
        <v>767.25</v>
      </c>
    </row>
    <row r="48" spans="1:25" ht="15.75" customHeight="1">
      <c r="A48" s="297">
        <v>41</v>
      </c>
      <c r="B48" s="295">
        <v>17.03</v>
      </c>
      <c r="C48" s="295">
        <v>10.46</v>
      </c>
      <c r="D48" s="295"/>
      <c r="E48" s="295"/>
      <c r="F48" s="295">
        <v>10.220000000000001</v>
      </c>
      <c r="G48" s="295">
        <v>6.28</v>
      </c>
      <c r="H48" s="295">
        <v>13.62</v>
      </c>
      <c r="I48" s="295">
        <v>8.3699999999999992</v>
      </c>
      <c r="J48" s="295">
        <v>34.06</v>
      </c>
      <c r="K48" s="295">
        <v>20.92</v>
      </c>
      <c r="L48" s="296"/>
      <c r="M48" s="296"/>
      <c r="N48" s="296">
        <v>20.440000000000001</v>
      </c>
      <c r="O48" s="296">
        <v>12.56</v>
      </c>
      <c r="P48" s="296">
        <v>27.24</v>
      </c>
      <c r="Q48" s="296">
        <v>16.739999999999998</v>
      </c>
      <c r="R48" s="296">
        <v>5109</v>
      </c>
      <c r="S48" s="296">
        <v>3138.0000000000005</v>
      </c>
      <c r="T48" s="296">
        <v>425.75</v>
      </c>
      <c r="U48" s="296">
        <v>261.5</v>
      </c>
      <c r="V48" s="296">
        <v>510.9</v>
      </c>
      <c r="W48" s="296">
        <v>313.8</v>
      </c>
      <c r="X48" s="296">
        <v>1277.25</v>
      </c>
      <c r="Y48" s="296">
        <v>784.5</v>
      </c>
    </row>
    <row r="49" spans="1:25" ht="15.75" customHeight="1">
      <c r="A49" s="297">
        <v>42</v>
      </c>
      <c r="B49" s="295">
        <v>17.41</v>
      </c>
      <c r="C49" s="295">
        <v>10.68</v>
      </c>
      <c r="D49" s="295"/>
      <c r="E49" s="295"/>
      <c r="F49" s="295">
        <v>10.45</v>
      </c>
      <c r="G49" s="295">
        <v>6.41</v>
      </c>
      <c r="H49" s="295">
        <v>13.93</v>
      </c>
      <c r="I49" s="295">
        <v>8.5399999999999991</v>
      </c>
      <c r="J49" s="295">
        <v>34.82</v>
      </c>
      <c r="K49" s="295">
        <v>21.36</v>
      </c>
      <c r="L49" s="296"/>
      <c r="M49" s="296"/>
      <c r="N49" s="296">
        <v>20.9</v>
      </c>
      <c r="O49" s="296">
        <v>12.82</v>
      </c>
      <c r="P49" s="296">
        <v>27.86</v>
      </c>
      <c r="Q49" s="296">
        <v>17.079999999999998</v>
      </c>
      <c r="R49" s="296">
        <v>5223</v>
      </c>
      <c r="S49" s="296">
        <v>3204</v>
      </c>
      <c r="T49" s="296">
        <v>435.25</v>
      </c>
      <c r="U49" s="296">
        <v>267</v>
      </c>
      <c r="V49" s="296">
        <v>522.29999999999995</v>
      </c>
      <c r="W49" s="296">
        <v>320.39999999999998</v>
      </c>
      <c r="X49" s="296">
        <v>1305.75</v>
      </c>
      <c r="Y49" s="296">
        <v>801</v>
      </c>
    </row>
    <row r="50" spans="1:25" ht="15.75" customHeight="1">
      <c r="A50" s="297">
        <v>43</v>
      </c>
      <c r="B50" s="295">
        <v>17.8</v>
      </c>
      <c r="C50" s="295">
        <v>10.91</v>
      </c>
      <c r="D50" s="295"/>
      <c r="E50" s="295"/>
      <c r="F50" s="295">
        <v>10.68</v>
      </c>
      <c r="G50" s="295">
        <v>6.55</v>
      </c>
      <c r="H50" s="295">
        <v>14.24</v>
      </c>
      <c r="I50" s="295">
        <v>8.73</v>
      </c>
      <c r="J50" s="295">
        <v>35.6</v>
      </c>
      <c r="K50" s="295">
        <v>21.82</v>
      </c>
      <c r="L50" s="296"/>
      <c r="M50" s="296"/>
      <c r="N50" s="296">
        <v>21.36</v>
      </c>
      <c r="O50" s="296">
        <v>13.1</v>
      </c>
      <c r="P50" s="296">
        <v>28.48</v>
      </c>
      <c r="Q50" s="296">
        <v>17.46</v>
      </c>
      <c r="R50" s="296">
        <v>5340</v>
      </c>
      <c r="S50" s="296">
        <v>3273</v>
      </c>
      <c r="T50" s="296">
        <v>445</v>
      </c>
      <c r="U50" s="296">
        <v>272.75</v>
      </c>
      <c r="V50" s="296">
        <v>534</v>
      </c>
      <c r="W50" s="296">
        <v>327.3</v>
      </c>
      <c r="X50" s="296">
        <v>1335</v>
      </c>
      <c r="Y50" s="296">
        <v>818.25</v>
      </c>
    </row>
    <row r="51" spans="1:25" ht="15.75" customHeight="1">
      <c r="A51" s="297">
        <v>44</v>
      </c>
      <c r="B51" s="295">
        <v>18.18</v>
      </c>
      <c r="C51" s="295">
        <v>11.14</v>
      </c>
      <c r="D51" s="295"/>
      <c r="E51" s="295"/>
      <c r="F51" s="295">
        <v>10.91</v>
      </c>
      <c r="G51" s="295">
        <v>6.68</v>
      </c>
      <c r="H51" s="295">
        <v>14.54</v>
      </c>
      <c r="I51" s="295">
        <v>8.91</v>
      </c>
      <c r="J51" s="295">
        <v>36.36</v>
      </c>
      <c r="K51" s="295">
        <v>22.28</v>
      </c>
      <c r="L51" s="296"/>
      <c r="M51" s="296"/>
      <c r="N51" s="296">
        <v>21.82</v>
      </c>
      <c r="O51" s="296">
        <v>13.36</v>
      </c>
      <c r="P51" s="296">
        <v>29.08</v>
      </c>
      <c r="Q51" s="296">
        <v>17.82</v>
      </c>
      <c r="R51" s="296">
        <v>5454</v>
      </c>
      <c r="S51" s="296">
        <v>3342</v>
      </c>
      <c r="T51" s="296">
        <v>454.5</v>
      </c>
      <c r="U51" s="296">
        <v>278.5</v>
      </c>
      <c r="V51" s="296">
        <v>545.4</v>
      </c>
      <c r="W51" s="296">
        <v>334.2</v>
      </c>
      <c r="X51" s="296">
        <v>1363.5</v>
      </c>
      <c r="Y51" s="296">
        <v>835.5</v>
      </c>
    </row>
    <row r="52" spans="1:25" ht="15.75" customHeight="1">
      <c r="A52" s="297">
        <v>45</v>
      </c>
      <c r="B52" s="295">
        <v>18.57</v>
      </c>
      <c r="C52" s="295">
        <v>11.36</v>
      </c>
      <c r="D52" s="295"/>
      <c r="E52" s="295"/>
      <c r="F52" s="295">
        <v>11.14</v>
      </c>
      <c r="G52" s="295">
        <v>6.82</v>
      </c>
      <c r="H52" s="295">
        <v>14.86</v>
      </c>
      <c r="I52" s="295">
        <v>9.09</v>
      </c>
      <c r="J52" s="295">
        <v>37.14</v>
      </c>
      <c r="K52" s="295">
        <v>22.72</v>
      </c>
      <c r="L52" s="296"/>
      <c r="M52" s="296"/>
      <c r="N52" s="296">
        <v>22.28</v>
      </c>
      <c r="O52" s="296">
        <v>13.64</v>
      </c>
      <c r="P52" s="296">
        <v>29.72</v>
      </c>
      <c r="Q52" s="296">
        <v>18.18</v>
      </c>
      <c r="R52" s="296">
        <v>5571</v>
      </c>
      <c r="S52" s="296">
        <v>3408</v>
      </c>
      <c r="T52" s="296">
        <v>464.25</v>
      </c>
      <c r="U52" s="296">
        <v>284</v>
      </c>
      <c r="V52" s="296">
        <v>557.1</v>
      </c>
      <c r="W52" s="296">
        <v>340.8</v>
      </c>
      <c r="X52" s="296">
        <v>1392.75</v>
      </c>
      <c r="Y52" s="296">
        <v>852</v>
      </c>
    </row>
    <row r="53" spans="1:25" ht="15.75" customHeight="1">
      <c r="A53" s="297">
        <v>46</v>
      </c>
      <c r="B53" s="295">
        <v>18.95</v>
      </c>
      <c r="C53" s="295">
        <v>11.59</v>
      </c>
      <c r="D53" s="295"/>
      <c r="E53" s="295"/>
      <c r="F53" s="295">
        <v>11.37</v>
      </c>
      <c r="G53" s="295">
        <v>6.95</v>
      </c>
      <c r="H53" s="295">
        <v>15.16</v>
      </c>
      <c r="I53" s="295">
        <v>9.27</v>
      </c>
      <c r="J53" s="295">
        <v>37.9</v>
      </c>
      <c r="K53" s="295">
        <v>23.18</v>
      </c>
      <c r="L53" s="296"/>
      <c r="M53" s="296"/>
      <c r="N53" s="296">
        <v>22.74</v>
      </c>
      <c r="O53" s="296">
        <v>13.9</v>
      </c>
      <c r="P53" s="296">
        <v>30.32</v>
      </c>
      <c r="Q53" s="296">
        <v>18.54</v>
      </c>
      <c r="R53" s="296">
        <v>5685</v>
      </c>
      <c r="S53" s="296">
        <v>3477</v>
      </c>
      <c r="T53" s="296">
        <v>473.75</v>
      </c>
      <c r="U53" s="296">
        <v>289.75</v>
      </c>
      <c r="V53" s="296">
        <v>568.5</v>
      </c>
      <c r="W53" s="296">
        <v>347.7</v>
      </c>
      <c r="X53" s="296">
        <v>1421.25</v>
      </c>
      <c r="Y53" s="296">
        <v>869.25</v>
      </c>
    </row>
    <row r="54" spans="1:25" ht="15.75" customHeight="1">
      <c r="A54" s="297">
        <v>47</v>
      </c>
      <c r="B54" s="295">
        <v>19.34</v>
      </c>
      <c r="C54" s="295">
        <v>11.82</v>
      </c>
      <c r="D54" s="295"/>
      <c r="E54" s="295"/>
      <c r="F54" s="295">
        <v>11.6</v>
      </c>
      <c r="G54" s="295">
        <v>7.09</v>
      </c>
      <c r="H54" s="295">
        <v>15.47</v>
      </c>
      <c r="I54" s="295">
        <v>9.4600000000000009</v>
      </c>
      <c r="J54" s="295">
        <v>38.68</v>
      </c>
      <c r="K54" s="295">
        <v>23.64</v>
      </c>
      <c r="L54" s="296"/>
      <c r="M54" s="296"/>
      <c r="N54" s="296">
        <v>23.2</v>
      </c>
      <c r="O54" s="296">
        <v>14.18</v>
      </c>
      <c r="P54" s="296">
        <v>30.94</v>
      </c>
      <c r="Q54" s="296">
        <v>18.920000000000002</v>
      </c>
      <c r="R54" s="296">
        <v>5802</v>
      </c>
      <c r="S54" s="296">
        <v>3546</v>
      </c>
      <c r="T54" s="296">
        <v>483.5</v>
      </c>
      <c r="U54" s="296">
        <v>295.5</v>
      </c>
      <c r="V54" s="296">
        <v>580.19999999999993</v>
      </c>
      <c r="W54" s="296">
        <v>354.59999999999997</v>
      </c>
      <c r="X54" s="296">
        <v>1450.5</v>
      </c>
      <c r="Y54" s="296">
        <v>886.5</v>
      </c>
    </row>
    <row r="55" spans="1:25" ht="15.75" customHeight="1">
      <c r="A55" s="297">
        <v>48</v>
      </c>
      <c r="B55" s="295">
        <v>19.72</v>
      </c>
      <c r="C55" s="295">
        <v>12.04</v>
      </c>
      <c r="D55" s="295"/>
      <c r="E55" s="295"/>
      <c r="F55" s="295">
        <v>11.83</v>
      </c>
      <c r="G55" s="295">
        <v>7.22</v>
      </c>
      <c r="H55" s="295">
        <v>15.78</v>
      </c>
      <c r="I55" s="295">
        <v>9.6300000000000008</v>
      </c>
      <c r="J55" s="295">
        <v>39.44</v>
      </c>
      <c r="K55" s="295">
        <v>24.08</v>
      </c>
      <c r="L55" s="296"/>
      <c r="M55" s="296"/>
      <c r="N55" s="296">
        <v>23.66</v>
      </c>
      <c r="O55" s="296">
        <v>14.44</v>
      </c>
      <c r="P55" s="296">
        <v>31.56</v>
      </c>
      <c r="Q55" s="296">
        <v>19.260000000000002</v>
      </c>
      <c r="R55" s="296">
        <v>5916</v>
      </c>
      <c r="S55" s="296">
        <v>3611.9999999999995</v>
      </c>
      <c r="T55" s="296">
        <v>493</v>
      </c>
      <c r="U55" s="296">
        <v>301</v>
      </c>
      <c r="V55" s="296">
        <v>591.6</v>
      </c>
      <c r="W55" s="296">
        <v>361.2</v>
      </c>
      <c r="X55" s="296">
        <v>1479</v>
      </c>
      <c r="Y55" s="296">
        <v>903</v>
      </c>
    </row>
    <row r="56" spans="1:25" ht="15.75" customHeight="1">
      <c r="A56" s="297">
        <v>49</v>
      </c>
      <c r="B56" s="295">
        <v>20.11</v>
      </c>
      <c r="C56" s="295">
        <v>12.27</v>
      </c>
      <c r="D56" s="295"/>
      <c r="E56" s="295"/>
      <c r="F56" s="295">
        <v>12.07</v>
      </c>
      <c r="G56" s="295">
        <v>7.36</v>
      </c>
      <c r="H56" s="295">
        <v>16.09</v>
      </c>
      <c r="I56" s="295">
        <v>9.82</v>
      </c>
      <c r="J56" s="295">
        <v>40.22</v>
      </c>
      <c r="K56" s="295">
        <v>24.54</v>
      </c>
      <c r="L56" s="296"/>
      <c r="M56" s="296"/>
      <c r="N56" s="296">
        <v>24.14</v>
      </c>
      <c r="O56" s="296">
        <v>14.72</v>
      </c>
      <c r="P56" s="296">
        <v>32.18</v>
      </c>
      <c r="Q56" s="296">
        <v>19.64</v>
      </c>
      <c r="R56" s="296">
        <v>6033</v>
      </c>
      <c r="S56" s="296">
        <v>3681</v>
      </c>
      <c r="T56" s="296">
        <v>502.75</v>
      </c>
      <c r="U56" s="296">
        <v>306.75</v>
      </c>
      <c r="V56" s="296">
        <v>603.29999999999995</v>
      </c>
      <c r="W56" s="296">
        <v>368.09999999999997</v>
      </c>
      <c r="X56" s="296">
        <v>1508.25</v>
      </c>
      <c r="Y56" s="296">
        <v>920.25</v>
      </c>
    </row>
    <row r="57" spans="1:25" ht="15.75" customHeight="1">
      <c r="A57" s="297">
        <v>50</v>
      </c>
      <c r="B57" s="295">
        <v>20.49</v>
      </c>
      <c r="C57" s="295">
        <v>12.49</v>
      </c>
      <c r="D57" s="295"/>
      <c r="E57" s="295"/>
      <c r="F57" s="295">
        <v>12.29</v>
      </c>
      <c r="G57" s="295">
        <v>7.49</v>
      </c>
      <c r="H57" s="295">
        <v>16.39</v>
      </c>
      <c r="I57" s="295">
        <v>9.99</v>
      </c>
      <c r="J57" s="295">
        <v>40.98</v>
      </c>
      <c r="K57" s="295">
        <v>24.98</v>
      </c>
      <c r="L57" s="296"/>
      <c r="M57" s="296"/>
      <c r="N57" s="296">
        <v>24.58</v>
      </c>
      <c r="O57" s="296">
        <v>14.98</v>
      </c>
      <c r="P57" s="296">
        <v>32.78</v>
      </c>
      <c r="Q57" s="296">
        <v>19.98</v>
      </c>
      <c r="R57" s="296">
        <v>6146.9999999999991</v>
      </c>
      <c r="S57" s="296">
        <v>3747</v>
      </c>
      <c r="T57" s="296">
        <v>512.25</v>
      </c>
      <c r="U57" s="296">
        <v>312.25</v>
      </c>
      <c r="V57" s="296">
        <v>614.69999999999993</v>
      </c>
      <c r="W57" s="296">
        <v>374.7</v>
      </c>
      <c r="X57" s="296">
        <v>1536.75</v>
      </c>
      <c r="Y57" s="296">
        <v>936.75</v>
      </c>
    </row>
    <row r="58" spans="1:25" ht="15.75" customHeight="1">
      <c r="A58" s="297">
        <v>51</v>
      </c>
      <c r="B58" s="295">
        <v>20.88</v>
      </c>
      <c r="C58" s="295">
        <v>12.72</v>
      </c>
      <c r="D58" s="295"/>
      <c r="E58" s="295"/>
      <c r="F58" s="295">
        <v>12.53</v>
      </c>
      <c r="G58" s="295">
        <v>7.63</v>
      </c>
      <c r="H58" s="295">
        <v>16.7</v>
      </c>
      <c r="I58" s="295">
        <v>10.18</v>
      </c>
      <c r="J58" s="295">
        <v>41.76</v>
      </c>
      <c r="K58" s="295">
        <v>25.44</v>
      </c>
      <c r="L58" s="296"/>
      <c r="M58" s="296"/>
      <c r="N58" s="296">
        <v>25.06</v>
      </c>
      <c r="O58" s="296">
        <v>15.26</v>
      </c>
      <c r="P58" s="296">
        <v>33.4</v>
      </c>
      <c r="Q58" s="296">
        <v>20.36</v>
      </c>
      <c r="R58" s="296">
        <v>6264</v>
      </c>
      <c r="S58" s="296">
        <v>3816</v>
      </c>
      <c r="T58" s="296">
        <v>522</v>
      </c>
      <c r="U58" s="296">
        <v>318</v>
      </c>
      <c r="V58" s="296">
        <v>626.4</v>
      </c>
      <c r="W58" s="296">
        <v>381.59999999999997</v>
      </c>
      <c r="X58" s="296">
        <v>1566</v>
      </c>
      <c r="Y58" s="296">
        <v>954</v>
      </c>
    </row>
    <row r="59" spans="1:25" ht="15.75" customHeight="1">
      <c r="A59" s="297">
        <v>52</v>
      </c>
      <c r="B59" s="295">
        <v>21.26</v>
      </c>
      <c r="C59" s="295">
        <v>12.95</v>
      </c>
      <c r="D59" s="295"/>
      <c r="E59" s="295"/>
      <c r="F59" s="295">
        <v>12.76</v>
      </c>
      <c r="G59" s="295">
        <v>7.77</v>
      </c>
      <c r="H59" s="295">
        <v>17.010000000000002</v>
      </c>
      <c r="I59" s="295">
        <v>10.36</v>
      </c>
      <c r="J59" s="295">
        <v>42.52</v>
      </c>
      <c r="K59" s="295">
        <v>25.9</v>
      </c>
      <c r="L59" s="296"/>
      <c r="M59" s="296"/>
      <c r="N59" s="296">
        <v>25.52</v>
      </c>
      <c r="O59" s="296">
        <v>15.54</v>
      </c>
      <c r="P59" s="296">
        <v>34.020000000000003</v>
      </c>
      <c r="Q59" s="296">
        <v>20.72</v>
      </c>
      <c r="R59" s="296">
        <v>6378.0000000000009</v>
      </c>
      <c r="S59" s="296">
        <v>3885</v>
      </c>
      <c r="T59" s="296">
        <v>531.5</v>
      </c>
      <c r="U59" s="296">
        <v>323.75</v>
      </c>
      <c r="V59" s="296">
        <v>637.79999999999995</v>
      </c>
      <c r="W59" s="296">
        <v>388.5</v>
      </c>
      <c r="X59" s="296">
        <v>1594.5</v>
      </c>
      <c r="Y59" s="296">
        <v>971.25</v>
      </c>
    </row>
    <row r="60" spans="1:25" ht="15.75" customHeight="1">
      <c r="A60" s="297">
        <v>53</v>
      </c>
      <c r="B60" s="295">
        <v>21.65</v>
      </c>
      <c r="C60" s="295">
        <v>13.17</v>
      </c>
      <c r="D60" s="295"/>
      <c r="E60" s="295"/>
      <c r="F60" s="295">
        <v>12.99</v>
      </c>
      <c r="G60" s="295">
        <v>7.9</v>
      </c>
      <c r="H60" s="295">
        <v>17.32</v>
      </c>
      <c r="I60" s="295">
        <v>10.54</v>
      </c>
      <c r="J60" s="295">
        <v>43.3</v>
      </c>
      <c r="K60" s="295">
        <v>26.34</v>
      </c>
      <c r="L60" s="296"/>
      <c r="M60" s="296"/>
      <c r="N60" s="296">
        <v>25.98</v>
      </c>
      <c r="O60" s="296">
        <v>15.8</v>
      </c>
      <c r="P60" s="296">
        <v>34.64</v>
      </c>
      <c r="Q60" s="296">
        <v>21.08</v>
      </c>
      <c r="R60" s="296">
        <v>6495</v>
      </c>
      <c r="S60" s="296">
        <v>3951</v>
      </c>
      <c r="T60" s="296">
        <v>541.25</v>
      </c>
      <c r="U60" s="296">
        <v>329.25</v>
      </c>
      <c r="V60" s="296">
        <v>649.5</v>
      </c>
      <c r="W60" s="296">
        <v>395.09999999999997</v>
      </c>
      <c r="X60" s="296">
        <v>1623.75</v>
      </c>
      <c r="Y60" s="296">
        <v>987.75</v>
      </c>
    </row>
    <row r="61" spans="1:25" ht="15.75" customHeight="1">
      <c r="A61" s="297">
        <v>54</v>
      </c>
      <c r="B61" s="295">
        <v>22.03</v>
      </c>
      <c r="C61" s="295">
        <v>13.4</v>
      </c>
      <c r="D61" s="295"/>
      <c r="E61" s="295"/>
      <c r="F61" s="295">
        <v>13.22</v>
      </c>
      <c r="G61" s="295">
        <v>8.0399999999999991</v>
      </c>
      <c r="H61" s="295">
        <v>17.62</v>
      </c>
      <c r="I61" s="295">
        <v>10.72</v>
      </c>
      <c r="J61" s="295">
        <v>44.06</v>
      </c>
      <c r="K61" s="295">
        <v>26.8</v>
      </c>
      <c r="L61" s="296"/>
      <c r="M61" s="296"/>
      <c r="N61" s="296">
        <v>26.44</v>
      </c>
      <c r="O61" s="296">
        <v>16.079999999999998</v>
      </c>
      <c r="P61" s="296">
        <v>35.24</v>
      </c>
      <c r="Q61" s="296">
        <v>21.44</v>
      </c>
      <c r="R61" s="296">
        <v>6609</v>
      </c>
      <c r="S61" s="296">
        <v>4020</v>
      </c>
      <c r="T61" s="296">
        <v>550.75</v>
      </c>
      <c r="U61" s="296">
        <v>335</v>
      </c>
      <c r="V61" s="296">
        <v>660.9</v>
      </c>
      <c r="W61" s="296">
        <v>402</v>
      </c>
      <c r="X61" s="296">
        <v>1652.25</v>
      </c>
      <c r="Y61" s="296">
        <v>1005</v>
      </c>
    </row>
    <row r="62" spans="1:25" ht="15.75" customHeight="1">
      <c r="A62" s="297">
        <v>55</v>
      </c>
      <c r="B62" s="295">
        <v>22.42</v>
      </c>
      <c r="C62" s="295">
        <v>13.63</v>
      </c>
      <c r="D62" s="295"/>
      <c r="E62" s="295"/>
      <c r="F62" s="295">
        <v>13.45</v>
      </c>
      <c r="G62" s="295">
        <v>8.18</v>
      </c>
      <c r="H62" s="295">
        <v>17.940000000000001</v>
      </c>
      <c r="I62" s="295">
        <v>10.9</v>
      </c>
      <c r="J62" s="295">
        <v>44.84</v>
      </c>
      <c r="K62" s="295">
        <v>27.26</v>
      </c>
      <c r="L62" s="296"/>
      <c r="M62" s="296"/>
      <c r="N62" s="296">
        <v>26.9</v>
      </c>
      <c r="O62" s="296">
        <v>16.36</v>
      </c>
      <c r="P62" s="296">
        <v>35.880000000000003</v>
      </c>
      <c r="Q62" s="296">
        <v>21.8</v>
      </c>
      <c r="R62" s="296">
        <v>6726.0000000000009</v>
      </c>
      <c r="S62" s="296">
        <v>4089.0000000000005</v>
      </c>
      <c r="T62" s="296">
        <v>560.5</v>
      </c>
      <c r="U62" s="296">
        <v>340.75</v>
      </c>
      <c r="V62" s="296">
        <v>672.6</v>
      </c>
      <c r="W62" s="296">
        <v>408.9</v>
      </c>
      <c r="X62" s="296">
        <v>1681.5</v>
      </c>
      <c r="Y62" s="296">
        <v>1022.25</v>
      </c>
    </row>
    <row r="63" spans="1:25" ht="15.75" customHeight="1">
      <c r="A63" s="297">
        <v>56</v>
      </c>
      <c r="B63" s="295">
        <v>22.8</v>
      </c>
      <c r="C63" s="295">
        <v>13.85</v>
      </c>
      <c r="D63" s="295"/>
      <c r="E63" s="295"/>
      <c r="F63" s="295">
        <v>13.68</v>
      </c>
      <c r="G63" s="295">
        <v>8.31</v>
      </c>
      <c r="H63" s="295">
        <v>18.239999999999998</v>
      </c>
      <c r="I63" s="295">
        <v>11.08</v>
      </c>
      <c r="J63" s="295">
        <v>45.6</v>
      </c>
      <c r="K63" s="295">
        <v>27.7</v>
      </c>
      <c r="L63" s="296"/>
      <c r="M63" s="296"/>
      <c r="N63" s="296">
        <v>27.36</v>
      </c>
      <c r="O63" s="296">
        <v>16.62</v>
      </c>
      <c r="P63" s="296">
        <v>36.479999999999997</v>
      </c>
      <c r="Q63" s="296">
        <v>22.16</v>
      </c>
      <c r="R63" s="296">
        <v>6840</v>
      </c>
      <c r="S63" s="296">
        <v>4155</v>
      </c>
      <c r="T63" s="296">
        <v>570</v>
      </c>
      <c r="U63" s="296">
        <v>346.25</v>
      </c>
      <c r="V63" s="296">
        <v>684</v>
      </c>
      <c r="W63" s="296">
        <v>415.5</v>
      </c>
      <c r="X63" s="296">
        <v>1710</v>
      </c>
      <c r="Y63" s="296">
        <v>1038.75</v>
      </c>
    </row>
    <row r="64" spans="1:25" ht="15.75" customHeight="1">
      <c r="A64" s="297">
        <v>57</v>
      </c>
      <c r="B64" s="295">
        <v>23.19</v>
      </c>
      <c r="C64" s="295">
        <v>14.08</v>
      </c>
      <c r="D64" s="295"/>
      <c r="E64" s="295"/>
      <c r="F64" s="295">
        <v>13.91</v>
      </c>
      <c r="G64" s="295">
        <v>8.4499999999999993</v>
      </c>
      <c r="H64" s="295">
        <v>18.55</v>
      </c>
      <c r="I64" s="295">
        <v>11.26</v>
      </c>
      <c r="J64" s="295">
        <v>46.38</v>
      </c>
      <c r="K64" s="295">
        <v>28.16</v>
      </c>
      <c r="L64" s="296"/>
      <c r="M64" s="296"/>
      <c r="N64" s="296">
        <v>27.82</v>
      </c>
      <c r="O64" s="296">
        <v>16.899999999999999</v>
      </c>
      <c r="P64" s="296">
        <v>37.1</v>
      </c>
      <c r="Q64" s="296">
        <v>22.52</v>
      </c>
      <c r="R64" s="296">
        <v>6957</v>
      </c>
      <c r="S64" s="296">
        <v>4224</v>
      </c>
      <c r="T64" s="296">
        <v>579.75</v>
      </c>
      <c r="U64" s="296">
        <v>352</v>
      </c>
      <c r="V64" s="296">
        <v>695.69999999999993</v>
      </c>
      <c r="W64" s="296">
        <v>422.4</v>
      </c>
      <c r="X64" s="296">
        <v>1739.25</v>
      </c>
      <c r="Y64" s="296">
        <v>1056</v>
      </c>
    </row>
    <row r="65" spans="1:35" ht="15.75" customHeight="1">
      <c r="A65" s="297">
        <v>58</v>
      </c>
      <c r="B65" s="295">
        <v>23.57</v>
      </c>
      <c r="C65" s="295">
        <v>14.31</v>
      </c>
      <c r="D65" s="295"/>
      <c r="E65" s="295"/>
      <c r="F65" s="295">
        <v>14.14</v>
      </c>
      <c r="G65" s="295">
        <v>8.59</v>
      </c>
      <c r="H65" s="295">
        <v>18.86</v>
      </c>
      <c r="I65" s="295">
        <v>11.45</v>
      </c>
      <c r="J65" s="295">
        <v>47.14</v>
      </c>
      <c r="K65" s="295">
        <v>28.62</v>
      </c>
      <c r="L65" s="296"/>
      <c r="M65" s="296"/>
      <c r="N65" s="296">
        <v>28.28</v>
      </c>
      <c r="O65" s="296">
        <v>17.18</v>
      </c>
      <c r="P65" s="296">
        <v>37.72</v>
      </c>
      <c r="Q65" s="296">
        <v>22.9</v>
      </c>
      <c r="R65" s="296">
        <v>7071</v>
      </c>
      <c r="S65" s="296">
        <v>4293</v>
      </c>
      <c r="T65" s="296">
        <v>589.25</v>
      </c>
      <c r="U65" s="296">
        <v>357.75</v>
      </c>
      <c r="V65" s="296">
        <v>707.1</v>
      </c>
      <c r="W65" s="296">
        <v>429.3</v>
      </c>
      <c r="X65" s="296">
        <v>1767.75</v>
      </c>
      <c r="Y65" s="296">
        <v>1073.25</v>
      </c>
    </row>
    <row r="66" spans="1:35" ht="15.75" customHeight="1">
      <c r="A66" s="297">
        <v>59</v>
      </c>
      <c r="B66" s="295">
        <v>23.96</v>
      </c>
      <c r="C66" s="295">
        <v>14.53</v>
      </c>
      <c r="D66" s="295"/>
      <c r="E66" s="295"/>
      <c r="F66" s="295">
        <v>14.38</v>
      </c>
      <c r="G66" s="295">
        <v>8.7200000000000006</v>
      </c>
      <c r="H66" s="295">
        <v>19.170000000000002</v>
      </c>
      <c r="I66" s="295">
        <v>11.62</v>
      </c>
      <c r="J66" s="295">
        <v>47.92</v>
      </c>
      <c r="K66" s="295">
        <v>29.06</v>
      </c>
      <c r="L66" s="296"/>
      <c r="M66" s="296"/>
      <c r="N66" s="296">
        <v>28.76</v>
      </c>
      <c r="O66" s="296">
        <v>17.440000000000001</v>
      </c>
      <c r="P66" s="296">
        <v>38.340000000000003</v>
      </c>
      <c r="Q66" s="296">
        <v>23.24</v>
      </c>
      <c r="R66" s="296">
        <v>7188</v>
      </c>
      <c r="S66" s="296">
        <v>4359</v>
      </c>
      <c r="T66" s="296">
        <v>599</v>
      </c>
      <c r="U66" s="296">
        <v>363.25</v>
      </c>
      <c r="V66" s="296">
        <v>718.8</v>
      </c>
      <c r="W66" s="296">
        <v>435.9</v>
      </c>
      <c r="X66" s="296">
        <v>1797</v>
      </c>
      <c r="Y66" s="296">
        <v>1089.75</v>
      </c>
    </row>
    <row r="67" spans="1:35" ht="15.75" customHeight="1">
      <c r="A67" s="297">
        <v>60</v>
      </c>
      <c r="B67" s="295">
        <v>24.34</v>
      </c>
      <c r="C67" s="295">
        <v>14.76</v>
      </c>
      <c r="D67" s="295"/>
      <c r="E67" s="295"/>
      <c r="F67" s="295">
        <v>14.6</v>
      </c>
      <c r="G67" s="295">
        <v>8.86</v>
      </c>
      <c r="H67" s="295">
        <v>19.47</v>
      </c>
      <c r="I67" s="295">
        <v>11.81</v>
      </c>
      <c r="J67" s="295">
        <v>48.68</v>
      </c>
      <c r="K67" s="295">
        <v>29.52</v>
      </c>
      <c r="L67" s="296"/>
      <c r="M67" s="296"/>
      <c r="N67" s="296">
        <v>29.2</v>
      </c>
      <c r="O67" s="296">
        <v>17.72</v>
      </c>
      <c r="P67" s="296">
        <v>38.94</v>
      </c>
      <c r="Q67" s="296">
        <v>23.62</v>
      </c>
      <c r="R67" s="296">
        <v>7302</v>
      </c>
      <c r="S67" s="296">
        <v>4428</v>
      </c>
      <c r="T67" s="296">
        <v>608.5</v>
      </c>
      <c r="U67" s="296">
        <v>369</v>
      </c>
      <c r="V67" s="296">
        <v>730.19999999999993</v>
      </c>
      <c r="W67" s="296">
        <v>442.8</v>
      </c>
      <c r="X67" s="296">
        <v>1825.5</v>
      </c>
      <c r="Y67" s="296">
        <v>1107</v>
      </c>
    </row>
    <row r="68" spans="1:35" ht="15.75" customHeight="1">
      <c r="A68" s="297">
        <v>61</v>
      </c>
      <c r="B68" s="295">
        <v>24.73</v>
      </c>
      <c r="C68" s="295">
        <v>14.99</v>
      </c>
      <c r="D68" s="295"/>
      <c r="E68" s="295"/>
      <c r="F68" s="295">
        <v>14.84</v>
      </c>
      <c r="G68" s="295">
        <v>8.99</v>
      </c>
      <c r="H68" s="295">
        <v>19.78</v>
      </c>
      <c r="I68" s="295">
        <v>11.99</v>
      </c>
      <c r="J68" s="295">
        <v>49.46</v>
      </c>
      <c r="K68" s="295">
        <v>29.98</v>
      </c>
      <c r="L68" s="296"/>
      <c r="M68" s="296"/>
      <c r="N68" s="296">
        <v>29.68</v>
      </c>
      <c r="O68" s="296">
        <v>17.98</v>
      </c>
      <c r="P68" s="296">
        <v>39.56</v>
      </c>
      <c r="Q68" s="296">
        <v>23.98</v>
      </c>
      <c r="R68" s="296">
        <v>7419</v>
      </c>
      <c r="S68" s="296">
        <v>4497</v>
      </c>
      <c r="T68" s="296">
        <v>618.25</v>
      </c>
      <c r="U68" s="296">
        <v>374.75</v>
      </c>
      <c r="V68" s="296">
        <v>741.9</v>
      </c>
      <c r="W68" s="296">
        <v>449.7</v>
      </c>
      <c r="X68" s="296">
        <v>1854.75</v>
      </c>
      <c r="Y68" s="296">
        <v>1124.25</v>
      </c>
    </row>
    <row r="69" spans="1:35" ht="15.75" customHeight="1">
      <c r="A69" s="297">
        <v>62</v>
      </c>
      <c r="B69" s="295">
        <v>25.11</v>
      </c>
      <c r="C69" s="295">
        <v>15.21</v>
      </c>
      <c r="D69" s="295"/>
      <c r="E69" s="295"/>
      <c r="F69" s="295">
        <v>15.07</v>
      </c>
      <c r="G69" s="295">
        <v>9.1300000000000008</v>
      </c>
      <c r="H69" s="295">
        <v>20.09</v>
      </c>
      <c r="I69" s="295">
        <v>12.17</v>
      </c>
      <c r="J69" s="295">
        <v>50.22</v>
      </c>
      <c r="K69" s="295">
        <v>30.42</v>
      </c>
      <c r="L69" s="296"/>
      <c r="M69" s="296"/>
      <c r="N69" s="296">
        <v>30.14</v>
      </c>
      <c r="O69" s="296">
        <v>18.260000000000002</v>
      </c>
      <c r="P69" s="296">
        <v>40.18</v>
      </c>
      <c r="Q69" s="296">
        <v>24.34</v>
      </c>
      <c r="R69" s="296">
        <v>7533</v>
      </c>
      <c r="S69" s="296">
        <v>4563</v>
      </c>
      <c r="T69" s="296">
        <v>627.75</v>
      </c>
      <c r="U69" s="296">
        <v>380.25</v>
      </c>
      <c r="V69" s="296">
        <v>753.3</v>
      </c>
      <c r="W69" s="296">
        <v>456.3</v>
      </c>
      <c r="X69" s="296">
        <v>1883.25</v>
      </c>
      <c r="Y69" s="296">
        <v>1140.75</v>
      </c>
    </row>
    <row r="70" spans="1:35" ht="15.75" customHeight="1">
      <c r="A70" s="297">
        <v>63</v>
      </c>
      <c r="B70" s="295">
        <v>25.5</v>
      </c>
      <c r="C70" s="295">
        <v>15.44</v>
      </c>
      <c r="D70" s="295"/>
      <c r="E70" s="295"/>
      <c r="F70" s="295">
        <v>15.3</v>
      </c>
      <c r="G70" s="295">
        <v>9.26</v>
      </c>
      <c r="H70" s="295">
        <v>20.399999999999999</v>
      </c>
      <c r="I70" s="295">
        <v>12.35</v>
      </c>
      <c r="J70" s="295">
        <v>51</v>
      </c>
      <c r="K70" s="295">
        <v>30.88</v>
      </c>
      <c r="L70" s="296"/>
      <c r="M70" s="296"/>
      <c r="N70" s="296">
        <v>30.6</v>
      </c>
      <c r="O70" s="296">
        <v>18.52</v>
      </c>
      <c r="P70" s="296">
        <v>40.799999999999997</v>
      </c>
      <c r="Q70" s="296">
        <v>24.7</v>
      </c>
      <c r="R70" s="296">
        <v>7650</v>
      </c>
      <c r="S70" s="296">
        <v>4632</v>
      </c>
      <c r="T70" s="296">
        <v>637.5</v>
      </c>
      <c r="U70" s="296">
        <v>386</v>
      </c>
      <c r="V70" s="296">
        <v>765</v>
      </c>
      <c r="W70" s="296">
        <v>463.2</v>
      </c>
      <c r="X70" s="296">
        <v>1912.5</v>
      </c>
      <c r="Y70" s="296">
        <v>1158</v>
      </c>
    </row>
    <row r="71" spans="1:35" ht="15.75" customHeight="1">
      <c r="A71" s="297">
        <v>64</v>
      </c>
      <c r="B71" s="295">
        <v>25.88</v>
      </c>
      <c r="C71" s="295">
        <v>15.67</v>
      </c>
      <c r="D71" s="295"/>
      <c r="E71" s="295"/>
      <c r="F71" s="295">
        <v>15.53</v>
      </c>
      <c r="G71" s="295">
        <v>9.4</v>
      </c>
      <c r="H71" s="295">
        <v>20.7</v>
      </c>
      <c r="I71" s="295">
        <v>12.54</v>
      </c>
      <c r="J71" s="295">
        <v>51.76</v>
      </c>
      <c r="K71" s="295">
        <v>31.34</v>
      </c>
      <c r="L71" s="296"/>
      <c r="M71" s="296"/>
      <c r="N71" s="296">
        <v>31.06</v>
      </c>
      <c r="O71" s="296">
        <v>18.8</v>
      </c>
      <c r="P71" s="296">
        <v>41.4</v>
      </c>
      <c r="Q71" s="296">
        <v>25.08</v>
      </c>
      <c r="R71" s="296">
        <v>7764</v>
      </c>
      <c r="S71" s="296">
        <v>4701</v>
      </c>
      <c r="T71" s="296">
        <v>647</v>
      </c>
      <c r="U71" s="296">
        <v>391.75</v>
      </c>
      <c r="V71" s="296">
        <v>776.4</v>
      </c>
      <c r="W71" s="296">
        <v>470.09999999999997</v>
      </c>
      <c r="X71" s="296">
        <v>1941</v>
      </c>
      <c r="Y71" s="296">
        <v>1175.25</v>
      </c>
    </row>
    <row r="72" spans="1:35" ht="15.75" customHeight="1">
      <c r="A72" s="297">
        <v>65</v>
      </c>
      <c r="B72" s="295">
        <v>26.27</v>
      </c>
      <c r="C72" s="295">
        <v>15.89</v>
      </c>
      <c r="D72" s="295"/>
      <c r="E72" s="295"/>
      <c r="F72" s="295">
        <v>15.76</v>
      </c>
      <c r="G72" s="295">
        <v>9.5299999999999994</v>
      </c>
      <c r="H72" s="295">
        <v>21.02</v>
      </c>
      <c r="I72" s="295">
        <v>12.71</v>
      </c>
      <c r="J72" s="295">
        <v>52.54</v>
      </c>
      <c r="K72" s="295">
        <v>31.78</v>
      </c>
      <c r="L72" s="296"/>
      <c r="M72" s="296"/>
      <c r="N72" s="296">
        <v>31.52</v>
      </c>
      <c r="O72" s="296">
        <v>19.059999999999999</v>
      </c>
      <c r="P72" s="296">
        <v>42.04</v>
      </c>
      <c r="Q72" s="296">
        <v>25.42</v>
      </c>
      <c r="R72" s="296">
        <v>7881</v>
      </c>
      <c r="S72" s="296">
        <v>4767</v>
      </c>
      <c r="T72" s="296">
        <v>656.75</v>
      </c>
      <c r="U72" s="296">
        <v>391.75</v>
      </c>
      <c r="V72" s="296">
        <v>788.1</v>
      </c>
      <c r="W72" s="296">
        <v>470.09999999999997</v>
      </c>
      <c r="X72" s="296">
        <v>1970.25</v>
      </c>
      <c r="Y72" s="296">
        <v>1175.25</v>
      </c>
    </row>
    <row r="73" spans="1:35" ht="15.75" customHeight="1">
      <c r="A73" s="297">
        <v>66</v>
      </c>
      <c r="B73" s="295">
        <v>26.65</v>
      </c>
      <c r="C73" s="295">
        <v>16.12</v>
      </c>
      <c r="D73" s="295"/>
      <c r="E73" s="295"/>
      <c r="F73" s="295">
        <v>15.99</v>
      </c>
      <c r="G73" s="295">
        <v>9.67</v>
      </c>
      <c r="H73" s="295">
        <v>21.32</v>
      </c>
      <c r="I73" s="295">
        <v>12.9</v>
      </c>
      <c r="J73" s="295">
        <v>53.3</v>
      </c>
      <c r="K73" s="295">
        <v>32.24</v>
      </c>
      <c r="L73" s="296"/>
      <c r="M73" s="296"/>
      <c r="N73" s="296">
        <v>31.98</v>
      </c>
      <c r="O73" s="296">
        <v>19.34</v>
      </c>
      <c r="P73" s="296">
        <v>42.64</v>
      </c>
      <c r="Q73" s="296">
        <v>25.8</v>
      </c>
      <c r="R73" s="296">
        <v>7995</v>
      </c>
      <c r="S73" s="296">
        <v>4836</v>
      </c>
      <c r="T73" s="296">
        <v>656.75</v>
      </c>
      <c r="U73" s="296">
        <v>391.75</v>
      </c>
      <c r="V73" s="296">
        <v>788.1</v>
      </c>
      <c r="W73" s="296">
        <v>470.09999999999997</v>
      </c>
      <c r="X73" s="296">
        <v>1970.25</v>
      </c>
      <c r="Y73" s="296">
        <v>1175.25</v>
      </c>
    </row>
    <row r="74" spans="1:35" ht="15.75" customHeight="1">
      <c r="A74" s="297">
        <v>67</v>
      </c>
      <c r="B74" s="295">
        <v>27.04</v>
      </c>
      <c r="C74" s="295">
        <v>16.34</v>
      </c>
      <c r="D74" s="295"/>
      <c r="E74" s="295"/>
      <c r="F74" s="295">
        <v>16.22</v>
      </c>
      <c r="G74" s="295">
        <v>9.8000000000000007</v>
      </c>
      <c r="H74" s="295">
        <v>21.63</v>
      </c>
      <c r="I74" s="295">
        <v>13.07</v>
      </c>
      <c r="J74" s="295">
        <v>54.08</v>
      </c>
      <c r="K74" s="295">
        <v>32.68</v>
      </c>
      <c r="L74" s="296"/>
      <c r="M74" s="296"/>
      <c r="N74" s="296">
        <v>32.44</v>
      </c>
      <c r="O74" s="296">
        <v>19.600000000000001</v>
      </c>
      <c r="P74" s="296">
        <v>43.26</v>
      </c>
      <c r="Q74" s="296">
        <v>26.14</v>
      </c>
      <c r="R74" s="296">
        <v>8112</v>
      </c>
      <c r="S74" s="296">
        <v>4902</v>
      </c>
      <c r="T74" s="296">
        <v>656.75</v>
      </c>
      <c r="U74" s="296">
        <v>391.75</v>
      </c>
      <c r="V74" s="296">
        <v>788.1</v>
      </c>
      <c r="W74" s="296">
        <v>470.09999999999997</v>
      </c>
      <c r="X74" s="296">
        <v>1970.25</v>
      </c>
      <c r="Y74" s="296">
        <v>1175.25</v>
      </c>
    </row>
    <row r="75" spans="1:35" ht="15.75" customHeight="1">
      <c r="A75" s="297">
        <v>68</v>
      </c>
      <c r="B75" s="295">
        <v>27.42</v>
      </c>
      <c r="C75" s="295">
        <v>16.57</v>
      </c>
      <c r="D75" s="295"/>
      <c r="E75" s="295"/>
      <c r="F75" s="295">
        <v>16.45</v>
      </c>
      <c r="G75" s="295">
        <v>9.94</v>
      </c>
      <c r="H75" s="295">
        <v>21.94</v>
      </c>
      <c r="I75" s="295">
        <v>13.26</v>
      </c>
      <c r="J75" s="295">
        <v>54.84</v>
      </c>
      <c r="K75" s="295">
        <v>33.14</v>
      </c>
      <c r="L75" s="296"/>
      <c r="M75" s="296"/>
      <c r="N75" s="296">
        <v>32.9</v>
      </c>
      <c r="O75" s="296">
        <v>19.88</v>
      </c>
      <c r="P75" s="296">
        <v>43.88</v>
      </c>
      <c r="Q75" s="296">
        <v>26.52</v>
      </c>
      <c r="R75" s="296">
        <v>8226</v>
      </c>
      <c r="S75" s="296">
        <v>4902</v>
      </c>
      <c r="T75" s="296">
        <v>656.75</v>
      </c>
      <c r="U75" s="296">
        <v>391.75</v>
      </c>
      <c r="V75" s="296">
        <v>788.1</v>
      </c>
      <c r="W75" s="296">
        <v>470.09999999999997</v>
      </c>
      <c r="X75" s="296">
        <v>1970.25</v>
      </c>
      <c r="Y75" s="296">
        <v>1175.25</v>
      </c>
    </row>
    <row r="76" spans="1:35" ht="15.75" customHeight="1">
      <c r="A76" s="297">
        <v>69</v>
      </c>
      <c r="B76" s="295">
        <v>27.81</v>
      </c>
      <c r="C76" s="295">
        <v>16.8</v>
      </c>
      <c r="D76" s="295"/>
      <c r="E76" s="295"/>
      <c r="F76" s="295">
        <v>16.690000000000001</v>
      </c>
      <c r="G76" s="295">
        <v>10.08</v>
      </c>
      <c r="H76" s="295">
        <v>22.25</v>
      </c>
      <c r="I76" s="295">
        <v>13.44</v>
      </c>
      <c r="J76" s="295">
        <v>55.62</v>
      </c>
      <c r="K76" s="295">
        <v>33.6</v>
      </c>
      <c r="L76" s="296"/>
      <c r="M76" s="296"/>
      <c r="N76" s="296">
        <v>33.380000000000003</v>
      </c>
      <c r="O76" s="296">
        <v>20.16</v>
      </c>
      <c r="P76" s="296">
        <v>44.5</v>
      </c>
      <c r="Q76" s="296">
        <v>26.88</v>
      </c>
      <c r="R76" s="296">
        <v>8226</v>
      </c>
      <c r="S76" s="296">
        <v>4902</v>
      </c>
      <c r="T76" s="296">
        <v>656.75</v>
      </c>
      <c r="U76" s="296">
        <v>391.75</v>
      </c>
      <c r="V76" s="296">
        <v>788.1</v>
      </c>
      <c r="W76" s="296">
        <v>470.09999999999997</v>
      </c>
      <c r="X76" s="296">
        <v>1970.25</v>
      </c>
      <c r="Y76" s="296">
        <v>1175.25</v>
      </c>
    </row>
    <row r="77" spans="1:35" ht="15.75" customHeight="1">
      <c r="A77" s="297">
        <v>70</v>
      </c>
      <c r="B77" s="295">
        <v>28.19</v>
      </c>
      <c r="C77" s="295">
        <v>17.02</v>
      </c>
      <c r="D77" s="295"/>
      <c r="E77" s="295"/>
      <c r="F77" s="295">
        <v>16.91</v>
      </c>
      <c r="G77" s="295">
        <v>10.210000000000001</v>
      </c>
      <c r="H77" s="295">
        <v>22.55</v>
      </c>
      <c r="I77" s="295">
        <v>13.62</v>
      </c>
      <c r="J77" s="295">
        <v>56.38</v>
      </c>
      <c r="K77" s="295">
        <v>34.04</v>
      </c>
      <c r="L77" s="296"/>
      <c r="M77" s="296"/>
      <c r="N77" s="296">
        <v>33.82</v>
      </c>
      <c r="O77" s="296">
        <v>20.420000000000002</v>
      </c>
      <c r="P77" s="296">
        <v>45.1</v>
      </c>
      <c r="Q77" s="296">
        <v>27.24</v>
      </c>
      <c r="R77" s="296">
        <v>8226</v>
      </c>
      <c r="S77" s="296">
        <v>4902</v>
      </c>
      <c r="T77" s="296">
        <v>656.75</v>
      </c>
      <c r="U77" s="296">
        <v>391.75</v>
      </c>
      <c r="V77" s="296">
        <v>788.1</v>
      </c>
      <c r="W77" s="296">
        <v>470.09999999999997</v>
      </c>
      <c r="X77" s="296">
        <v>1970.25</v>
      </c>
      <c r="Y77" s="296">
        <v>1175.25</v>
      </c>
    </row>
    <row r="78" spans="1:35" ht="15.75" customHeight="1">
      <c r="A78" s="297">
        <v>71</v>
      </c>
      <c r="B78" s="295">
        <v>28.58</v>
      </c>
      <c r="C78" s="295">
        <v>17.25</v>
      </c>
      <c r="D78" s="295"/>
      <c r="E78" s="295"/>
      <c r="F78" s="295">
        <v>17.149999999999999</v>
      </c>
      <c r="G78" s="295">
        <v>10.35</v>
      </c>
      <c r="H78" s="295">
        <v>22.86</v>
      </c>
      <c r="I78" s="295">
        <v>13.8</v>
      </c>
      <c r="J78" s="295">
        <v>57.16</v>
      </c>
      <c r="K78" s="295">
        <v>34.5</v>
      </c>
      <c r="L78" s="296"/>
      <c r="M78" s="296"/>
      <c r="N78" s="296">
        <v>34.299999999999997</v>
      </c>
      <c r="O78" s="296">
        <v>20.7</v>
      </c>
      <c r="P78" s="296">
        <v>45.72</v>
      </c>
      <c r="Q78" s="296">
        <v>27.6</v>
      </c>
      <c r="R78" s="296">
        <v>8226</v>
      </c>
      <c r="S78" s="296">
        <v>4902</v>
      </c>
      <c r="T78" s="296">
        <v>656.75</v>
      </c>
      <c r="U78" s="296">
        <v>391.75</v>
      </c>
      <c r="V78" s="296">
        <v>788.1</v>
      </c>
      <c r="W78" s="296">
        <v>470.09999999999997</v>
      </c>
      <c r="X78" s="296">
        <v>1970.25</v>
      </c>
      <c r="Y78" s="296">
        <v>1175.25</v>
      </c>
    </row>
    <row r="79" spans="1:35" ht="15.75" customHeight="1">
      <c r="A79" s="297">
        <v>72</v>
      </c>
      <c r="B79" s="295">
        <v>28.96</v>
      </c>
      <c r="C79" s="295">
        <v>17.48</v>
      </c>
      <c r="D79" s="295"/>
      <c r="E79" s="295"/>
      <c r="F79" s="295">
        <v>17.38</v>
      </c>
      <c r="G79" s="295">
        <v>10.49</v>
      </c>
      <c r="H79" s="295">
        <v>23.17</v>
      </c>
      <c r="I79" s="295">
        <v>13.98</v>
      </c>
      <c r="J79" s="295">
        <v>57.92</v>
      </c>
      <c r="K79" s="295">
        <v>34.96</v>
      </c>
      <c r="L79" s="296"/>
      <c r="M79" s="296"/>
      <c r="N79" s="296">
        <v>34.76</v>
      </c>
      <c r="O79" s="296">
        <v>20.98</v>
      </c>
      <c r="P79" s="296">
        <v>46.34</v>
      </c>
      <c r="Q79" s="296">
        <v>27.96</v>
      </c>
      <c r="R79" s="296">
        <v>8226</v>
      </c>
      <c r="S79" s="296">
        <v>4902</v>
      </c>
      <c r="T79" s="296">
        <v>656.75</v>
      </c>
      <c r="U79" s="296">
        <v>391.75</v>
      </c>
      <c r="V79" s="296">
        <v>788.1</v>
      </c>
      <c r="W79" s="296">
        <v>470.09999999999997</v>
      </c>
      <c r="X79" s="296">
        <v>1970.25</v>
      </c>
      <c r="Y79" s="296">
        <v>1175.25</v>
      </c>
    </row>
    <row r="80" spans="1:35" ht="15.75" customHeight="1">
      <c r="A80" s="297">
        <v>73</v>
      </c>
      <c r="B80" s="295">
        <v>29.35</v>
      </c>
      <c r="C80" s="295">
        <v>17.7</v>
      </c>
      <c r="D80" s="295"/>
      <c r="E80" s="295"/>
      <c r="F80" s="295">
        <v>17.61</v>
      </c>
      <c r="G80" s="295">
        <v>10.62</v>
      </c>
      <c r="H80" s="295">
        <v>23.48</v>
      </c>
      <c r="I80" s="295">
        <v>14.16</v>
      </c>
      <c r="J80" s="295">
        <v>58.7</v>
      </c>
      <c r="K80" s="295">
        <v>35.4</v>
      </c>
      <c r="L80" s="296"/>
      <c r="M80" s="296"/>
      <c r="N80" s="296">
        <v>35.22</v>
      </c>
      <c r="O80" s="296">
        <v>21.24</v>
      </c>
      <c r="P80" s="296">
        <v>46.96</v>
      </c>
      <c r="Q80" s="296">
        <v>28.32</v>
      </c>
      <c r="R80" s="296">
        <v>8226</v>
      </c>
      <c r="S80" s="296">
        <v>4902</v>
      </c>
      <c r="T80" s="296">
        <v>656.75</v>
      </c>
      <c r="U80" s="296">
        <v>391.75</v>
      </c>
      <c r="V80" s="296">
        <v>788.1</v>
      </c>
      <c r="W80" s="296">
        <v>470.09999999999997</v>
      </c>
      <c r="X80" s="296">
        <v>1970.25</v>
      </c>
      <c r="Y80" s="296">
        <v>1175.25</v>
      </c>
      <c r="Z80" s="296"/>
      <c r="AA80" s="296"/>
      <c r="AD80" s="307"/>
      <c r="AE80" s="313"/>
      <c r="AF80" s="313"/>
      <c r="AG80" s="313"/>
      <c r="AH80" s="312" t="s">
        <v>697</v>
      </c>
      <c r="AI80" s="308" t="s">
        <v>698</v>
      </c>
    </row>
    <row r="81" spans="1:35" ht="15.75" customHeight="1">
      <c r="A81" s="297">
        <v>74</v>
      </c>
      <c r="B81" s="295">
        <v>29.73</v>
      </c>
      <c r="C81" s="295">
        <v>17.93</v>
      </c>
      <c r="D81" s="295"/>
      <c r="E81" s="295"/>
      <c r="F81" s="295">
        <v>17.84</v>
      </c>
      <c r="G81" s="295">
        <v>10.76</v>
      </c>
      <c r="H81" s="295">
        <v>23.78</v>
      </c>
      <c r="I81" s="295">
        <v>14.34</v>
      </c>
      <c r="J81" s="295">
        <v>59.46</v>
      </c>
      <c r="K81" s="295">
        <v>35.86</v>
      </c>
      <c r="L81" s="296"/>
      <c r="M81" s="296"/>
      <c r="N81" s="296">
        <v>35.68</v>
      </c>
      <c r="O81" s="296">
        <v>21.52</v>
      </c>
      <c r="P81" s="296">
        <v>47.56</v>
      </c>
      <c r="Q81" s="296">
        <v>28.68</v>
      </c>
      <c r="R81" s="296">
        <v>8226</v>
      </c>
      <c r="S81" s="296">
        <v>4902</v>
      </c>
      <c r="T81" s="296">
        <v>656.75</v>
      </c>
      <c r="U81" s="296">
        <v>391.75</v>
      </c>
      <c r="V81" s="296">
        <v>788.1</v>
      </c>
      <c r="W81" s="296">
        <v>470.09999999999997</v>
      </c>
      <c r="X81" s="296">
        <v>1970.25</v>
      </c>
      <c r="Y81" s="296">
        <v>1175.25</v>
      </c>
      <c r="Z81" s="296"/>
      <c r="AA81" s="296"/>
      <c r="AB81" s="307"/>
      <c r="AC81" s="303"/>
      <c r="AD81" s="311">
        <v>2019</v>
      </c>
      <c r="AE81" s="311">
        <v>2020</v>
      </c>
      <c r="AF81" s="311">
        <v>2021</v>
      </c>
      <c r="AG81" s="310">
        <v>2022</v>
      </c>
      <c r="AH81" s="305">
        <v>4.9529470034670453E-4</v>
      </c>
      <c r="AI81" s="306">
        <v>2.7720598325785644</v>
      </c>
    </row>
    <row r="82" spans="1:35" ht="15.75" customHeight="1">
      <c r="A82" s="297">
        <v>75</v>
      </c>
      <c r="B82" s="295">
        <v>30.12</v>
      </c>
      <c r="C82" s="295">
        <v>18.16</v>
      </c>
      <c r="D82" s="295"/>
      <c r="E82" s="295"/>
      <c r="F82" s="295">
        <v>18.07</v>
      </c>
      <c r="G82" s="295">
        <v>10.9</v>
      </c>
      <c r="H82" s="295">
        <v>24.1</v>
      </c>
      <c r="I82" s="295">
        <v>14.53</v>
      </c>
      <c r="J82" s="295">
        <v>60.24</v>
      </c>
      <c r="K82" s="295">
        <v>36.32</v>
      </c>
      <c r="L82" s="296"/>
      <c r="M82" s="296"/>
      <c r="N82" s="296">
        <v>36.14</v>
      </c>
      <c r="O82" s="296">
        <v>21.8</v>
      </c>
      <c r="P82" s="296">
        <v>48.2</v>
      </c>
      <c r="Q82" s="296">
        <v>29.06</v>
      </c>
      <c r="R82" s="296">
        <v>8226</v>
      </c>
      <c r="S82" s="296">
        <v>4902</v>
      </c>
      <c r="T82" s="296">
        <v>656.75</v>
      </c>
      <c r="U82" s="296">
        <v>391.75</v>
      </c>
      <c r="V82" s="296">
        <v>788.1</v>
      </c>
      <c r="W82" s="296">
        <v>470.09999999999997</v>
      </c>
      <c r="X82" s="296">
        <v>1970.25</v>
      </c>
      <c r="Y82" s="296">
        <v>1175.25</v>
      </c>
      <c r="Z82" s="296"/>
      <c r="AA82" s="296"/>
      <c r="AB82" s="307" t="s">
        <v>699</v>
      </c>
      <c r="AC82" s="303" t="s">
        <v>700</v>
      </c>
      <c r="AD82" s="302">
        <v>734</v>
      </c>
      <c r="AE82" s="301">
        <v>728.7</v>
      </c>
      <c r="AF82" s="301">
        <v>762.7</v>
      </c>
      <c r="AG82" s="300">
        <v>751.28</v>
      </c>
      <c r="AH82" s="305">
        <v>-7.2207084468663973E-3</v>
      </c>
    </row>
    <row r="83" spans="1:35" ht="15.75" customHeight="1">
      <c r="A83" s="297">
        <v>76</v>
      </c>
      <c r="B83" s="295">
        <v>30.5</v>
      </c>
      <c r="C83" s="295">
        <v>18.38</v>
      </c>
      <c r="D83" s="295"/>
      <c r="E83" s="295"/>
      <c r="F83" s="295">
        <v>18.3</v>
      </c>
      <c r="G83" s="295">
        <v>11.03</v>
      </c>
      <c r="H83" s="295">
        <v>24.4</v>
      </c>
      <c r="I83" s="295">
        <v>14.7</v>
      </c>
      <c r="J83" s="295">
        <v>61</v>
      </c>
      <c r="K83" s="295">
        <v>36.76</v>
      </c>
      <c r="L83" s="296"/>
      <c r="M83" s="296"/>
      <c r="N83" s="296">
        <v>36.6</v>
      </c>
      <c r="O83" s="296">
        <v>22.06</v>
      </c>
      <c r="P83" s="296">
        <v>48.8</v>
      </c>
      <c r="Q83" s="296">
        <v>29.4</v>
      </c>
      <c r="R83" s="296">
        <v>8226</v>
      </c>
      <c r="S83" s="296">
        <v>4902</v>
      </c>
      <c r="T83" s="296">
        <v>656.75</v>
      </c>
      <c r="U83" s="296">
        <v>391.75</v>
      </c>
      <c r="V83" s="296">
        <v>788.1</v>
      </c>
      <c r="W83" s="296">
        <v>470.09999999999997</v>
      </c>
      <c r="X83" s="296">
        <v>1970.25</v>
      </c>
      <c r="Y83" s="296">
        <v>1175.25</v>
      </c>
      <c r="Z83" s="296"/>
      <c r="AA83" s="296"/>
      <c r="AB83" s="307" t="s">
        <v>701</v>
      </c>
      <c r="AC83" s="303" t="s">
        <v>702</v>
      </c>
      <c r="AD83" s="302">
        <v>429</v>
      </c>
      <c r="AE83" s="301">
        <v>431.2</v>
      </c>
      <c r="AF83" s="301">
        <v>445.2</v>
      </c>
      <c r="AG83" s="300">
        <v>445.55</v>
      </c>
      <c r="AH83" s="305">
        <v>5.12820512820511E-3</v>
      </c>
      <c r="AI83" s="306">
        <v>0.72837837837837838</v>
      </c>
    </row>
    <row r="84" spans="1:35" ht="15.75" customHeight="1">
      <c r="A84" s="297">
        <v>77</v>
      </c>
      <c r="B84" s="295">
        <v>30.89</v>
      </c>
      <c r="C84" s="295">
        <v>18.61</v>
      </c>
      <c r="D84" s="295"/>
      <c r="E84" s="295"/>
      <c r="F84" s="295">
        <v>18.53</v>
      </c>
      <c r="G84" s="295">
        <v>11.17</v>
      </c>
      <c r="H84" s="295">
        <v>24.71</v>
      </c>
      <c r="I84" s="295">
        <v>14.89</v>
      </c>
      <c r="J84" s="295">
        <v>61.78</v>
      </c>
      <c r="K84" s="295">
        <v>37.22</v>
      </c>
      <c r="L84" s="296"/>
      <c r="M84" s="296"/>
      <c r="N84" s="296">
        <v>37.06</v>
      </c>
      <c r="O84" s="296">
        <v>22.34</v>
      </c>
      <c r="P84" s="296">
        <v>49.42</v>
      </c>
      <c r="Q84" s="296">
        <v>29.78</v>
      </c>
      <c r="R84" s="296">
        <v>8226</v>
      </c>
      <c r="S84" s="296">
        <v>4902</v>
      </c>
      <c r="T84" s="296">
        <v>656.75</v>
      </c>
      <c r="U84" s="296">
        <v>391.75</v>
      </c>
      <c r="V84" s="296">
        <v>788.1</v>
      </c>
      <c r="W84" s="296">
        <v>470.09999999999997</v>
      </c>
      <c r="X84" s="296">
        <v>1970.25</v>
      </c>
      <c r="Y84" s="296">
        <v>1175.25</v>
      </c>
      <c r="Z84" s="296"/>
      <c r="AA84" s="296"/>
      <c r="AB84" s="307" t="s">
        <v>703</v>
      </c>
      <c r="AC84" s="303" t="s">
        <v>700</v>
      </c>
      <c r="AD84" s="302">
        <v>586</v>
      </c>
      <c r="AE84" s="301">
        <v>592</v>
      </c>
      <c r="AF84" s="301">
        <v>602</v>
      </c>
      <c r="AG84" s="300">
        <v>612.83600000000001</v>
      </c>
      <c r="AH84" s="305">
        <v>1.0238907849829282E-2</v>
      </c>
    </row>
    <row r="85" spans="1:35" ht="15.75" customHeight="1">
      <c r="A85" s="297">
        <v>78</v>
      </c>
      <c r="B85" s="295">
        <v>31.27</v>
      </c>
      <c r="C85" s="295">
        <v>18.84</v>
      </c>
      <c r="D85" s="295"/>
      <c r="E85" s="295"/>
      <c r="F85" s="295">
        <v>18.760000000000002</v>
      </c>
      <c r="G85" s="295">
        <v>11.3</v>
      </c>
      <c r="H85" s="295">
        <v>25.02</v>
      </c>
      <c r="I85" s="295">
        <v>15.07</v>
      </c>
      <c r="J85" s="295">
        <v>62.54</v>
      </c>
      <c r="K85" s="295">
        <v>37.68</v>
      </c>
      <c r="L85" s="296"/>
      <c r="M85" s="296"/>
      <c r="N85" s="296">
        <v>37.520000000000003</v>
      </c>
      <c r="O85" s="296">
        <v>22.6</v>
      </c>
      <c r="P85" s="296">
        <v>50.04</v>
      </c>
      <c r="Q85" s="296">
        <v>30.14</v>
      </c>
      <c r="R85" s="296">
        <v>8226</v>
      </c>
      <c r="S85" s="296">
        <v>4902</v>
      </c>
      <c r="T85" s="296">
        <v>656.75</v>
      </c>
      <c r="U85" s="296">
        <v>391.75</v>
      </c>
      <c r="V85" s="296">
        <v>788.1</v>
      </c>
      <c r="W85" s="296">
        <v>470.09999999999997</v>
      </c>
      <c r="X85" s="296">
        <v>1970.25</v>
      </c>
      <c r="Y85" s="296">
        <v>1175.25</v>
      </c>
      <c r="Z85" s="296"/>
      <c r="AA85" s="296"/>
      <c r="AB85" s="307" t="s">
        <v>704</v>
      </c>
      <c r="AC85" s="303" t="s">
        <v>702</v>
      </c>
      <c r="AD85" s="302">
        <v>349</v>
      </c>
      <c r="AE85" s="302">
        <v>351</v>
      </c>
      <c r="AF85" s="302">
        <v>356</v>
      </c>
      <c r="AG85" s="300">
        <v>362.68</v>
      </c>
      <c r="AH85" s="309">
        <v>2.5999999999999999E-2</v>
      </c>
      <c r="AI85" s="308" t="s">
        <v>705</v>
      </c>
    </row>
    <row r="86" spans="1:35" ht="15.75" customHeight="1">
      <c r="A86" s="297">
        <v>79</v>
      </c>
      <c r="B86" s="295">
        <v>31.66</v>
      </c>
      <c r="C86" s="295">
        <v>19.059999999999999</v>
      </c>
      <c r="D86" s="295"/>
      <c r="E86" s="295"/>
      <c r="F86" s="295">
        <v>19</v>
      </c>
      <c r="G86" s="295">
        <v>11.44</v>
      </c>
      <c r="H86" s="295">
        <v>25.33</v>
      </c>
      <c r="I86" s="295">
        <v>15.25</v>
      </c>
      <c r="J86" s="295">
        <v>63.32</v>
      </c>
      <c r="K86" s="295">
        <v>38.119999999999997</v>
      </c>
      <c r="L86" s="296"/>
      <c r="M86" s="296"/>
      <c r="N86" s="296">
        <v>38</v>
      </c>
      <c r="O86" s="296">
        <v>22.88</v>
      </c>
      <c r="P86" s="296">
        <v>50.66</v>
      </c>
      <c r="Q86" s="296">
        <v>30.5</v>
      </c>
      <c r="R86" s="296">
        <v>8226</v>
      </c>
      <c r="S86" s="296">
        <v>4902</v>
      </c>
      <c r="T86" s="296">
        <v>656.75</v>
      </c>
      <c r="U86" s="296">
        <v>391.75</v>
      </c>
      <c r="V86" s="296">
        <v>788.1</v>
      </c>
      <c r="W86" s="296">
        <v>470.09999999999997</v>
      </c>
      <c r="X86" s="296">
        <v>1970.25</v>
      </c>
      <c r="Y86" s="296">
        <v>1175.25</v>
      </c>
      <c r="Z86" s="296"/>
      <c r="AA86" s="296"/>
      <c r="AB86" s="307" t="s">
        <v>706</v>
      </c>
      <c r="AC86" s="303" t="s">
        <v>700</v>
      </c>
      <c r="AD86" s="302">
        <v>6997.8</v>
      </c>
      <c r="AE86" s="302">
        <v>7179.74</v>
      </c>
      <c r="AF86" s="302">
        <v>7218.85</v>
      </c>
      <c r="AG86" s="300">
        <v>7765.3</v>
      </c>
      <c r="AH86" s="309">
        <v>2.5999999999999999E-2</v>
      </c>
      <c r="AI86" s="308" t="s">
        <v>705</v>
      </c>
    </row>
    <row r="87" spans="1:35" ht="15.75" customHeight="1">
      <c r="A87" s="297">
        <v>80</v>
      </c>
      <c r="B87" s="295">
        <v>32.04</v>
      </c>
      <c r="C87" s="295">
        <v>19.29</v>
      </c>
      <c r="D87" s="295"/>
      <c r="E87" s="295"/>
      <c r="F87" s="295">
        <v>19.22</v>
      </c>
      <c r="G87" s="295">
        <v>11.57</v>
      </c>
      <c r="H87" s="295">
        <v>25.63</v>
      </c>
      <c r="I87" s="295">
        <v>15.43</v>
      </c>
      <c r="J87" s="295">
        <v>64.08</v>
      </c>
      <c r="K87" s="295">
        <v>38.58</v>
      </c>
      <c r="L87" s="296"/>
      <c r="M87" s="296"/>
      <c r="N87" s="296">
        <v>38.44</v>
      </c>
      <c r="O87" s="296">
        <v>23.14</v>
      </c>
      <c r="P87" s="296">
        <v>51.26</v>
      </c>
      <c r="Q87" s="296">
        <v>30.86</v>
      </c>
      <c r="R87" s="296">
        <v>8226</v>
      </c>
      <c r="S87" s="296">
        <v>4902</v>
      </c>
      <c r="T87" s="296">
        <v>656.75</v>
      </c>
      <c r="U87" s="296">
        <v>391.75</v>
      </c>
      <c r="V87" s="296">
        <v>788.1</v>
      </c>
      <c r="W87" s="296">
        <v>470.09999999999997</v>
      </c>
      <c r="X87" s="296">
        <v>1970.25</v>
      </c>
      <c r="Y87" s="296">
        <v>1175.25</v>
      </c>
      <c r="Z87" s="296"/>
      <c r="AA87" s="296"/>
      <c r="AB87" s="307" t="s">
        <v>707</v>
      </c>
      <c r="AC87" s="303" t="s">
        <v>702</v>
      </c>
      <c r="AD87" s="302">
        <v>4146.3599999999997</v>
      </c>
      <c r="AE87" s="301">
        <v>4254.17</v>
      </c>
      <c r="AF87" s="301">
        <v>4271.93</v>
      </c>
      <c r="AG87" s="300">
        <v>4532.1400000000003</v>
      </c>
      <c r="AH87" s="305">
        <v>2.6001119053820743E-2</v>
      </c>
      <c r="AI87" s="306">
        <v>48.331856396273579</v>
      </c>
    </row>
    <row r="88" spans="1:35" ht="15.75" customHeight="1">
      <c r="A88" s="297">
        <v>81</v>
      </c>
      <c r="B88" s="295">
        <v>32.369999999999997</v>
      </c>
      <c r="C88" s="295">
        <v>19.48</v>
      </c>
      <c r="D88" s="295"/>
      <c r="E88" s="295"/>
      <c r="F88" s="295">
        <v>19.420000000000002</v>
      </c>
      <c r="G88" s="295">
        <v>11.69</v>
      </c>
      <c r="H88" s="295">
        <v>25.9</v>
      </c>
      <c r="I88" s="295">
        <v>15.58</v>
      </c>
      <c r="J88" s="295">
        <v>64.739999999999995</v>
      </c>
      <c r="K88" s="295">
        <v>38.96</v>
      </c>
      <c r="L88" s="296"/>
      <c r="M88" s="296"/>
      <c r="N88" s="296">
        <v>38.840000000000003</v>
      </c>
      <c r="O88" s="296">
        <v>23.38</v>
      </c>
      <c r="P88" s="296">
        <v>51.8</v>
      </c>
      <c r="Q88" s="296">
        <v>31.16</v>
      </c>
      <c r="R88" s="296">
        <v>8226</v>
      </c>
      <c r="S88" s="296">
        <v>4902</v>
      </c>
      <c r="T88" s="296">
        <v>656.75</v>
      </c>
      <c r="U88" s="296">
        <v>391.75</v>
      </c>
      <c r="V88" s="296">
        <v>788.1</v>
      </c>
      <c r="W88" s="296">
        <v>470.09999999999997</v>
      </c>
      <c r="X88" s="296">
        <v>1970.25</v>
      </c>
      <c r="Y88" s="296">
        <v>1175.25</v>
      </c>
      <c r="Z88" s="296"/>
      <c r="AA88" s="296"/>
      <c r="AB88" s="304" t="s">
        <v>708</v>
      </c>
      <c r="AC88" s="303" t="s">
        <v>700</v>
      </c>
      <c r="AD88" s="302">
        <v>87.46</v>
      </c>
      <c r="AE88" s="301">
        <v>88.02</v>
      </c>
      <c r="AF88" s="301">
        <v>90.42</v>
      </c>
      <c r="AG88" s="300">
        <v>92.05</v>
      </c>
      <c r="AH88" s="305">
        <v>6.4029270523668913E-3</v>
      </c>
    </row>
    <row r="89" spans="1:35" ht="15.75" customHeight="1">
      <c r="A89" s="297">
        <v>82</v>
      </c>
      <c r="B89" s="295">
        <v>32.700000000000003</v>
      </c>
      <c r="C89" s="295">
        <v>19.670000000000002</v>
      </c>
      <c r="D89" s="295"/>
      <c r="E89" s="295"/>
      <c r="F89" s="295">
        <v>19.62</v>
      </c>
      <c r="G89" s="295">
        <v>11.8</v>
      </c>
      <c r="H89" s="295">
        <v>26.16</v>
      </c>
      <c r="I89" s="295">
        <v>15.74</v>
      </c>
      <c r="J89" s="295">
        <v>65.400000000000006</v>
      </c>
      <c r="K89" s="295">
        <v>39.340000000000003</v>
      </c>
      <c r="L89" s="296"/>
      <c r="M89" s="296"/>
      <c r="N89" s="296">
        <v>39.24</v>
      </c>
      <c r="O89" s="296">
        <v>23.6</v>
      </c>
      <c r="P89" s="296">
        <v>52.32</v>
      </c>
      <c r="Q89" s="296">
        <v>31.48</v>
      </c>
      <c r="R89" s="296">
        <v>8226</v>
      </c>
      <c r="S89" s="296">
        <v>4902</v>
      </c>
      <c r="T89" s="296">
        <v>656.75</v>
      </c>
      <c r="U89" s="296">
        <v>391.75</v>
      </c>
      <c r="V89" s="296">
        <v>788.1</v>
      </c>
      <c r="W89" s="296">
        <v>470.09999999999997</v>
      </c>
      <c r="X89" s="296">
        <v>1970.25</v>
      </c>
      <c r="Y89" s="296">
        <v>1175.25</v>
      </c>
      <c r="Z89" s="296"/>
      <c r="AA89" s="296"/>
      <c r="AB89" s="304" t="s">
        <v>709</v>
      </c>
      <c r="AC89" s="303" t="s">
        <v>702</v>
      </c>
      <c r="AD89" s="302">
        <v>53</v>
      </c>
      <c r="AE89" s="301">
        <v>54</v>
      </c>
      <c r="AF89" s="301">
        <v>54.8</v>
      </c>
      <c r="AG89" s="300">
        <v>55.8</v>
      </c>
    </row>
    <row r="90" spans="1:35" ht="15.75" customHeight="1">
      <c r="A90" s="297">
        <v>83</v>
      </c>
      <c r="B90" s="295">
        <v>33.020000000000003</v>
      </c>
      <c r="C90" s="295">
        <v>19.87</v>
      </c>
      <c r="D90" s="295"/>
      <c r="E90" s="295"/>
      <c r="F90" s="295">
        <v>19.809999999999999</v>
      </c>
      <c r="G90" s="295">
        <v>11.92</v>
      </c>
      <c r="H90" s="295">
        <v>26.42</v>
      </c>
      <c r="I90" s="295">
        <v>15.9</v>
      </c>
      <c r="J90" s="295">
        <v>66.040000000000006</v>
      </c>
      <c r="K90" s="295">
        <v>39.74</v>
      </c>
      <c r="L90" s="296"/>
      <c r="M90" s="296"/>
      <c r="N90" s="296">
        <v>39.619999999999997</v>
      </c>
      <c r="O90" s="296">
        <v>23.84</v>
      </c>
      <c r="P90" s="296">
        <v>52.84</v>
      </c>
      <c r="Q90" s="296">
        <v>31.8</v>
      </c>
      <c r="R90" s="296">
        <v>8226</v>
      </c>
      <c r="S90" s="296">
        <v>4902</v>
      </c>
      <c r="T90" s="296">
        <v>656.75</v>
      </c>
      <c r="U90" s="296">
        <v>391.75</v>
      </c>
      <c r="V90" s="296">
        <v>788.1</v>
      </c>
      <c r="W90" s="296">
        <v>470.09999999999997</v>
      </c>
      <c r="X90" s="296">
        <v>1970.25</v>
      </c>
      <c r="Y90" s="296">
        <v>1175.25</v>
      </c>
      <c r="Z90" s="296"/>
      <c r="AA90" s="296"/>
    </row>
    <row r="91" spans="1:35" ht="15.75" customHeight="1">
      <c r="A91" s="297">
        <v>84</v>
      </c>
      <c r="B91" s="295">
        <v>33.35</v>
      </c>
      <c r="C91" s="295">
        <v>20.059999999999999</v>
      </c>
      <c r="D91" s="295"/>
      <c r="E91" s="295"/>
      <c r="F91" s="295">
        <v>20.010000000000002</v>
      </c>
      <c r="G91" s="295">
        <v>12.04</v>
      </c>
      <c r="H91" s="295">
        <v>26.68</v>
      </c>
      <c r="I91" s="295">
        <v>16.05</v>
      </c>
      <c r="J91" s="295">
        <v>66.7</v>
      </c>
      <c r="K91" s="295">
        <v>40.119999999999997</v>
      </c>
      <c r="L91" s="296"/>
      <c r="M91" s="296"/>
      <c r="N91" s="296">
        <v>40.020000000000003</v>
      </c>
      <c r="O91" s="296">
        <v>24.08</v>
      </c>
      <c r="P91" s="296">
        <v>53.36</v>
      </c>
      <c r="Q91" s="296">
        <v>32.1</v>
      </c>
      <c r="R91" s="296">
        <v>8226</v>
      </c>
      <c r="S91" s="296">
        <v>4902</v>
      </c>
      <c r="T91" s="296">
        <v>656.75</v>
      </c>
      <c r="U91" s="296">
        <v>391.75</v>
      </c>
      <c r="V91" s="296">
        <v>788.1</v>
      </c>
      <c r="W91" s="296">
        <v>470.09999999999997</v>
      </c>
      <c r="X91" s="296">
        <v>1970.25</v>
      </c>
      <c r="Y91" s="296">
        <v>1175.25</v>
      </c>
      <c r="Z91" s="296"/>
      <c r="AA91" s="296"/>
    </row>
    <row r="92" spans="1:35" ht="15.75" customHeight="1">
      <c r="A92" s="297">
        <v>85</v>
      </c>
      <c r="B92" s="295">
        <v>33.68</v>
      </c>
      <c r="C92" s="295">
        <v>20.25</v>
      </c>
      <c r="D92" s="295"/>
      <c r="E92" s="295"/>
      <c r="F92" s="295">
        <v>20.21</v>
      </c>
      <c r="G92" s="295">
        <v>12.15</v>
      </c>
      <c r="H92" s="295">
        <v>26.94</v>
      </c>
      <c r="I92" s="295">
        <v>16.2</v>
      </c>
      <c r="J92" s="295">
        <v>67.36</v>
      </c>
      <c r="K92" s="295">
        <v>40.5</v>
      </c>
      <c r="L92" s="296"/>
      <c r="M92" s="296"/>
      <c r="N92" s="296">
        <v>40.42</v>
      </c>
      <c r="O92" s="296">
        <v>24.3</v>
      </c>
      <c r="P92" s="296">
        <v>53.88</v>
      </c>
      <c r="Q92" s="296">
        <v>32.4</v>
      </c>
      <c r="R92" s="296">
        <v>8226</v>
      </c>
      <c r="S92" s="296">
        <v>4902</v>
      </c>
      <c r="T92" s="296">
        <v>656.75</v>
      </c>
      <c r="U92" s="296">
        <v>391.75</v>
      </c>
      <c r="V92" s="296">
        <v>788.1</v>
      </c>
      <c r="W92" s="296">
        <v>470.09999999999997</v>
      </c>
      <c r="X92" s="296">
        <v>1970.25</v>
      </c>
      <c r="Y92" s="296">
        <v>1175.25</v>
      </c>
      <c r="Z92" s="296"/>
      <c r="AA92" s="296"/>
    </row>
    <row r="93" spans="1:35" ht="15.75" customHeight="1">
      <c r="A93" s="297">
        <v>86</v>
      </c>
      <c r="B93" s="295">
        <v>34</v>
      </c>
      <c r="C93" s="295">
        <v>20.440000000000001</v>
      </c>
      <c r="D93" s="295"/>
      <c r="E93" s="295"/>
      <c r="F93" s="295">
        <v>20.399999999999999</v>
      </c>
      <c r="G93" s="295">
        <v>12.26</v>
      </c>
      <c r="H93" s="295">
        <v>27.2</v>
      </c>
      <c r="I93" s="295">
        <v>16.350000000000001</v>
      </c>
      <c r="J93" s="295">
        <v>68</v>
      </c>
      <c r="K93" s="295">
        <v>40.880000000000003</v>
      </c>
      <c r="L93" s="296"/>
      <c r="M93" s="296"/>
      <c r="N93" s="296">
        <v>40.799999999999997</v>
      </c>
      <c r="O93" s="296">
        <v>24.52</v>
      </c>
      <c r="P93" s="296">
        <v>54.4</v>
      </c>
      <c r="Q93" s="296">
        <v>32.700000000000003</v>
      </c>
      <c r="R93" s="296">
        <v>8226</v>
      </c>
      <c r="S93" s="296">
        <v>4902</v>
      </c>
      <c r="T93" s="296">
        <v>656.75</v>
      </c>
      <c r="U93" s="296">
        <v>391.75</v>
      </c>
      <c r="V93" s="296">
        <v>788.1</v>
      </c>
      <c r="W93" s="296">
        <v>470.09999999999997</v>
      </c>
      <c r="X93" s="296">
        <v>1970.25</v>
      </c>
      <c r="Y93" s="296">
        <v>1175.25</v>
      </c>
    </row>
    <row r="94" spans="1:35" ht="15.75" customHeight="1">
      <c r="A94" s="297">
        <v>87</v>
      </c>
      <c r="B94" s="295">
        <v>34.33</v>
      </c>
      <c r="C94" s="295">
        <v>20.63</v>
      </c>
      <c r="D94" s="295"/>
      <c r="E94" s="295"/>
      <c r="F94" s="295">
        <v>20.6</v>
      </c>
      <c r="G94" s="295">
        <v>12.38</v>
      </c>
      <c r="H94" s="295">
        <v>27.46</v>
      </c>
      <c r="I94" s="295">
        <v>16.5</v>
      </c>
      <c r="J94" s="295">
        <v>68.66</v>
      </c>
      <c r="K94" s="295">
        <v>41.26</v>
      </c>
      <c r="L94" s="296"/>
      <c r="M94" s="296"/>
      <c r="N94" s="296">
        <v>41.2</v>
      </c>
      <c r="O94" s="296">
        <v>24.76</v>
      </c>
      <c r="P94" s="296">
        <v>54.92</v>
      </c>
      <c r="Q94" s="296">
        <v>33</v>
      </c>
      <c r="R94" s="296">
        <v>8226</v>
      </c>
      <c r="S94" s="296">
        <v>4902</v>
      </c>
      <c r="T94" s="296">
        <v>656.75</v>
      </c>
      <c r="U94" s="296">
        <v>391.75</v>
      </c>
      <c r="V94" s="296">
        <v>788.1</v>
      </c>
      <c r="W94" s="296">
        <v>470.09999999999997</v>
      </c>
      <c r="X94" s="296">
        <v>1970.25</v>
      </c>
      <c r="Y94" s="296">
        <v>1175.25</v>
      </c>
    </row>
    <row r="95" spans="1:35" ht="15.75" customHeight="1">
      <c r="A95" s="297">
        <v>88</v>
      </c>
      <c r="B95" s="295">
        <v>34.659999999999997</v>
      </c>
      <c r="C95" s="295">
        <v>20.83</v>
      </c>
      <c r="D95" s="295"/>
      <c r="E95" s="295"/>
      <c r="F95" s="295">
        <v>20.8</v>
      </c>
      <c r="G95" s="295">
        <v>12.5</v>
      </c>
      <c r="H95" s="295">
        <v>27.73</v>
      </c>
      <c r="I95" s="295">
        <v>16.66</v>
      </c>
      <c r="J95" s="295">
        <v>69.319999999999993</v>
      </c>
      <c r="K95" s="295">
        <v>41.66</v>
      </c>
      <c r="L95" s="296"/>
      <c r="M95" s="296"/>
      <c r="N95" s="296">
        <v>41.6</v>
      </c>
      <c r="O95" s="296">
        <v>25</v>
      </c>
      <c r="P95" s="296">
        <v>55.46</v>
      </c>
      <c r="Q95" s="296">
        <v>33.32</v>
      </c>
      <c r="R95" s="296">
        <v>8226</v>
      </c>
      <c r="S95" s="296">
        <v>4902</v>
      </c>
      <c r="T95" s="296">
        <v>656.75</v>
      </c>
      <c r="U95" s="296">
        <v>391.75</v>
      </c>
      <c r="V95" s="296">
        <v>788.1</v>
      </c>
      <c r="W95" s="296">
        <v>470.09999999999997</v>
      </c>
      <c r="X95" s="296">
        <v>1970.25</v>
      </c>
      <c r="Y95" s="296">
        <v>1175.25</v>
      </c>
    </row>
    <row r="96" spans="1:35" ht="15.75" customHeight="1">
      <c r="A96" s="297">
        <v>89</v>
      </c>
      <c r="B96" s="295">
        <v>34.99</v>
      </c>
      <c r="C96" s="295">
        <v>21.02</v>
      </c>
      <c r="D96" s="295"/>
      <c r="E96" s="295"/>
      <c r="F96" s="295">
        <v>20.99</v>
      </c>
      <c r="G96" s="295">
        <v>12.61</v>
      </c>
      <c r="H96" s="295">
        <v>27.99</v>
      </c>
      <c r="I96" s="295">
        <v>16.82</v>
      </c>
      <c r="J96" s="295">
        <v>69.98</v>
      </c>
      <c r="K96" s="295">
        <v>42.04</v>
      </c>
      <c r="L96" s="296"/>
      <c r="M96" s="296"/>
      <c r="N96" s="296">
        <v>41.98</v>
      </c>
      <c r="O96" s="296">
        <v>25.22</v>
      </c>
      <c r="P96" s="296">
        <v>55.98</v>
      </c>
      <c r="Q96" s="296">
        <v>33.64</v>
      </c>
      <c r="R96" s="296">
        <v>8226</v>
      </c>
      <c r="S96" s="296">
        <v>4902</v>
      </c>
      <c r="T96" s="296">
        <v>656.75</v>
      </c>
      <c r="U96" s="296">
        <v>391.75</v>
      </c>
      <c r="V96" s="296">
        <v>788.1</v>
      </c>
      <c r="W96" s="296">
        <v>470.09999999999997</v>
      </c>
      <c r="X96" s="296">
        <v>1970.25</v>
      </c>
      <c r="Y96" s="296">
        <v>1175.25</v>
      </c>
    </row>
    <row r="97" spans="1:25" ht="15.75" customHeight="1">
      <c r="A97" s="297">
        <v>90</v>
      </c>
      <c r="B97" s="295">
        <v>35.31</v>
      </c>
      <c r="C97" s="295">
        <v>21.21</v>
      </c>
      <c r="D97" s="295"/>
      <c r="E97" s="295"/>
      <c r="F97" s="295">
        <v>21.19</v>
      </c>
      <c r="G97" s="295">
        <v>12.73</v>
      </c>
      <c r="H97" s="295">
        <v>28.25</v>
      </c>
      <c r="I97" s="295">
        <v>16.97</v>
      </c>
      <c r="J97" s="295">
        <v>70.62</v>
      </c>
      <c r="K97" s="295">
        <v>42.42</v>
      </c>
      <c r="L97" s="296"/>
      <c r="M97" s="296"/>
      <c r="N97" s="296">
        <v>42.38</v>
      </c>
      <c r="O97" s="296">
        <v>25.46</v>
      </c>
      <c r="P97" s="296">
        <v>56.5</v>
      </c>
      <c r="Q97" s="296">
        <v>33.94</v>
      </c>
      <c r="R97" s="296">
        <v>8226</v>
      </c>
      <c r="S97" s="296">
        <v>4902</v>
      </c>
      <c r="T97" s="296">
        <v>656.75</v>
      </c>
      <c r="U97" s="296">
        <v>391.75</v>
      </c>
      <c r="V97" s="296">
        <v>788.1</v>
      </c>
      <c r="W97" s="296">
        <v>470.09999999999997</v>
      </c>
      <c r="X97" s="296">
        <v>1970.25</v>
      </c>
      <c r="Y97" s="296">
        <v>1175.25</v>
      </c>
    </row>
    <row r="98" spans="1:25" ht="15.75" customHeight="1">
      <c r="A98" s="297">
        <v>91</v>
      </c>
      <c r="B98" s="295">
        <v>35.6</v>
      </c>
      <c r="C98" s="295">
        <v>21.38</v>
      </c>
      <c r="D98" s="295"/>
      <c r="E98" s="295"/>
      <c r="F98" s="295">
        <v>21.36</v>
      </c>
      <c r="G98" s="295">
        <v>12.83</v>
      </c>
      <c r="H98" s="295">
        <v>28.48</v>
      </c>
      <c r="I98" s="295">
        <v>17.100000000000001</v>
      </c>
      <c r="J98" s="295">
        <v>71.2</v>
      </c>
      <c r="K98" s="295">
        <v>42.76</v>
      </c>
      <c r="L98" s="296"/>
      <c r="M98" s="296"/>
      <c r="N98" s="296">
        <v>42.72</v>
      </c>
      <c r="O98" s="296">
        <v>25.66</v>
      </c>
      <c r="P98" s="296">
        <v>56.96</v>
      </c>
      <c r="Q98" s="296">
        <v>34.200000000000003</v>
      </c>
      <c r="R98" s="296"/>
      <c r="S98" s="296"/>
      <c r="T98" s="296"/>
      <c r="U98" s="296"/>
      <c r="V98" s="296"/>
      <c r="W98" s="296"/>
    </row>
    <row r="99" spans="1:25" ht="15.75" customHeight="1">
      <c r="A99" s="297">
        <v>92</v>
      </c>
      <c r="B99" s="295">
        <v>35.9</v>
      </c>
      <c r="C99" s="295">
        <v>21.55</v>
      </c>
      <c r="D99" s="295"/>
      <c r="E99" s="295"/>
      <c r="F99" s="295">
        <v>21.54</v>
      </c>
      <c r="G99" s="295">
        <v>12.93</v>
      </c>
      <c r="H99" s="295">
        <v>28.72</v>
      </c>
      <c r="I99" s="295">
        <v>17.239999999999998</v>
      </c>
      <c r="J99" s="295">
        <v>71.8</v>
      </c>
      <c r="K99" s="295">
        <v>43.1</v>
      </c>
      <c r="L99" s="296"/>
      <c r="M99" s="296"/>
      <c r="N99" s="296">
        <v>43.08</v>
      </c>
      <c r="O99" s="296">
        <v>25.86</v>
      </c>
      <c r="P99" s="296">
        <v>57.44</v>
      </c>
      <c r="Q99" s="296">
        <v>34.479999999999997</v>
      </c>
      <c r="R99" s="296"/>
      <c r="S99" s="296"/>
      <c r="T99" s="296"/>
      <c r="U99" s="296"/>
      <c r="V99" s="296"/>
      <c r="W99" s="296"/>
    </row>
    <row r="100" spans="1:25" ht="15.75" customHeight="1">
      <c r="A100" s="297">
        <v>93</v>
      </c>
      <c r="B100" s="295">
        <v>36.19</v>
      </c>
      <c r="C100" s="295">
        <v>21.73</v>
      </c>
      <c r="D100" s="295"/>
      <c r="E100" s="295"/>
      <c r="F100" s="295">
        <v>21.71</v>
      </c>
      <c r="G100" s="295">
        <v>13.04</v>
      </c>
      <c r="H100" s="295">
        <v>28.95</v>
      </c>
      <c r="I100" s="295">
        <v>17.38</v>
      </c>
      <c r="J100" s="295">
        <v>72.38</v>
      </c>
      <c r="K100" s="295">
        <v>43.46</v>
      </c>
      <c r="L100" s="296"/>
      <c r="M100" s="296"/>
      <c r="N100" s="296">
        <v>43.42</v>
      </c>
      <c r="O100" s="296">
        <v>26.08</v>
      </c>
      <c r="P100" s="296">
        <v>57.9</v>
      </c>
      <c r="Q100" s="296">
        <v>34.76</v>
      </c>
      <c r="R100" s="299"/>
      <c r="S100" s="299"/>
      <c r="T100" s="296"/>
      <c r="U100" s="296"/>
      <c r="V100" s="296"/>
      <c r="W100" s="296"/>
    </row>
    <row r="101" spans="1:25" ht="15.75" customHeight="1">
      <c r="A101" s="297">
        <v>94</v>
      </c>
      <c r="B101" s="295">
        <v>36.479999999999997</v>
      </c>
      <c r="C101" s="295">
        <v>21.9</v>
      </c>
      <c r="D101" s="295"/>
      <c r="E101" s="295"/>
      <c r="F101" s="295">
        <v>21.89</v>
      </c>
      <c r="G101" s="295">
        <v>13.14</v>
      </c>
      <c r="H101" s="295">
        <v>29.18</v>
      </c>
      <c r="I101" s="295">
        <v>17.52</v>
      </c>
      <c r="J101" s="295">
        <v>72.959999999999994</v>
      </c>
      <c r="K101" s="295">
        <v>43.8</v>
      </c>
      <c r="L101" s="296"/>
      <c r="M101" s="296"/>
      <c r="N101" s="296">
        <v>43.78</v>
      </c>
      <c r="O101" s="296">
        <v>26.28</v>
      </c>
      <c r="P101" s="296">
        <v>58.36</v>
      </c>
      <c r="Q101" s="296">
        <v>35.04</v>
      </c>
      <c r="R101" s="299"/>
      <c r="S101" s="299"/>
      <c r="T101" s="296"/>
      <c r="U101" s="296"/>
      <c r="V101" s="296"/>
      <c r="W101" s="296"/>
    </row>
    <row r="102" spans="1:25" ht="15.75" customHeight="1">
      <c r="A102" s="297">
        <v>95</v>
      </c>
      <c r="B102" s="295">
        <v>36.770000000000003</v>
      </c>
      <c r="C102" s="295">
        <v>22.07</v>
      </c>
      <c r="D102" s="295"/>
      <c r="E102" s="295"/>
      <c r="F102" s="295">
        <v>22.06</v>
      </c>
      <c r="G102" s="295">
        <v>13.24</v>
      </c>
      <c r="H102" s="295">
        <v>29.42</v>
      </c>
      <c r="I102" s="295">
        <v>17.66</v>
      </c>
      <c r="J102" s="295">
        <v>73.540000000000006</v>
      </c>
      <c r="K102" s="295">
        <v>44.14</v>
      </c>
      <c r="L102" s="296"/>
      <c r="M102" s="296"/>
      <c r="N102" s="296">
        <v>44.12</v>
      </c>
      <c r="O102" s="296">
        <v>26.48</v>
      </c>
      <c r="P102" s="296">
        <v>58.84</v>
      </c>
      <c r="Q102" s="296">
        <v>35.32</v>
      </c>
      <c r="R102" s="299"/>
      <c r="S102" s="299"/>
      <c r="T102" s="296"/>
      <c r="U102" s="296"/>
      <c r="V102" s="296"/>
      <c r="W102" s="296"/>
    </row>
    <row r="103" spans="1:25" ht="15.75" customHeight="1">
      <c r="A103" s="297">
        <v>96</v>
      </c>
      <c r="B103" s="295">
        <v>37.06</v>
      </c>
      <c r="C103" s="295">
        <v>22.24</v>
      </c>
      <c r="D103" s="295"/>
      <c r="E103" s="295"/>
      <c r="F103" s="295">
        <v>22.24</v>
      </c>
      <c r="G103" s="295">
        <v>13.34</v>
      </c>
      <c r="H103" s="295">
        <v>29.65</v>
      </c>
      <c r="I103" s="295">
        <v>17.79</v>
      </c>
      <c r="J103" s="295">
        <v>74.12</v>
      </c>
      <c r="K103" s="295">
        <v>44.48</v>
      </c>
      <c r="L103" s="296"/>
      <c r="M103" s="296"/>
      <c r="N103" s="296">
        <v>44.48</v>
      </c>
      <c r="O103" s="296">
        <v>26.68</v>
      </c>
      <c r="P103" s="296">
        <v>59.3</v>
      </c>
      <c r="Q103" s="296">
        <v>35.58</v>
      </c>
      <c r="R103" s="296"/>
      <c r="S103" s="296"/>
      <c r="T103" s="296"/>
      <c r="U103" s="296"/>
      <c r="V103" s="296"/>
      <c r="W103" s="296"/>
    </row>
    <row r="104" spans="1:25" ht="15.75" customHeight="1">
      <c r="A104" s="297">
        <v>97</v>
      </c>
      <c r="B104" s="295">
        <v>37.35</v>
      </c>
      <c r="C104" s="295">
        <v>22.41</v>
      </c>
      <c r="D104" s="295"/>
      <c r="E104" s="295"/>
      <c r="F104" s="295">
        <v>22.41</v>
      </c>
      <c r="G104" s="295">
        <v>13.45</v>
      </c>
      <c r="H104" s="295">
        <v>29.88</v>
      </c>
      <c r="I104" s="295">
        <v>17.93</v>
      </c>
      <c r="J104" s="295">
        <v>74.7</v>
      </c>
      <c r="K104" s="295">
        <v>44.82</v>
      </c>
      <c r="L104" s="296"/>
      <c r="M104" s="296"/>
      <c r="N104" s="296">
        <v>44.82</v>
      </c>
      <c r="O104" s="296">
        <v>26.9</v>
      </c>
      <c r="P104" s="296">
        <v>59.76</v>
      </c>
      <c r="Q104" s="296">
        <v>35.86</v>
      </c>
      <c r="R104" s="296"/>
      <c r="S104" s="296"/>
      <c r="T104" s="296"/>
      <c r="U104" s="296"/>
      <c r="V104" s="296"/>
      <c r="W104" s="296"/>
    </row>
    <row r="105" spans="1:25" ht="15.75" customHeight="1">
      <c r="A105" s="297">
        <v>98</v>
      </c>
      <c r="B105" s="295">
        <v>37.65</v>
      </c>
      <c r="C105" s="295">
        <v>22.58</v>
      </c>
      <c r="D105" s="295"/>
      <c r="E105" s="295"/>
      <c r="F105" s="295">
        <v>22.59</v>
      </c>
      <c r="G105" s="295">
        <v>13.55</v>
      </c>
      <c r="H105" s="295">
        <v>30.12</v>
      </c>
      <c r="I105" s="295">
        <v>18.059999999999999</v>
      </c>
      <c r="J105" s="295">
        <v>75.3</v>
      </c>
      <c r="K105" s="295">
        <v>45.16</v>
      </c>
      <c r="L105" s="296"/>
      <c r="M105" s="296"/>
      <c r="N105" s="296">
        <v>45.18</v>
      </c>
      <c r="O105" s="296">
        <v>27.1</v>
      </c>
      <c r="P105" s="296">
        <v>60.24</v>
      </c>
      <c r="Q105" s="296">
        <v>36.119999999999997</v>
      </c>
      <c r="R105" s="296"/>
      <c r="S105" s="296"/>
      <c r="T105" s="296"/>
      <c r="U105" s="296"/>
      <c r="V105" s="296"/>
      <c r="W105" s="296"/>
    </row>
    <row r="106" spans="1:25" ht="15.75" customHeight="1">
      <c r="A106" s="297">
        <v>99</v>
      </c>
      <c r="B106" s="295">
        <v>37.94</v>
      </c>
      <c r="C106" s="295">
        <v>22.75</v>
      </c>
      <c r="D106" s="295"/>
      <c r="E106" s="295"/>
      <c r="F106" s="295">
        <v>22.76</v>
      </c>
      <c r="G106" s="295">
        <v>13.65</v>
      </c>
      <c r="H106" s="295">
        <v>30.35</v>
      </c>
      <c r="I106" s="295">
        <v>18.2</v>
      </c>
      <c r="J106" s="295">
        <v>75.88</v>
      </c>
      <c r="K106" s="295">
        <v>45.5</v>
      </c>
      <c r="L106" s="296"/>
      <c r="M106" s="296"/>
      <c r="N106" s="296">
        <v>45.52</v>
      </c>
      <c r="O106" s="296">
        <v>27.3</v>
      </c>
      <c r="P106" s="296">
        <v>60.7</v>
      </c>
      <c r="Q106" s="296">
        <v>36.4</v>
      </c>
      <c r="R106" s="296"/>
      <c r="S106" s="296"/>
      <c r="T106" s="296"/>
      <c r="U106" s="296"/>
      <c r="V106" s="296"/>
      <c r="W106" s="296"/>
    </row>
    <row r="107" spans="1:25" ht="15.75" customHeight="1">
      <c r="A107" s="297">
        <v>100</v>
      </c>
      <c r="B107" s="295">
        <v>38.229999999999997</v>
      </c>
      <c r="C107" s="295">
        <v>22.93</v>
      </c>
      <c r="D107" s="295"/>
      <c r="E107" s="295"/>
      <c r="F107" s="295">
        <v>22.94</v>
      </c>
      <c r="G107" s="295">
        <v>13.76</v>
      </c>
      <c r="H107" s="295">
        <v>30.58</v>
      </c>
      <c r="I107" s="295">
        <v>18.34</v>
      </c>
      <c r="J107" s="295">
        <v>76.459999999999994</v>
      </c>
      <c r="K107" s="295">
        <v>45.86</v>
      </c>
      <c r="L107" s="296"/>
      <c r="M107" s="296"/>
      <c r="N107" s="296">
        <v>45.88</v>
      </c>
      <c r="O107" s="296">
        <v>27.52</v>
      </c>
      <c r="P107" s="296">
        <v>61.16</v>
      </c>
      <c r="Q107" s="296">
        <v>36.68</v>
      </c>
      <c r="R107" s="296"/>
      <c r="S107" s="296"/>
      <c r="T107" s="296"/>
      <c r="U107" s="296"/>
      <c r="V107" s="296"/>
      <c r="W107" s="296"/>
    </row>
    <row r="108" spans="1:25" ht="15.75" customHeight="1">
      <c r="A108" s="297">
        <v>101</v>
      </c>
      <c r="B108" s="295">
        <v>38.5</v>
      </c>
      <c r="C108" s="295">
        <v>23.09</v>
      </c>
      <c r="D108" s="295"/>
      <c r="E108" s="295"/>
      <c r="F108" s="295">
        <v>23.1</v>
      </c>
      <c r="G108" s="295">
        <v>13.85</v>
      </c>
      <c r="H108" s="295">
        <v>30.8</v>
      </c>
      <c r="I108" s="295">
        <v>18.47</v>
      </c>
      <c r="J108" s="295">
        <v>77</v>
      </c>
      <c r="K108" s="295">
        <v>46.18</v>
      </c>
      <c r="L108" s="296"/>
      <c r="M108" s="296"/>
      <c r="N108" s="296">
        <v>46.2</v>
      </c>
      <c r="O108" s="296">
        <v>27.7</v>
      </c>
      <c r="P108" s="296">
        <v>61.6</v>
      </c>
      <c r="Q108" s="296">
        <v>36.94</v>
      </c>
      <c r="R108" s="296"/>
      <c r="S108" s="296"/>
      <c r="T108" s="296"/>
      <c r="U108" s="296"/>
      <c r="V108" s="296"/>
      <c r="W108" s="296"/>
    </row>
    <row r="109" spans="1:25" ht="15.75" customHeight="1">
      <c r="A109" s="297">
        <v>102</v>
      </c>
      <c r="B109" s="295">
        <v>38.770000000000003</v>
      </c>
      <c r="C109" s="295">
        <v>23.25</v>
      </c>
      <c r="D109" s="295"/>
      <c r="E109" s="295"/>
      <c r="F109" s="295">
        <v>23.26</v>
      </c>
      <c r="G109" s="295">
        <v>13.95</v>
      </c>
      <c r="H109" s="295">
        <v>31.02</v>
      </c>
      <c r="I109" s="295">
        <v>18.600000000000001</v>
      </c>
      <c r="J109" s="295">
        <v>77.540000000000006</v>
      </c>
      <c r="K109" s="295">
        <v>46.5</v>
      </c>
      <c r="L109" s="296"/>
      <c r="M109" s="296"/>
      <c r="N109" s="296">
        <v>46.52</v>
      </c>
      <c r="O109" s="296">
        <v>27.9</v>
      </c>
      <c r="P109" s="296">
        <v>62.04</v>
      </c>
      <c r="Q109" s="296">
        <v>37.200000000000003</v>
      </c>
      <c r="R109" s="296"/>
      <c r="S109" s="296"/>
      <c r="T109" s="296"/>
      <c r="U109" s="296"/>
      <c r="V109" s="296"/>
      <c r="W109" s="296"/>
    </row>
    <row r="110" spans="1:25" ht="15.75" customHeight="1">
      <c r="A110" s="297">
        <v>103</v>
      </c>
      <c r="B110" s="295">
        <v>39.049999999999997</v>
      </c>
      <c r="C110" s="295">
        <v>23.41</v>
      </c>
      <c r="D110" s="295"/>
      <c r="E110" s="295"/>
      <c r="F110" s="295">
        <v>23.43</v>
      </c>
      <c r="G110" s="295">
        <v>14.05</v>
      </c>
      <c r="H110" s="295">
        <v>31.24</v>
      </c>
      <c r="I110" s="295">
        <v>18.73</v>
      </c>
      <c r="J110" s="295">
        <v>78.099999999999994</v>
      </c>
      <c r="K110" s="295">
        <v>46.82</v>
      </c>
      <c r="L110" s="296"/>
      <c r="M110" s="296"/>
      <c r="N110" s="296">
        <v>46.86</v>
      </c>
      <c r="O110" s="296">
        <v>28.1</v>
      </c>
      <c r="P110" s="296">
        <v>62.48</v>
      </c>
      <c r="Q110" s="296">
        <v>37.46</v>
      </c>
      <c r="R110" s="296"/>
      <c r="S110" s="296"/>
      <c r="T110" s="296"/>
      <c r="U110" s="296"/>
      <c r="V110" s="296"/>
      <c r="W110" s="296"/>
    </row>
    <row r="111" spans="1:25" ht="15.75" customHeight="1">
      <c r="A111" s="297">
        <v>104</v>
      </c>
      <c r="B111" s="295">
        <v>39.32</v>
      </c>
      <c r="C111" s="295">
        <v>23.57</v>
      </c>
      <c r="D111" s="295"/>
      <c r="E111" s="295"/>
      <c r="F111" s="295">
        <v>23.59</v>
      </c>
      <c r="G111" s="295">
        <v>14.14</v>
      </c>
      <c r="H111" s="295">
        <v>31.46</v>
      </c>
      <c r="I111" s="295">
        <v>18.86</v>
      </c>
      <c r="J111" s="295">
        <v>78.64</v>
      </c>
      <c r="K111" s="295">
        <v>47.14</v>
      </c>
      <c r="L111" s="296"/>
      <c r="M111" s="296"/>
      <c r="N111" s="296">
        <v>47.18</v>
      </c>
      <c r="O111" s="296">
        <v>28.28</v>
      </c>
      <c r="P111" s="296">
        <v>62.92</v>
      </c>
      <c r="Q111" s="296">
        <v>37.72</v>
      </c>
      <c r="R111" s="296"/>
      <c r="S111" s="296"/>
      <c r="T111" s="296"/>
      <c r="U111" s="296"/>
      <c r="V111" s="296"/>
      <c r="W111" s="296"/>
    </row>
    <row r="112" spans="1:25" ht="15.75" customHeight="1">
      <c r="A112" s="297">
        <v>105</v>
      </c>
      <c r="B112" s="295">
        <v>39.590000000000003</v>
      </c>
      <c r="C112" s="295">
        <v>23.73</v>
      </c>
      <c r="D112" s="295"/>
      <c r="E112" s="295"/>
      <c r="F112" s="295">
        <v>23.75</v>
      </c>
      <c r="G112" s="295">
        <v>14.24</v>
      </c>
      <c r="H112" s="295">
        <v>31.67</v>
      </c>
      <c r="I112" s="295">
        <v>18.98</v>
      </c>
      <c r="J112" s="295">
        <v>79.180000000000007</v>
      </c>
      <c r="K112" s="295">
        <v>47.46</v>
      </c>
      <c r="L112" s="296"/>
      <c r="M112" s="296"/>
      <c r="N112" s="296">
        <v>47.5</v>
      </c>
      <c r="O112" s="296">
        <v>28.48</v>
      </c>
      <c r="P112" s="296">
        <v>63.34</v>
      </c>
      <c r="Q112" s="296">
        <v>37.96</v>
      </c>
      <c r="R112" s="296"/>
      <c r="S112" s="296"/>
      <c r="T112" s="296"/>
      <c r="U112" s="296"/>
      <c r="V112" s="296"/>
      <c r="W112" s="296"/>
    </row>
    <row r="113" spans="1:23" ht="15.75" customHeight="1">
      <c r="A113" s="297">
        <v>106</v>
      </c>
      <c r="B113" s="295">
        <v>39.86</v>
      </c>
      <c r="C113" s="295">
        <v>23.89</v>
      </c>
      <c r="D113" s="295"/>
      <c r="E113" s="295"/>
      <c r="F113" s="295">
        <v>23.92</v>
      </c>
      <c r="G113" s="295">
        <v>14.33</v>
      </c>
      <c r="H113" s="295">
        <v>31.89</v>
      </c>
      <c r="I113" s="295">
        <v>19.11</v>
      </c>
      <c r="J113" s="295">
        <v>79.72</v>
      </c>
      <c r="K113" s="295">
        <v>47.78</v>
      </c>
      <c r="L113" s="296"/>
      <c r="M113" s="296"/>
      <c r="N113" s="296">
        <v>47.84</v>
      </c>
      <c r="O113" s="296">
        <v>28.66</v>
      </c>
      <c r="P113" s="296">
        <v>63.78</v>
      </c>
      <c r="Q113" s="296">
        <v>38.22</v>
      </c>
      <c r="R113" s="296"/>
      <c r="S113" s="296"/>
      <c r="T113" s="296"/>
      <c r="U113" s="296"/>
      <c r="V113" s="296"/>
      <c r="W113" s="296"/>
    </row>
    <row r="114" spans="1:23" ht="15.75" customHeight="1">
      <c r="A114" s="297">
        <v>107</v>
      </c>
      <c r="B114" s="295">
        <v>40.14</v>
      </c>
      <c r="C114" s="295">
        <v>24.05</v>
      </c>
      <c r="D114" s="295"/>
      <c r="E114" s="295"/>
      <c r="F114" s="295">
        <v>24.08</v>
      </c>
      <c r="G114" s="295">
        <v>14.43</v>
      </c>
      <c r="H114" s="295">
        <v>32.11</v>
      </c>
      <c r="I114" s="295">
        <v>19.239999999999998</v>
      </c>
      <c r="J114" s="295">
        <v>80.28</v>
      </c>
      <c r="K114" s="295">
        <v>48.1</v>
      </c>
      <c r="L114" s="296"/>
      <c r="M114" s="296"/>
      <c r="N114" s="296">
        <v>48.16</v>
      </c>
      <c r="O114" s="296">
        <v>28.86</v>
      </c>
      <c r="P114" s="296">
        <v>64.22</v>
      </c>
      <c r="Q114" s="296">
        <v>38.479999999999997</v>
      </c>
      <c r="R114" s="296"/>
      <c r="S114" s="296"/>
      <c r="T114" s="296"/>
      <c r="U114" s="296"/>
      <c r="V114" s="296"/>
      <c r="W114" s="296"/>
    </row>
    <row r="115" spans="1:23" ht="15.75" customHeight="1">
      <c r="A115" s="297">
        <v>108</v>
      </c>
      <c r="B115" s="295">
        <v>40.409999999999997</v>
      </c>
      <c r="C115" s="295">
        <v>24.21</v>
      </c>
      <c r="D115" s="295"/>
      <c r="E115" s="295"/>
      <c r="F115" s="295">
        <v>24.25</v>
      </c>
      <c r="G115" s="295">
        <v>14.53</v>
      </c>
      <c r="H115" s="295">
        <v>32.33</v>
      </c>
      <c r="I115" s="295">
        <v>19.37</v>
      </c>
      <c r="J115" s="295">
        <v>80.819999999999993</v>
      </c>
      <c r="K115" s="295">
        <v>48.42</v>
      </c>
      <c r="L115" s="296"/>
      <c r="M115" s="296"/>
      <c r="N115" s="296">
        <v>48.5</v>
      </c>
      <c r="O115" s="296">
        <v>29.06</v>
      </c>
      <c r="P115" s="296">
        <v>64.66</v>
      </c>
      <c r="Q115" s="296">
        <v>38.74</v>
      </c>
      <c r="R115" s="296"/>
      <c r="S115" s="296"/>
      <c r="T115" s="296"/>
      <c r="U115" s="296"/>
      <c r="V115" s="296"/>
      <c r="W115" s="296"/>
    </row>
    <row r="116" spans="1:23" ht="15.75" customHeight="1">
      <c r="A116" s="297">
        <v>109</v>
      </c>
      <c r="B116" s="295">
        <v>40.68</v>
      </c>
      <c r="C116" s="295">
        <v>24.37</v>
      </c>
      <c r="D116" s="295"/>
      <c r="E116" s="295"/>
      <c r="F116" s="295">
        <v>24.41</v>
      </c>
      <c r="G116" s="295">
        <v>14.62</v>
      </c>
      <c r="H116" s="295">
        <v>32.54</v>
      </c>
      <c r="I116" s="295">
        <v>19.5</v>
      </c>
      <c r="J116" s="295">
        <v>81.36</v>
      </c>
      <c r="K116" s="295">
        <v>48.74</v>
      </c>
      <c r="L116" s="296"/>
      <c r="M116" s="296"/>
      <c r="N116" s="296">
        <v>48.82</v>
      </c>
      <c r="O116" s="296">
        <v>29.24</v>
      </c>
      <c r="P116" s="296">
        <v>65.08</v>
      </c>
      <c r="Q116" s="296">
        <v>39</v>
      </c>
      <c r="R116" s="296"/>
      <c r="S116" s="296"/>
      <c r="T116" s="296"/>
      <c r="U116" s="296"/>
      <c r="V116" s="296"/>
      <c r="W116" s="296"/>
    </row>
    <row r="117" spans="1:23" ht="15.75" customHeight="1">
      <c r="A117" s="297">
        <v>110</v>
      </c>
      <c r="B117" s="295">
        <v>40.950000000000003</v>
      </c>
      <c r="C117" s="295">
        <v>24.53</v>
      </c>
      <c r="D117" s="295"/>
      <c r="E117" s="295"/>
      <c r="F117" s="295">
        <v>24.57</v>
      </c>
      <c r="G117" s="295">
        <v>14.72</v>
      </c>
      <c r="H117" s="295">
        <v>32.76</v>
      </c>
      <c r="I117" s="295">
        <v>19.62</v>
      </c>
      <c r="J117" s="295">
        <v>81.900000000000006</v>
      </c>
      <c r="K117" s="295">
        <v>49.06</v>
      </c>
      <c r="L117" s="296"/>
      <c r="M117" s="296"/>
      <c r="N117" s="296">
        <v>49.14</v>
      </c>
      <c r="O117" s="296">
        <v>29.44</v>
      </c>
      <c r="P117" s="296">
        <v>65.52</v>
      </c>
      <c r="Q117" s="296">
        <v>39.24</v>
      </c>
      <c r="R117" s="296"/>
      <c r="S117" s="296"/>
      <c r="T117" s="296"/>
      <c r="U117" s="296"/>
      <c r="V117" s="296"/>
      <c r="W117" s="296"/>
    </row>
    <row r="118" spans="1:23" ht="15.75" customHeight="1">
      <c r="A118" s="297">
        <v>111</v>
      </c>
      <c r="B118" s="295">
        <v>41.22</v>
      </c>
      <c r="C118" s="295">
        <v>24.69</v>
      </c>
      <c r="D118" s="295"/>
      <c r="E118" s="295"/>
      <c r="F118" s="295">
        <v>24.73</v>
      </c>
      <c r="G118" s="295">
        <v>14.81</v>
      </c>
      <c r="H118" s="295">
        <v>32.979999999999997</v>
      </c>
      <c r="I118" s="295">
        <v>19.75</v>
      </c>
      <c r="J118" s="295">
        <v>82.44</v>
      </c>
      <c r="K118" s="295">
        <v>49.38</v>
      </c>
      <c r="L118" s="296"/>
      <c r="M118" s="296"/>
      <c r="N118" s="296">
        <v>49.46</v>
      </c>
      <c r="O118" s="296">
        <v>29.62</v>
      </c>
      <c r="P118" s="296">
        <v>65.959999999999994</v>
      </c>
      <c r="Q118" s="296">
        <v>39.5</v>
      </c>
      <c r="R118" s="296"/>
      <c r="S118" s="296"/>
      <c r="T118" s="296"/>
      <c r="U118" s="296"/>
      <c r="V118" s="296"/>
      <c r="W118" s="296"/>
    </row>
    <row r="119" spans="1:23" ht="15.75" customHeight="1">
      <c r="A119" s="297">
        <v>112</v>
      </c>
      <c r="B119" s="295">
        <v>41.5</v>
      </c>
      <c r="C119" s="295">
        <v>24.85</v>
      </c>
      <c r="D119" s="295"/>
      <c r="E119" s="295"/>
      <c r="F119" s="295">
        <v>24.9</v>
      </c>
      <c r="G119" s="295">
        <v>14.91</v>
      </c>
      <c r="H119" s="295">
        <v>33.200000000000003</v>
      </c>
      <c r="I119" s="295">
        <v>19.88</v>
      </c>
      <c r="J119" s="295">
        <v>83</v>
      </c>
      <c r="K119" s="295">
        <v>49.7</v>
      </c>
      <c r="L119" s="296"/>
      <c r="M119" s="296"/>
      <c r="N119" s="296">
        <v>49.8</v>
      </c>
      <c r="O119" s="296">
        <v>29.82</v>
      </c>
      <c r="P119" s="296">
        <v>66.400000000000006</v>
      </c>
      <c r="Q119" s="296">
        <v>39.76</v>
      </c>
      <c r="R119" s="296"/>
      <c r="S119" s="296"/>
      <c r="T119" s="296"/>
      <c r="U119" s="296"/>
      <c r="V119" s="296"/>
      <c r="W119" s="296"/>
    </row>
    <row r="120" spans="1:23" ht="15.75" customHeight="1">
      <c r="A120" s="297">
        <v>113</v>
      </c>
      <c r="B120" s="295">
        <v>41.77</v>
      </c>
      <c r="C120" s="295">
        <v>25.01</v>
      </c>
      <c r="D120" s="295"/>
      <c r="E120" s="295"/>
      <c r="F120" s="295">
        <v>25.06</v>
      </c>
      <c r="G120" s="295">
        <v>15.01</v>
      </c>
      <c r="H120" s="295">
        <v>33.42</v>
      </c>
      <c r="I120" s="295">
        <v>20.010000000000002</v>
      </c>
      <c r="J120" s="295">
        <v>83.54</v>
      </c>
      <c r="K120" s="295">
        <v>50.02</v>
      </c>
      <c r="L120" s="296"/>
      <c r="M120" s="296"/>
      <c r="N120" s="296">
        <v>50.12</v>
      </c>
      <c r="O120" s="296">
        <v>30.02</v>
      </c>
      <c r="P120" s="296">
        <v>66.84</v>
      </c>
      <c r="Q120" s="296">
        <v>40.020000000000003</v>
      </c>
      <c r="R120" s="296"/>
      <c r="S120" s="296"/>
      <c r="T120" s="296"/>
      <c r="U120" s="296"/>
      <c r="V120" s="296"/>
      <c r="W120" s="296"/>
    </row>
    <row r="121" spans="1:23" ht="15.75" customHeight="1">
      <c r="A121" s="297">
        <v>114</v>
      </c>
      <c r="B121" s="295">
        <v>42.04</v>
      </c>
      <c r="C121" s="295">
        <v>25.17</v>
      </c>
      <c r="D121" s="295"/>
      <c r="E121" s="295"/>
      <c r="F121" s="295">
        <v>25.22</v>
      </c>
      <c r="G121" s="295">
        <v>15.1</v>
      </c>
      <c r="H121" s="295">
        <v>33.630000000000003</v>
      </c>
      <c r="I121" s="295">
        <v>20.14</v>
      </c>
      <c r="J121" s="295">
        <v>84.08</v>
      </c>
      <c r="K121" s="295">
        <v>50.34</v>
      </c>
      <c r="L121" s="296"/>
      <c r="M121" s="296"/>
      <c r="N121" s="296">
        <v>50.44</v>
      </c>
      <c r="O121" s="296">
        <v>30.2</v>
      </c>
      <c r="P121" s="296">
        <v>67.260000000000005</v>
      </c>
      <c r="Q121" s="296">
        <v>40.28</v>
      </c>
      <c r="R121" s="296"/>
      <c r="S121" s="296"/>
      <c r="T121" s="296"/>
      <c r="U121" s="296"/>
      <c r="V121" s="296"/>
      <c r="W121" s="296"/>
    </row>
    <row r="122" spans="1:23" ht="15.75" customHeight="1">
      <c r="A122" s="297">
        <v>115</v>
      </c>
      <c r="B122" s="295">
        <v>42.31</v>
      </c>
      <c r="C122" s="295">
        <v>25.33</v>
      </c>
      <c r="D122" s="295"/>
      <c r="E122" s="295"/>
      <c r="F122" s="295">
        <v>25.39</v>
      </c>
      <c r="G122" s="295">
        <v>15.2</v>
      </c>
      <c r="H122" s="295">
        <v>33.85</v>
      </c>
      <c r="I122" s="295">
        <v>20.260000000000002</v>
      </c>
      <c r="J122" s="295">
        <v>84.62</v>
      </c>
      <c r="K122" s="295">
        <v>50.66</v>
      </c>
      <c r="L122" s="296"/>
      <c r="M122" s="296"/>
      <c r="N122" s="296">
        <v>50.78</v>
      </c>
      <c r="O122" s="296">
        <v>30.4</v>
      </c>
      <c r="P122" s="296">
        <v>67.7</v>
      </c>
      <c r="Q122" s="296">
        <v>40.520000000000003</v>
      </c>
      <c r="R122" s="296"/>
      <c r="S122" s="296"/>
      <c r="T122" s="296"/>
      <c r="U122" s="296"/>
      <c r="V122" s="296"/>
      <c r="W122" s="296"/>
    </row>
    <row r="123" spans="1:23" ht="15.75" customHeight="1">
      <c r="A123" s="297">
        <v>116</v>
      </c>
      <c r="B123" s="295">
        <v>42.59</v>
      </c>
      <c r="C123" s="295">
        <v>25.49</v>
      </c>
      <c r="D123" s="295"/>
      <c r="E123" s="295"/>
      <c r="F123" s="295">
        <v>25.55</v>
      </c>
      <c r="G123" s="295">
        <v>15.29</v>
      </c>
      <c r="H123" s="295">
        <v>34.07</v>
      </c>
      <c r="I123" s="295">
        <v>20.39</v>
      </c>
      <c r="J123" s="295">
        <v>85.18</v>
      </c>
      <c r="K123" s="295">
        <v>50.98</v>
      </c>
      <c r="L123" s="296"/>
      <c r="M123" s="296"/>
      <c r="N123" s="296">
        <v>51.1</v>
      </c>
      <c r="O123" s="296">
        <v>30.58</v>
      </c>
      <c r="P123" s="296">
        <v>68.14</v>
      </c>
      <c r="Q123" s="296">
        <v>40.78</v>
      </c>
      <c r="R123" s="296"/>
      <c r="S123" s="296"/>
      <c r="T123" s="296"/>
      <c r="U123" s="296"/>
      <c r="V123" s="296"/>
      <c r="W123" s="296"/>
    </row>
    <row r="124" spans="1:23" ht="15.75" customHeight="1">
      <c r="A124" s="297">
        <v>117</v>
      </c>
      <c r="B124" s="295">
        <v>42.86</v>
      </c>
      <c r="C124" s="295">
        <v>25.65</v>
      </c>
      <c r="D124" s="295"/>
      <c r="E124" s="295"/>
      <c r="F124" s="295">
        <v>25.72</v>
      </c>
      <c r="G124" s="295">
        <v>15.39</v>
      </c>
      <c r="H124" s="295">
        <v>34.29</v>
      </c>
      <c r="I124" s="295">
        <v>20.52</v>
      </c>
      <c r="J124" s="295">
        <v>85.72</v>
      </c>
      <c r="K124" s="295">
        <v>51.3</v>
      </c>
      <c r="L124" s="296"/>
      <c r="M124" s="296"/>
      <c r="N124" s="296">
        <v>51.44</v>
      </c>
      <c r="O124" s="296">
        <v>30.78</v>
      </c>
      <c r="P124" s="296">
        <v>68.58</v>
      </c>
      <c r="Q124" s="296">
        <v>41.04</v>
      </c>
      <c r="R124" s="296"/>
      <c r="S124" s="296"/>
      <c r="T124" s="296"/>
      <c r="U124" s="296"/>
      <c r="V124" s="296"/>
      <c r="W124" s="296"/>
    </row>
    <row r="125" spans="1:23" ht="15.75" customHeight="1">
      <c r="A125" s="297">
        <v>118</v>
      </c>
      <c r="B125" s="295">
        <v>43.13</v>
      </c>
      <c r="C125" s="295">
        <v>25.81</v>
      </c>
      <c r="D125" s="295"/>
      <c r="E125" s="295"/>
      <c r="F125" s="295">
        <v>25.88</v>
      </c>
      <c r="G125" s="295">
        <v>15.49</v>
      </c>
      <c r="H125" s="295">
        <v>34.5</v>
      </c>
      <c r="I125" s="295">
        <v>20.65</v>
      </c>
      <c r="J125" s="295">
        <v>86.26</v>
      </c>
      <c r="K125" s="295">
        <v>51.62</v>
      </c>
      <c r="L125" s="296"/>
      <c r="M125" s="296"/>
      <c r="N125" s="296">
        <v>51.76</v>
      </c>
      <c r="O125" s="296">
        <v>30.98</v>
      </c>
      <c r="P125" s="296">
        <v>69</v>
      </c>
      <c r="Q125" s="296">
        <v>41.3</v>
      </c>
      <c r="R125" s="296"/>
      <c r="S125" s="296"/>
      <c r="T125" s="296"/>
      <c r="U125" s="296"/>
      <c r="V125" s="296"/>
      <c r="W125" s="296"/>
    </row>
    <row r="126" spans="1:23" ht="15.75" customHeight="1">
      <c r="A126" s="297">
        <v>119</v>
      </c>
      <c r="B126" s="295">
        <v>43.4</v>
      </c>
      <c r="C126" s="295">
        <v>25.97</v>
      </c>
      <c r="D126" s="295"/>
      <c r="E126" s="295"/>
      <c r="F126" s="295">
        <v>26.04</v>
      </c>
      <c r="G126" s="295">
        <v>15.58</v>
      </c>
      <c r="H126" s="295">
        <v>34.72</v>
      </c>
      <c r="I126" s="295">
        <v>20.78</v>
      </c>
      <c r="J126" s="295">
        <v>86.8</v>
      </c>
      <c r="K126" s="295">
        <v>51.94</v>
      </c>
      <c r="L126" s="296"/>
      <c r="M126" s="296"/>
      <c r="N126" s="296">
        <v>52.08</v>
      </c>
      <c r="O126" s="296">
        <v>31.16</v>
      </c>
      <c r="P126" s="296">
        <v>69.44</v>
      </c>
      <c r="Q126" s="296">
        <v>41.56</v>
      </c>
      <c r="R126" s="296"/>
      <c r="S126" s="296"/>
      <c r="T126" s="296"/>
      <c r="U126" s="296"/>
      <c r="V126" s="296"/>
      <c r="W126" s="296"/>
    </row>
    <row r="127" spans="1:23" ht="15.75" customHeight="1">
      <c r="A127" s="297">
        <v>120</v>
      </c>
      <c r="B127" s="295">
        <v>43.68</v>
      </c>
      <c r="C127" s="295">
        <v>26.13</v>
      </c>
      <c r="D127" s="295"/>
      <c r="E127" s="295"/>
      <c r="F127" s="295">
        <v>26.21</v>
      </c>
      <c r="G127" s="295">
        <v>15.68</v>
      </c>
      <c r="H127" s="295">
        <v>34.94</v>
      </c>
      <c r="I127" s="295">
        <v>20.9</v>
      </c>
      <c r="J127" s="295">
        <v>87.36</v>
      </c>
      <c r="K127" s="295">
        <v>52.26</v>
      </c>
      <c r="L127" s="296"/>
      <c r="M127" s="296"/>
      <c r="N127" s="296">
        <v>52.42</v>
      </c>
      <c r="O127" s="296">
        <v>31.36</v>
      </c>
      <c r="P127" s="296">
        <v>69.88</v>
      </c>
      <c r="Q127" s="296">
        <v>41.8</v>
      </c>
      <c r="R127" s="296"/>
      <c r="S127" s="296"/>
      <c r="T127" s="296"/>
      <c r="U127" s="296"/>
      <c r="V127" s="296"/>
      <c r="W127" s="296"/>
    </row>
    <row r="128" spans="1:23" ht="15.75" customHeight="1">
      <c r="A128" s="297">
        <v>121</v>
      </c>
      <c r="B128" s="295">
        <v>43.86</v>
      </c>
      <c r="C128" s="295">
        <v>26.24</v>
      </c>
      <c r="D128" s="295"/>
      <c r="E128" s="295"/>
      <c r="F128" s="295">
        <v>26.32</v>
      </c>
      <c r="G128" s="295">
        <v>15.74</v>
      </c>
      <c r="H128" s="295">
        <v>35.090000000000003</v>
      </c>
      <c r="I128" s="295">
        <v>20.99</v>
      </c>
      <c r="J128" s="295">
        <v>87.72</v>
      </c>
      <c r="K128" s="295">
        <v>52.48</v>
      </c>
      <c r="L128" s="296"/>
      <c r="M128" s="296"/>
      <c r="N128" s="296">
        <v>52.64</v>
      </c>
      <c r="O128" s="296">
        <v>31.48</v>
      </c>
      <c r="P128" s="296">
        <v>70.180000000000007</v>
      </c>
      <c r="Q128" s="296">
        <v>41.98</v>
      </c>
      <c r="R128" s="296"/>
      <c r="S128" s="296"/>
      <c r="T128" s="296"/>
      <c r="U128" s="296"/>
      <c r="V128" s="296"/>
      <c r="W128" s="296"/>
    </row>
    <row r="129" spans="1:23" ht="15.75" customHeight="1">
      <c r="A129" s="297">
        <v>122</v>
      </c>
      <c r="B129" s="295">
        <v>44.05</v>
      </c>
      <c r="C129" s="295">
        <v>26.35</v>
      </c>
      <c r="D129" s="295"/>
      <c r="E129" s="295"/>
      <c r="F129" s="295">
        <v>26.43</v>
      </c>
      <c r="G129" s="295">
        <v>15.81</v>
      </c>
      <c r="H129" s="295">
        <v>35.24</v>
      </c>
      <c r="I129" s="295">
        <v>21.08</v>
      </c>
      <c r="J129" s="295">
        <v>88.1</v>
      </c>
      <c r="K129" s="295">
        <v>52.7</v>
      </c>
      <c r="L129" s="296"/>
      <c r="M129" s="296"/>
      <c r="N129" s="296">
        <v>52.86</v>
      </c>
      <c r="O129" s="296">
        <v>31.62</v>
      </c>
      <c r="P129" s="296">
        <v>70.48</v>
      </c>
      <c r="Q129" s="296">
        <v>42.16</v>
      </c>
      <c r="R129" s="296"/>
      <c r="S129" s="296"/>
      <c r="T129" s="296"/>
      <c r="U129" s="296"/>
      <c r="V129" s="296"/>
      <c r="W129" s="296"/>
    </row>
    <row r="130" spans="1:23" ht="15.75" customHeight="1">
      <c r="A130" s="297">
        <v>123</v>
      </c>
      <c r="B130" s="295">
        <v>44.24</v>
      </c>
      <c r="C130" s="295">
        <v>26.46</v>
      </c>
      <c r="D130" s="295"/>
      <c r="E130" s="295"/>
      <c r="F130" s="295">
        <v>26.54</v>
      </c>
      <c r="G130" s="295">
        <v>15.88</v>
      </c>
      <c r="H130" s="295">
        <v>35.39</v>
      </c>
      <c r="I130" s="295">
        <v>21.17</v>
      </c>
      <c r="J130" s="295">
        <v>88.48</v>
      </c>
      <c r="K130" s="295">
        <v>52.92</v>
      </c>
      <c r="L130" s="296"/>
      <c r="M130" s="296"/>
      <c r="N130" s="296">
        <v>53.08</v>
      </c>
      <c r="O130" s="296">
        <v>31.76</v>
      </c>
      <c r="P130" s="296">
        <v>70.78</v>
      </c>
      <c r="Q130" s="296">
        <v>42.34</v>
      </c>
      <c r="R130" s="296"/>
      <c r="S130" s="296"/>
      <c r="T130" s="296"/>
      <c r="U130" s="296"/>
      <c r="V130" s="296"/>
      <c r="W130" s="296"/>
    </row>
    <row r="131" spans="1:23" ht="15.75" customHeight="1">
      <c r="A131" s="297">
        <v>124</v>
      </c>
      <c r="B131" s="295">
        <v>44.42</v>
      </c>
      <c r="C131" s="295">
        <v>26.57</v>
      </c>
      <c r="D131" s="295"/>
      <c r="E131" s="295"/>
      <c r="F131" s="295">
        <v>26.65</v>
      </c>
      <c r="G131" s="295">
        <v>15.94</v>
      </c>
      <c r="H131" s="295">
        <v>35.54</v>
      </c>
      <c r="I131" s="295">
        <v>21.26</v>
      </c>
      <c r="J131" s="295">
        <v>88.84</v>
      </c>
      <c r="K131" s="295">
        <v>53.14</v>
      </c>
      <c r="L131" s="296"/>
      <c r="M131" s="296"/>
      <c r="N131" s="296">
        <v>53.3</v>
      </c>
      <c r="O131" s="296">
        <v>31.88</v>
      </c>
      <c r="P131" s="296">
        <v>71.08</v>
      </c>
      <c r="Q131" s="296">
        <v>42.52</v>
      </c>
      <c r="R131" s="296"/>
      <c r="S131" s="296"/>
      <c r="T131" s="296"/>
      <c r="U131" s="296"/>
      <c r="V131" s="296"/>
      <c r="W131" s="296"/>
    </row>
    <row r="132" spans="1:23" ht="15.75" customHeight="1">
      <c r="A132" s="297">
        <v>125</v>
      </c>
      <c r="B132" s="295">
        <v>44.61</v>
      </c>
      <c r="C132" s="295">
        <v>26.68</v>
      </c>
      <c r="D132" s="295"/>
      <c r="E132" s="295"/>
      <c r="F132" s="295">
        <v>26.77</v>
      </c>
      <c r="G132" s="295">
        <v>16.010000000000002</v>
      </c>
      <c r="H132" s="295">
        <v>35.69</v>
      </c>
      <c r="I132" s="295">
        <v>21.34</v>
      </c>
      <c r="J132" s="295">
        <v>89.22</v>
      </c>
      <c r="K132" s="295">
        <v>53.36</v>
      </c>
      <c r="L132" s="296"/>
      <c r="M132" s="296"/>
      <c r="N132" s="296">
        <v>53.54</v>
      </c>
      <c r="O132" s="296">
        <v>32.020000000000003</v>
      </c>
      <c r="P132" s="296">
        <v>71.38</v>
      </c>
      <c r="Q132" s="296">
        <v>42.68</v>
      </c>
      <c r="R132" s="296"/>
      <c r="S132" s="296"/>
      <c r="T132" s="296"/>
      <c r="U132" s="296"/>
      <c r="V132" s="296"/>
      <c r="W132" s="296"/>
    </row>
    <row r="133" spans="1:23" ht="15.75" customHeight="1">
      <c r="A133" s="297">
        <v>126</v>
      </c>
      <c r="B133" s="295">
        <v>44.8</v>
      </c>
      <c r="C133" s="295">
        <v>26.79</v>
      </c>
      <c r="D133" s="295"/>
      <c r="E133" s="295"/>
      <c r="F133" s="295">
        <v>26.88</v>
      </c>
      <c r="G133" s="295">
        <v>16.07</v>
      </c>
      <c r="H133" s="295">
        <v>35.840000000000003</v>
      </c>
      <c r="I133" s="295">
        <v>21.43</v>
      </c>
      <c r="J133" s="295">
        <v>89.6</v>
      </c>
      <c r="K133" s="295">
        <v>53.58</v>
      </c>
      <c r="L133" s="296"/>
      <c r="M133" s="296"/>
      <c r="N133" s="296">
        <v>53.76</v>
      </c>
      <c r="O133" s="296">
        <v>32.14</v>
      </c>
      <c r="P133" s="296">
        <v>71.680000000000007</v>
      </c>
      <c r="Q133" s="296">
        <v>42.86</v>
      </c>
      <c r="R133" s="296"/>
      <c r="S133" s="296"/>
      <c r="T133" s="296"/>
      <c r="U133" s="296"/>
      <c r="V133" s="296"/>
      <c r="W133" s="296"/>
    </row>
    <row r="134" spans="1:23" ht="15.75" customHeight="1">
      <c r="A134" s="297">
        <v>127</v>
      </c>
      <c r="B134" s="295">
        <v>44.98</v>
      </c>
      <c r="C134" s="295">
        <v>26.9</v>
      </c>
      <c r="D134" s="295"/>
      <c r="E134" s="295"/>
      <c r="F134" s="295">
        <v>26.99</v>
      </c>
      <c r="G134" s="295">
        <v>16.14</v>
      </c>
      <c r="H134" s="295">
        <v>35.979999999999997</v>
      </c>
      <c r="I134" s="295">
        <v>21.52</v>
      </c>
      <c r="J134" s="295">
        <v>89.96</v>
      </c>
      <c r="K134" s="295">
        <v>53.8</v>
      </c>
      <c r="L134" s="296"/>
      <c r="M134" s="296"/>
      <c r="N134" s="296">
        <v>53.98</v>
      </c>
      <c r="O134" s="296">
        <v>32.28</v>
      </c>
      <c r="P134" s="296">
        <v>71.959999999999994</v>
      </c>
      <c r="Q134" s="296">
        <v>43.04</v>
      </c>
      <c r="R134" s="296"/>
      <c r="S134" s="296"/>
      <c r="T134" s="296"/>
      <c r="U134" s="296"/>
      <c r="V134" s="296"/>
      <c r="W134" s="296"/>
    </row>
    <row r="135" spans="1:23" ht="15.75" customHeight="1">
      <c r="A135" s="297">
        <v>128</v>
      </c>
      <c r="B135" s="295">
        <v>45.17</v>
      </c>
      <c r="C135" s="295">
        <v>27.01</v>
      </c>
      <c r="D135" s="295"/>
      <c r="E135" s="295"/>
      <c r="F135" s="295">
        <v>27.1</v>
      </c>
      <c r="G135" s="295">
        <v>16.21</v>
      </c>
      <c r="H135" s="295">
        <v>36.14</v>
      </c>
      <c r="I135" s="295">
        <v>21.61</v>
      </c>
      <c r="J135" s="295">
        <v>90.34</v>
      </c>
      <c r="K135" s="295">
        <v>54.02</v>
      </c>
      <c r="L135" s="296"/>
      <c r="M135" s="296"/>
      <c r="N135" s="296">
        <v>54.2</v>
      </c>
      <c r="O135" s="296">
        <v>32.42</v>
      </c>
      <c r="P135" s="296">
        <v>72.28</v>
      </c>
      <c r="Q135" s="296">
        <v>43.22</v>
      </c>
      <c r="R135" s="296"/>
      <c r="S135" s="296"/>
      <c r="T135" s="296"/>
      <c r="U135" s="296"/>
      <c r="V135" s="296"/>
      <c r="W135" s="296"/>
    </row>
    <row r="136" spans="1:23" ht="15.75" customHeight="1">
      <c r="A136" s="297">
        <v>129</v>
      </c>
      <c r="B136" s="295">
        <v>45.36</v>
      </c>
      <c r="C136" s="295">
        <v>27.12</v>
      </c>
      <c r="D136" s="295"/>
      <c r="E136" s="295"/>
      <c r="F136" s="295">
        <v>27.22</v>
      </c>
      <c r="G136" s="295">
        <v>16.27</v>
      </c>
      <c r="H136" s="295">
        <v>36.29</v>
      </c>
      <c r="I136" s="295">
        <v>21.7</v>
      </c>
      <c r="J136" s="295">
        <v>90.72</v>
      </c>
      <c r="K136" s="295">
        <v>54.24</v>
      </c>
      <c r="L136" s="296"/>
      <c r="M136" s="296"/>
      <c r="N136" s="296">
        <v>54.44</v>
      </c>
      <c r="O136" s="296">
        <v>32.54</v>
      </c>
      <c r="P136" s="296">
        <v>72.58</v>
      </c>
      <c r="Q136" s="296">
        <v>43.4</v>
      </c>
      <c r="R136" s="296"/>
      <c r="S136" s="296"/>
      <c r="T136" s="296"/>
      <c r="U136" s="296"/>
      <c r="V136" s="296"/>
      <c r="W136" s="296"/>
    </row>
    <row r="137" spans="1:23" ht="15.75" customHeight="1">
      <c r="A137" s="297">
        <v>130</v>
      </c>
      <c r="B137" s="295">
        <v>45.54</v>
      </c>
      <c r="C137" s="295">
        <v>27.23</v>
      </c>
      <c r="D137" s="295"/>
      <c r="E137" s="295"/>
      <c r="F137" s="295">
        <v>27.32</v>
      </c>
      <c r="G137" s="295">
        <v>16.34</v>
      </c>
      <c r="H137" s="295">
        <v>36.43</v>
      </c>
      <c r="I137" s="295">
        <v>21.78</v>
      </c>
      <c r="J137" s="295">
        <v>91.08</v>
      </c>
      <c r="K137" s="295">
        <v>54.46</v>
      </c>
      <c r="L137" s="296"/>
      <c r="M137" s="296"/>
      <c r="N137" s="296">
        <v>54.64</v>
      </c>
      <c r="O137" s="296">
        <v>32.68</v>
      </c>
      <c r="P137" s="296">
        <v>72.86</v>
      </c>
      <c r="Q137" s="296">
        <v>43.56</v>
      </c>
      <c r="R137" s="296"/>
      <c r="S137" s="296"/>
      <c r="T137" s="296"/>
      <c r="U137" s="296"/>
      <c r="V137" s="296"/>
      <c r="W137" s="296"/>
    </row>
    <row r="138" spans="1:23" ht="15.75" customHeight="1">
      <c r="A138" s="297">
        <v>131</v>
      </c>
      <c r="B138" s="295">
        <v>45.73</v>
      </c>
      <c r="C138" s="295">
        <v>27.34</v>
      </c>
      <c r="D138" s="295"/>
      <c r="E138" s="295"/>
      <c r="F138" s="295">
        <v>27.44</v>
      </c>
      <c r="G138" s="295">
        <v>16.399999999999999</v>
      </c>
      <c r="H138" s="295">
        <v>36.58</v>
      </c>
      <c r="I138" s="295">
        <v>21.87</v>
      </c>
      <c r="J138" s="295">
        <v>91.46</v>
      </c>
      <c r="K138" s="295">
        <v>54.68</v>
      </c>
      <c r="L138" s="296"/>
      <c r="M138" s="296"/>
      <c r="N138" s="296">
        <v>54.88</v>
      </c>
      <c r="O138" s="296">
        <v>32.799999999999997</v>
      </c>
      <c r="P138" s="296">
        <v>73.16</v>
      </c>
      <c r="Q138" s="296">
        <v>43.74</v>
      </c>
      <c r="R138" s="296"/>
      <c r="S138" s="296"/>
      <c r="T138" s="296"/>
      <c r="U138" s="296"/>
      <c r="V138" s="296"/>
      <c r="W138" s="296"/>
    </row>
    <row r="139" spans="1:23" ht="15.75" customHeight="1">
      <c r="A139" s="297">
        <v>132</v>
      </c>
      <c r="B139" s="295">
        <v>45.92</v>
      </c>
      <c r="C139" s="295">
        <v>27.45</v>
      </c>
      <c r="D139" s="295"/>
      <c r="E139" s="295"/>
      <c r="F139" s="295">
        <v>27.55</v>
      </c>
      <c r="G139" s="295">
        <v>16.47</v>
      </c>
      <c r="H139" s="295">
        <v>36.74</v>
      </c>
      <c r="I139" s="295">
        <v>21.96</v>
      </c>
      <c r="J139" s="295">
        <v>91.84</v>
      </c>
      <c r="K139" s="295">
        <v>54.9</v>
      </c>
      <c r="L139" s="296"/>
      <c r="M139" s="296"/>
      <c r="N139" s="296">
        <v>55.1</v>
      </c>
      <c r="O139" s="296">
        <v>32.94</v>
      </c>
      <c r="P139" s="296">
        <v>73.48</v>
      </c>
      <c r="Q139" s="296">
        <v>43.92</v>
      </c>
      <c r="R139" s="296"/>
      <c r="S139" s="296"/>
      <c r="T139" s="296"/>
      <c r="U139" s="296"/>
      <c r="V139" s="296"/>
      <c r="W139" s="296"/>
    </row>
    <row r="140" spans="1:23" ht="15.75" customHeight="1">
      <c r="A140" s="297">
        <v>133</v>
      </c>
      <c r="B140" s="295">
        <v>46.1</v>
      </c>
      <c r="C140" s="295">
        <v>27.56</v>
      </c>
      <c r="D140" s="295"/>
      <c r="E140" s="295"/>
      <c r="F140" s="295">
        <v>27.66</v>
      </c>
      <c r="G140" s="295">
        <v>16.54</v>
      </c>
      <c r="H140" s="295">
        <v>36.880000000000003</v>
      </c>
      <c r="I140" s="295">
        <v>22.05</v>
      </c>
      <c r="J140" s="295">
        <v>92.2</v>
      </c>
      <c r="K140" s="295">
        <v>55.12</v>
      </c>
      <c r="L140" s="296"/>
      <c r="M140" s="296"/>
      <c r="N140" s="296">
        <v>55.32</v>
      </c>
      <c r="O140" s="296">
        <v>33.08</v>
      </c>
      <c r="P140" s="296">
        <v>73.760000000000005</v>
      </c>
      <c r="Q140" s="296">
        <v>44.1</v>
      </c>
      <c r="R140" s="296"/>
      <c r="S140" s="296"/>
      <c r="T140" s="296"/>
      <c r="U140" s="296"/>
      <c r="V140" s="296"/>
      <c r="W140" s="296"/>
    </row>
    <row r="141" spans="1:23" ht="15.75" customHeight="1">
      <c r="A141" s="297">
        <v>134</v>
      </c>
      <c r="B141" s="295">
        <v>46.29</v>
      </c>
      <c r="C141" s="295">
        <v>27.67</v>
      </c>
      <c r="D141" s="295"/>
      <c r="E141" s="295"/>
      <c r="F141" s="295">
        <v>27.77</v>
      </c>
      <c r="G141" s="295">
        <v>16.600000000000001</v>
      </c>
      <c r="H141" s="295">
        <v>37.03</v>
      </c>
      <c r="I141" s="295">
        <v>22.14</v>
      </c>
      <c r="J141" s="295">
        <v>92.58</v>
      </c>
      <c r="K141" s="295">
        <v>55.34</v>
      </c>
      <c r="L141" s="296"/>
      <c r="M141" s="296"/>
      <c r="N141" s="296">
        <v>55.54</v>
      </c>
      <c r="O141" s="296">
        <v>33.200000000000003</v>
      </c>
      <c r="P141" s="296">
        <v>74.06</v>
      </c>
      <c r="Q141" s="296">
        <v>44.28</v>
      </c>
      <c r="R141" s="296"/>
      <c r="S141" s="296"/>
      <c r="T141" s="296"/>
      <c r="U141" s="296"/>
      <c r="V141" s="296"/>
      <c r="W141" s="296"/>
    </row>
    <row r="142" spans="1:23" ht="15.75" customHeight="1">
      <c r="A142" s="297">
        <v>135</v>
      </c>
      <c r="B142" s="295">
        <v>46.48</v>
      </c>
      <c r="C142" s="295">
        <v>27.78</v>
      </c>
      <c r="D142" s="295"/>
      <c r="E142" s="295"/>
      <c r="F142" s="295">
        <v>27.89</v>
      </c>
      <c r="G142" s="295">
        <v>16.670000000000002</v>
      </c>
      <c r="H142" s="295">
        <v>37.18</v>
      </c>
      <c r="I142" s="295">
        <v>22.22</v>
      </c>
      <c r="J142" s="295">
        <v>92.96</v>
      </c>
      <c r="K142" s="295">
        <v>55.56</v>
      </c>
      <c r="L142" s="296"/>
      <c r="M142" s="296"/>
      <c r="N142" s="296">
        <v>55.78</v>
      </c>
      <c r="O142" s="296">
        <v>33.340000000000003</v>
      </c>
      <c r="P142" s="296">
        <v>74.36</v>
      </c>
      <c r="Q142" s="296">
        <v>44.44</v>
      </c>
      <c r="R142" s="296"/>
      <c r="S142" s="296"/>
      <c r="T142" s="296"/>
      <c r="U142" s="296"/>
      <c r="V142" s="296"/>
      <c r="W142" s="296"/>
    </row>
    <row r="143" spans="1:23" ht="15.75" customHeight="1">
      <c r="A143" s="297">
        <v>136</v>
      </c>
      <c r="B143" s="295">
        <v>46.66</v>
      </c>
      <c r="C143" s="295">
        <v>27.89</v>
      </c>
      <c r="D143" s="295"/>
      <c r="E143" s="295"/>
      <c r="F143" s="295">
        <v>28</v>
      </c>
      <c r="G143" s="295">
        <v>16.73</v>
      </c>
      <c r="H143" s="295">
        <v>37.33</v>
      </c>
      <c r="I143" s="295">
        <v>22.31</v>
      </c>
      <c r="J143" s="295">
        <v>93.32</v>
      </c>
      <c r="K143" s="295">
        <v>55.78</v>
      </c>
      <c r="L143" s="296"/>
      <c r="M143" s="296"/>
      <c r="N143" s="296">
        <v>56</v>
      </c>
      <c r="O143" s="296">
        <v>33.46</v>
      </c>
      <c r="P143" s="296">
        <v>74.66</v>
      </c>
      <c r="Q143" s="296">
        <v>44.62</v>
      </c>
      <c r="R143" s="296"/>
      <c r="S143" s="296"/>
      <c r="T143" s="296"/>
      <c r="U143" s="296"/>
      <c r="V143" s="296"/>
      <c r="W143" s="296"/>
    </row>
    <row r="144" spans="1:23" ht="15.75" customHeight="1">
      <c r="A144" s="297">
        <v>137</v>
      </c>
      <c r="B144" s="295">
        <v>46.85</v>
      </c>
      <c r="C144" s="295">
        <v>28</v>
      </c>
      <c r="D144" s="295"/>
      <c r="E144" s="295"/>
      <c r="F144" s="295">
        <v>28.11</v>
      </c>
      <c r="G144" s="295">
        <v>16.8</v>
      </c>
      <c r="H144" s="295">
        <v>37.479999999999997</v>
      </c>
      <c r="I144" s="295">
        <v>22.4</v>
      </c>
      <c r="J144" s="295">
        <v>93.7</v>
      </c>
      <c r="K144" s="295">
        <v>56</v>
      </c>
      <c r="L144" s="296"/>
      <c r="M144" s="296"/>
      <c r="N144" s="296">
        <v>56.22</v>
      </c>
      <c r="O144" s="296">
        <v>33.6</v>
      </c>
      <c r="P144" s="296">
        <v>74.959999999999994</v>
      </c>
      <c r="Q144" s="296">
        <v>44.8</v>
      </c>
      <c r="R144" s="296"/>
      <c r="S144" s="296"/>
      <c r="T144" s="296"/>
      <c r="U144" s="296"/>
      <c r="V144" s="296"/>
      <c r="W144" s="296"/>
    </row>
    <row r="145" spans="1:23" ht="15.75" customHeight="1">
      <c r="A145" s="297">
        <v>138</v>
      </c>
      <c r="B145" s="295">
        <v>47.04</v>
      </c>
      <c r="C145" s="295">
        <v>28.11</v>
      </c>
      <c r="D145" s="295"/>
      <c r="E145" s="295"/>
      <c r="F145" s="295">
        <v>28.22</v>
      </c>
      <c r="G145" s="295">
        <v>16.87</v>
      </c>
      <c r="H145" s="295">
        <v>37.630000000000003</v>
      </c>
      <c r="I145" s="295">
        <v>22.49</v>
      </c>
      <c r="J145" s="295">
        <v>94.08</v>
      </c>
      <c r="K145" s="295">
        <v>56.22</v>
      </c>
      <c r="L145" s="296"/>
      <c r="M145" s="296"/>
      <c r="N145" s="296">
        <v>56.44</v>
      </c>
      <c r="O145" s="296">
        <v>33.74</v>
      </c>
      <c r="P145" s="296">
        <v>75.260000000000005</v>
      </c>
      <c r="Q145" s="296">
        <v>44.98</v>
      </c>
      <c r="R145" s="296"/>
      <c r="S145" s="296"/>
      <c r="T145" s="296"/>
      <c r="U145" s="296"/>
      <c r="V145" s="296"/>
      <c r="W145" s="296"/>
    </row>
    <row r="146" spans="1:23" ht="15.75" customHeight="1">
      <c r="A146" s="297">
        <v>139</v>
      </c>
      <c r="B146" s="295">
        <v>47.22</v>
      </c>
      <c r="C146" s="295">
        <v>28.22</v>
      </c>
      <c r="D146" s="295"/>
      <c r="E146" s="295"/>
      <c r="F146" s="295">
        <v>28.33</v>
      </c>
      <c r="G146" s="295">
        <v>16.93</v>
      </c>
      <c r="H146" s="295">
        <v>37.78</v>
      </c>
      <c r="I146" s="295">
        <v>22.58</v>
      </c>
      <c r="J146" s="295">
        <v>94.44</v>
      </c>
      <c r="K146" s="295">
        <v>56.44</v>
      </c>
      <c r="L146" s="296"/>
      <c r="M146" s="296"/>
      <c r="N146" s="296">
        <v>56.66</v>
      </c>
      <c r="O146" s="296">
        <v>33.86</v>
      </c>
      <c r="P146" s="296">
        <v>75.56</v>
      </c>
      <c r="Q146" s="296">
        <v>45.16</v>
      </c>
      <c r="R146" s="296"/>
      <c r="S146" s="296"/>
      <c r="T146" s="296"/>
      <c r="U146" s="296"/>
      <c r="V146" s="296"/>
      <c r="W146" s="296"/>
    </row>
    <row r="147" spans="1:23" ht="15.75" customHeight="1">
      <c r="A147" s="297">
        <v>140</v>
      </c>
      <c r="B147" s="295">
        <v>47.41</v>
      </c>
      <c r="C147" s="295">
        <v>28.32</v>
      </c>
      <c r="D147" s="295"/>
      <c r="E147" s="295"/>
      <c r="F147" s="295">
        <v>28.45</v>
      </c>
      <c r="G147" s="295">
        <v>16.989999999999998</v>
      </c>
      <c r="H147" s="295">
        <v>37.93</v>
      </c>
      <c r="I147" s="295">
        <v>22.66</v>
      </c>
      <c r="J147" s="295">
        <v>94.82</v>
      </c>
      <c r="K147" s="295">
        <v>56.64</v>
      </c>
      <c r="L147" s="296"/>
      <c r="M147" s="296"/>
      <c r="N147" s="296">
        <v>56.9</v>
      </c>
      <c r="O147" s="296">
        <v>33.979999999999997</v>
      </c>
      <c r="P147" s="296">
        <v>75.86</v>
      </c>
      <c r="Q147" s="296">
        <v>45.32</v>
      </c>
      <c r="R147" s="296"/>
      <c r="S147" s="296"/>
      <c r="T147" s="296"/>
      <c r="U147" s="296"/>
      <c r="V147" s="296"/>
      <c r="W147" s="296"/>
    </row>
    <row r="148" spans="1:23" ht="15.75" customHeight="1">
      <c r="A148" s="297">
        <v>141</v>
      </c>
      <c r="B148" s="295">
        <v>47.6</v>
      </c>
      <c r="C148" s="295">
        <v>28.43</v>
      </c>
      <c r="D148" s="295"/>
      <c r="E148" s="295"/>
      <c r="F148" s="295">
        <v>28.56</v>
      </c>
      <c r="G148" s="295">
        <v>17.059999999999999</v>
      </c>
      <c r="H148" s="295">
        <v>38.08</v>
      </c>
      <c r="I148" s="295">
        <v>22.74</v>
      </c>
      <c r="J148" s="295">
        <v>95.2</v>
      </c>
      <c r="K148" s="295">
        <v>56.86</v>
      </c>
      <c r="L148" s="296"/>
      <c r="M148" s="296"/>
      <c r="N148" s="296">
        <v>57.12</v>
      </c>
      <c r="O148" s="296">
        <v>34.119999999999997</v>
      </c>
      <c r="P148" s="296">
        <v>76.16</v>
      </c>
      <c r="Q148" s="296">
        <v>45.48</v>
      </c>
      <c r="R148" s="296"/>
      <c r="S148" s="296"/>
      <c r="T148" s="296"/>
      <c r="U148" s="296"/>
      <c r="V148" s="296"/>
      <c r="W148" s="296"/>
    </row>
    <row r="149" spans="1:23" ht="15.75" customHeight="1">
      <c r="A149" s="297">
        <v>142</v>
      </c>
      <c r="B149" s="295">
        <v>47.78</v>
      </c>
      <c r="C149" s="295">
        <v>28.54</v>
      </c>
      <c r="D149" s="295"/>
      <c r="E149" s="295"/>
      <c r="F149" s="295">
        <v>28.67</v>
      </c>
      <c r="G149" s="295">
        <v>17.12</v>
      </c>
      <c r="H149" s="295">
        <v>38.22</v>
      </c>
      <c r="I149" s="295">
        <v>22.83</v>
      </c>
      <c r="J149" s="295">
        <v>95.56</v>
      </c>
      <c r="K149" s="295">
        <v>57.08</v>
      </c>
      <c r="L149" s="296"/>
      <c r="M149" s="296"/>
      <c r="N149" s="296">
        <v>57.34</v>
      </c>
      <c r="O149" s="296">
        <v>34.24</v>
      </c>
      <c r="P149" s="296">
        <v>76.44</v>
      </c>
      <c r="Q149" s="296">
        <v>45.66</v>
      </c>
      <c r="R149" s="296"/>
      <c r="S149" s="296"/>
      <c r="T149" s="296"/>
      <c r="U149" s="296"/>
      <c r="V149" s="296"/>
      <c r="W149" s="296"/>
    </row>
    <row r="150" spans="1:23" ht="15.75" customHeight="1">
      <c r="A150" s="297">
        <v>143</v>
      </c>
      <c r="B150" s="295">
        <v>47.97</v>
      </c>
      <c r="C150" s="295">
        <v>28.65</v>
      </c>
      <c r="D150" s="295"/>
      <c r="E150" s="295"/>
      <c r="F150" s="295">
        <v>28.78</v>
      </c>
      <c r="G150" s="295">
        <v>17.190000000000001</v>
      </c>
      <c r="H150" s="295">
        <v>38.380000000000003</v>
      </c>
      <c r="I150" s="295">
        <v>22.92</v>
      </c>
      <c r="J150" s="295">
        <v>95.94</v>
      </c>
      <c r="K150" s="295">
        <v>57.3</v>
      </c>
      <c r="L150" s="296"/>
      <c r="M150" s="296"/>
      <c r="N150" s="296">
        <v>57.56</v>
      </c>
      <c r="O150" s="296">
        <v>34.380000000000003</v>
      </c>
      <c r="P150" s="296">
        <v>76.760000000000005</v>
      </c>
      <c r="Q150" s="296">
        <v>45.84</v>
      </c>
      <c r="R150" s="296"/>
      <c r="S150" s="296"/>
      <c r="T150" s="296"/>
      <c r="U150" s="296"/>
      <c r="V150" s="296"/>
      <c r="W150" s="296"/>
    </row>
    <row r="151" spans="1:23" ht="15.75" customHeight="1">
      <c r="A151" s="297">
        <v>144</v>
      </c>
      <c r="B151" s="295">
        <v>48.16</v>
      </c>
      <c r="C151" s="295">
        <v>28.76</v>
      </c>
      <c r="D151" s="295"/>
      <c r="E151" s="295"/>
      <c r="F151" s="295">
        <v>28.9</v>
      </c>
      <c r="G151" s="295">
        <v>17.260000000000002</v>
      </c>
      <c r="H151" s="295">
        <v>38.53</v>
      </c>
      <c r="I151" s="295">
        <v>23.01</v>
      </c>
      <c r="J151" s="295">
        <v>96.32</v>
      </c>
      <c r="K151" s="295">
        <v>57.52</v>
      </c>
      <c r="L151" s="296"/>
      <c r="M151" s="296"/>
      <c r="N151" s="296">
        <v>57.8</v>
      </c>
      <c r="O151" s="296">
        <v>34.520000000000003</v>
      </c>
      <c r="P151" s="296">
        <v>77.06</v>
      </c>
      <c r="Q151" s="296">
        <v>46.02</v>
      </c>
      <c r="R151" s="296"/>
      <c r="S151" s="296"/>
      <c r="T151" s="296"/>
      <c r="U151" s="296"/>
      <c r="V151" s="296"/>
      <c r="W151" s="296"/>
    </row>
    <row r="152" spans="1:23" ht="15.75" customHeight="1">
      <c r="A152" s="297">
        <v>145</v>
      </c>
      <c r="B152" s="295">
        <v>48.34</v>
      </c>
      <c r="C152" s="295">
        <v>28.87</v>
      </c>
      <c r="D152" s="295"/>
      <c r="E152" s="295"/>
      <c r="F152" s="295">
        <v>29</v>
      </c>
      <c r="G152" s="295">
        <v>17.32</v>
      </c>
      <c r="H152" s="295">
        <v>38.67</v>
      </c>
      <c r="I152" s="295">
        <v>23.1</v>
      </c>
      <c r="J152" s="295">
        <v>96.68</v>
      </c>
      <c r="K152" s="295">
        <v>57.74</v>
      </c>
      <c r="L152" s="296"/>
      <c r="M152" s="296"/>
      <c r="N152" s="296">
        <v>58</v>
      </c>
      <c r="O152" s="296">
        <v>34.64</v>
      </c>
      <c r="P152" s="296">
        <v>77.34</v>
      </c>
      <c r="Q152" s="296">
        <v>46.2</v>
      </c>
      <c r="R152" s="296"/>
      <c r="S152" s="296"/>
      <c r="T152" s="296"/>
      <c r="U152" s="296"/>
      <c r="V152" s="296"/>
      <c r="W152" s="296"/>
    </row>
    <row r="153" spans="1:23" ht="15.75" customHeight="1">
      <c r="A153" s="297">
        <v>146</v>
      </c>
      <c r="B153" s="295">
        <v>48.53</v>
      </c>
      <c r="C153" s="295">
        <v>28.98</v>
      </c>
      <c r="D153" s="295"/>
      <c r="E153" s="295"/>
      <c r="F153" s="295">
        <v>29.12</v>
      </c>
      <c r="G153" s="295">
        <v>17.39</v>
      </c>
      <c r="H153" s="295">
        <v>38.82</v>
      </c>
      <c r="I153" s="295">
        <v>23.18</v>
      </c>
      <c r="J153" s="295">
        <v>97.06</v>
      </c>
      <c r="K153" s="295">
        <v>57.96</v>
      </c>
      <c r="L153" s="296"/>
      <c r="M153" s="296"/>
      <c r="N153" s="296">
        <v>58.24</v>
      </c>
      <c r="O153" s="296">
        <v>34.78</v>
      </c>
      <c r="P153" s="296">
        <v>77.64</v>
      </c>
      <c r="Q153" s="296">
        <v>46.36</v>
      </c>
      <c r="R153" s="296"/>
      <c r="S153" s="296"/>
      <c r="T153" s="296"/>
      <c r="U153" s="296"/>
      <c r="V153" s="296"/>
      <c r="W153" s="296"/>
    </row>
    <row r="154" spans="1:23" ht="15.75" customHeight="1">
      <c r="A154" s="297">
        <v>147</v>
      </c>
      <c r="B154" s="295">
        <v>48.72</v>
      </c>
      <c r="C154" s="295">
        <v>29.09</v>
      </c>
      <c r="D154" s="295"/>
      <c r="E154" s="295"/>
      <c r="F154" s="295">
        <v>29.23</v>
      </c>
      <c r="G154" s="295">
        <v>17.45</v>
      </c>
      <c r="H154" s="295">
        <v>38.979999999999997</v>
      </c>
      <c r="I154" s="295">
        <v>23.27</v>
      </c>
      <c r="J154" s="295">
        <v>97.44</v>
      </c>
      <c r="K154" s="295">
        <v>58.18</v>
      </c>
      <c r="L154" s="296"/>
      <c r="M154" s="296"/>
      <c r="N154" s="296">
        <v>58.46</v>
      </c>
      <c r="O154" s="296">
        <v>34.9</v>
      </c>
      <c r="P154" s="296">
        <v>77.959999999999994</v>
      </c>
      <c r="Q154" s="296">
        <v>46.54</v>
      </c>
      <c r="R154" s="296"/>
      <c r="S154" s="296"/>
      <c r="T154" s="296"/>
      <c r="U154" s="296"/>
      <c r="V154" s="296"/>
      <c r="W154" s="296"/>
    </row>
    <row r="155" spans="1:23" ht="15.75" customHeight="1">
      <c r="A155" s="297">
        <v>148</v>
      </c>
      <c r="B155" s="295">
        <v>48.9</v>
      </c>
      <c r="C155" s="295">
        <v>29.2</v>
      </c>
      <c r="D155" s="295"/>
      <c r="E155" s="295"/>
      <c r="F155" s="295">
        <v>29.34</v>
      </c>
      <c r="G155" s="295">
        <v>17.52</v>
      </c>
      <c r="H155" s="295">
        <v>39.119999999999997</v>
      </c>
      <c r="I155" s="295">
        <v>23.36</v>
      </c>
      <c r="J155" s="295">
        <v>97.8</v>
      </c>
      <c r="K155" s="295">
        <v>58.4</v>
      </c>
      <c r="L155" s="296"/>
      <c r="M155" s="296"/>
      <c r="N155" s="296">
        <v>58.68</v>
      </c>
      <c r="O155" s="296">
        <v>35.04</v>
      </c>
      <c r="P155" s="296">
        <v>78.239999999999995</v>
      </c>
      <c r="Q155" s="296">
        <v>46.72</v>
      </c>
      <c r="R155" s="296"/>
      <c r="S155" s="296"/>
      <c r="T155" s="296"/>
      <c r="U155" s="296"/>
      <c r="V155" s="296"/>
      <c r="W155" s="296"/>
    </row>
    <row r="156" spans="1:23" ht="15.75" customHeight="1">
      <c r="A156" s="297">
        <v>149</v>
      </c>
      <c r="B156" s="295">
        <v>49.09</v>
      </c>
      <c r="C156" s="295">
        <v>29.31</v>
      </c>
      <c r="D156" s="295"/>
      <c r="E156" s="295"/>
      <c r="F156" s="295">
        <v>29.45</v>
      </c>
      <c r="G156" s="295">
        <v>17.59</v>
      </c>
      <c r="H156" s="295">
        <v>39.270000000000003</v>
      </c>
      <c r="I156" s="295">
        <v>23.45</v>
      </c>
      <c r="J156" s="295">
        <v>98.18</v>
      </c>
      <c r="K156" s="295">
        <v>58.62</v>
      </c>
      <c r="L156" s="296"/>
      <c r="M156" s="296"/>
      <c r="N156" s="296">
        <v>58.9</v>
      </c>
      <c r="O156" s="296">
        <v>35.18</v>
      </c>
      <c r="P156" s="296">
        <v>78.540000000000006</v>
      </c>
      <c r="Q156" s="296">
        <v>46.9</v>
      </c>
      <c r="R156" s="296"/>
      <c r="S156" s="296"/>
      <c r="T156" s="296"/>
      <c r="U156" s="296"/>
      <c r="V156" s="296"/>
      <c r="W156" s="296"/>
    </row>
    <row r="157" spans="1:23" ht="15.75" customHeight="1">
      <c r="A157" s="297">
        <v>150</v>
      </c>
      <c r="B157" s="295">
        <v>49.28</v>
      </c>
      <c r="C157" s="295">
        <v>29.42</v>
      </c>
      <c r="D157" s="295"/>
      <c r="E157" s="295"/>
      <c r="F157" s="295">
        <v>29.57</v>
      </c>
      <c r="G157" s="295">
        <v>17.649999999999999</v>
      </c>
      <c r="H157" s="295">
        <v>39.42</v>
      </c>
      <c r="I157" s="295">
        <v>23.54</v>
      </c>
      <c r="J157" s="295">
        <v>98.56</v>
      </c>
      <c r="K157" s="295">
        <v>58.84</v>
      </c>
      <c r="L157" s="296"/>
      <c r="M157" s="296"/>
      <c r="N157" s="296">
        <v>59.14</v>
      </c>
      <c r="O157" s="296">
        <v>35.299999999999997</v>
      </c>
      <c r="P157" s="296">
        <v>78.84</v>
      </c>
      <c r="Q157" s="296">
        <v>47.08</v>
      </c>
      <c r="R157" s="296"/>
      <c r="S157" s="296"/>
      <c r="T157" s="296"/>
      <c r="U157" s="296"/>
      <c r="V157" s="296"/>
      <c r="W157" s="296"/>
    </row>
    <row r="158" spans="1:23" ht="15.75" customHeight="1">
      <c r="A158" s="297">
        <v>151</v>
      </c>
      <c r="B158" s="295">
        <v>49.43</v>
      </c>
      <c r="C158" s="295">
        <v>29.51</v>
      </c>
      <c r="D158" s="295"/>
      <c r="E158" s="295"/>
      <c r="F158" s="295">
        <v>29.66</v>
      </c>
      <c r="G158" s="295">
        <v>17.71</v>
      </c>
      <c r="H158" s="295">
        <v>39.54</v>
      </c>
      <c r="I158" s="295">
        <v>23.61</v>
      </c>
      <c r="J158" s="295">
        <v>98.86</v>
      </c>
      <c r="K158" s="295">
        <v>59.02</v>
      </c>
      <c r="L158" s="296"/>
      <c r="M158" s="296"/>
      <c r="N158" s="296">
        <v>59.32</v>
      </c>
      <c r="O158" s="296">
        <v>35.42</v>
      </c>
      <c r="P158" s="296">
        <v>79.08</v>
      </c>
      <c r="Q158" s="296">
        <v>47.22</v>
      </c>
      <c r="R158" s="296"/>
      <c r="S158" s="296"/>
      <c r="T158" s="296"/>
      <c r="U158" s="296"/>
      <c r="V158" s="296"/>
      <c r="W158" s="296"/>
    </row>
    <row r="159" spans="1:23" ht="15.75" customHeight="1">
      <c r="A159" s="297">
        <v>152</v>
      </c>
      <c r="B159" s="295">
        <v>49.59</v>
      </c>
      <c r="C159" s="295">
        <v>29.61</v>
      </c>
      <c r="D159" s="295"/>
      <c r="E159" s="295"/>
      <c r="F159" s="295">
        <v>29.75</v>
      </c>
      <c r="G159" s="295">
        <v>17.77</v>
      </c>
      <c r="H159" s="295">
        <v>39.67</v>
      </c>
      <c r="I159" s="295">
        <v>23.69</v>
      </c>
      <c r="J159" s="295">
        <v>98.86</v>
      </c>
      <c r="K159" s="295">
        <v>59.02</v>
      </c>
      <c r="L159" s="296"/>
      <c r="M159" s="296"/>
      <c r="N159" s="296">
        <v>59.5</v>
      </c>
      <c r="O159" s="296">
        <v>35.54</v>
      </c>
      <c r="P159" s="296">
        <v>79.34</v>
      </c>
      <c r="Q159" s="296">
        <v>47.38</v>
      </c>
      <c r="R159" s="296"/>
      <c r="S159" s="296"/>
      <c r="T159" s="296"/>
      <c r="U159" s="296"/>
      <c r="V159" s="296"/>
      <c r="W159" s="296"/>
    </row>
    <row r="160" spans="1:23" ht="15.75" customHeight="1">
      <c r="A160" s="297">
        <v>153</v>
      </c>
      <c r="B160" s="295">
        <v>49.74</v>
      </c>
      <c r="C160" s="295">
        <v>29.7</v>
      </c>
      <c r="D160" s="295"/>
      <c r="E160" s="295"/>
      <c r="F160" s="295">
        <v>29.84</v>
      </c>
      <c r="G160" s="295">
        <v>17.82</v>
      </c>
      <c r="H160" s="295">
        <v>39.79</v>
      </c>
      <c r="I160" s="295">
        <v>23.76</v>
      </c>
      <c r="J160" s="295">
        <v>98.86</v>
      </c>
      <c r="K160" s="295">
        <v>59.02</v>
      </c>
      <c r="L160" s="296"/>
      <c r="M160" s="296"/>
      <c r="N160" s="296">
        <v>59.68</v>
      </c>
      <c r="O160" s="296">
        <v>35.64</v>
      </c>
      <c r="P160" s="296">
        <v>79.58</v>
      </c>
      <c r="Q160" s="296">
        <v>47.52</v>
      </c>
      <c r="R160" s="296"/>
      <c r="S160" s="296"/>
      <c r="T160" s="296"/>
      <c r="U160" s="296"/>
      <c r="V160" s="296"/>
      <c r="W160" s="296"/>
    </row>
    <row r="161" spans="1:23" ht="15.75" customHeight="1">
      <c r="A161" s="297">
        <v>154</v>
      </c>
      <c r="B161" s="295">
        <v>49.9</v>
      </c>
      <c r="C161" s="295">
        <v>29.79</v>
      </c>
      <c r="D161" s="295"/>
      <c r="E161" s="295"/>
      <c r="F161" s="295">
        <v>29.94</v>
      </c>
      <c r="G161" s="295">
        <v>17.87</v>
      </c>
      <c r="H161" s="295">
        <v>39.92</v>
      </c>
      <c r="I161" s="295">
        <v>23.83</v>
      </c>
      <c r="J161" s="295">
        <v>98.86</v>
      </c>
      <c r="K161" s="295">
        <v>59.02</v>
      </c>
      <c r="L161" s="296"/>
      <c r="M161" s="296"/>
      <c r="N161" s="296">
        <v>59.88</v>
      </c>
      <c r="O161" s="296">
        <v>35.74</v>
      </c>
      <c r="P161" s="296">
        <v>79.84</v>
      </c>
      <c r="Q161" s="296">
        <v>47.66</v>
      </c>
      <c r="R161" s="296"/>
      <c r="S161" s="296"/>
      <c r="T161" s="296"/>
      <c r="U161" s="296"/>
      <c r="V161" s="296"/>
      <c r="W161" s="296"/>
    </row>
    <row r="162" spans="1:23" ht="15.75" customHeight="1">
      <c r="A162" s="297">
        <v>155</v>
      </c>
      <c r="B162" s="295">
        <v>50.06</v>
      </c>
      <c r="C162" s="295">
        <v>29.88</v>
      </c>
      <c r="D162" s="295"/>
      <c r="E162" s="295"/>
      <c r="F162" s="295">
        <v>30.04</v>
      </c>
      <c r="G162" s="295">
        <v>17.93</v>
      </c>
      <c r="H162" s="295">
        <v>40.049999999999997</v>
      </c>
      <c r="I162" s="295">
        <v>23.9</v>
      </c>
      <c r="J162" s="295">
        <v>98.86</v>
      </c>
      <c r="K162" s="295">
        <v>59.02</v>
      </c>
      <c r="L162" s="296"/>
      <c r="M162" s="296"/>
      <c r="N162" s="296">
        <v>60.08</v>
      </c>
      <c r="O162" s="296">
        <v>35.86</v>
      </c>
      <c r="P162" s="296">
        <v>80.099999999999994</v>
      </c>
      <c r="Q162" s="296">
        <v>47.8</v>
      </c>
      <c r="R162" s="296"/>
      <c r="S162" s="296"/>
      <c r="T162" s="296"/>
      <c r="U162" s="296"/>
      <c r="V162" s="296"/>
      <c r="W162" s="296"/>
    </row>
    <row r="163" spans="1:23" ht="15.75" customHeight="1">
      <c r="A163" s="297">
        <v>156</v>
      </c>
      <c r="B163" s="295">
        <v>50.21</v>
      </c>
      <c r="C163" s="295">
        <v>29.97</v>
      </c>
      <c r="D163" s="295"/>
      <c r="E163" s="295"/>
      <c r="F163" s="295">
        <v>30.13</v>
      </c>
      <c r="G163" s="295">
        <v>17.98</v>
      </c>
      <c r="H163" s="295">
        <v>40.17</v>
      </c>
      <c r="I163" s="295">
        <v>23.98</v>
      </c>
      <c r="J163" s="295">
        <v>98.86</v>
      </c>
      <c r="K163" s="295">
        <v>59.02</v>
      </c>
      <c r="L163" s="296"/>
      <c r="M163" s="296"/>
      <c r="N163" s="296">
        <v>60.26</v>
      </c>
      <c r="O163" s="296">
        <v>35.96</v>
      </c>
      <c r="P163" s="296">
        <v>80.34</v>
      </c>
      <c r="Q163" s="296">
        <v>47.96</v>
      </c>
      <c r="R163" s="296"/>
      <c r="S163" s="296"/>
      <c r="T163" s="296"/>
      <c r="U163" s="296"/>
      <c r="V163" s="296"/>
      <c r="W163" s="296"/>
    </row>
    <row r="164" spans="1:23" ht="15.75" customHeight="1">
      <c r="A164" s="297">
        <v>157</v>
      </c>
      <c r="B164" s="295">
        <v>50.37</v>
      </c>
      <c r="C164" s="295">
        <v>30.06</v>
      </c>
      <c r="D164" s="295"/>
      <c r="E164" s="295"/>
      <c r="F164" s="295">
        <v>30.22</v>
      </c>
      <c r="G164" s="295">
        <v>18.04</v>
      </c>
      <c r="H164" s="295">
        <v>40.299999999999997</v>
      </c>
      <c r="I164" s="295">
        <v>24.05</v>
      </c>
      <c r="J164" s="295">
        <v>98.86</v>
      </c>
      <c r="K164" s="295">
        <v>59.02</v>
      </c>
      <c r="L164" s="296"/>
      <c r="M164" s="296"/>
      <c r="N164" s="296">
        <v>60.44</v>
      </c>
      <c r="O164" s="296">
        <v>36.08</v>
      </c>
      <c r="P164" s="296">
        <v>80.599999999999994</v>
      </c>
      <c r="Q164" s="296">
        <v>48.1</v>
      </c>
      <c r="R164" s="296"/>
      <c r="S164" s="296"/>
      <c r="T164" s="296"/>
      <c r="U164" s="296"/>
      <c r="V164" s="296"/>
      <c r="W164" s="296"/>
    </row>
    <row r="165" spans="1:23" ht="15.75" customHeight="1">
      <c r="A165" s="297">
        <v>158</v>
      </c>
      <c r="B165" s="295">
        <v>50.52</v>
      </c>
      <c r="C165" s="295">
        <v>30.15</v>
      </c>
      <c r="D165" s="295"/>
      <c r="E165" s="295"/>
      <c r="F165" s="295">
        <v>30.31</v>
      </c>
      <c r="G165" s="295">
        <v>18.09</v>
      </c>
      <c r="H165" s="295">
        <v>40.42</v>
      </c>
      <c r="I165" s="295">
        <v>24.12</v>
      </c>
      <c r="J165" s="295">
        <v>98.86</v>
      </c>
      <c r="K165" s="295">
        <v>59.02</v>
      </c>
      <c r="L165" s="296"/>
      <c r="M165" s="296"/>
      <c r="N165" s="296">
        <v>60.62</v>
      </c>
      <c r="O165" s="296">
        <v>36.18</v>
      </c>
      <c r="P165" s="296">
        <v>80.84</v>
      </c>
      <c r="Q165" s="296">
        <v>48.24</v>
      </c>
      <c r="R165" s="296"/>
      <c r="S165" s="296"/>
      <c r="T165" s="296"/>
      <c r="U165" s="296"/>
      <c r="V165" s="296"/>
      <c r="W165" s="296"/>
    </row>
    <row r="166" spans="1:23" ht="15.75" customHeight="1">
      <c r="A166" s="297">
        <v>159</v>
      </c>
      <c r="B166" s="295">
        <v>50.68</v>
      </c>
      <c r="C166" s="295">
        <v>30.25</v>
      </c>
      <c r="D166" s="295"/>
      <c r="E166" s="295"/>
      <c r="F166" s="295">
        <v>30.41</v>
      </c>
      <c r="G166" s="295">
        <v>18.149999999999999</v>
      </c>
      <c r="H166" s="295">
        <v>40.54</v>
      </c>
      <c r="I166" s="295">
        <v>24.2</v>
      </c>
      <c r="J166" s="295">
        <v>98.86</v>
      </c>
      <c r="K166" s="295">
        <v>59.02</v>
      </c>
      <c r="L166" s="296"/>
      <c r="M166" s="296"/>
      <c r="N166" s="296">
        <v>60.82</v>
      </c>
      <c r="O166" s="296">
        <v>36.299999999999997</v>
      </c>
      <c r="P166" s="296">
        <v>81.08</v>
      </c>
      <c r="Q166" s="296">
        <v>48.4</v>
      </c>
      <c r="R166" s="296"/>
      <c r="S166" s="296"/>
      <c r="T166" s="296"/>
      <c r="U166" s="296"/>
      <c r="V166" s="296"/>
      <c r="W166" s="296"/>
    </row>
    <row r="167" spans="1:23" ht="15.75" customHeight="1">
      <c r="A167" s="297">
        <v>160</v>
      </c>
      <c r="B167" s="295">
        <v>50.83</v>
      </c>
      <c r="C167" s="295">
        <v>30.34</v>
      </c>
      <c r="D167" s="295"/>
      <c r="E167" s="295"/>
      <c r="F167" s="295">
        <v>30.5</v>
      </c>
      <c r="G167" s="295">
        <v>18.2</v>
      </c>
      <c r="H167" s="295">
        <v>40.659999999999997</v>
      </c>
      <c r="I167" s="295">
        <v>24.27</v>
      </c>
      <c r="J167" s="295">
        <v>98.86</v>
      </c>
      <c r="K167" s="295">
        <v>59.02</v>
      </c>
      <c r="L167" s="296"/>
      <c r="M167" s="296"/>
      <c r="N167" s="296">
        <v>61</v>
      </c>
      <c r="O167" s="296">
        <v>36.4</v>
      </c>
      <c r="P167" s="296">
        <v>81.319999999999993</v>
      </c>
      <c r="Q167" s="296">
        <v>48.54</v>
      </c>
      <c r="R167" s="296"/>
      <c r="S167" s="296"/>
      <c r="T167" s="296"/>
      <c r="U167" s="296"/>
      <c r="V167" s="296"/>
      <c r="W167" s="296"/>
    </row>
    <row r="168" spans="1:23" ht="15.75" customHeight="1">
      <c r="A168" s="297">
        <v>161</v>
      </c>
      <c r="B168" s="295">
        <v>50.99</v>
      </c>
      <c r="C168" s="295">
        <v>30.43</v>
      </c>
      <c r="D168" s="295"/>
      <c r="E168" s="295"/>
      <c r="F168" s="295">
        <v>30.59</v>
      </c>
      <c r="G168" s="295">
        <v>18.260000000000002</v>
      </c>
      <c r="H168" s="295">
        <v>40.79</v>
      </c>
      <c r="I168" s="295">
        <v>24.34</v>
      </c>
      <c r="J168" s="295">
        <v>98.86</v>
      </c>
      <c r="K168" s="295">
        <v>59.02</v>
      </c>
      <c r="L168" s="296"/>
      <c r="M168" s="296"/>
      <c r="N168" s="296">
        <v>61.18</v>
      </c>
      <c r="O168" s="296">
        <v>36.520000000000003</v>
      </c>
      <c r="P168" s="296">
        <v>81.58</v>
      </c>
      <c r="Q168" s="296">
        <v>48.68</v>
      </c>
      <c r="R168" s="296"/>
      <c r="S168" s="296"/>
      <c r="T168" s="296"/>
      <c r="U168" s="296"/>
      <c r="V168" s="296"/>
      <c r="W168" s="296"/>
    </row>
    <row r="169" spans="1:23" ht="15.75" customHeight="1">
      <c r="A169" s="297">
        <v>162</v>
      </c>
      <c r="B169" s="295">
        <v>51.14</v>
      </c>
      <c r="C169" s="295">
        <v>30.52</v>
      </c>
      <c r="D169" s="295"/>
      <c r="E169" s="295"/>
      <c r="F169" s="295">
        <v>30.68</v>
      </c>
      <c r="G169" s="295">
        <v>18.309999999999999</v>
      </c>
      <c r="H169" s="295">
        <v>40.909999999999997</v>
      </c>
      <c r="I169" s="295">
        <v>24.42</v>
      </c>
      <c r="J169" s="295">
        <v>98.86</v>
      </c>
      <c r="K169" s="295">
        <v>59.02</v>
      </c>
      <c r="L169" s="296"/>
      <c r="M169" s="296"/>
      <c r="N169" s="296">
        <v>61.36</v>
      </c>
      <c r="O169" s="296">
        <v>36.619999999999997</v>
      </c>
      <c r="P169" s="296">
        <v>81.819999999999993</v>
      </c>
      <c r="Q169" s="296">
        <v>48.84</v>
      </c>
      <c r="R169" s="296"/>
      <c r="S169" s="296"/>
      <c r="T169" s="296"/>
      <c r="U169" s="296"/>
      <c r="V169" s="296"/>
      <c r="W169" s="296"/>
    </row>
    <row r="170" spans="1:23" ht="15.75" customHeight="1">
      <c r="A170" s="297">
        <v>163</v>
      </c>
      <c r="B170" s="295">
        <v>51.3</v>
      </c>
      <c r="C170" s="295">
        <v>30.61</v>
      </c>
      <c r="D170" s="295"/>
      <c r="E170" s="295"/>
      <c r="F170" s="295">
        <v>30.78</v>
      </c>
      <c r="G170" s="295">
        <v>18.37</v>
      </c>
      <c r="H170" s="295">
        <v>41.04</v>
      </c>
      <c r="I170" s="295">
        <v>24.49</v>
      </c>
      <c r="J170" s="295">
        <v>98.86</v>
      </c>
      <c r="K170" s="295">
        <v>59.02</v>
      </c>
      <c r="L170" s="296"/>
      <c r="M170" s="296"/>
      <c r="N170" s="296">
        <v>61.56</v>
      </c>
      <c r="O170" s="296">
        <v>36.74</v>
      </c>
      <c r="P170" s="296">
        <v>82.08</v>
      </c>
      <c r="Q170" s="296">
        <v>48.98</v>
      </c>
      <c r="R170" s="296"/>
      <c r="S170" s="296"/>
      <c r="T170" s="296"/>
      <c r="U170" s="296"/>
      <c r="V170" s="296"/>
      <c r="W170" s="296"/>
    </row>
    <row r="171" spans="1:23" ht="15.75" customHeight="1">
      <c r="A171" s="297">
        <v>164</v>
      </c>
      <c r="B171" s="295">
        <v>51.46</v>
      </c>
      <c r="C171" s="295">
        <v>30.7</v>
      </c>
      <c r="D171" s="295"/>
      <c r="E171" s="295"/>
      <c r="F171" s="295">
        <v>30.88</v>
      </c>
      <c r="G171" s="295">
        <v>18.420000000000002</v>
      </c>
      <c r="H171" s="295">
        <v>41.17</v>
      </c>
      <c r="I171" s="295">
        <v>24.56</v>
      </c>
      <c r="J171" s="295">
        <v>98.86</v>
      </c>
      <c r="K171" s="295">
        <v>59.02</v>
      </c>
      <c r="L171" s="296"/>
      <c r="M171" s="296"/>
      <c r="N171" s="296">
        <v>61.76</v>
      </c>
      <c r="O171" s="296">
        <v>36.840000000000003</v>
      </c>
      <c r="P171" s="296">
        <v>82.34</v>
      </c>
      <c r="Q171" s="296">
        <v>49.12</v>
      </c>
      <c r="R171" s="296"/>
      <c r="S171" s="296"/>
      <c r="T171" s="296"/>
      <c r="U171" s="296"/>
      <c r="V171" s="296"/>
      <c r="W171" s="296"/>
    </row>
    <row r="172" spans="1:23" ht="15.75" customHeight="1">
      <c r="A172" s="297">
        <v>165</v>
      </c>
      <c r="B172" s="295">
        <v>51.61</v>
      </c>
      <c r="C172" s="295">
        <v>30.8</v>
      </c>
      <c r="D172" s="295"/>
      <c r="E172" s="295"/>
      <c r="F172" s="295">
        <v>30.97</v>
      </c>
      <c r="G172" s="295">
        <v>18.48</v>
      </c>
      <c r="H172" s="295">
        <v>41.29</v>
      </c>
      <c r="I172" s="295">
        <v>24.64</v>
      </c>
      <c r="J172" s="295">
        <v>98.86</v>
      </c>
      <c r="K172" s="295">
        <v>59.02</v>
      </c>
      <c r="L172" s="296"/>
      <c r="M172" s="296"/>
      <c r="N172" s="296">
        <v>61.94</v>
      </c>
      <c r="O172" s="296">
        <v>36.96</v>
      </c>
      <c r="P172" s="296">
        <v>82.58</v>
      </c>
      <c r="Q172" s="296">
        <v>49.28</v>
      </c>
      <c r="R172" s="296"/>
      <c r="S172" s="296"/>
      <c r="T172" s="296"/>
      <c r="U172" s="296"/>
      <c r="V172" s="296"/>
      <c r="W172" s="296"/>
    </row>
    <row r="173" spans="1:23" ht="15.75" customHeight="1">
      <c r="A173" s="297">
        <v>166</v>
      </c>
      <c r="B173" s="295">
        <v>51.77</v>
      </c>
      <c r="C173" s="295">
        <v>30.89</v>
      </c>
      <c r="D173" s="295"/>
      <c r="E173" s="295"/>
      <c r="F173" s="295">
        <v>31.06</v>
      </c>
      <c r="G173" s="295">
        <v>18.53</v>
      </c>
      <c r="H173" s="295">
        <v>41.42</v>
      </c>
      <c r="I173" s="295">
        <v>24.71</v>
      </c>
      <c r="J173" s="295">
        <v>98.86</v>
      </c>
      <c r="K173" s="295">
        <v>59.02</v>
      </c>
      <c r="L173" s="296"/>
      <c r="M173" s="296"/>
      <c r="N173" s="296">
        <v>62.12</v>
      </c>
      <c r="O173" s="296">
        <v>37.06</v>
      </c>
      <c r="P173" s="296">
        <v>82.84</v>
      </c>
      <c r="Q173" s="296">
        <v>49.42</v>
      </c>
      <c r="R173" s="296"/>
      <c r="S173" s="296"/>
      <c r="T173" s="296"/>
      <c r="U173" s="296"/>
      <c r="V173" s="296"/>
      <c r="W173" s="296"/>
    </row>
    <row r="174" spans="1:23" ht="15.75" customHeight="1">
      <c r="A174" s="297">
        <v>167</v>
      </c>
      <c r="B174" s="295">
        <v>51.92</v>
      </c>
      <c r="C174" s="295">
        <v>30.98</v>
      </c>
      <c r="D174" s="295"/>
      <c r="E174" s="295"/>
      <c r="F174" s="295">
        <v>31.15</v>
      </c>
      <c r="G174" s="295">
        <v>18.59</v>
      </c>
      <c r="H174" s="295">
        <v>41.54</v>
      </c>
      <c r="I174" s="295">
        <v>24.78</v>
      </c>
      <c r="J174" s="295">
        <v>98.86</v>
      </c>
      <c r="K174" s="295">
        <v>59.02</v>
      </c>
      <c r="L174" s="296"/>
      <c r="M174" s="296"/>
      <c r="N174" s="296">
        <v>62.3</v>
      </c>
      <c r="O174" s="296">
        <v>37.18</v>
      </c>
      <c r="P174" s="296">
        <v>83.08</v>
      </c>
      <c r="Q174" s="296">
        <v>49.56</v>
      </c>
      <c r="R174" s="296"/>
      <c r="S174" s="296"/>
      <c r="T174" s="296"/>
      <c r="U174" s="296"/>
      <c r="V174" s="296"/>
      <c r="W174" s="296"/>
    </row>
    <row r="175" spans="1:23" ht="15.75" customHeight="1">
      <c r="A175" s="297">
        <v>168</v>
      </c>
      <c r="B175" s="295">
        <v>52.08</v>
      </c>
      <c r="C175" s="295">
        <v>31.07</v>
      </c>
      <c r="D175" s="295"/>
      <c r="E175" s="295"/>
      <c r="F175" s="295">
        <v>31.25</v>
      </c>
      <c r="G175" s="295">
        <v>18.64</v>
      </c>
      <c r="H175" s="295">
        <v>41.66</v>
      </c>
      <c r="I175" s="295">
        <v>24.86</v>
      </c>
      <c r="J175" s="295">
        <v>98.86</v>
      </c>
      <c r="K175" s="295">
        <v>59.02</v>
      </c>
      <c r="L175" s="296"/>
      <c r="M175" s="296"/>
      <c r="N175" s="296">
        <v>62.5</v>
      </c>
      <c r="O175" s="296">
        <v>37.28</v>
      </c>
      <c r="P175" s="296">
        <v>83.32</v>
      </c>
      <c r="Q175" s="296">
        <v>49.72</v>
      </c>
      <c r="R175" s="296"/>
      <c r="S175" s="296"/>
      <c r="T175" s="296"/>
      <c r="U175" s="296"/>
      <c r="V175" s="296"/>
      <c r="W175" s="296"/>
    </row>
    <row r="176" spans="1:23" ht="15.75" customHeight="1">
      <c r="A176" s="297">
        <v>169</v>
      </c>
      <c r="B176" s="295">
        <v>52.23</v>
      </c>
      <c r="C176" s="295">
        <v>31.16</v>
      </c>
      <c r="D176" s="295"/>
      <c r="E176" s="295"/>
      <c r="F176" s="295">
        <v>31.34</v>
      </c>
      <c r="G176" s="295">
        <v>18.7</v>
      </c>
      <c r="H176" s="295">
        <v>41.78</v>
      </c>
      <c r="I176" s="295">
        <v>24.93</v>
      </c>
      <c r="J176" s="295">
        <v>98.86</v>
      </c>
      <c r="K176" s="295">
        <v>59.02</v>
      </c>
      <c r="L176" s="296"/>
      <c r="M176" s="296"/>
      <c r="N176" s="296">
        <v>62.68</v>
      </c>
      <c r="O176" s="296">
        <v>37.4</v>
      </c>
      <c r="P176" s="296">
        <v>83.56</v>
      </c>
      <c r="Q176" s="296">
        <v>49.86</v>
      </c>
      <c r="R176" s="296"/>
      <c r="S176" s="296"/>
      <c r="T176" s="296"/>
      <c r="U176" s="296"/>
      <c r="V176" s="296"/>
      <c r="W176" s="296"/>
    </row>
    <row r="177" spans="1:23" ht="15.75" customHeight="1">
      <c r="A177" s="297">
        <v>170</v>
      </c>
      <c r="B177" s="295">
        <v>52.39</v>
      </c>
      <c r="C177" s="295">
        <v>31.25</v>
      </c>
      <c r="D177" s="295"/>
      <c r="E177" s="295"/>
      <c r="F177" s="295">
        <v>31.43</v>
      </c>
      <c r="G177" s="295">
        <v>18.75</v>
      </c>
      <c r="H177" s="295">
        <v>41.91</v>
      </c>
      <c r="I177" s="295">
        <v>25</v>
      </c>
      <c r="J177" s="295">
        <v>98.86</v>
      </c>
      <c r="K177" s="295">
        <v>59.02</v>
      </c>
      <c r="L177" s="296"/>
      <c r="M177" s="296"/>
      <c r="N177" s="296">
        <v>62.86</v>
      </c>
      <c r="O177" s="296">
        <v>37.5</v>
      </c>
      <c r="P177" s="296">
        <v>83.82</v>
      </c>
      <c r="Q177" s="296">
        <v>50</v>
      </c>
      <c r="R177" s="296"/>
      <c r="S177" s="296"/>
      <c r="T177" s="296"/>
      <c r="U177" s="296"/>
      <c r="V177" s="296"/>
      <c r="W177" s="296"/>
    </row>
    <row r="178" spans="1:23" ht="15.75" customHeight="1">
      <c r="A178" s="297">
        <v>171</v>
      </c>
      <c r="B178" s="295">
        <v>52.54</v>
      </c>
      <c r="C178" s="295">
        <v>31.34</v>
      </c>
      <c r="D178" s="295"/>
      <c r="E178" s="295"/>
      <c r="F178" s="295">
        <v>31.52</v>
      </c>
      <c r="G178" s="295">
        <v>18.8</v>
      </c>
      <c r="H178" s="295">
        <v>42.03</v>
      </c>
      <c r="I178" s="295">
        <v>25.07</v>
      </c>
      <c r="J178" s="295">
        <v>98.86</v>
      </c>
      <c r="K178" s="295">
        <v>59.02</v>
      </c>
      <c r="L178" s="296"/>
      <c r="M178" s="296"/>
      <c r="N178" s="296">
        <v>63.04</v>
      </c>
      <c r="O178" s="296">
        <v>37.6</v>
      </c>
      <c r="P178" s="296">
        <v>84.06</v>
      </c>
      <c r="Q178" s="296">
        <v>50.14</v>
      </c>
      <c r="R178" s="296"/>
      <c r="S178" s="296"/>
      <c r="T178" s="296"/>
      <c r="U178" s="296"/>
      <c r="V178" s="296"/>
      <c r="W178" s="296"/>
    </row>
    <row r="179" spans="1:23" ht="15.75" customHeight="1">
      <c r="A179" s="297">
        <v>172</v>
      </c>
      <c r="B179" s="295">
        <v>52.7</v>
      </c>
      <c r="C179" s="295">
        <v>31.44</v>
      </c>
      <c r="D179" s="295"/>
      <c r="E179" s="295"/>
      <c r="F179" s="295">
        <v>31.62</v>
      </c>
      <c r="G179" s="295">
        <v>18.86</v>
      </c>
      <c r="H179" s="295">
        <v>42.16</v>
      </c>
      <c r="I179" s="295">
        <v>25.15</v>
      </c>
      <c r="J179" s="295">
        <v>98.86</v>
      </c>
      <c r="K179" s="295">
        <v>59.02</v>
      </c>
      <c r="L179" s="296"/>
      <c r="M179" s="296"/>
      <c r="N179" s="296">
        <v>63.24</v>
      </c>
      <c r="O179" s="296">
        <v>37.72</v>
      </c>
      <c r="P179" s="296">
        <v>84.32</v>
      </c>
      <c r="Q179" s="296">
        <v>50.3</v>
      </c>
      <c r="R179" s="296"/>
      <c r="S179" s="296"/>
      <c r="T179" s="296"/>
      <c r="U179" s="296"/>
      <c r="V179" s="296"/>
      <c r="W179" s="296"/>
    </row>
    <row r="180" spans="1:23" ht="15.75" customHeight="1">
      <c r="A180" s="297">
        <v>173</v>
      </c>
      <c r="B180" s="295">
        <v>52.86</v>
      </c>
      <c r="C180" s="295">
        <v>31.53</v>
      </c>
      <c r="D180" s="295"/>
      <c r="E180" s="295"/>
      <c r="F180" s="295">
        <v>31.72</v>
      </c>
      <c r="G180" s="295">
        <v>18.920000000000002</v>
      </c>
      <c r="H180" s="295">
        <v>42.29</v>
      </c>
      <c r="I180" s="295">
        <v>25.22</v>
      </c>
      <c r="J180" s="295">
        <v>98.86</v>
      </c>
      <c r="K180" s="295">
        <v>59.02</v>
      </c>
      <c r="L180" s="296"/>
      <c r="M180" s="296"/>
      <c r="N180" s="296">
        <v>63.44</v>
      </c>
      <c r="O180" s="296">
        <v>37.840000000000003</v>
      </c>
      <c r="P180" s="296">
        <v>84.58</v>
      </c>
      <c r="Q180" s="296">
        <v>50.44</v>
      </c>
      <c r="R180" s="296"/>
      <c r="S180" s="296"/>
      <c r="T180" s="296"/>
      <c r="U180" s="296"/>
      <c r="V180" s="296"/>
      <c r="W180" s="296"/>
    </row>
    <row r="181" spans="1:23" ht="15.75" customHeight="1">
      <c r="A181" s="297">
        <v>174</v>
      </c>
      <c r="B181" s="295">
        <v>53.01</v>
      </c>
      <c r="C181" s="295">
        <v>31.62</v>
      </c>
      <c r="D181" s="295"/>
      <c r="E181" s="295"/>
      <c r="F181" s="295">
        <v>31.81</v>
      </c>
      <c r="G181" s="295">
        <v>18.97</v>
      </c>
      <c r="H181" s="295">
        <v>42.41</v>
      </c>
      <c r="I181" s="295">
        <v>25.3</v>
      </c>
      <c r="J181" s="295">
        <v>98.86</v>
      </c>
      <c r="K181" s="295">
        <v>59.02</v>
      </c>
      <c r="L181" s="296"/>
      <c r="M181" s="296"/>
      <c r="N181" s="296">
        <v>63.62</v>
      </c>
      <c r="O181" s="296">
        <v>37.94</v>
      </c>
      <c r="P181" s="296">
        <v>84.82</v>
      </c>
      <c r="Q181" s="296">
        <v>50.6</v>
      </c>
      <c r="R181" s="296"/>
      <c r="S181" s="296"/>
      <c r="T181" s="296"/>
      <c r="U181" s="296"/>
      <c r="V181" s="296"/>
      <c r="W181" s="296"/>
    </row>
    <row r="182" spans="1:23" ht="15.75" customHeight="1">
      <c r="A182" s="297">
        <v>175</v>
      </c>
      <c r="B182" s="295">
        <v>53.17</v>
      </c>
      <c r="C182" s="295">
        <v>31.71</v>
      </c>
      <c r="D182" s="295"/>
      <c r="E182" s="295"/>
      <c r="F182" s="295">
        <v>31.9</v>
      </c>
      <c r="G182" s="295">
        <v>19.03</v>
      </c>
      <c r="H182" s="295">
        <v>42.54</v>
      </c>
      <c r="I182" s="295">
        <v>25.37</v>
      </c>
      <c r="J182" s="295">
        <v>98.86</v>
      </c>
      <c r="K182" s="295">
        <v>59.02</v>
      </c>
      <c r="L182" s="296"/>
      <c r="M182" s="296"/>
      <c r="N182" s="296">
        <v>63.8</v>
      </c>
      <c r="O182" s="296">
        <v>38.06</v>
      </c>
      <c r="P182" s="296">
        <v>85.08</v>
      </c>
      <c r="Q182" s="296">
        <v>50.74</v>
      </c>
      <c r="R182" s="296"/>
      <c r="S182" s="296"/>
      <c r="T182" s="296"/>
      <c r="U182" s="296"/>
      <c r="V182" s="296"/>
      <c r="W182" s="296"/>
    </row>
    <row r="183" spans="1:23" ht="15.75" customHeight="1">
      <c r="A183" s="297">
        <v>176</v>
      </c>
      <c r="B183" s="295">
        <v>53.32</v>
      </c>
      <c r="C183" s="295">
        <v>31.8</v>
      </c>
      <c r="D183" s="295"/>
      <c r="E183" s="295"/>
      <c r="F183" s="295">
        <v>31.99</v>
      </c>
      <c r="G183" s="295">
        <v>19.079999999999998</v>
      </c>
      <c r="H183" s="295">
        <v>42.66</v>
      </c>
      <c r="I183" s="295">
        <v>25.44</v>
      </c>
      <c r="J183" s="295">
        <v>98.86</v>
      </c>
      <c r="K183" s="295">
        <v>59.02</v>
      </c>
      <c r="L183" s="296"/>
      <c r="M183" s="296"/>
      <c r="N183" s="296">
        <v>63.98</v>
      </c>
      <c r="O183" s="296">
        <v>38.159999999999997</v>
      </c>
      <c r="P183" s="296">
        <v>85.32</v>
      </c>
      <c r="Q183" s="296">
        <v>50.88</v>
      </c>
      <c r="R183" s="296"/>
      <c r="S183" s="296"/>
      <c r="T183" s="296"/>
      <c r="U183" s="296"/>
      <c r="V183" s="296"/>
      <c r="W183" s="296"/>
    </row>
    <row r="184" spans="1:23" ht="15.75" customHeight="1">
      <c r="A184" s="297">
        <v>177</v>
      </c>
      <c r="B184" s="295">
        <v>53.48</v>
      </c>
      <c r="C184" s="295">
        <v>31.89</v>
      </c>
      <c r="D184" s="295"/>
      <c r="E184" s="295"/>
      <c r="F184" s="295">
        <v>32.090000000000003</v>
      </c>
      <c r="G184" s="295">
        <v>19.13</v>
      </c>
      <c r="H184" s="295">
        <v>42.78</v>
      </c>
      <c r="I184" s="295">
        <v>25.51</v>
      </c>
      <c r="J184" s="295">
        <v>98.86</v>
      </c>
      <c r="K184" s="295">
        <v>59.02</v>
      </c>
      <c r="L184" s="296"/>
      <c r="M184" s="296"/>
      <c r="N184" s="296">
        <v>64.180000000000007</v>
      </c>
      <c r="O184" s="296">
        <v>38.26</v>
      </c>
      <c r="P184" s="296">
        <v>85.56</v>
      </c>
      <c r="Q184" s="296">
        <v>51.02</v>
      </c>
      <c r="R184" s="296"/>
      <c r="S184" s="296"/>
      <c r="T184" s="296"/>
      <c r="U184" s="296"/>
      <c r="V184" s="296"/>
      <c r="W184" s="296"/>
    </row>
    <row r="185" spans="1:23" ht="15.75" customHeight="1">
      <c r="A185" s="297">
        <v>178</v>
      </c>
      <c r="B185" s="295">
        <v>53.63</v>
      </c>
      <c r="C185" s="295">
        <v>31.98</v>
      </c>
      <c r="D185" s="295"/>
      <c r="E185" s="295"/>
      <c r="F185" s="295">
        <v>32.18</v>
      </c>
      <c r="G185" s="295">
        <v>19.190000000000001</v>
      </c>
      <c r="H185" s="295">
        <v>42.9</v>
      </c>
      <c r="I185" s="295">
        <v>25.58</v>
      </c>
      <c r="J185" s="295">
        <v>98.86</v>
      </c>
      <c r="K185" s="295">
        <v>59.02</v>
      </c>
      <c r="L185" s="296"/>
      <c r="M185" s="296"/>
      <c r="N185" s="296">
        <v>64.36</v>
      </c>
      <c r="O185" s="296">
        <v>38.380000000000003</v>
      </c>
      <c r="P185" s="296">
        <v>85.8</v>
      </c>
      <c r="Q185" s="296">
        <v>51.16</v>
      </c>
      <c r="R185" s="296"/>
      <c r="S185" s="296"/>
      <c r="T185" s="296"/>
      <c r="U185" s="296"/>
      <c r="V185" s="296"/>
      <c r="W185" s="296"/>
    </row>
    <row r="186" spans="1:23" ht="15.75" customHeight="1">
      <c r="A186" s="297">
        <v>179</v>
      </c>
      <c r="B186" s="295">
        <v>53.79</v>
      </c>
      <c r="C186" s="295">
        <v>32.08</v>
      </c>
      <c r="D186" s="295"/>
      <c r="E186" s="295"/>
      <c r="F186" s="295">
        <v>32.270000000000003</v>
      </c>
      <c r="G186" s="295">
        <v>19.25</v>
      </c>
      <c r="H186" s="295">
        <v>43.03</v>
      </c>
      <c r="I186" s="295">
        <v>25.66</v>
      </c>
      <c r="J186" s="295">
        <v>98.86</v>
      </c>
      <c r="K186" s="295">
        <v>59.02</v>
      </c>
      <c r="L186" s="296"/>
      <c r="M186" s="296"/>
      <c r="N186" s="296">
        <v>64.540000000000006</v>
      </c>
      <c r="O186" s="296">
        <v>38.5</v>
      </c>
      <c r="P186" s="296">
        <v>86.06</v>
      </c>
      <c r="Q186" s="296">
        <v>51.32</v>
      </c>
      <c r="R186" s="296"/>
      <c r="S186" s="296"/>
      <c r="T186" s="296"/>
      <c r="U186" s="296"/>
      <c r="V186" s="296"/>
      <c r="W186" s="296"/>
    </row>
    <row r="187" spans="1:23" ht="15.75" customHeight="1">
      <c r="A187" s="297">
        <v>180</v>
      </c>
      <c r="B187" s="295">
        <v>53.95</v>
      </c>
      <c r="C187" s="295">
        <v>32.17</v>
      </c>
      <c r="D187" s="295"/>
      <c r="E187" s="295"/>
      <c r="F187" s="295">
        <v>32.369999999999997</v>
      </c>
      <c r="G187" s="295">
        <v>19.3</v>
      </c>
      <c r="H187" s="295">
        <v>43.16</v>
      </c>
      <c r="I187" s="295">
        <v>25.74</v>
      </c>
      <c r="J187" s="295">
        <v>98.86</v>
      </c>
      <c r="K187" s="295">
        <v>59.02</v>
      </c>
      <c r="L187" s="296"/>
      <c r="M187" s="296"/>
      <c r="N187" s="296">
        <v>64.739999999999995</v>
      </c>
      <c r="O187" s="296">
        <v>38.6</v>
      </c>
      <c r="P187" s="296">
        <v>86.32</v>
      </c>
      <c r="Q187" s="296">
        <v>51.48</v>
      </c>
      <c r="R187" s="296"/>
      <c r="S187" s="296"/>
      <c r="T187" s="296"/>
      <c r="U187" s="296"/>
      <c r="V187" s="296"/>
      <c r="W187" s="296"/>
    </row>
    <row r="188" spans="1:23" ht="15.75" customHeight="1">
      <c r="A188" s="297">
        <v>181</v>
      </c>
      <c r="B188" s="295">
        <v>54.1</v>
      </c>
      <c r="C188" s="295">
        <v>32.26</v>
      </c>
      <c r="D188" s="295"/>
      <c r="E188" s="295"/>
      <c r="F188" s="295">
        <v>32.46</v>
      </c>
      <c r="G188" s="295">
        <v>19.36</v>
      </c>
      <c r="H188" s="295">
        <v>43.28</v>
      </c>
      <c r="I188" s="295">
        <v>25.81</v>
      </c>
      <c r="J188" s="295">
        <v>98.86</v>
      </c>
      <c r="K188" s="295">
        <v>59.02</v>
      </c>
      <c r="L188" s="296"/>
      <c r="M188" s="296"/>
      <c r="N188" s="296">
        <v>64.92</v>
      </c>
      <c r="O188" s="296">
        <v>38.72</v>
      </c>
      <c r="P188" s="296">
        <v>86.56</v>
      </c>
      <c r="Q188" s="296">
        <v>51.62</v>
      </c>
      <c r="R188" s="296"/>
      <c r="S188" s="296"/>
      <c r="T188" s="296"/>
      <c r="U188" s="296"/>
      <c r="V188" s="296"/>
      <c r="W188" s="296"/>
    </row>
    <row r="189" spans="1:23" ht="15.75" customHeight="1">
      <c r="A189" s="297">
        <v>182</v>
      </c>
      <c r="B189" s="295">
        <v>54.26</v>
      </c>
      <c r="C189" s="295">
        <v>32.35</v>
      </c>
      <c r="D189" s="295"/>
      <c r="E189" s="295"/>
      <c r="F189" s="295">
        <v>32.56</v>
      </c>
      <c r="G189" s="295">
        <v>19.41</v>
      </c>
      <c r="H189" s="295">
        <v>43.41</v>
      </c>
      <c r="I189" s="295">
        <v>25.88</v>
      </c>
      <c r="J189" s="295">
        <v>98.86</v>
      </c>
      <c r="K189" s="295">
        <v>59.02</v>
      </c>
      <c r="L189" s="296"/>
      <c r="M189" s="296"/>
      <c r="N189" s="296">
        <v>65.12</v>
      </c>
      <c r="O189" s="296">
        <v>38.82</v>
      </c>
      <c r="P189" s="296">
        <v>86.82</v>
      </c>
      <c r="Q189" s="296">
        <v>51.76</v>
      </c>
      <c r="R189" s="296"/>
      <c r="S189" s="296"/>
      <c r="T189" s="296"/>
      <c r="U189" s="296"/>
      <c r="V189" s="296"/>
      <c r="W189" s="296"/>
    </row>
    <row r="190" spans="1:23" ht="15.75" customHeight="1">
      <c r="A190" s="297">
        <v>183</v>
      </c>
      <c r="B190" s="295">
        <v>54.41</v>
      </c>
      <c r="C190" s="295">
        <v>32.44</v>
      </c>
      <c r="D190" s="295"/>
      <c r="E190" s="295"/>
      <c r="F190" s="295">
        <v>32.65</v>
      </c>
      <c r="G190" s="295">
        <v>19.46</v>
      </c>
      <c r="H190" s="295">
        <v>43.53</v>
      </c>
      <c r="I190" s="295">
        <v>25.95</v>
      </c>
      <c r="J190" s="295">
        <v>98.86</v>
      </c>
      <c r="K190" s="295">
        <v>59.02</v>
      </c>
      <c r="L190" s="296"/>
      <c r="M190" s="296"/>
      <c r="N190" s="296">
        <v>65.3</v>
      </c>
      <c r="O190" s="296">
        <v>38.92</v>
      </c>
      <c r="P190" s="296">
        <v>87.06</v>
      </c>
      <c r="Q190" s="296">
        <v>51.9</v>
      </c>
      <c r="R190" s="296"/>
      <c r="S190" s="296"/>
      <c r="T190" s="296"/>
      <c r="U190" s="296"/>
      <c r="V190" s="296"/>
      <c r="W190" s="296"/>
    </row>
    <row r="191" spans="1:23" ht="15.75" customHeight="1">
      <c r="A191" s="297">
        <v>184</v>
      </c>
      <c r="B191" s="295">
        <v>54.57</v>
      </c>
      <c r="C191" s="295">
        <v>32.53</v>
      </c>
      <c r="D191" s="295"/>
      <c r="E191" s="295"/>
      <c r="F191" s="295">
        <v>32.74</v>
      </c>
      <c r="G191" s="295">
        <v>19.52</v>
      </c>
      <c r="H191" s="295">
        <v>43.66</v>
      </c>
      <c r="I191" s="295">
        <v>26.02</v>
      </c>
      <c r="J191" s="295">
        <v>98.86</v>
      </c>
      <c r="K191" s="295">
        <v>59.02</v>
      </c>
      <c r="L191" s="296"/>
      <c r="M191" s="296"/>
      <c r="N191" s="296">
        <v>65.48</v>
      </c>
      <c r="O191" s="296">
        <v>39.04</v>
      </c>
      <c r="P191" s="296">
        <v>87.32</v>
      </c>
      <c r="Q191" s="296">
        <v>52.04</v>
      </c>
      <c r="R191" s="296"/>
      <c r="S191" s="296"/>
      <c r="T191" s="296"/>
      <c r="U191" s="296"/>
      <c r="V191" s="296"/>
      <c r="W191" s="296"/>
    </row>
    <row r="192" spans="1:23" ht="15.75" customHeight="1">
      <c r="A192" s="297">
        <v>185</v>
      </c>
      <c r="B192" s="295">
        <v>54.72</v>
      </c>
      <c r="C192" s="295">
        <v>32.630000000000003</v>
      </c>
      <c r="D192" s="295"/>
      <c r="E192" s="295"/>
      <c r="F192" s="295">
        <v>32.83</v>
      </c>
      <c r="G192" s="295">
        <v>19.579999999999998</v>
      </c>
      <c r="H192" s="295">
        <v>43.78</v>
      </c>
      <c r="I192" s="295">
        <v>26.1</v>
      </c>
      <c r="J192" s="295">
        <v>98.86</v>
      </c>
      <c r="K192" s="295">
        <v>59.02</v>
      </c>
      <c r="L192" s="296"/>
      <c r="M192" s="296"/>
      <c r="N192" s="296">
        <v>65.66</v>
      </c>
      <c r="O192" s="296">
        <v>39.159999999999997</v>
      </c>
      <c r="P192" s="296">
        <v>87.56</v>
      </c>
      <c r="Q192" s="296">
        <v>52.2</v>
      </c>
      <c r="R192" s="296"/>
      <c r="S192" s="296"/>
      <c r="T192" s="296"/>
      <c r="U192" s="296"/>
      <c r="V192" s="296"/>
      <c r="W192" s="296"/>
    </row>
    <row r="193" spans="1:23" ht="15.75" customHeight="1">
      <c r="A193" s="297">
        <v>186</v>
      </c>
      <c r="B193" s="295">
        <v>54.88</v>
      </c>
      <c r="C193" s="295">
        <v>32.72</v>
      </c>
      <c r="D193" s="295"/>
      <c r="E193" s="295"/>
      <c r="F193" s="295">
        <v>32.93</v>
      </c>
      <c r="G193" s="295">
        <v>19.63</v>
      </c>
      <c r="H193" s="295">
        <v>43.9</v>
      </c>
      <c r="I193" s="295">
        <v>26.18</v>
      </c>
      <c r="J193" s="295">
        <v>98.86</v>
      </c>
      <c r="K193" s="295">
        <v>59.02</v>
      </c>
      <c r="L193" s="296"/>
      <c r="M193" s="296"/>
      <c r="N193" s="296">
        <v>65.86</v>
      </c>
      <c r="O193" s="296">
        <v>39.26</v>
      </c>
      <c r="P193" s="296">
        <v>87.8</v>
      </c>
      <c r="Q193" s="296">
        <v>52.36</v>
      </c>
      <c r="R193" s="296"/>
      <c r="S193" s="296"/>
      <c r="T193" s="296"/>
      <c r="U193" s="296"/>
      <c r="V193" s="296"/>
      <c r="W193" s="296"/>
    </row>
    <row r="194" spans="1:23" ht="15.75" customHeight="1">
      <c r="A194" s="297">
        <v>187</v>
      </c>
      <c r="B194" s="295">
        <v>55.03</v>
      </c>
      <c r="C194" s="295">
        <v>32.81</v>
      </c>
      <c r="D194" s="295"/>
      <c r="E194" s="295"/>
      <c r="F194" s="295">
        <v>33.020000000000003</v>
      </c>
      <c r="G194" s="295">
        <v>19.690000000000001</v>
      </c>
      <c r="H194" s="295">
        <v>44.02</v>
      </c>
      <c r="I194" s="295">
        <v>26.25</v>
      </c>
      <c r="J194" s="295">
        <v>98.86</v>
      </c>
      <c r="K194" s="295">
        <v>59.02</v>
      </c>
      <c r="L194" s="296"/>
      <c r="M194" s="296"/>
      <c r="N194" s="296">
        <v>66.040000000000006</v>
      </c>
      <c r="O194" s="296">
        <v>39.380000000000003</v>
      </c>
      <c r="P194" s="296">
        <v>88.04</v>
      </c>
      <c r="Q194" s="296">
        <v>52.5</v>
      </c>
      <c r="R194" s="296"/>
      <c r="S194" s="296"/>
      <c r="T194" s="296"/>
      <c r="U194" s="296"/>
      <c r="V194" s="296"/>
      <c r="W194" s="296"/>
    </row>
    <row r="195" spans="1:23" ht="15.75" customHeight="1">
      <c r="A195" s="297">
        <v>188</v>
      </c>
      <c r="B195" s="295">
        <v>55.19</v>
      </c>
      <c r="C195" s="295">
        <v>32.9</v>
      </c>
      <c r="D195" s="295"/>
      <c r="E195" s="295"/>
      <c r="F195" s="295">
        <v>33.11</v>
      </c>
      <c r="G195" s="295">
        <v>19.739999999999998</v>
      </c>
      <c r="H195" s="295">
        <v>44.15</v>
      </c>
      <c r="I195" s="295">
        <v>26.32</v>
      </c>
      <c r="J195" s="295">
        <v>98.86</v>
      </c>
      <c r="K195" s="295">
        <v>59.02</v>
      </c>
      <c r="L195" s="296"/>
      <c r="M195" s="296"/>
      <c r="N195" s="296">
        <v>66.22</v>
      </c>
      <c r="O195" s="296">
        <v>39.479999999999997</v>
      </c>
      <c r="P195" s="296">
        <v>88.3</v>
      </c>
      <c r="Q195" s="296">
        <v>52.64</v>
      </c>
      <c r="R195" s="296"/>
      <c r="S195" s="296"/>
      <c r="T195" s="296"/>
      <c r="U195" s="296"/>
      <c r="V195" s="296"/>
      <c r="W195" s="296"/>
    </row>
    <row r="196" spans="1:23" ht="15.75" customHeight="1">
      <c r="A196" s="297">
        <v>189</v>
      </c>
      <c r="B196" s="295">
        <v>55.35</v>
      </c>
      <c r="C196" s="295">
        <v>32.99</v>
      </c>
      <c r="D196" s="295"/>
      <c r="E196" s="295"/>
      <c r="F196" s="295">
        <v>33.21</v>
      </c>
      <c r="G196" s="295">
        <v>19.79</v>
      </c>
      <c r="H196" s="295">
        <v>44.28</v>
      </c>
      <c r="I196" s="295">
        <v>26.39</v>
      </c>
      <c r="J196" s="295">
        <v>98.86</v>
      </c>
      <c r="K196" s="295">
        <v>59.02</v>
      </c>
      <c r="L196" s="296"/>
      <c r="M196" s="296"/>
      <c r="N196" s="296">
        <v>66.42</v>
      </c>
      <c r="O196" s="296">
        <v>39.58</v>
      </c>
      <c r="P196" s="296">
        <v>88.56</v>
      </c>
      <c r="Q196" s="296">
        <v>52.78</v>
      </c>
      <c r="R196" s="296"/>
      <c r="S196" s="296"/>
      <c r="T196" s="296"/>
      <c r="U196" s="296"/>
      <c r="V196" s="296"/>
      <c r="W196" s="296"/>
    </row>
    <row r="197" spans="1:23" ht="15.75" customHeight="1">
      <c r="A197" s="297">
        <v>190</v>
      </c>
      <c r="B197" s="295">
        <v>55.5</v>
      </c>
      <c r="C197" s="295">
        <v>33.08</v>
      </c>
      <c r="D197" s="295"/>
      <c r="E197" s="295"/>
      <c r="F197" s="295">
        <v>33.299999999999997</v>
      </c>
      <c r="G197" s="295">
        <v>19.850000000000001</v>
      </c>
      <c r="H197" s="295">
        <v>44.4</v>
      </c>
      <c r="I197" s="295">
        <v>26.46</v>
      </c>
      <c r="J197" s="295">
        <v>98.86</v>
      </c>
      <c r="K197" s="295">
        <v>59.02</v>
      </c>
      <c r="L197" s="296"/>
      <c r="M197" s="296"/>
      <c r="N197" s="296">
        <v>66.599999999999994</v>
      </c>
      <c r="O197" s="296">
        <v>39.700000000000003</v>
      </c>
      <c r="P197" s="296">
        <v>88.8</v>
      </c>
      <c r="Q197" s="296">
        <v>52.92</v>
      </c>
      <c r="R197" s="296"/>
      <c r="S197" s="296"/>
      <c r="T197" s="296"/>
      <c r="U197" s="296"/>
      <c r="V197" s="296"/>
      <c r="W197" s="296"/>
    </row>
    <row r="198" spans="1:23" ht="15.75" customHeight="1">
      <c r="A198" s="297">
        <v>191</v>
      </c>
      <c r="B198" s="295">
        <v>55.66</v>
      </c>
      <c r="C198" s="295">
        <v>33.17</v>
      </c>
      <c r="D198" s="295"/>
      <c r="E198" s="295"/>
      <c r="F198" s="295">
        <v>33.4</v>
      </c>
      <c r="G198" s="295">
        <v>19.899999999999999</v>
      </c>
      <c r="H198" s="295">
        <v>44.53</v>
      </c>
      <c r="I198" s="295">
        <v>26.54</v>
      </c>
      <c r="J198" s="295">
        <v>98.86</v>
      </c>
      <c r="K198" s="295">
        <v>59.02</v>
      </c>
      <c r="L198" s="296"/>
      <c r="M198" s="296"/>
      <c r="N198" s="296">
        <v>66.8</v>
      </c>
      <c r="O198" s="296">
        <v>39.799999999999997</v>
      </c>
      <c r="P198" s="296">
        <v>89.06</v>
      </c>
      <c r="Q198" s="296">
        <v>53.08</v>
      </c>
      <c r="R198" s="296"/>
      <c r="S198" s="296"/>
      <c r="T198" s="296"/>
      <c r="U198" s="296"/>
      <c r="V198" s="296"/>
      <c r="W198" s="296"/>
    </row>
    <row r="199" spans="1:23" ht="15.75" customHeight="1">
      <c r="A199" s="297">
        <v>192</v>
      </c>
      <c r="B199" s="295">
        <v>55.81</v>
      </c>
      <c r="C199" s="295">
        <v>33.270000000000003</v>
      </c>
      <c r="D199" s="295"/>
      <c r="E199" s="295"/>
      <c r="F199" s="295">
        <v>33.49</v>
      </c>
      <c r="G199" s="295">
        <v>19.96</v>
      </c>
      <c r="H199" s="295">
        <v>44.65</v>
      </c>
      <c r="I199" s="295">
        <v>26.62</v>
      </c>
      <c r="J199" s="295">
        <v>98.86</v>
      </c>
      <c r="K199" s="295">
        <v>59.02</v>
      </c>
      <c r="L199" s="296"/>
      <c r="M199" s="296"/>
      <c r="N199" s="296">
        <v>66.98</v>
      </c>
      <c r="O199" s="296">
        <v>39.92</v>
      </c>
      <c r="P199" s="296">
        <v>89.3</v>
      </c>
      <c r="Q199" s="296">
        <v>53.24</v>
      </c>
      <c r="R199" s="296"/>
      <c r="S199" s="296"/>
      <c r="T199" s="296"/>
      <c r="U199" s="296"/>
      <c r="V199" s="296"/>
      <c r="W199" s="296"/>
    </row>
    <row r="200" spans="1:23" ht="15.75" customHeight="1">
      <c r="A200" s="297">
        <v>193</v>
      </c>
      <c r="B200" s="295">
        <v>55.97</v>
      </c>
      <c r="C200" s="295">
        <v>33.36</v>
      </c>
      <c r="D200" s="295"/>
      <c r="E200" s="295"/>
      <c r="F200" s="295">
        <v>33.58</v>
      </c>
      <c r="G200" s="295">
        <v>20.02</v>
      </c>
      <c r="H200" s="295">
        <v>44.78</v>
      </c>
      <c r="I200" s="295">
        <v>26.69</v>
      </c>
      <c r="J200" s="295">
        <v>98.86</v>
      </c>
      <c r="K200" s="295">
        <v>59.02</v>
      </c>
      <c r="L200" s="296"/>
      <c r="M200" s="296"/>
      <c r="N200" s="296">
        <v>67.16</v>
      </c>
      <c r="O200" s="296">
        <v>40.04</v>
      </c>
      <c r="P200" s="296">
        <v>89.56</v>
      </c>
      <c r="Q200" s="296">
        <v>53.38</v>
      </c>
      <c r="R200" s="296"/>
      <c r="S200" s="296"/>
      <c r="T200" s="296"/>
      <c r="U200" s="296"/>
      <c r="V200" s="296"/>
      <c r="W200" s="296"/>
    </row>
    <row r="201" spans="1:23" ht="15.75" customHeight="1">
      <c r="A201" s="297">
        <v>194</v>
      </c>
      <c r="B201" s="295">
        <v>56.12</v>
      </c>
      <c r="C201" s="295">
        <v>33.450000000000003</v>
      </c>
      <c r="D201" s="295"/>
      <c r="E201" s="295"/>
      <c r="F201" s="295">
        <v>33.67</v>
      </c>
      <c r="G201" s="295">
        <v>20.07</v>
      </c>
      <c r="H201" s="295">
        <v>44.9</v>
      </c>
      <c r="I201" s="295">
        <v>26.76</v>
      </c>
      <c r="J201" s="295">
        <v>98.86</v>
      </c>
      <c r="K201" s="295">
        <v>59.02</v>
      </c>
      <c r="L201" s="296"/>
      <c r="M201" s="296"/>
      <c r="N201" s="296">
        <v>67.34</v>
      </c>
      <c r="O201" s="296">
        <v>40.14</v>
      </c>
      <c r="P201" s="296">
        <v>89.8</v>
      </c>
      <c r="Q201" s="296">
        <v>53.52</v>
      </c>
      <c r="R201" s="296"/>
      <c r="S201" s="296"/>
      <c r="T201" s="296"/>
      <c r="U201" s="296"/>
      <c r="V201" s="296"/>
      <c r="W201" s="296"/>
    </row>
    <row r="202" spans="1:23" ht="15.75" customHeight="1">
      <c r="A202" s="297">
        <v>195</v>
      </c>
      <c r="B202" s="295">
        <v>56.28</v>
      </c>
      <c r="C202" s="295">
        <v>33.54</v>
      </c>
      <c r="D202" s="295"/>
      <c r="E202" s="295"/>
      <c r="F202" s="295">
        <v>33.770000000000003</v>
      </c>
      <c r="G202" s="295">
        <v>20.12</v>
      </c>
      <c r="H202" s="295">
        <v>45.02</v>
      </c>
      <c r="I202" s="295">
        <v>26.83</v>
      </c>
      <c r="J202" s="295">
        <v>98.86</v>
      </c>
      <c r="K202" s="295">
        <v>59.02</v>
      </c>
      <c r="L202" s="296"/>
      <c r="M202" s="296"/>
      <c r="N202" s="296">
        <v>67.540000000000006</v>
      </c>
      <c r="O202" s="296">
        <v>40.24</v>
      </c>
      <c r="P202" s="296">
        <v>90.04</v>
      </c>
      <c r="Q202" s="296">
        <v>53.66</v>
      </c>
      <c r="R202" s="296"/>
      <c r="S202" s="296"/>
      <c r="T202" s="296"/>
      <c r="U202" s="296"/>
      <c r="V202" s="296"/>
      <c r="W202" s="296"/>
    </row>
    <row r="203" spans="1:23" ht="15.75" customHeight="1">
      <c r="A203" s="297">
        <v>196</v>
      </c>
      <c r="B203" s="295">
        <v>56.43</v>
      </c>
      <c r="C203" s="295">
        <v>33.630000000000003</v>
      </c>
      <c r="D203" s="295"/>
      <c r="E203" s="295"/>
      <c r="F203" s="295">
        <v>33.86</v>
      </c>
      <c r="G203" s="295">
        <v>20.18</v>
      </c>
      <c r="H203" s="295">
        <v>45.14</v>
      </c>
      <c r="I203" s="295">
        <v>26.9</v>
      </c>
      <c r="J203" s="295">
        <v>98.86</v>
      </c>
      <c r="K203" s="295">
        <v>59.02</v>
      </c>
      <c r="L203" s="296"/>
      <c r="M203" s="296"/>
      <c r="N203" s="296">
        <v>67.72</v>
      </c>
      <c r="O203" s="296">
        <v>40.36</v>
      </c>
      <c r="P203" s="296">
        <v>90.28</v>
      </c>
      <c r="Q203" s="296">
        <v>53.8</v>
      </c>
      <c r="R203" s="296"/>
      <c r="S203" s="296"/>
      <c r="T203" s="296"/>
      <c r="U203" s="296"/>
      <c r="V203" s="296"/>
      <c r="W203" s="296"/>
    </row>
    <row r="204" spans="1:23" ht="15.75" customHeight="1">
      <c r="A204" s="297">
        <v>197</v>
      </c>
      <c r="B204" s="295">
        <v>56.59</v>
      </c>
      <c r="C204" s="295">
        <v>33.72</v>
      </c>
      <c r="D204" s="295"/>
      <c r="E204" s="295"/>
      <c r="F204" s="295">
        <v>33.950000000000003</v>
      </c>
      <c r="G204" s="295">
        <v>20.23</v>
      </c>
      <c r="H204" s="295">
        <v>45.27</v>
      </c>
      <c r="I204" s="295">
        <v>26.98</v>
      </c>
      <c r="J204" s="295">
        <v>98.86</v>
      </c>
      <c r="K204" s="295">
        <v>59.02</v>
      </c>
      <c r="L204" s="296"/>
      <c r="M204" s="296"/>
      <c r="N204" s="296">
        <v>67.900000000000006</v>
      </c>
      <c r="O204" s="296">
        <v>40.46</v>
      </c>
      <c r="P204" s="296">
        <v>90.54</v>
      </c>
      <c r="Q204" s="296">
        <v>53.96</v>
      </c>
      <c r="R204" s="296"/>
      <c r="S204" s="296"/>
      <c r="T204" s="296"/>
      <c r="U204" s="296"/>
      <c r="V204" s="296"/>
      <c r="W204" s="296"/>
    </row>
    <row r="205" spans="1:23" ht="15.75" customHeight="1">
      <c r="A205" s="297">
        <v>198</v>
      </c>
      <c r="B205" s="295">
        <v>56.75</v>
      </c>
      <c r="C205" s="295">
        <v>33.81</v>
      </c>
      <c r="D205" s="295"/>
      <c r="E205" s="295"/>
      <c r="F205" s="295">
        <v>34.049999999999997</v>
      </c>
      <c r="G205" s="295">
        <v>20.29</v>
      </c>
      <c r="H205" s="295">
        <v>45.4</v>
      </c>
      <c r="I205" s="295">
        <v>27.05</v>
      </c>
      <c r="J205" s="295">
        <v>98.86</v>
      </c>
      <c r="K205" s="295">
        <v>59.02</v>
      </c>
      <c r="L205" s="296"/>
      <c r="M205" s="296"/>
      <c r="N205" s="296">
        <v>68.099999999999994</v>
      </c>
      <c r="O205" s="296">
        <v>40.58</v>
      </c>
      <c r="P205" s="296">
        <v>90.8</v>
      </c>
      <c r="Q205" s="296">
        <v>54.1</v>
      </c>
      <c r="R205" s="296"/>
      <c r="S205" s="296"/>
      <c r="T205" s="296"/>
      <c r="U205" s="296"/>
      <c r="V205" s="296"/>
      <c r="W205" s="296"/>
    </row>
    <row r="206" spans="1:23" ht="15.75" customHeight="1">
      <c r="A206" s="297">
        <v>199</v>
      </c>
      <c r="B206" s="295">
        <v>56.9</v>
      </c>
      <c r="C206" s="295">
        <v>33.909999999999997</v>
      </c>
      <c r="D206" s="295"/>
      <c r="E206" s="295"/>
      <c r="F206" s="295">
        <v>34.14</v>
      </c>
      <c r="G206" s="295">
        <v>20.350000000000001</v>
      </c>
      <c r="H206" s="295">
        <v>45.52</v>
      </c>
      <c r="I206" s="295">
        <v>27.13</v>
      </c>
      <c r="J206" s="295">
        <v>98.86</v>
      </c>
      <c r="K206" s="295">
        <v>59.02</v>
      </c>
      <c r="L206" s="296"/>
      <c r="M206" s="296"/>
      <c r="N206" s="296">
        <v>68.28</v>
      </c>
      <c r="O206" s="296">
        <v>40.700000000000003</v>
      </c>
      <c r="P206" s="296">
        <v>91.04</v>
      </c>
      <c r="Q206" s="296">
        <v>54.26</v>
      </c>
      <c r="R206" s="296"/>
      <c r="S206" s="296"/>
      <c r="T206" s="296"/>
      <c r="U206" s="296"/>
      <c r="V206" s="296"/>
      <c r="W206" s="296"/>
    </row>
    <row r="207" spans="1:23" ht="15.75" customHeight="1">
      <c r="A207" s="297">
        <v>200</v>
      </c>
      <c r="B207" s="295">
        <v>57.06</v>
      </c>
      <c r="C207" s="295">
        <v>34</v>
      </c>
      <c r="D207" s="295"/>
      <c r="E207" s="295"/>
      <c r="F207" s="295">
        <v>34.24</v>
      </c>
      <c r="G207" s="295">
        <v>20.399999999999999</v>
      </c>
      <c r="H207" s="295">
        <v>45.65</v>
      </c>
      <c r="I207" s="295">
        <v>27.2</v>
      </c>
      <c r="J207" s="295">
        <v>98.86</v>
      </c>
      <c r="K207" s="295">
        <v>59.02</v>
      </c>
      <c r="L207" s="296"/>
      <c r="M207" s="296"/>
      <c r="N207" s="296">
        <v>68.48</v>
      </c>
      <c r="O207" s="296">
        <v>40.799999999999997</v>
      </c>
      <c r="P207" s="296">
        <v>91.3</v>
      </c>
      <c r="Q207" s="296">
        <v>54.4</v>
      </c>
      <c r="R207" s="296"/>
      <c r="S207" s="296"/>
      <c r="T207" s="296"/>
      <c r="U207" s="296"/>
      <c r="V207" s="296"/>
      <c r="W207" s="296"/>
    </row>
    <row r="208" spans="1:23" ht="15.75" customHeight="1">
      <c r="A208" s="297">
        <v>201</v>
      </c>
      <c r="B208" s="295">
        <v>57.11</v>
      </c>
      <c r="C208" s="295">
        <v>34.03</v>
      </c>
      <c r="D208" s="295"/>
      <c r="E208" s="295"/>
      <c r="F208" s="295">
        <v>34.270000000000003</v>
      </c>
      <c r="G208" s="295">
        <v>20.420000000000002</v>
      </c>
      <c r="H208" s="295">
        <v>45.69</v>
      </c>
      <c r="I208" s="295">
        <v>27.22</v>
      </c>
      <c r="J208" s="295">
        <v>98.86</v>
      </c>
      <c r="K208" s="295">
        <v>59.02</v>
      </c>
      <c r="L208" s="296"/>
      <c r="M208" s="296"/>
      <c r="N208" s="296">
        <v>68.540000000000006</v>
      </c>
      <c r="O208" s="296">
        <v>40.840000000000003</v>
      </c>
      <c r="P208" s="296">
        <v>91.38</v>
      </c>
      <c r="Q208" s="296">
        <v>54.44</v>
      </c>
      <c r="R208" s="296"/>
      <c r="S208" s="296"/>
      <c r="T208" s="296"/>
      <c r="U208" s="296"/>
      <c r="V208" s="296"/>
      <c r="W208" s="296"/>
    </row>
    <row r="209" spans="1:23" ht="15.75" customHeight="1">
      <c r="A209" s="297">
        <v>202</v>
      </c>
      <c r="B209" s="295">
        <v>57.17</v>
      </c>
      <c r="C209" s="295">
        <v>34.06</v>
      </c>
      <c r="D209" s="295"/>
      <c r="E209" s="295"/>
      <c r="F209" s="295">
        <v>34.299999999999997</v>
      </c>
      <c r="G209" s="295">
        <v>20.440000000000001</v>
      </c>
      <c r="H209" s="295">
        <v>45.74</v>
      </c>
      <c r="I209" s="295">
        <v>27.25</v>
      </c>
      <c r="J209" s="295">
        <v>98.86</v>
      </c>
      <c r="K209" s="295">
        <v>59.02</v>
      </c>
      <c r="L209" s="296"/>
      <c r="M209" s="296"/>
      <c r="N209" s="296">
        <v>68.599999999999994</v>
      </c>
      <c r="O209" s="296">
        <v>40.880000000000003</v>
      </c>
      <c r="P209" s="296">
        <v>91.48</v>
      </c>
      <c r="Q209" s="296">
        <v>54.5</v>
      </c>
      <c r="R209" s="296"/>
      <c r="S209" s="296"/>
      <c r="T209" s="296"/>
      <c r="U209" s="296"/>
      <c r="V209" s="296"/>
      <c r="W209" s="296"/>
    </row>
    <row r="210" spans="1:23" ht="15.75" customHeight="1">
      <c r="A210" s="297">
        <v>203</v>
      </c>
      <c r="B210" s="295">
        <v>57.23</v>
      </c>
      <c r="C210" s="295">
        <v>34.1</v>
      </c>
      <c r="D210" s="295"/>
      <c r="E210" s="295"/>
      <c r="F210" s="295">
        <v>34.340000000000003</v>
      </c>
      <c r="G210" s="295">
        <v>20.46</v>
      </c>
      <c r="H210" s="295">
        <v>45.78</v>
      </c>
      <c r="I210" s="295">
        <v>27.28</v>
      </c>
      <c r="J210" s="295">
        <v>98.86</v>
      </c>
      <c r="K210" s="295">
        <v>59.02</v>
      </c>
      <c r="L210" s="296"/>
      <c r="M210" s="296"/>
      <c r="N210" s="296">
        <v>68.680000000000007</v>
      </c>
      <c r="O210" s="296">
        <v>40.92</v>
      </c>
      <c r="P210" s="296">
        <v>91.56</v>
      </c>
      <c r="Q210" s="296">
        <v>54.56</v>
      </c>
      <c r="R210" s="296"/>
      <c r="S210" s="296"/>
      <c r="T210" s="296"/>
      <c r="U210" s="296"/>
      <c r="V210" s="296"/>
      <c r="W210" s="296"/>
    </row>
    <row r="211" spans="1:23" ht="15.75" customHeight="1">
      <c r="A211" s="297">
        <v>204</v>
      </c>
      <c r="B211" s="295">
        <v>57.28</v>
      </c>
      <c r="C211" s="295">
        <v>34.130000000000003</v>
      </c>
      <c r="D211" s="295"/>
      <c r="E211" s="295"/>
      <c r="F211" s="295">
        <v>34.369999999999997</v>
      </c>
      <c r="G211" s="295">
        <v>20.48</v>
      </c>
      <c r="H211" s="295">
        <v>45.82</v>
      </c>
      <c r="I211" s="295">
        <v>27.3</v>
      </c>
      <c r="J211" s="295">
        <v>98.86</v>
      </c>
      <c r="K211" s="295">
        <v>59.02</v>
      </c>
      <c r="L211" s="296"/>
      <c r="M211" s="296"/>
      <c r="N211" s="296">
        <v>68.739999999999995</v>
      </c>
      <c r="O211" s="296">
        <v>40.96</v>
      </c>
      <c r="P211" s="296">
        <v>91.64</v>
      </c>
      <c r="Q211" s="296">
        <v>54.6</v>
      </c>
      <c r="R211" s="296"/>
      <c r="S211" s="296"/>
      <c r="T211" s="296"/>
      <c r="U211" s="296"/>
      <c r="V211" s="296"/>
      <c r="W211" s="296"/>
    </row>
    <row r="212" spans="1:23" ht="15.75" customHeight="1">
      <c r="A212" s="297">
        <v>205</v>
      </c>
      <c r="B212" s="295">
        <v>57.34</v>
      </c>
      <c r="C212" s="295">
        <v>34.159999999999997</v>
      </c>
      <c r="D212" s="295"/>
      <c r="E212" s="295"/>
      <c r="F212" s="295">
        <v>34.4</v>
      </c>
      <c r="G212" s="295">
        <v>20.5</v>
      </c>
      <c r="H212" s="295">
        <v>45.87</v>
      </c>
      <c r="I212" s="295">
        <v>27.33</v>
      </c>
      <c r="J212" s="295">
        <v>98.86</v>
      </c>
      <c r="K212" s="295">
        <v>59.02</v>
      </c>
      <c r="L212" s="296"/>
      <c r="M212" s="296"/>
      <c r="N212" s="296">
        <v>68.8</v>
      </c>
      <c r="O212" s="296">
        <v>41</v>
      </c>
      <c r="P212" s="296">
        <v>91.74</v>
      </c>
      <c r="Q212" s="296">
        <v>54.66</v>
      </c>
      <c r="R212" s="296"/>
      <c r="S212" s="296"/>
      <c r="T212" s="296"/>
      <c r="U212" s="296"/>
      <c r="V212" s="296"/>
      <c r="W212" s="296"/>
    </row>
    <row r="213" spans="1:23" ht="15.75" customHeight="1">
      <c r="A213" s="297">
        <v>206</v>
      </c>
      <c r="B213" s="295">
        <v>57.4</v>
      </c>
      <c r="C213" s="295">
        <v>34.200000000000003</v>
      </c>
      <c r="D213" s="295"/>
      <c r="E213" s="295"/>
      <c r="F213" s="295">
        <v>34.44</v>
      </c>
      <c r="G213" s="295">
        <v>20.52</v>
      </c>
      <c r="H213" s="295">
        <v>45.92</v>
      </c>
      <c r="I213" s="295">
        <v>27.36</v>
      </c>
      <c r="J213" s="295">
        <v>98.86</v>
      </c>
      <c r="K213" s="295">
        <v>59.02</v>
      </c>
      <c r="L213" s="296"/>
      <c r="M213" s="296"/>
      <c r="N213" s="296">
        <v>68.88</v>
      </c>
      <c r="O213" s="296">
        <v>41.04</v>
      </c>
      <c r="P213" s="296">
        <v>91.84</v>
      </c>
      <c r="Q213" s="296">
        <v>54.72</v>
      </c>
      <c r="R213" s="296"/>
      <c r="S213" s="296"/>
      <c r="T213" s="296"/>
      <c r="U213" s="296"/>
      <c r="V213" s="296"/>
      <c r="W213" s="296"/>
    </row>
    <row r="214" spans="1:23" ht="15.75" customHeight="1">
      <c r="A214" s="297">
        <v>207</v>
      </c>
      <c r="B214" s="295">
        <v>57.45</v>
      </c>
      <c r="C214" s="295">
        <v>34.229999999999997</v>
      </c>
      <c r="D214" s="295"/>
      <c r="E214" s="295"/>
      <c r="F214" s="295">
        <v>34.47</v>
      </c>
      <c r="G214" s="295">
        <v>20.54</v>
      </c>
      <c r="H214" s="295">
        <v>45.96</v>
      </c>
      <c r="I214" s="295">
        <v>27.38</v>
      </c>
      <c r="J214" s="295">
        <v>98.86</v>
      </c>
      <c r="K214" s="295">
        <v>59.02</v>
      </c>
      <c r="L214" s="296"/>
      <c r="M214" s="296"/>
      <c r="N214" s="296">
        <v>68.94</v>
      </c>
      <c r="O214" s="296">
        <v>41.08</v>
      </c>
      <c r="P214" s="296">
        <v>91.92</v>
      </c>
      <c r="Q214" s="296">
        <v>54.76</v>
      </c>
      <c r="R214" s="296"/>
      <c r="S214" s="296"/>
      <c r="T214" s="296"/>
      <c r="U214" s="296"/>
      <c r="V214" s="296"/>
      <c r="W214" s="296"/>
    </row>
    <row r="215" spans="1:23" ht="15.75" customHeight="1">
      <c r="A215" s="297">
        <v>208</v>
      </c>
      <c r="B215" s="295">
        <v>57.51</v>
      </c>
      <c r="C215" s="295">
        <v>34.26</v>
      </c>
      <c r="D215" s="295"/>
      <c r="E215" s="295"/>
      <c r="F215" s="295">
        <v>34.51</v>
      </c>
      <c r="G215" s="295">
        <v>20.56</v>
      </c>
      <c r="H215" s="295">
        <v>46.01</v>
      </c>
      <c r="I215" s="295">
        <v>27.41</v>
      </c>
      <c r="J215" s="295">
        <v>98.86</v>
      </c>
      <c r="K215" s="295">
        <v>59.02</v>
      </c>
      <c r="L215" s="296"/>
      <c r="M215" s="296"/>
      <c r="N215" s="296">
        <v>69.02</v>
      </c>
      <c r="O215" s="296">
        <v>41.12</v>
      </c>
      <c r="P215" s="296">
        <v>92.02</v>
      </c>
      <c r="Q215" s="296">
        <v>54.82</v>
      </c>
      <c r="R215" s="296"/>
      <c r="S215" s="296"/>
      <c r="T215" s="296"/>
      <c r="U215" s="296"/>
      <c r="V215" s="296"/>
      <c r="W215" s="296"/>
    </row>
    <row r="216" spans="1:23" ht="15.75" customHeight="1">
      <c r="A216" s="297">
        <v>209</v>
      </c>
      <c r="B216" s="295">
        <v>57.56</v>
      </c>
      <c r="C216" s="295">
        <v>34.299999999999997</v>
      </c>
      <c r="D216" s="295"/>
      <c r="E216" s="295"/>
      <c r="F216" s="295">
        <v>34.54</v>
      </c>
      <c r="G216" s="295">
        <v>20.58</v>
      </c>
      <c r="H216" s="295">
        <v>46.05</v>
      </c>
      <c r="I216" s="295">
        <v>27.44</v>
      </c>
      <c r="J216" s="295">
        <v>98.86</v>
      </c>
      <c r="K216" s="295">
        <v>59.02</v>
      </c>
      <c r="L216" s="296"/>
      <c r="M216" s="296"/>
      <c r="N216" s="296">
        <v>69.08</v>
      </c>
      <c r="O216" s="296">
        <v>41.16</v>
      </c>
      <c r="P216" s="296">
        <v>92.1</v>
      </c>
      <c r="Q216" s="296">
        <v>54.88</v>
      </c>
      <c r="R216" s="296"/>
      <c r="S216" s="296"/>
      <c r="T216" s="296"/>
      <c r="U216" s="296"/>
      <c r="V216" s="296"/>
      <c r="W216" s="296"/>
    </row>
    <row r="217" spans="1:23" ht="15.75" customHeight="1">
      <c r="A217" s="297">
        <v>210</v>
      </c>
      <c r="B217" s="295">
        <v>57.62</v>
      </c>
      <c r="C217" s="295">
        <v>34.33</v>
      </c>
      <c r="D217" s="295"/>
      <c r="E217" s="295"/>
      <c r="F217" s="295">
        <v>34.57</v>
      </c>
      <c r="G217" s="295">
        <v>20.6</v>
      </c>
      <c r="H217" s="295">
        <v>46.1</v>
      </c>
      <c r="I217" s="295">
        <v>27.46</v>
      </c>
      <c r="J217" s="295">
        <v>98.86</v>
      </c>
      <c r="K217" s="295">
        <v>59.02</v>
      </c>
      <c r="L217" s="296"/>
      <c r="M217" s="296"/>
      <c r="N217" s="296">
        <v>69.14</v>
      </c>
      <c r="O217" s="296">
        <v>41.2</v>
      </c>
      <c r="P217" s="296">
        <v>92.2</v>
      </c>
      <c r="Q217" s="296">
        <v>54.92</v>
      </c>
      <c r="R217" s="296"/>
      <c r="S217" s="296"/>
      <c r="T217" s="296"/>
      <c r="U217" s="296"/>
      <c r="V217" s="296"/>
      <c r="W217" s="296"/>
    </row>
    <row r="218" spans="1:23" ht="15.75" customHeight="1">
      <c r="A218" s="297">
        <v>211</v>
      </c>
      <c r="B218" s="295">
        <v>57.68</v>
      </c>
      <c r="C218" s="295">
        <v>34.36</v>
      </c>
      <c r="D218" s="295"/>
      <c r="E218" s="295"/>
      <c r="F218" s="295">
        <v>34.61</v>
      </c>
      <c r="G218" s="295">
        <v>20.62</v>
      </c>
      <c r="H218" s="295">
        <v>46.14</v>
      </c>
      <c r="I218" s="295">
        <v>27.49</v>
      </c>
      <c r="J218" s="295">
        <v>98.86</v>
      </c>
      <c r="K218" s="295">
        <v>59.02</v>
      </c>
      <c r="L218" s="296"/>
      <c r="M218" s="296"/>
      <c r="N218" s="296">
        <v>69.22</v>
      </c>
      <c r="O218" s="296">
        <v>41.24</v>
      </c>
      <c r="P218" s="296">
        <v>92.28</v>
      </c>
      <c r="Q218" s="296">
        <v>54.98</v>
      </c>
      <c r="R218" s="296"/>
      <c r="S218" s="296"/>
      <c r="T218" s="296"/>
      <c r="U218" s="296"/>
      <c r="V218" s="296"/>
      <c r="W218" s="296"/>
    </row>
    <row r="219" spans="1:23" ht="15.75" customHeight="1">
      <c r="A219" s="297">
        <v>212</v>
      </c>
      <c r="B219" s="295">
        <v>57.73</v>
      </c>
      <c r="C219" s="295">
        <v>34.4</v>
      </c>
      <c r="D219" s="295"/>
      <c r="E219" s="295"/>
      <c r="F219" s="295">
        <v>34.64</v>
      </c>
      <c r="G219" s="295">
        <v>20.64</v>
      </c>
      <c r="H219" s="295">
        <v>46.18</v>
      </c>
      <c r="I219" s="295">
        <v>27.52</v>
      </c>
      <c r="J219" s="295">
        <v>98.86</v>
      </c>
      <c r="K219" s="295">
        <v>59.02</v>
      </c>
      <c r="L219" s="296"/>
      <c r="M219" s="296"/>
      <c r="N219" s="296">
        <v>69.28</v>
      </c>
      <c r="O219" s="296">
        <v>41.28</v>
      </c>
      <c r="P219" s="296">
        <v>92.36</v>
      </c>
      <c r="Q219" s="296">
        <v>55.04</v>
      </c>
      <c r="R219" s="296"/>
      <c r="S219" s="296"/>
      <c r="T219" s="296"/>
      <c r="U219" s="296"/>
      <c r="V219" s="296"/>
      <c r="W219" s="296"/>
    </row>
    <row r="220" spans="1:23" ht="15.75" customHeight="1">
      <c r="A220" s="297">
        <v>213</v>
      </c>
      <c r="B220" s="295">
        <v>57.79</v>
      </c>
      <c r="C220" s="295">
        <v>34.43</v>
      </c>
      <c r="D220" s="295"/>
      <c r="E220" s="295"/>
      <c r="F220" s="295">
        <v>34.67</v>
      </c>
      <c r="G220" s="295">
        <v>20.66</v>
      </c>
      <c r="H220" s="295">
        <v>46.23</v>
      </c>
      <c r="I220" s="295">
        <v>27.54</v>
      </c>
      <c r="J220" s="295">
        <v>98.86</v>
      </c>
      <c r="K220" s="295">
        <v>59.02</v>
      </c>
      <c r="L220" s="296"/>
      <c r="M220" s="296"/>
      <c r="N220" s="296">
        <v>69.34</v>
      </c>
      <c r="O220" s="296">
        <v>41.32</v>
      </c>
      <c r="P220" s="296">
        <v>92.46</v>
      </c>
      <c r="Q220" s="296">
        <v>55.08</v>
      </c>
      <c r="R220" s="296"/>
      <c r="S220" s="296"/>
      <c r="T220" s="296"/>
      <c r="U220" s="296"/>
      <c r="V220" s="296"/>
      <c r="W220" s="296"/>
    </row>
    <row r="221" spans="1:23" ht="15.75" customHeight="1">
      <c r="A221" s="297">
        <v>214</v>
      </c>
      <c r="B221" s="295">
        <v>57.85</v>
      </c>
      <c r="C221" s="295">
        <v>34.46</v>
      </c>
      <c r="D221" s="295"/>
      <c r="E221" s="295"/>
      <c r="F221" s="295">
        <v>34.71</v>
      </c>
      <c r="G221" s="295">
        <v>20.68</v>
      </c>
      <c r="H221" s="295">
        <v>46.28</v>
      </c>
      <c r="I221" s="295">
        <v>27.57</v>
      </c>
      <c r="J221" s="295">
        <v>98.86</v>
      </c>
      <c r="K221" s="295">
        <v>59.02</v>
      </c>
      <c r="L221" s="296"/>
      <c r="M221" s="296"/>
      <c r="N221" s="296">
        <v>69.42</v>
      </c>
      <c r="O221" s="296">
        <v>41.36</v>
      </c>
      <c r="P221" s="296">
        <v>92.56</v>
      </c>
      <c r="Q221" s="296">
        <v>55.14</v>
      </c>
      <c r="R221" s="296"/>
      <c r="S221" s="296"/>
      <c r="T221" s="296"/>
      <c r="U221" s="296"/>
      <c r="V221" s="296"/>
      <c r="W221" s="296"/>
    </row>
    <row r="222" spans="1:23" ht="15.75" customHeight="1">
      <c r="A222" s="297">
        <v>215</v>
      </c>
      <c r="B222" s="295">
        <v>57.9</v>
      </c>
      <c r="C222" s="295">
        <v>34.5</v>
      </c>
      <c r="D222" s="295"/>
      <c r="E222" s="295"/>
      <c r="F222" s="295">
        <v>34.74</v>
      </c>
      <c r="G222" s="295">
        <v>20.7</v>
      </c>
      <c r="H222" s="295">
        <v>46.32</v>
      </c>
      <c r="I222" s="295">
        <v>27.6</v>
      </c>
      <c r="J222" s="295">
        <v>98.86</v>
      </c>
      <c r="K222" s="295">
        <v>59.02</v>
      </c>
      <c r="L222" s="296"/>
      <c r="M222" s="296"/>
      <c r="N222" s="296">
        <v>69.48</v>
      </c>
      <c r="O222" s="296">
        <v>41.4</v>
      </c>
      <c r="P222" s="296">
        <v>92.64</v>
      </c>
      <c r="Q222" s="296">
        <v>55.2</v>
      </c>
      <c r="R222" s="296"/>
      <c r="S222" s="296"/>
      <c r="T222" s="296"/>
      <c r="U222" s="296"/>
      <c r="V222" s="296"/>
      <c r="W222" s="296"/>
    </row>
    <row r="223" spans="1:23" ht="15.75" customHeight="1">
      <c r="A223" s="297">
        <v>216</v>
      </c>
      <c r="B223" s="295">
        <v>57.96</v>
      </c>
      <c r="C223" s="295">
        <v>34.53</v>
      </c>
      <c r="D223" s="295"/>
      <c r="E223" s="295"/>
      <c r="F223" s="295">
        <v>34.78</v>
      </c>
      <c r="G223" s="295">
        <v>20.72</v>
      </c>
      <c r="H223" s="295">
        <v>46.37</v>
      </c>
      <c r="I223" s="295">
        <v>27.62</v>
      </c>
      <c r="J223" s="295">
        <v>98.86</v>
      </c>
      <c r="K223" s="295">
        <v>59.02</v>
      </c>
      <c r="L223" s="296"/>
      <c r="M223" s="296"/>
      <c r="N223" s="296">
        <v>69.56</v>
      </c>
      <c r="O223" s="296">
        <v>41.44</v>
      </c>
      <c r="P223" s="296">
        <v>92.74</v>
      </c>
      <c r="Q223" s="296">
        <v>55.24</v>
      </c>
      <c r="R223" s="296"/>
      <c r="S223" s="296"/>
      <c r="T223" s="296"/>
      <c r="U223" s="296"/>
      <c r="V223" s="296"/>
      <c r="W223" s="296"/>
    </row>
    <row r="224" spans="1:23" ht="15.75" customHeight="1">
      <c r="A224" s="297">
        <v>217</v>
      </c>
      <c r="B224" s="295">
        <v>58.02</v>
      </c>
      <c r="C224" s="295">
        <v>34.56</v>
      </c>
      <c r="D224" s="295"/>
      <c r="E224" s="295"/>
      <c r="F224" s="295">
        <v>34.81</v>
      </c>
      <c r="G224" s="295">
        <v>20.74</v>
      </c>
      <c r="H224" s="295">
        <v>46.42</v>
      </c>
      <c r="I224" s="295">
        <v>27.65</v>
      </c>
      <c r="J224" s="295">
        <v>98.86</v>
      </c>
      <c r="K224" s="295">
        <v>59.02</v>
      </c>
      <c r="L224" s="296"/>
      <c r="M224" s="296"/>
      <c r="N224" s="296">
        <v>69.62</v>
      </c>
      <c r="O224" s="296">
        <v>41.48</v>
      </c>
      <c r="P224" s="296">
        <v>92.84</v>
      </c>
      <c r="Q224" s="296">
        <v>55.3</v>
      </c>
      <c r="R224" s="296"/>
      <c r="S224" s="296"/>
      <c r="T224" s="296"/>
      <c r="U224" s="296"/>
      <c r="V224" s="296"/>
      <c r="W224" s="296"/>
    </row>
    <row r="225" spans="1:23" ht="15.75" customHeight="1">
      <c r="A225" s="297">
        <v>218</v>
      </c>
      <c r="B225" s="295">
        <v>58.07</v>
      </c>
      <c r="C225" s="295">
        <v>34.6</v>
      </c>
      <c r="D225" s="295"/>
      <c r="E225" s="295"/>
      <c r="F225" s="295">
        <v>34.840000000000003</v>
      </c>
      <c r="G225" s="295">
        <v>20.76</v>
      </c>
      <c r="H225" s="295">
        <v>46.46</v>
      </c>
      <c r="I225" s="295">
        <v>27.68</v>
      </c>
      <c r="J225" s="295">
        <v>98.86</v>
      </c>
      <c r="K225" s="295">
        <v>59.02</v>
      </c>
      <c r="L225" s="296"/>
      <c r="M225" s="296"/>
      <c r="N225" s="296">
        <v>69.680000000000007</v>
      </c>
      <c r="O225" s="296">
        <v>41.52</v>
      </c>
      <c r="P225" s="296">
        <v>92.92</v>
      </c>
      <c r="Q225" s="296">
        <v>55.36</v>
      </c>
      <c r="R225" s="296"/>
      <c r="S225" s="296"/>
      <c r="T225" s="296"/>
      <c r="U225" s="296"/>
      <c r="V225" s="296"/>
      <c r="W225" s="296"/>
    </row>
    <row r="226" spans="1:23" ht="15.75" customHeight="1">
      <c r="A226" s="297">
        <v>219</v>
      </c>
      <c r="B226" s="295">
        <v>58.13</v>
      </c>
      <c r="C226" s="295">
        <v>34.630000000000003</v>
      </c>
      <c r="D226" s="295"/>
      <c r="E226" s="295"/>
      <c r="F226" s="295">
        <v>34.880000000000003</v>
      </c>
      <c r="G226" s="295">
        <v>20.78</v>
      </c>
      <c r="H226" s="295">
        <v>46.5</v>
      </c>
      <c r="I226" s="295">
        <v>27.7</v>
      </c>
      <c r="J226" s="295">
        <v>98.86</v>
      </c>
      <c r="K226" s="295">
        <v>59.02</v>
      </c>
      <c r="L226" s="296"/>
      <c r="M226" s="296"/>
      <c r="N226" s="296">
        <v>69.760000000000005</v>
      </c>
      <c r="O226" s="296">
        <v>41.56</v>
      </c>
      <c r="P226" s="296">
        <v>93</v>
      </c>
      <c r="Q226" s="296">
        <v>55.4</v>
      </c>
      <c r="R226" s="296"/>
      <c r="S226" s="296"/>
      <c r="T226" s="296"/>
      <c r="U226" s="296"/>
      <c r="V226" s="296"/>
      <c r="W226" s="296"/>
    </row>
    <row r="227" spans="1:23" ht="15.75" customHeight="1">
      <c r="A227" s="297">
        <v>220</v>
      </c>
      <c r="B227" s="295">
        <v>58.19</v>
      </c>
      <c r="C227" s="295">
        <v>34.659999999999997</v>
      </c>
      <c r="D227" s="295"/>
      <c r="E227" s="295"/>
      <c r="F227" s="295">
        <v>34.909999999999997</v>
      </c>
      <c r="G227" s="295">
        <v>20.8</v>
      </c>
      <c r="H227" s="295">
        <v>46.55</v>
      </c>
      <c r="I227" s="295">
        <v>27.73</v>
      </c>
      <c r="J227" s="295">
        <v>98.86</v>
      </c>
      <c r="K227" s="295">
        <v>59.02</v>
      </c>
      <c r="L227" s="296"/>
      <c r="M227" s="296"/>
      <c r="N227" s="296">
        <v>69.819999999999993</v>
      </c>
      <c r="O227" s="296">
        <v>41.6</v>
      </c>
      <c r="P227" s="296">
        <v>93.1</v>
      </c>
      <c r="Q227" s="296">
        <v>55.46</v>
      </c>
      <c r="R227" s="296"/>
      <c r="S227" s="296"/>
      <c r="T227" s="296"/>
      <c r="U227" s="296"/>
      <c r="V227" s="296"/>
      <c r="W227" s="296"/>
    </row>
    <row r="228" spans="1:23" ht="15.75" customHeight="1">
      <c r="A228" s="297">
        <v>221</v>
      </c>
      <c r="B228" s="295">
        <v>58.24</v>
      </c>
      <c r="C228" s="295">
        <v>34.69</v>
      </c>
      <c r="D228" s="295"/>
      <c r="E228" s="295"/>
      <c r="F228" s="295">
        <v>34.94</v>
      </c>
      <c r="G228" s="295">
        <v>20.81</v>
      </c>
      <c r="H228" s="295">
        <v>46.59</v>
      </c>
      <c r="I228" s="295">
        <v>27.75</v>
      </c>
      <c r="J228" s="295">
        <v>98.86</v>
      </c>
      <c r="K228" s="295">
        <v>59.02</v>
      </c>
      <c r="L228" s="296"/>
      <c r="M228" s="296"/>
      <c r="N228" s="296">
        <v>69.88</v>
      </c>
      <c r="O228" s="296">
        <v>41.62</v>
      </c>
      <c r="P228" s="296">
        <v>93.18</v>
      </c>
      <c r="Q228" s="296">
        <v>55.5</v>
      </c>
      <c r="R228" s="296"/>
      <c r="S228" s="296"/>
      <c r="T228" s="296"/>
      <c r="U228" s="296"/>
      <c r="V228" s="296"/>
      <c r="W228" s="296"/>
    </row>
    <row r="229" spans="1:23" ht="15.75" customHeight="1">
      <c r="A229" s="297">
        <v>222</v>
      </c>
      <c r="B229" s="295">
        <v>58.3</v>
      </c>
      <c r="C229" s="295">
        <v>34.729999999999997</v>
      </c>
      <c r="D229" s="295"/>
      <c r="E229" s="295"/>
      <c r="F229" s="295">
        <v>34.979999999999997</v>
      </c>
      <c r="G229" s="295">
        <v>20.84</v>
      </c>
      <c r="H229" s="295">
        <v>46.64</v>
      </c>
      <c r="I229" s="295">
        <v>27.78</v>
      </c>
      <c r="J229" s="295">
        <v>98.86</v>
      </c>
      <c r="K229" s="295">
        <v>59.02</v>
      </c>
      <c r="L229" s="296"/>
      <c r="M229" s="296"/>
      <c r="N229" s="296">
        <v>69.959999999999994</v>
      </c>
      <c r="O229" s="296">
        <v>41.68</v>
      </c>
      <c r="P229" s="296">
        <v>93.28</v>
      </c>
      <c r="Q229" s="296">
        <v>55.56</v>
      </c>
      <c r="R229" s="296"/>
      <c r="S229" s="296"/>
      <c r="T229" s="296"/>
      <c r="U229" s="296"/>
      <c r="V229" s="296"/>
      <c r="W229" s="296"/>
    </row>
    <row r="230" spans="1:23" ht="15.75" customHeight="1">
      <c r="A230" s="297">
        <v>223</v>
      </c>
      <c r="B230" s="295">
        <v>58.35</v>
      </c>
      <c r="C230" s="295">
        <v>34.76</v>
      </c>
      <c r="D230" s="295"/>
      <c r="E230" s="295"/>
      <c r="F230" s="295">
        <v>35.01</v>
      </c>
      <c r="G230" s="295">
        <v>20.86</v>
      </c>
      <c r="H230" s="295">
        <v>46.68</v>
      </c>
      <c r="I230" s="295">
        <v>27.81</v>
      </c>
      <c r="J230" s="295">
        <v>98.86</v>
      </c>
      <c r="K230" s="295">
        <v>59.02</v>
      </c>
      <c r="L230" s="296"/>
      <c r="M230" s="296"/>
      <c r="N230" s="296">
        <v>70.02</v>
      </c>
      <c r="O230" s="296">
        <v>41.72</v>
      </c>
      <c r="P230" s="296">
        <v>93.36</v>
      </c>
      <c r="Q230" s="296">
        <v>55.62</v>
      </c>
      <c r="R230" s="296"/>
      <c r="S230" s="296"/>
      <c r="T230" s="296"/>
      <c r="U230" s="296"/>
      <c r="V230" s="296"/>
      <c r="W230" s="296"/>
    </row>
    <row r="231" spans="1:23" ht="15.75" customHeight="1">
      <c r="A231" s="297">
        <v>224</v>
      </c>
      <c r="B231" s="295">
        <v>58.41</v>
      </c>
      <c r="C231" s="295">
        <v>34.79</v>
      </c>
      <c r="D231" s="295"/>
      <c r="E231" s="295"/>
      <c r="F231" s="295">
        <v>35.049999999999997</v>
      </c>
      <c r="G231" s="295">
        <v>20.87</v>
      </c>
      <c r="H231" s="295">
        <v>46.73</v>
      </c>
      <c r="I231" s="295">
        <v>27.83</v>
      </c>
      <c r="J231" s="295">
        <v>98.86</v>
      </c>
      <c r="K231" s="295">
        <v>59.02</v>
      </c>
      <c r="L231" s="296"/>
      <c r="M231" s="296"/>
      <c r="N231" s="296">
        <v>70.099999999999994</v>
      </c>
      <c r="O231" s="296">
        <v>41.74</v>
      </c>
      <c r="P231" s="296">
        <v>93.46</v>
      </c>
      <c r="Q231" s="296">
        <v>55.66</v>
      </c>
      <c r="R231" s="296"/>
      <c r="S231" s="296"/>
      <c r="T231" s="296"/>
      <c r="U231" s="296"/>
      <c r="V231" s="296"/>
      <c r="W231" s="296"/>
    </row>
    <row r="232" spans="1:23" ht="15.75" customHeight="1">
      <c r="A232" s="297">
        <v>225</v>
      </c>
      <c r="B232" s="295">
        <v>58.47</v>
      </c>
      <c r="C232" s="295">
        <v>34.83</v>
      </c>
      <c r="D232" s="295"/>
      <c r="E232" s="295"/>
      <c r="F232" s="295">
        <v>35.08</v>
      </c>
      <c r="G232" s="295">
        <v>20.9</v>
      </c>
      <c r="H232" s="295">
        <v>46.78</v>
      </c>
      <c r="I232" s="295">
        <v>27.86</v>
      </c>
      <c r="J232" s="295">
        <v>98.86</v>
      </c>
      <c r="K232" s="295">
        <v>59.02</v>
      </c>
      <c r="L232" s="296"/>
      <c r="M232" s="296"/>
      <c r="N232" s="296">
        <v>70.16</v>
      </c>
      <c r="O232" s="296">
        <v>41.8</v>
      </c>
      <c r="P232" s="296">
        <v>93.56</v>
      </c>
      <c r="Q232" s="296">
        <v>55.72</v>
      </c>
      <c r="R232" s="296"/>
      <c r="S232" s="296"/>
      <c r="T232" s="296"/>
      <c r="U232" s="296"/>
      <c r="V232" s="296"/>
      <c r="W232" s="296"/>
    </row>
    <row r="233" spans="1:23" ht="15.75" customHeight="1">
      <c r="A233" s="297">
        <v>226</v>
      </c>
      <c r="B233" s="295">
        <v>58.52</v>
      </c>
      <c r="C233" s="295">
        <v>34.86</v>
      </c>
      <c r="D233" s="295"/>
      <c r="E233" s="295"/>
      <c r="F233" s="295">
        <v>35.11</v>
      </c>
      <c r="G233" s="295">
        <v>20.92</v>
      </c>
      <c r="H233" s="295">
        <v>46.82</v>
      </c>
      <c r="I233" s="295">
        <v>27.89</v>
      </c>
      <c r="J233" s="295">
        <v>98.86</v>
      </c>
      <c r="K233" s="295">
        <v>59.02</v>
      </c>
      <c r="L233" s="296"/>
      <c r="M233" s="296"/>
      <c r="N233" s="296">
        <v>70.22</v>
      </c>
      <c r="O233" s="296">
        <v>41.84</v>
      </c>
      <c r="P233" s="296">
        <v>93.64</v>
      </c>
      <c r="Q233" s="296">
        <v>55.78</v>
      </c>
      <c r="R233" s="296"/>
      <c r="S233" s="296"/>
      <c r="T233" s="296"/>
      <c r="U233" s="296"/>
      <c r="V233" s="296"/>
      <c r="W233" s="296"/>
    </row>
    <row r="234" spans="1:23" ht="15.75" customHeight="1">
      <c r="A234" s="297">
        <v>227</v>
      </c>
      <c r="B234" s="295">
        <v>58.58</v>
      </c>
      <c r="C234" s="295">
        <v>34.89</v>
      </c>
      <c r="D234" s="295"/>
      <c r="E234" s="295"/>
      <c r="F234" s="295">
        <v>35.15</v>
      </c>
      <c r="G234" s="295">
        <v>20.93</v>
      </c>
      <c r="H234" s="295">
        <v>46.86</v>
      </c>
      <c r="I234" s="295">
        <v>27.91</v>
      </c>
      <c r="J234" s="295">
        <v>98.86</v>
      </c>
      <c r="K234" s="295">
        <v>59.02</v>
      </c>
      <c r="L234" s="296"/>
      <c r="M234" s="296"/>
      <c r="N234" s="296">
        <v>70.3</v>
      </c>
      <c r="O234" s="296">
        <v>41.86</v>
      </c>
      <c r="P234" s="296">
        <v>93.72</v>
      </c>
      <c r="Q234" s="296">
        <v>55.82</v>
      </c>
      <c r="R234" s="296"/>
      <c r="S234" s="296"/>
      <c r="T234" s="296"/>
      <c r="U234" s="296"/>
      <c r="V234" s="296"/>
      <c r="W234" s="296"/>
    </row>
    <row r="235" spans="1:23" ht="15.75" customHeight="1">
      <c r="A235" s="297">
        <v>228</v>
      </c>
      <c r="B235" s="295">
        <v>58.64</v>
      </c>
      <c r="C235" s="295">
        <v>34.93</v>
      </c>
      <c r="D235" s="295"/>
      <c r="E235" s="295"/>
      <c r="F235" s="295">
        <v>35.18</v>
      </c>
      <c r="G235" s="295">
        <v>20.96</v>
      </c>
      <c r="H235" s="295">
        <v>46.91</v>
      </c>
      <c r="I235" s="295">
        <v>27.94</v>
      </c>
      <c r="J235" s="295">
        <v>98.86</v>
      </c>
      <c r="K235" s="295">
        <v>59.02</v>
      </c>
      <c r="L235" s="296"/>
      <c r="M235" s="296"/>
      <c r="N235" s="296">
        <v>70.36</v>
      </c>
      <c r="O235" s="296">
        <v>41.92</v>
      </c>
      <c r="P235" s="296">
        <v>93.82</v>
      </c>
      <c r="Q235" s="296">
        <v>55.88</v>
      </c>
      <c r="R235" s="296"/>
      <c r="S235" s="296"/>
      <c r="T235" s="296"/>
      <c r="U235" s="296"/>
      <c r="V235" s="296"/>
      <c r="W235" s="296"/>
    </row>
    <row r="236" spans="1:23" ht="15.75" customHeight="1">
      <c r="A236" s="297">
        <v>229</v>
      </c>
      <c r="B236" s="295">
        <v>58.69</v>
      </c>
      <c r="C236" s="295">
        <v>34.96</v>
      </c>
      <c r="D236" s="295"/>
      <c r="E236" s="295"/>
      <c r="F236" s="295">
        <v>35.21</v>
      </c>
      <c r="G236" s="295">
        <v>20.98</v>
      </c>
      <c r="H236" s="295">
        <v>46.95</v>
      </c>
      <c r="I236" s="295">
        <v>27.97</v>
      </c>
      <c r="J236" s="295">
        <v>98.86</v>
      </c>
      <c r="K236" s="295">
        <v>59.02</v>
      </c>
      <c r="L236" s="296"/>
      <c r="M236" s="296"/>
      <c r="N236" s="296">
        <v>70.42</v>
      </c>
      <c r="O236" s="296">
        <v>41.96</v>
      </c>
      <c r="P236" s="296">
        <v>93.9</v>
      </c>
      <c r="Q236" s="296">
        <v>55.94</v>
      </c>
      <c r="R236" s="296"/>
      <c r="S236" s="296"/>
      <c r="T236" s="296"/>
      <c r="U236" s="296"/>
      <c r="V236" s="296"/>
      <c r="W236" s="296"/>
    </row>
    <row r="237" spans="1:23" ht="15.75" customHeight="1">
      <c r="A237" s="297">
        <v>230</v>
      </c>
      <c r="B237" s="295">
        <v>58.75</v>
      </c>
      <c r="C237" s="295">
        <v>34.99</v>
      </c>
      <c r="D237" s="295"/>
      <c r="E237" s="295"/>
      <c r="F237" s="295">
        <v>35.25</v>
      </c>
      <c r="G237" s="295">
        <v>20.99</v>
      </c>
      <c r="H237" s="295">
        <v>47</v>
      </c>
      <c r="I237" s="295">
        <v>27.99</v>
      </c>
      <c r="J237" s="295">
        <v>98.86</v>
      </c>
      <c r="K237" s="295">
        <v>59.02</v>
      </c>
      <c r="L237" s="296"/>
      <c r="M237" s="296"/>
      <c r="N237" s="296">
        <v>70.5</v>
      </c>
      <c r="O237" s="296">
        <v>41.98</v>
      </c>
      <c r="P237" s="296">
        <v>94</v>
      </c>
      <c r="Q237" s="296">
        <v>55.98</v>
      </c>
      <c r="R237" s="296"/>
      <c r="S237" s="296"/>
      <c r="T237" s="296"/>
      <c r="U237" s="296"/>
      <c r="V237" s="296"/>
      <c r="W237" s="296"/>
    </row>
    <row r="238" spans="1:23" ht="15.75" customHeight="1">
      <c r="A238" s="297">
        <v>231</v>
      </c>
      <c r="B238" s="295">
        <v>58.81</v>
      </c>
      <c r="C238" s="295">
        <v>35.03</v>
      </c>
      <c r="D238" s="295"/>
      <c r="E238" s="295"/>
      <c r="F238" s="295">
        <v>35.29</v>
      </c>
      <c r="G238" s="295">
        <v>21.02</v>
      </c>
      <c r="H238" s="295">
        <v>47.05</v>
      </c>
      <c r="I238" s="295">
        <v>28.02</v>
      </c>
      <c r="J238" s="295">
        <v>98.86</v>
      </c>
      <c r="K238" s="295">
        <v>59.02</v>
      </c>
      <c r="L238" s="296"/>
      <c r="M238" s="296"/>
      <c r="N238" s="296">
        <v>70.58</v>
      </c>
      <c r="O238" s="296">
        <v>42.04</v>
      </c>
      <c r="P238" s="296">
        <v>94.1</v>
      </c>
      <c r="Q238" s="296">
        <v>56.04</v>
      </c>
      <c r="R238" s="296"/>
      <c r="S238" s="296"/>
      <c r="T238" s="296"/>
      <c r="U238" s="296"/>
      <c r="V238" s="296"/>
      <c r="W238" s="296"/>
    </row>
    <row r="239" spans="1:23" ht="15.75" customHeight="1">
      <c r="A239" s="297">
        <v>232</v>
      </c>
      <c r="B239" s="295">
        <v>58.86</v>
      </c>
      <c r="C239" s="295">
        <v>35.06</v>
      </c>
      <c r="D239" s="295"/>
      <c r="E239" s="295"/>
      <c r="F239" s="295">
        <v>35.32</v>
      </c>
      <c r="G239" s="295">
        <v>21.04</v>
      </c>
      <c r="H239" s="295">
        <v>47.09</v>
      </c>
      <c r="I239" s="295">
        <v>28.05</v>
      </c>
      <c r="J239" s="295">
        <v>98.86</v>
      </c>
      <c r="K239" s="295">
        <v>59.02</v>
      </c>
      <c r="L239" s="296"/>
      <c r="M239" s="296"/>
      <c r="N239" s="296">
        <v>70.64</v>
      </c>
      <c r="O239" s="296">
        <v>42.08</v>
      </c>
      <c r="P239" s="296">
        <v>94.18</v>
      </c>
      <c r="Q239" s="296">
        <v>56.1</v>
      </c>
      <c r="R239" s="296"/>
      <c r="S239" s="296"/>
      <c r="T239" s="296"/>
      <c r="U239" s="296"/>
      <c r="V239" s="296"/>
      <c r="W239" s="296"/>
    </row>
    <row r="240" spans="1:23" ht="15.75" customHeight="1">
      <c r="A240" s="297">
        <v>233</v>
      </c>
      <c r="B240" s="295">
        <v>58.92</v>
      </c>
      <c r="C240" s="295">
        <v>35.090000000000003</v>
      </c>
      <c r="D240" s="295"/>
      <c r="E240" s="295"/>
      <c r="F240" s="295">
        <v>35.35</v>
      </c>
      <c r="G240" s="295">
        <v>21.05</v>
      </c>
      <c r="H240" s="295">
        <v>47.14</v>
      </c>
      <c r="I240" s="295">
        <v>28.07</v>
      </c>
      <c r="J240" s="295">
        <v>98.86</v>
      </c>
      <c r="K240" s="295">
        <v>59.02</v>
      </c>
      <c r="L240" s="296"/>
      <c r="M240" s="296"/>
      <c r="N240" s="296">
        <v>70.7</v>
      </c>
      <c r="O240" s="296">
        <v>42.1</v>
      </c>
      <c r="P240" s="296">
        <v>94.28</v>
      </c>
      <c r="Q240" s="296">
        <v>56.14</v>
      </c>
      <c r="R240" s="296"/>
      <c r="S240" s="296"/>
      <c r="T240" s="296"/>
      <c r="U240" s="296"/>
      <c r="V240" s="296"/>
      <c r="W240" s="296"/>
    </row>
    <row r="241" spans="1:23" ht="15.75" customHeight="1">
      <c r="A241" s="297">
        <v>234</v>
      </c>
      <c r="B241" s="295">
        <v>58.97</v>
      </c>
      <c r="C241" s="295">
        <v>35.130000000000003</v>
      </c>
      <c r="D241" s="295"/>
      <c r="E241" s="295"/>
      <c r="F241" s="295">
        <v>35.380000000000003</v>
      </c>
      <c r="G241" s="295">
        <v>21.08</v>
      </c>
      <c r="H241" s="295">
        <v>47.18</v>
      </c>
      <c r="I241" s="295">
        <v>28.1</v>
      </c>
      <c r="J241" s="295">
        <v>98.86</v>
      </c>
      <c r="K241" s="295">
        <v>59.02</v>
      </c>
      <c r="L241" s="296"/>
      <c r="M241" s="296"/>
      <c r="N241" s="296">
        <v>70.760000000000005</v>
      </c>
      <c r="O241" s="296">
        <v>42.16</v>
      </c>
      <c r="P241" s="296">
        <v>94.36</v>
      </c>
      <c r="Q241" s="296">
        <v>56.2</v>
      </c>
      <c r="R241" s="296"/>
      <c r="S241" s="296"/>
      <c r="T241" s="296"/>
      <c r="U241" s="296"/>
      <c r="V241" s="296"/>
      <c r="W241" s="296"/>
    </row>
    <row r="242" spans="1:23" ht="15.75" customHeight="1">
      <c r="A242" s="297">
        <v>235</v>
      </c>
      <c r="B242" s="295">
        <v>59.03</v>
      </c>
      <c r="C242" s="295">
        <v>35.159999999999997</v>
      </c>
      <c r="D242" s="295"/>
      <c r="E242" s="295"/>
      <c r="F242" s="295">
        <v>35.42</v>
      </c>
      <c r="G242" s="295">
        <v>21.1</v>
      </c>
      <c r="H242" s="295">
        <v>47.22</v>
      </c>
      <c r="I242" s="295">
        <v>28.13</v>
      </c>
      <c r="J242" s="295">
        <v>98.86</v>
      </c>
      <c r="K242" s="295">
        <v>59.02</v>
      </c>
      <c r="L242" s="296"/>
      <c r="M242" s="296"/>
      <c r="N242" s="296">
        <v>70.84</v>
      </c>
      <c r="O242" s="296">
        <v>42.2</v>
      </c>
      <c r="P242" s="296">
        <v>94.44</v>
      </c>
      <c r="Q242" s="296">
        <v>56.26</v>
      </c>
      <c r="R242" s="296"/>
      <c r="S242" s="296"/>
      <c r="T242" s="296"/>
      <c r="U242" s="296"/>
      <c r="V242" s="296"/>
      <c r="W242" s="296"/>
    </row>
    <row r="243" spans="1:23" ht="15.75" customHeight="1">
      <c r="A243" s="297">
        <v>236</v>
      </c>
      <c r="B243" s="295">
        <v>59.09</v>
      </c>
      <c r="C243" s="295">
        <v>35.19</v>
      </c>
      <c r="D243" s="295"/>
      <c r="E243" s="295"/>
      <c r="F243" s="295">
        <v>35.450000000000003</v>
      </c>
      <c r="G243" s="295">
        <v>21.11</v>
      </c>
      <c r="H243" s="295">
        <v>47.27</v>
      </c>
      <c r="I243" s="295">
        <v>28.15</v>
      </c>
      <c r="J243" s="295">
        <v>98.86</v>
      </c>
      <c r="K243" s="295">
        <v>59.02</v>
      </c>
      <c r="L243" s="296"/>
      <c r="M243" s="296"/>
      <c r="N243" s="296">
        <v>70.900000000000006</v>
      </c>
      <c r="O243" s="296">
        <v>42.22</v>
      </c>
      <c r="P243" s="296">
        <v>94.54</v>
      </c>
      <c r="Q243" s="296">
        <v>56.3</v>
      </c>
      <c r="R243" s="296"/>
      <c r="S243" s="296"/>
      <c r="T243" s="296"/>
      <c r="U243" s="296"/>
      <c r="V243" s="296"/>
      <c r="W243" s="296"/>
    </row>
    <row r="244" spans="1:23" ht="15.75" customHeight="1">
      <c r="A244" s="297">
        <v>237</v>
      </c>
      <c r="B244" s="295">
        <v>59.14</v>
      </c>
      <c r="C244" s="295">
        <v>35.229999999999997</v>
      </c>
      <c r="D244" s="295"/>
      <c r="E244" s="295"/>
      <c r="F244" s="295">
        <v>35.479999999999997</v>
      </c>
      <c r="G244" s="295">
        <v>21.14</v>
      </c>
      <c r="H244" s="295">
        <v>47.31</v>
      </c>
      <c r="I244" s="295">
        <v>28.18</v>
      </c>
      <c r="J244" s="295">
        <v>98.86</v>
      </c>
      <c r="K244" s="295">
        <v>59.02</v>
      </c>
      <c r="L244" s="296"/>
      <c r="M244" s="296"/>
      <c r="N244" s="296">
        <v>70.959999999999994</v>
      </c>
      <c r="O244" s="296">
        <v>42.28</v>
      </c>
      <c r="P244" s="296">
        <v>94.62</v>
      </c>
      <c r="Q244" s="296">
        <v>56.36</v>
      </c>
      <c r="R244" s="296"/>
      <c r="S244" s="296"/>
      <c r="T244" s="296"/>
      <c r="U244" s="296"/>
      <c r="V244" s="296"/>
      <c r="W244" s="296"/>
    </row>
    <row r="245" spans="1:23" ht="15.75" customHeight="1">
      <c r="A245" s="297">
        <v>238</v>
      </c>
      <c r="B245" s="295">
        <v>59.2</v>
      </c>
      <c r="C245" s="295">
        <v>35.26</v>
      </c>
      <c r="D245" s="295"/>
      <c r="E245" s="295"/>
      <c r="F245" s="295">
        <v>35.520000000000003</v>
      </c>
      <c r="G245" s="295">
        <v>21.16</v>
      </c>
      <c r="H245" s="295">
        <v>47.36</v>
      </c>
      <c r="I245" s="295">
        <v>28.21</v>
      </c>
      <c r="J245" s="295">
        <v>98.86</v>
      </c>
      <c r="K245" s="295">
        <v>59.02</v>
      </c>
      <c r="L245" s="296"/>
      <c r="M245" s="296"/>
      <c r="N245" s="296">
        <v>71.040000000000006</v>
      </c>
      <c r="O245" s="296">
        <v>42.32</v>
      </c>
      <c r="P245" s="296">
        <v>94.72</v>
      </c>
      <c r="Q245" s="296">
        <v>56.42</v>
      </c>
      <c r="R245" s="296"/>
      <c r="S245" s="296"/>
      <c r="T245" s="296"/>
      <c r="U245" s="296"/>
      <c r="V245" s="296"/>
      <c r="W245" s="296"/>
    </row>
    <row r="246" spans="1:23" ht="15.75" customHeight="1">
      <c r="A246" s="297">
        <v>239</v>
      </c>
      <c r="B246" s="295">
        <v>59.26</v>
      </c>
      <c r="C246" s="295">
        <v>35.29</v>
      </c>
      <c r="D246" s="295"/>
      <c r="E246" s="295"/>
      <c r="F246" s="295">
        <v>35.56</v>
      </c>
      <c r="G246" s="295">
        <v>21.17</v>
      </c>
      <c r="H246" s="295">
        <v>47.41</v>
      </c>
      <c r="I246" s="295">
        <v>28.23</v>
      </c>
      <c r="J246" s="295">
        <v>98.86</v>
      </c>
      <c r="K246" s="295">
        <v>59.02</v>
      </c>
      <c r="L246" s="296"/>
      <c r="M246" s="296"/>
      <c r="N246" s="296">
        <v>71.12</v>
      </c>
      <c r="O246" s="296">
        <v>42.34</v>
      </c>
      <c r="P246" s="296">
        <v>94.82</v>
      </c>
      <c r="Q246" s="296">
        <v>56.46</v>
      </c>
      <c r="R246" s="296"/>
      <c r="S246" s="296"/>
      <c r="T246" s="296"/>
      <c r="U246" s="296"/>
      <c r="V246" s="296"/>
      <c r="W246" s="296"/>
    </row>
    <row r="247" spans="1:23" ht="15.75" customHeight="1">
      <c r="A247" s="297">
        <v>240</v>
      </c>
      <c r="B247" s="295">
        <v>59.31</v>
      </c>
      <c r="C247" s="295">
        <v>35.32</v>
      </c>
      <c r="D247" s="295"/>
      <c r="E247" s="295"/>
      <c r="F247" s="295">
        <v>35.590000000000003</v>
      </c>
      <c r="G247" s="295">
        <v>21.19</v>
      </c>
      <c r="H247" s="295">
        <v>47.45</v>
      </c>
      <c r="I247" s="295">
        <v>28.26</v>
      </c>
      <c r="J247" s="295">
        <v>98.86</v>
      </c>
      <c r="K247" s="295">
        <v>59.02</v>
      </c>
      <c r="L247" s="296"/>
      <c r="M247" s="296"/>
      <c r="N247" s="296">
        <v>71.180000000000007</v>
      </c>
      <c r="O247" s="296">
        <v>42.38</v>
      </c>
      <c r="P247" s="296">
        <v>94.9</v>
      </c>
      <c r="Q247" s="296">
        <v>56.52</v>
      </c>
      <c r="R247" s="296"/>
      <c r="S247" s="296"/>
      <c r="T247" s="296"/>
      <c r="U247" s="296"/>
      <c r="V247" s="296"/>
      <c r="W247" s="296"/>
    </row>
    <row r="248" spans="1:23" ht="15.75" customHeight="1">
      <c r="A248" s="297">
        <v>241</v>
      </c>
      <c r="B248" s="295">
        <v>59.37</v>
      </c>
      <c r="C248" s="295">
        <v>35.36</v>
      </c>
      <c r="D248" s="295"/>
      <c r="E248" s="295"/>
      <c r="F248" s="295">
        <v>35.619999999999997</v>
      </c>
      <c r="G248" s="295">
        <v>21.22</v>
      </c>
      <c r="H248" s="295">
        <v>47.5</v>
      </c>
      <c r="I248" s="295">
        <v>28.29</v>
      </c>
      <c r="J248" s="295">
        <v>98.86</v>
      </c>
      <c r="K248" s="295">
        <v>59.02</v>
      </c>
      <c r="L248" s="296"/>
      <c r="M248" s="296"/>
      <c r="N248" s="296">
        <v>71.239999999999995</v>
      </c>
      <c r="O248" s="296">
        <v>42.44</v>
      </c>
      <c r="P248" s="296">
        <v>95</v>
      </c>
      <c r="Q248" s="296">
        <v>56.58</v>
      </c>
      <c r="R248" s="296"/>
      <c r="S248" s="296"/>
      <c r="T248" s="296"/>
      <c r="U248" s="296"/>
      <c r="V248" s="296"/>
      <c r="W248" s="296"/>
    </row>
    <row r="249" spans="1:23" ht="15.75" customHeight="1">
      <c r="A249" s="297">
        <v>242</v>
      </c>
      <c r="B249" s="295">
        <v>59.43</v>
      </c>
      <c r="C249" s="295">
        <v>35.39</v>
      </c>
      <c r="D249" s="295"/>
      <c r="E249" s="295"/>
      <c r="F249" s="295">
        <v>35.659999999999997</v>
      </c>
      <c r="G249" s="295">
        <v>21.23</v>
      </c>
      <c r="H249" s="295">
        <v>47.54</v>
      </c>
      <c r="I249" s="295">
        <v>28.31</v>
      </c>
      <c r="J249" s="295">
        <v>98.86</v>
      </c>
      <c r="K249" s="295">
        <v>59.02</v>
      </c>
      <c r="L249" s="296"/>
      <c r="M249" s="296"/>
      <c r="N249" s="296">
        <v>71.319999999999993</v>
      </c>
      <c r="O249" s="296">
        <v>42.46</v>
      </c>
      <c r="P249" s="296">
        <v>95.08</v>
      </c>
      <c r="Q249" s="296">
        <v>56.62</v>
      </c>
      <c r="R249" s="296"/>
      <c r="S249" s="296"/>
      <c r="T249" s="296"/>
      <c r="U249" s="296"/>
      <c r="V249" s="296"/>
      <c r="W249" s="296"/>
    </row>
    <row r="250" spans="1:23" ht="15.75" customHeight="1">
      <c r="A250" s="297">
        <v>243</v>
      </c>
      <c r="B250" s="295">
        <v>59.48</v>
      </c>
      <c r="C250" s="295">
        <v>35.42</v>
      </c>
      <c r="D250" s="295"/>
      <c r="E250" s="295"/>
      <c r="F250" s="295">
        <v>35.69</v>
      </c>
      <c r="G250" s="295">
        <v>21.25</v>
      </c>
      <c r="H250" s="295">
        <v>47.58</v>
      </c>
      <c r="I250" s="295">
        <v>28.34</v>
      </c>
      <c r="J250" s="295">
        <v>98.86</v>
      </c>
      <c r="K250" s="295">
        <v>59.02</v>
      </c>
      <c r="L250" s="296"/>
      <c r="M250" s="296"/>
      <c r="N250" s="296">
        <v>71.38</v>
      </c>
      <c r="O250" s="296">
        <v>42.5</v>
      </c>
      <c r="P250" s="296">
        <v>95.16</v>
      </c>
      <c r="Q250" s="296">
        <v>56.68</v>
      </c>
      <c r="R250" s="296"/>
      <c r="S250" s="296"/>
      <c r="T250" s="296"/>
      <c r="U250" s="296"/>
      <c r="V250" s="296"/>
      <c r="W250" s="296"/>
    </row>
    <row r="251" spans="1:23" ht="15.75" customHeight="1">
      <c r="A251" s="297">
        <v>244</v>
      </c>
      <c r="B251" s="295">
        <v>59.54</v>
      </c>
      <c r="C251" s="295">
        <v>35.46</v>
      </c>
      <c r="D251" s="295"/>
      <c r="E251" s="295"/>
      <c r="F251" s="295">
        <v>35.72</v>
      </c>
      <c r="G251" s="295">
        <v>21.28</v>
      </c>
      <c r="H251" s="295">
        <v>47.63</v>
      </c>
      <c r="I251" s="295">
        <v>28.37</v>
      </c>
      <c r="J251" s="295">
        <v>98.86</v>
      </c>
      <c r="K251" s="295">
        <v>59.02</v>
      </c>
      <c r="L251" s="296"/>
      <c r="M251" s="296"/>
      <c r="N251" s="296">
        <v>71.44</v>
      </c>
      <c r="O251" s="296">
        <v>42.56</v>
      </c>
      <c r="P251" s="296">
        <v>95.26</v>
      </c>
      <c r="Q251" s="296">
        <v>56.74</v>
      </c>
      <c r="R251" s="296"/>
      <c r="S251" s="296"/>
      <c r="T251" s="296"/>
      <c r="U251" s="296"/>
      <c r="V251" s="296"/>
      <c r="W251" s="296"/>
    </row>
    <row r="252" spans="1:23" ht="15.75" customHeight="1">
      <c r="A252" s="297">
        <v>245</v>
      </c>
      <c r="B252" s="295">
        <v>59.6</v>
      </c>
      <c r="C252" s="295">
        <v>35.49</v>
      </c>
      <c r="D252" s="295"/>
      <c r="E252" s="295"/>
      <c r="F252" s="295">
        <v>35.76</v>
      </c>
      <c r="G252" s="295">
        <v>21.29</v>
      </c>
      <c r="H252" s="295">
        <v>47.68</v>
      </c>
      <c r="I252" s="295">
        <v>28.39</v>
      </c>
      <c r="J252" s="295">
        <v>98.86</v>
      </c>
      <c r="K252" s="295">
        <v>59.02</v>
      </c>
      <c r="L252" s="296"/>
      <c r="M252" s="296"/>
      <c r="N252" s="296">
        <v>71.52</v>
      </c>
      <c r="O252" s="296">
        <v>42.58</v>
      </c>
      <c r="P252" s="296">
        <v>95.36</v>
      </c>
      <c r="Q252" s="296">
        <v>56.78</v>
      </c>
      <c r="R252" s="296"/>
      <c r="S252" s="296"/>
      <c r="T252" s="296"/>
      <c r="U252" s="296"/>
      <c r="V252" s="296"/>
      <c r="W252" s="296"/>
    </row>
    <row r="253" spans="1:23" ht="15.75" customHeight="1">
      <c r="A253" s="297">
        <v>246</v>
      </c>
      <c r="B253" s="295">
        <v>59.65</v>
      </c>
      <c r="C253" s="295">
        <v>35.520000000000003</v>
      </c>
      <c r="D253" s="295"/>
      <c r="E253" s="295"/>
      <c r="F253" s="295">
        <v>35.79</v>
      </c>
      <c r="G253" s="295">
        <v>21.31</v>
      </c>
      <c r="H253" s="295">
        <v>47.72</v>
      </c>
      <c r="I253" s="295">
        <v>28.42</v>
      </c>
      <c r="J253" s="295">
        <v>98.86</v>
      </c>
      <c r="K253" s="295">
        <v>59.02</v>
      </c>
      <c r="L253" s="296"/>
      <c r="M253" s="296"/>
      <c r="N253" s="296">
        <v>71.58</v>
      </c>
      <c r="O253" s="296">
        <v>42.62</v>
      </c>
      <c r="P253" s="296">
        <v>95.44</v>
      </c>
      <c r="Q253" s="296">
        <v>56.84</v>
      </c>
      <c r="R253" s="296"/>
      <c r="S253" s="296"/>
      <c r="T253" s="296"/>
      <c r="U253" s="296"/>
      <c r="V253" s="296"/>
      <c r="W253" s="296"/>
    </row>
    <row r="254" spans="1:23" ht="15.75" customHeight="1">
      <c r="A254" s="297">
        <v>247</v>
      </c>
      <c r="B254" s="295">
        <v>59.71</v>
      </c>
      <c r="C254" s="295">
        <v>35.56</v>
      </c>
      <c r="D254" s="295"/>
      <c r="E254" s="295"/>
      <c r="F254" s="295">
        <v>35.83</v>
      </c>
      <c r="G254" s="295">
        <v>21.34</v>
      </c>
      <c r="H254" s="295">
        <v>47.77</v>
      </c>
      <c r="I254" s="295">
        <v>28.45</v>
      </c>
      <c r="J254" s="295">
        <v>98.86</v>
      </c>
      <c r="K254" s="295">
        <v>59.02</v>
      </c>
      <c r="L254" s="296"/>
      <c r="M254" s="296"/>
      <c r="N254" s="296">
        <v>71.66</v>
      </c>
      <c r="O254" s="296">
        <v>42.68</v>
      </c>
      <c r="P254" s="296">
        <v>95.54</v>
      </c>
      <c r="Q254" s="296">
        <v>56.9</v>
      </c>
      <c r="R254" s="296"/>
      <c r="S254" s="296"/>
      <c r="T254" s="296"/>
      <c r="U254" s="296"/>
      <c r="V254" s="296"/>
      <c r="W254" s="296"/>
    </row>
    <row r="255" spans="1:23" ht="15.75" customHeight="1">
      <c r="A255" s="297">
        <v>248</v>
      </c>
      <c r="B255" s="295">
        <v>59.76</v>
      </c>
      <c r="C255" s="295">
        <v>35.590000000000003</v>
      </c>
      <c r="D255" s="295"/>
      <c r="E255" s="295"/>
      <c r="F255" s="295">
        <v>35.86</v>
      </c>
      <c r="G255" s="295">
        <v>21.35</v>
      </c>
      <c r="H255" s="295">
        <v>47.81</v>
      </c>
      <c r="I255" s="295">
        <v>28.47</v>
      </c>
      <c r="J255" s="295">
        <v>98.86</v>
      </c>
      <c r="K255" s="295">
        <v>59.02</v>
      </c>
      <c r="L255" s="296"/>
      <c r="M255" s="296"/>
      <c r="N255" s="296">
        <v>71.72</v>
      </c>
      <c r="O255" s="296">
        <v>42.7</v>
      </c>
      <c r="P255" s="296">
        <v>95.62</v>
      </c>
      <c r="Q255" s="296">
        <v>56.94</v>
      </c>
      <c r="R255" s="296"/>
      <c r="S255" s="296"/>
      <c r="T255" s="296"/>
      <c r="U255" s="296"/>
      <c r="V255" s="296"/>
      <c r="W255" s="296"/>
    </row>
    <row r="256" spans="1:23" ht="15.75" customHeight="1">
      <c r="A256" s="297">
        <v>249</v>
      </c>
      <c r="B256" s="295">
        <v>59.82</v>
      </c>
      <c r="C256" s="295">
        <v>35.619999999999997</v>
      </c>
      <c r="D256" s="295"/>
      <c r="E256" s="295"/>
      <c r="F256" s="295">
        <v>35.89</v>
      </c>
      <c r="G256" s="295">
        <v>21.37</v>
      </c>
      <c r="H256" s="295">
        <v>47.86</v>
      </c>
      <c r="I256" s="295">
        <v>28.5</v>
      </c>
      <c r="J256" s="295">
        <v>98.86</v>
      </c>
      <c r="K256" s="295">
        <v>59.02</v>
      </c>
      <c r="L256" s="296"/>
      <c r="M256" s="296"/>
      <c r="N256" s="296">
        <v>71.78</v>
      </c>
      <c r="O256" s="296">
        <v>42.74</v>
      </c>
      <c r="P256" s="296">
        <v>95.72</v>
      </c>
      <c r="Q256" s="296">
        <v>57</v>
      </c>
      <c r="R256" s="296"/>
      <c r="S256" s="296"/>
      <c r="T256" s="296"/>
      <c r="U256" s="296"/>
      <c r="V256" s="296"/>
      <c r="W256" s="296"/>
    </row>
    <row r="257" spans="1:23" ht="15.75" customHeight="1">
      <c r="A257" s="297">
        <v>250</v>
      </c>
      <c r="B257" s="295">
        <v>59.88</v>
      </c>
      <c r="C257" s="295">
        <v>35.659999999999997</v>
      </c>
      <c r="D257" s="295"/>
      <c r="E257" s="295"/>
      <c r="F257" s="295">
        <v>35.93</v>
      </c>
      <c r="G257" s="295">
        <v>21.4</v>
      </c>
      <c r="H257" s="295">
        <v>47.9</v>
      </c>
      <c r="I257" s="295">
        <v>28.53</v>
      </c>
      <c r="J257" s="295">
        <v>98.86</v>
      </c>
      <c r="K257" s="295">
        <v>59.02</v>
      </c>
      <c r="L257" s="296"/>
      <c r="M257" s="296"/>
      <c r="N257" s="296">
        <v>71.86</v>
      </c>
      <c r="O257" s="296">
        <v>42.8</v>
      </c>
      <c r="P257" s="296">
        <v>95.8</v>
      </c>
      <c r="Q257" s="296">
        <v>57.06</v>
      </c>
      <c r="R257" s="296"/>
      <c r="S257" s="296"/>
      <c r="T257" s="296"/>
      <c r="U257" s="296"/>
      <c r="V257" s="296"/>
      <c r="W257" s="296"/>
    </row>
    <row r="258" spans="1:23" ht="15.75" customHeight="1">
      <c r="A258" s="297">
        <v>999</v>
      </c>
      <c r="B258" s="295">
        <v>59.88</v>
      </c>
      <c r="C258" s="295">
        <v>35.659999999999997</v>
      </c>
      <c r="D258" s="295"/>
      <c r="E258" s="295"/>
      <c r="F258" s="295">
        <v>35.93</v>
      </c>
      <c r="G258" s="295">
        <v>21.4</v>
      </c>
      <c r="H258" s="295">
        <v>47.9</v>
      </c>
      <c r="I258" s="295">
        <v>28.53</v>
      </c>
      <c r="J258" s="295">
        <v>98.86</v>
      </c>
      <c r="K258" s="295">
        <v>59.02</v>
      </c>
      <c r="L258" s="296"/>
      <c r="M258" s="296"/>
      <c r="N258" s="296">
        <v>71.86</v>
      </c>
      <c r="O258" s="296">
        <v>42.8</v>
      </c>
      <c r="P258" s="296">
        <v>95.8</v>
      </c>
      <c r="Q258" s="296">
        <v>57.06</v>
      </c>
      <c r="R258" s="296"/>
      <c r="S258" s="296"/>
      <c r="T258" s="296"/>
      <c r="U258" s="296"/>
      <c r="V258" s="296"/>
      <c r="W258" s="296"/>
    </row>
    <row r="259" spans="1:23" ht="15.75" customHeight="1">
      <c r="A259" s="297"/>
      <c r="B259" s="295"/>
      <c r="C259" s="295"/>
      <c r="D259" s="295"/>
      <c r="E259" s="295"/>
      <c r="F259" s="295"/>
      <c r="G259" s="295"/>
      <c r="H259" s="298"/>
      <c r="I259" s="295"/>
      <c r="J259" s="295"/>
      <c r="K259" s="295"/>
      <c r="L259" s="295"/>
      <c r="M259" s="295"/>
      <c r="N259" s="295"/>
      <c r="O259" s="295"/>
      <c r="P259" s="295"/>
      <c r="Q259" s="295"/>
      <c r="R259" s="295"/>
      <c r="S259" s="296"/>
      <c r="T259" s="295"/>
      <c r="U259" s="296"/>
      <c r="V259" s="295"/>
      <c r="W259" s="295"/>
    </row>
    <row r="260" spans="1:23" ht="15.75" customHeight="1">
      <c r="A260" s="297"/>
      <c r="B260" s="295"/>
      <c r="C260" s="295"/>
      <c r="D260" s="295"/>
      <c r="E260" s="295"/>
      <c r="F260" s="295"/>
      <c r="G260" s="295"/>
      <c r="H260" s="295"/>
      <c r="I260" s="295"/>
      <c r="J260" s="295"/>
      <c r="K260" s="295"/>
      <c r="L260" s="295"/>
      <c r="M260" s="295"/>
      <c r="N260" s="295"/>
      <c r="O260" s="295"/>
      <c r="P260" s="295"/>
      <c r="Q260" s="295"/>
      <c r="R260" s="295"/>
      <c r="S260" s="296"/>
      <c r="T260" s="295"/>
      <c r="U260" s="296"/>
      <c r="V260" s="295"/>
      <c r="W260" s="295"/>
    </row>
    <row r="261" spans="1:23" ht="15.75" customHeight="1">
      <c r="A261" s="297"/>
      <c r="B261" s="295"/>
      <c r="C261" s="295"/>
      <c r="D261" s="295"/>
      <c r="E261" s="295"/>
      <c r="F261" s="295"/>
      <c r="G261" s="295"/>
      <c r="H261" s="295"/>
      <c r="I261" s="295"/>
      <c r="J261" s="295"/>
      <c r="K261" s="295"/>
      <c r="L261" s="295"/>
      <c r="M261" s="295"/>
      <c r="N261" s="295"/>
      <c r="O261" s="295"/>
      <c r="P261" s="295"/>
      <c r="Q261" s="295"/>
      <c r="R261" s="295"/>
      <c r="S261" s="296"/>
      <c r="T261" s="295"/>
      <c r="U261" s="296"/>
      <c r="V261" s="295"/>
      <c r="W261" s="295"/>
    </row>
    <row r="262" spans="1:23" ht="15.75" customHeight="1">
      <c r="A262" s="297"/>
      <c r="B262" s="295"/>
      <c r="C262" s="295"/>
      <c r="D262" s="295"/>
      <c r="E262" s="295"/>
      <c r="F262" s="295"/>
      <c r="G262" s="295"/>
      <c r="H262" s="295"/>
      <c r="I262" s="295"/>
      <c r="J262" s="295"/>
      <c r="K262" s="295"/>
      <c r="L262" s="295"/>
      <c r="M262" s="295"/>
      <c r="N262" s="295"/>
      <c r="O262" s="295"/>
      <c r="P262" s="295"/>
      <c r="Q262" s="295"/>
      <c r="R262" s="295"/>
      <c r="S262" s="296"/>
      <c r="T262" s="295"/>
      <c r="U262" s="296"/>
      <c r="V262" s="295"/>
      <c r="W262" s="295"/>
    </row>
    <row r="263" spans="1:23" ht="15.75" customHeight="1">
      <c r="A263" s="297"/>
      <c r="B263" s="295"/>
      <c r="C263" s="295"/>
      <c r="D263" s="295"/>
      <c r="E263" s="295"/>
      <c r="F263" s="295"/>
      <c r="G263" s="295"/>
      <c r="H263" s="295"/>
      <c r="I263" s="295"/>
      <c r="J263" s="295"/>
      <c r="K263" s="295"/>
      <c r="L263" s="295"/>
      <c r="M263" s="295"/>
      <c r="N263" s="295"/>
      <c r="O263" s="295"/>
      <c r="P263" s="295"/>
      <c r="Q263" s="295"/>
      <c r="R263" s="295"/>
      <c r="S263" s="296"/>
      <c r="T263" s="295"/>
      <c r="U263" s="296"/>
      <c r="V263" s="295"/>
      <c r="W263" s="295"/>
    </row>
    <row r="264" spans="1:23" ht="15.75" customHeight="1">
      <c r="A264" s="297"/>
      <c r="B264" s="295"/>
      <c r="C264" s="295"/>
      <c r="D264" s="295"/>
      <c r="E264" s="295"/>
      <c r="F264" s="295"/>
      <c r="G264" s="295"/>
      <c r="H264" s="295"/>
      <c r="I264" s="295"/>
      <c r="J264" s="295"/>
      <c r="K264" s="295"/>
      <c r="L264" s="295"/>
      <c r="M264" s="295"/>
      <c r="N264" s="295"/>
      <c r="O264" s="295"/>
      <c r="P264" s="295"/>
      <c r="Q264" s="295"/>
      <c r="R264" s="295"/>
      <c r="S264" s="296"/>
      <c r="T264" s="295"/>
      <c r="U264" s="296"/>
      <c r="V264" s="295"/>
      <c r="W264" s="295"/>
    </row>
    <row r="265" spans="1:23" ht="15.75" customHeight="1">
      <c r="A265" s="297"/>
      <c r="B265" s="295"/>
      <c r="C265" s="295"/>
      <c r="D265" s="295"/>
      <c r="E265" s="295"/>
      <c r="F265" s="295"/>
      <c r="G265" s="295"/>
      <c r="H265" s="295"/>
      <c r="I265" s="295"/>
      <c r="J265" s="295"/>
      <c r="K265" s="295"/>
      <c r="L265" s="295"/>
      <c r="M265" s="295"/>
      <c r="N265" s="295"/>
      <c r="O265" s="295"/>
      <c r="P265" s="295"/>
      <c r="Q265" s="295"/>
      <c r="R265" s="295"/>
      <c r="S265" s="296"/>
      <c r="T265" s="295"/>
      <c r="U265" s="296"/>
      <c r="V265" s="295"/>
      <c r="W265" s="295"/>
    </row>
    <row r="266" spans="1:23" ht="15.75" customHeight="1">
      <c r="A266" s="297"/>
      <c r="B266" s="295"/>
      <c r="C266" s="295"/>
      <c r="D266" s="295"/>
      <c r="E266" s="295"/>
      <c r="F266" s="295"/>
      <c r="G266" s="295"/>
      <c r="H266" s="295"/>
      <c r="I266" s="295"/>
      <c r="J266" s="295"/>
      <c r="K266" s="295"/>
      <c r="L266" s="295"/>
      <c r="M266" s="295"/>
      <c r="N266" s="295"/>
      <c r="O266" s="295"/>
      <c r="P266" s="295"/>
      <c r="Q266" s="295"/>
      <c r="R266" s="295"/>
      <c r="S266" s="296"/>
      <c r="T266" s="295"/>
      <c r="U266" s="296"/>
      <c r="V266" s="295"/>
      <c r="W266" s="295"/>
    </row>
    <row r="267" spans="1:23" ht="15.75" customHeight="1">
      <c r="A267" s="297"/>
      <c r="B267" s="295"/>
      <c r="C267" s="295"/>
      <c r="D267" s="295"/>
      <c r="E267" s="295"/>
      <c r="F267" s="295"/>
      <c r="G267" s="295"/>
      <c r="H267" s="295"/>
      <c r="I267" s="295"/>
      <c r="J267" s="295"/>
      <c r="K267" s="295"/>
      <c r="L267" s="295"/>
      <c r="M267" s="295"/>
      <c r="N267" s="295"/>
      <c r="O267" s="295"/>
      <c r="P267" s="295"/>
      <c r="Q267" s="295"/>
      <c r="R267" s="295"/>
      <c r="S267" s="296"/>
      <c r="T267" s="295"/>
      <c r="U267" s="296"/>
      <c r="V267" s="295"/>
      <c r="W267" s="295"/>
    </row>
    <row r="268" spans="1:23" ht="15.75" customHeight="1">
      <c r="A268" s="297"/>
      <c r="B268" s="295"/>
      <c r="C268" s="295"/>
      <c r="D268" s="295"/>
      <c r="E268" s="295"/>
      <c r="F268" s="295"/>
      <c r="G268" s="295"/>
      <c r="H268" s="295"/>
      <c r="I268" s="295"/>
      <c r="J268" s="295"/>
      <c r="K268" s="295"/>
      <c r="L268" s="295"/>
      <c r="M268" s="295"/>
      <c r="N268" s="295"/>
      <c r="O268" s="295"/>
      <c r="P268" s="295"/>
      <c r="Q268" s="295"/>
      <c r="R268" s="295"/>
      <c r="S268" s="296"/>
      <c r="T268" s="295"/>
      <c r="U268" s="296"/>
      <c r="V268" s="295"/>
      <c r="W268" s="295"/>
    </row>
    <row r="269" spans="1:23" ht="15.75" customHeight="1">
      <c r="A269" s="297"/>
      <c r="B269" s="295"/>
      <c r="C269" s="295"/>
      <c r="D269" s="295"/>
      <c r="E269" s="295"/>
      <c r="F269" s="295"/>
      <c r="G269" s="295"/>
      <c r="H269" s="295"/>
      <c r="I269" s="295"/>
      <c r="J269" s="295"/>
      <c r="K269" s="295"/>
      <c r="L269" s="295"/>
      <c r="M269" s="295"/>
      <c r="N269" s="295"/>
      <c r="O269" s="295"/>
      <c r="P269" s="295"/>
      <c r="Q269" s="295"/>
      <c r="R269" s="295"/>
      <c r="S269" s="296"/>
      <c r="T269" s="295"/>
      <c r="U269" s="296"/>
      <c r="V269" s="295"/>
      <c r="W269" s="295"/>
    </row>
    <row r="270" spans="1:23" ht="15.75" customHeight="1">
      <c r="A270" s="297"/>
      <c r="B270" s="295"/>
      <c r="C270" s="295"/>
      <c r="D270" s="295"/>
      <c r="E270" s="295"/>
      <c r="F270" s="295"/>
      <c r="G270" s="295"/>
      <c r="H270" s="295"/>
      <c r="I270" s="295"/>
      <c r="J270" s="295"/>
      <c r="K270" s="295"/>
      <c r="L270" s="295"/>
      <c r="M270" s="295"/>
      <c r="N270" s="295"/>
      <c r="O270" s="295"/>
      <c r="P270" s="295"/>
      <c r="Q270" s="295"/>
      <c r="R270" s="295"/>
      <c r="S270" s="296"/>
      <c r="T270" s="295"/>
      <c r="U270" s="296"/>
      <c r="V270" s="295"/>
      <c r="W270" s="295"/>
    </row>
    <row r="271" spans="1:23" ht="15.75" customHeight="1">
      <c r="A271" s="297"/>
      <c r="B271" s="295"/>
      <c r="C271" s="295"/>
      <c r="D271" s="295"/>
      <c r="E271" s="295"/>
      <c r="F271" s="295"/>
      <c r="G271" s="295"/>
      <c r="H271" s="295"/>
      <c r="I271" s="295"/>
      <c r="J271" s="295"/>
      <c r="K271" s="295"/>
      <c r="L271" s="295"/>
      <c r="M271" s="295"/>
      <c r="N271" s="295"/>
      <c r="O271" s="295"/>
      <c r="P271" s="295"/>
      <c r="Q271" s="295"/>
      <c r="R271" s="295"/>
      <c r="S271" s="296"/>
      <c r="T271" s="295"/>
      <c r="U271" s="296"/>
      <c r="V271" s="295"/>
      <c r="W271" s="295"/>
    </row>
    <row r="272" spans="1:23" ht="15.75" customHeight="1">
      <c r="A272" s="297"/>
      <c r="B272" s="295"/>
      <c r="C272" s="295"/>
      <c r="D272" s="295"/>
      <c r="E272" s="295"/>
      <c r="F272" s="295"/>
      <c r="G272" s="295"/>
      <c r="H272" s="295"/>
      <c r="I272" s="295"/>
      <c r="J272" s="295"/>
      <c r="K272" s="295"/>
      <c r="L272" s="295"/>
      <c r="M272" s="295"/>
      <c r="N272" s="295"/>
      <c r="O272" s="295"/>
      <c r="P272" s="295"/>
      <c r="Q272" s="295"/>
      <c r="R272" s="295"/>
      <c r="S272" s="296"/>
      <c r="T272" s="295"/>
      <c r="U272" s="296"/>
      <c r="V272" s="295"/>
      <c r="W272" s="295"/>
    </row>
    <row r="273" spans="1:23" ht="15.75" customHeight="1">
      <c r="A273" s="297"/>
      <c r="B273" s="295"/>
      <c r="C273" s="295"/>
      <c r="D273" s="295"/>
      <c r="E273" s="295"/>
      <c r="F273" s="295"/>
      <c r="G273" s="295"/>
      <c r="H273" s="295"/>
      <c r="I273" s="295"/>
      <c r="J273" s="295"/>
      <c r="K273" s="295"/>
      <c r="L273" s="295"/>
      <c r="M273" s="295"/>
      <c r="N273" s="295"/>
      <c r="O273" s="295"/>
      <c r="P273" s="295"/>
      <c r="Q273" s="295"/>
      <c r="R273" s="295"/>
      <c r="S273" s="296"/>
      <c r="T273" s="295"/>
      <c r="U273" s="296"/>
      <c r="V273" s="295"/>
      <c r="W273" s="295"/>
    </row>
    <row r="274" spans="1:23" ht="15.75" customHeight="1">
      <c r="A274" s="297"/>
      <c r="B274" s="295"/>
      <c r="C274" s="295"/>
      <c r="D274" s="295"/>
      <c r="E274" s="295"/>
      <c r="F274" s="295"/>
      <c r="G274" s="295"/>
      <c r="H274" s="295"/>
      <c r="I274" s="295"/>
      <c r="J274" s="295"/>
      <c r="K274" s="295"/>
      <c r="L274" s="295"/>
      <c r="M274" s="295"/>
      <c r="N274" s="295"/>
      <c r="O274" s="295"/>
      <c r="P274" s="295"/>
      <c r="Q274" s="295"/>
      <c r="R274" s="295"/>
      <c r="S274" s="296"/>
      <c r="T274" s="295"/>
      <c r="U274" s="296"/>
      <c r="V274" s="295"/>
      <c r="W274" s="295"/>
    </row>
    <row r="275" spans="1:23" ht="15.75" customHeight="1">
      <c r="A275" s="297"/>
      <c r="B275" s="295"/>
      <c r="C275" s="295"/>
      <c r="D275" s="295"/>
      <c r="E275" s="295"/>
      <c r="F275" s="295"/>
      <c r="G275" s="295"/>
      <c r="H275" s="295"/>
      <c r="I275" s="295"/>
      <c r="J275" s="295"/>
      <c r="K275" s="295"/>
      <c r="L275" s="295"/>
      <c r="M275" s="295"/>
      <c r="N275" s="295"/>
      <c r="O275" s="295"/>
      <c r="P275" s="295"/>
      <c r="Q275" s="295"/>
      <c r="R275" s="295"/>
      <c r="S275" s="296"/>
      <c r="T275" s="295"/>
      <c r="U275" s="296"/>
      <c r="V275" s="295"/>
      <c r="W275" s="295"/>
    </row>
    <row r="276" spans="1:23" ht="15.75" customHeight="1">
      <c r="A276" s="297"/>
      <c r="B276" s="295"/>
      <c r="C276" s="295"/>
      <c r="D276" s="295"/>
      <c r="E276" s="295"/>
      <c r="F276" s="295"/>
      <c r="G276" s="295"/>
      <c r="H276" s="295"/>
      <c r="I276" s="295"/>
      <c r="J276" s="295"/>
      <c r="K276" s="295"/>
      <c r="L276" s="295"/>
      <c r="M276" s="295"/>
      <c r="N276" s="295"/>
      <c r="O276" s="295"/>
      <c r="P276" s="295"/>
      <c r="Q276" s="295"/>
      <c r="R276" s="295"/>
      <c r="S276" s="296"/>
      <c r="T276" s="295"/>
      <c r="U276" s="296"/>
      <c r="V276" s="295"/>
      <c r="W276" s="295"/>
    </row>
    <row r="277" spans="1:23" ht="15.75" customHeight="1">
      <c r="A277" s="297"/>
      <c r="B277" s="295"/>
      <c r="C277" s="295"/>
      <c r="D277" s="295"/>
      <c r="E277" s="295"/>
      <c r="F277" s="295"/>
      <c r="G277" s="295"/>
      <c r="H277" s="295"/>
      <c r="I277" s="295"/>
      <c r="J277" s="295"/>
      <c r="K277" s="295"/>
      <c r="L277" s="295"/>
      <c r="M277" s="295"/>
      <c r="N277" s="295"/>
      <c r="O277" s="295"/>
      <c r="P277" s="295"/>
      <c r="Q277" s="295"/>
      <c r="R277" s="295"/>
      <c r="S277" s="296"/>
      <c r="T277" s="295"/>
      <c r="U277" s="296"/>
      <c r="V277" s="295"/>
      <c r="W277" s="295"/>
    </row>
    <row r="278" spans="1:23" ht="15.75" customHeight="1">
      <c r="A278" s="297"/>
      <c r="B278" s="295"/>
      <c r="C278" s="295"/>
      <c r="D278" s="295"/>
      <c r="E278" s="295"/>
      <c r="F278" s="295"/>
      <c r="G278" s="295"/>
      <c r="H278" s="295"/>
      <c r="I278" s="295"/>
      <c r="J278" s="295"/>
      <c r="K278" s="295"/>
      <c r="L278" s="295"/>
      <c r="M278" s="295"/>
      <c r="N278" s="295"/>
      <c r="O278" s="295"/>
      <c r="P278" s="295"/>
      <c r="Q278" s="295"/>
      <c r="R278" s="295"/>
      <c r="S278" s="296"/>
      <c r="T278" s="295"/>
      <c r="U278" s="296"/>
      <c r="V278" s="295"/>
      <c r="W278" s="295"/>
    </row>
    <row r="279" spans="1:23" ht="15.75" customHeight="1">
      <c r="A279" s="297"/>
      <c r="B279" s="295"/>
      <c r="C279" s="295"/>
      <c r="D279" s="295"/>
      <c r="E279" s="295"/>
      <c r="F279" s="295"/>
      <c r="G279" s="295"/>
      <c r="H279" s="295"/>
      <c r="I279" s="295"/>
      <c r="J279" s="295"/>
      <c r="K279" s="295"/>
      <c r="L279" s="295"/>
      <c r="M279" s="295"/>
      <c r="N279" s="295"/>
      <c r="O279" s="295"/>
      <c r="P279" s="295"/>
      <c r="Q279" s="295"/>
      <c r="R279" s="295"/>
      <c r="S279" s="296"/>
      <c r="T279" s="295"/>
      <c r="U279" s="296"/>
      <c r="V279" s="295"/>
      <c r="W279" s="295"/>
    </row>
    <row r="280" spans="1:23" ht="15.75" customHeight="1">
      <c r="A280" s="297"/>
      <c r="B280" s="295"/>
      <c r="C280" s="295"/>
      <c r="D280" s="295"/>
      <c r="E280" s="295"/>
      <c r="F280" s="295"/>
      <c r="G280" s="295"/>
      <c r="H280" s="295"/>
      <c r="I280" s="295"/>
      <c r="J280" s="295"/>
      <c r="K280" s="295"/>
      <c r="L280" s="295"/>
      <c r="M280" s="295"/>
      <c r="N280" s="295"/>
      <c r="O280" s="295"/>
      <c r="P280" s="295"/>
      <c r="Q280" s="295"/>
      <c r="R280" s="295"/>
      <c r="S280" s="296"/>
      <c r="T280" s="295"/>
      <c r="U280" s="296"/>
      <c r="V280" s="295"/>
      <c r="W280" s="295"/>
    </row>
    <row r="281" spans="1:23" ht="15.75" customHeight="1">
      <c r="A281" s="297"/>
      <c r="B281" s="295"/>
      <c r="C281" s="295"/>
      <c r="D281" s="295"/>
      <c r="E281" s="295"/>
      <c r="F281" s="295"/>
      <c r="G281" s="295"/>
      <c r="H281" s="295"/>
      <c r="I281" s="295"/>
      <c r="J281" s="295"/>
      <c r="K281" s="295"/>
      <c r="L281" s="295"/>
      <c r="M281" s="295"/>
      <c r="N281" s="295"/>
      <c r="O281" s="295"/>
      <c r="P281" s="295"/>
      <c r="Q281" s="295"/>
      <c r="R281" s="295"/>
      <c r="S281" s="296"/>
      <c r="T281" s="295"/>
      <c r="U281" s="296"/>
      <c r="V281" s="295"/>
      <c r="W281" s="295"/>
    </row>
    <row r="282" spans="1:23" ht="15.75" customHeight="1">
      <c r="A282" s="297"/>
      <c r="B282" s="295"/>
      <c r="C282" s="295"/>
      <c r="D282" s="295"/>
      <c r="E282" s="295"/>
      <c r="F282" s="295"/>
      <c r="G282" s="295"/>
      <c r="H282" s="295"/>
      <c r="I282" s="295"/>
      <c r="J282" s="295"/>
      <c r="K282" s="295"/>
      <c r="L282" s="295"/>
      <c r="M282" s="295"/>
      <c r="N282" s="295"/>
      <c r="O282" s="295"/>
      <c r="P282" s="295"/>
      <c r="Q282" s="295"/>
      <c r="R282" s="295"/>
      <c r="S282" s="296"/>
      <c r="T282" s="295"/>
      <c r="U282" s="296"/>
      <c r="V282" s="295"/>
      <c r="W282" s="295"/>
    </row>
    <row r="283" spans="1:23" ht="15.75" customHeight="1">
      <c r="A283" s="297"/>
      <c r="B283" s="295"/>
      <c r="C283" s="295"/>
      <c r="D283" s="295"/>
      <c r="E283" s="295"/>
      <c r="F283" s="295"/>
      <c r="G283" s="295"/>
      <c r="H283" s="295"/>
      <c r="I283" s="295"/>
      <c r="J283" s="295"/>
      <c r="K283" s="295"/>
      <c r="L283" s="295"/>
      <c r="M283" s="295"/>
      <c r="N283" s="295"/>
      <c r="O283" s="295"/>
      <c r="P283" s="295"/>
      <c r="Q283" s="295"/>
      <c r="R283" s="295"/>
      <c r="S283" s="296"/>
      <c r="T283" s="295"/>
      <c r="U283" s="296"/>
      <c r="V283" s="295"/>
      <c r="W283" s="295"/>
    </row>
    <row r="284" spans="1:23" ht="15.75" customHeight="1">
      <c r="A284" s="297"/>
      <c r="B284" s="295"/>
      <c r="C284" s="295"/>
      <c r="D284" s="295"/>
      <c r="E284" s="295"/>
      <c r="F284" s="295"/>
      <c r="G284" s="295"/>
      <c r="H284" s="295"/>
      <c r="I284" s="295"/>
      <c r="J284" s="295"/>
      <c r="K284" s="295"/>
      <c r="L284" s="295"/>
      <c r="M284" s="295"/>
      <c r="N284" s="295"/>
      <c r="O284" s="295"/>
      <c r="P284" s="295"/>
      <c r="Q284" s="295"/>
      <c r="R284" s="295"/>
      <c r="S284" s="296"/>
      <c r="T284" s="295"/>
      <c r="U284" s="296"/>
      <c r="V284" s="295"/>
      <c r="W284" s="295"/>
    </row>
    <row r="285" spans="1:23" ht="15.75" customHeight="1">
      <c r="A285" s="297"/>
      <c r="B285" s="295"/>
      <c r="C285" s="295"/>
      <c r="D285" s="295"/>
      <c r="E285" s="295"/>
      <c r="F285" s="295"/>
      <c r="G285" s="295"/>
      <c r="H285" s="295"/>
      <c r="I285" s="295"/>
      <c r="J285" s="295"/>
      <c r="K285" s="295"/>
      <c r="L285" s="295"/>
      <c r="M285" s="295"/>
      <c r="N285" s="295"/>
      <c r="O285" s="295"/>
      <c r="P285" s="295"/>
      <c r="Q285" s="295"/>
      <c r="R285" s="295"/>
      <c r="S285" s="296"/>
      <c r="T285" s="295"/>
      <c r="U285" s="296"/>
      <c r="V285" s="295"/>
      <c r="W285" s="295"/>
    </row>
    <row r="286" spans="1:23" ht="15.75" customHeight="1">
      <c r="A286" s="297"/>
      <c r="B286" s="295"/>
      <c r="C286" s="295"/>
      <c r="D286" s="295"/>
      <c r="E286" s="295"/>
      <c r="F286" s="295"/>
      <c r="G286" s="295"/>
      <c r="H286" s="295"/>
      <c r="I286" s="295"/>
      <c r="J286" s="295"/>
      <c r="K286" s="295"/>
      <c r="L286" s="295"/>
      <c r="M286" s="295"/>
      <c r="N286" s="295"/>
      <c r="O286" s="295"/>
      <c r="P286" s="295"/>
      <c r="Q286" s="295"/>
      <c r="R286" s="295"/>
      <c r="S286" s="296"/>
      <c r="T286" s="295"/>
      <c r="U286" s="296"/>
      <c r="V286" s="295"/>
      <c r="W286" s="295"/>
    </row>
    <row r="287" spans="1:23" ht="15.75" customHeight="1">
      <c r="A287" s="297"/>
      <c r="B287" s="295"/>
      <c r="C287" s="295"/>
      <c r="D287" s="295"/>
      <c r="E287" s="295"/>
      <c r="F287" s="295"/>
      <c r="G287" s="295"/>
      <c r="H287" s="295"/>
      <c r="I287" s="295"/>
      <c r="J287" s="295"/>
      <c r="K287" s="295"/>
      <c r="L287" s="295"/>
      <c r="M287" s="295"/>
      <c r="N287" s="295"/>
      <c r="O287" s="295"/>
      <c r="P287" s="295"/>
      <c r="Q287" s="295"/>
      <c r="R287" s="295"/>
      <c r="S287" s="296"/>
      <c r="T287" s="295"/>
      <c r="U287" s="296"/>
      <c r="V287" s="295"/>
      <c r="W287" s="295"/>
    </row>
    <row r="288" spans="1:23" ht="15.75" customHeight="1">
      <c r="A288" s="297"/>
      <c r="B288" s="295"/>
      <c r="C288" s="295"/>
      <c r="D288" s="295"/>
      <c r="E288" s="295"/>
      <c r="F288" s="295"/>
      <c r="G288" s="295"/>
      <c r="H288" s="295"/>
      <c r="I288" s="295"/>
      <c r="J288" s="295"/>
      <c r="K288" s="295"/>
      <c r="L288" s="295"/>
      <c r="M288" s="295"/>
      <c r="N288" s="295"/>
      <c r="O288" s="295"/>
      <c r="P288" s="295"/>
      <c r="Q288" s="295"/>
      <c r="R288" s="295"/>
      <c r="S288" s="296"/>
      <c r="T288" s="295"/>
      <c r="U288" s="296"/>
      <c r="V288" s="295"/>
      <c r="W288" s="295"/>
    </row>
    <row r="289" spans="1:23" ht="15.75" customHeight="1">
      <c r="A289" s="297"/>
      <c r="B289" s="295"/>
      <c r="C289" s="295"/>
      <c r="D289" s="295"/>
      <c r="E289" s="295"/>
      <c r="F289" s="295"/>
      <c r="G289" s="295"/>
      <c r="H289" s="295"/>
      <c r="I289" s="295"/>
      <c r="J289" s="295"/>
      <c r="K289" s="295"/>
      <c r="L289" s="295"/>
      <c r="M289" s="295"/>
      <c r="N289" s="295"/>
      <c r="O289" s="295"/>
      <c r="P289" s="295"/>
      <c r="Q289" s="295"/>
      <c r="R289" s="295"/>
      <c r="S289" s="296"/>
      <c r="T289" s="295"/>
      <c r="U289" s="296"/>
      <c r="V289" s="295"/>
      <c r="W289" s="295"/>
    </row>
    <row r="290" spans="1:23" ht="15.75" customHeight="1">
      <c r="A290" s="297"/>
      <c r="B290" s="295"/>
      <c r="C290" s="295"/>
      <c r="D290" s="295"/>
      <c r="E290" s="295"/>
      <c r="F290" s="295"/>
      <c r="G290" s="295"/>
      <c r="H290" s="295"/>
      <c r="I290" s="295"/>
      <c r="J290" s="295"/>
      <c r="K290" s="295"/>
      <c r="L290" s="295"/>
      <c r="M290" s="295"/>
      <c r="N290" s="295"/>
      <c r="O290" s="295"/>
      <c r="P290" s="295"/>
      <c r="Q290" s="295"/>
      <c r="R290" s="295"/>
      <c r="S290" s="296"/>
      <c r="T290" s="295"/>
      <c r="U290" s="296"/>
      <c r="V290" s="295"/>
      <c r="W290" s="295"/>
    </row>
    <row r="291" spans="1:23" ht="15.75" customHeight="1">
      <c r="A291" s="297"/>
      <c r="B291" s="295"/>
      <c r="C291" s="295"/>
      <c r="D291" s="295"/>
      <c r="E291" s="295"/>
      <c r="F291" s="295"/>
      <c r="G291" s="295"/>
      <c r="H291" s="295"/>
      <c r="I291" s="295"/>
      <c r="J291" s="295"/>
      <c r="K291" s="295"/>
      <c r="L291" s="295"/>
      <c r="M291" s="295"/>
      <c r="N291" s="295"/>
      <c r="O291" s="295"/>
      <c r="P291" s="295"/>
      <c r="Q291" s="295"/>
      <c r="R291" s="295"/>
      <c r="S291" s="296"/>
      <c r="T291" s="295"/>
      <c r="U291" s="296"/>
      <c r="V291" s="295"/>
      <c r="W291" s="295"/>
    </row>
    <row r="292" spans="1:23" ht="15.75" customHeight="1">
      <c r="A292" s="297"/>
      <c r="B292" s="295"/>
      <c r="C292" s="295"/>
      <c r="D292" s="295"/>
      <c r="E292" s="295"/>
      <c r="F292" s="295"/>
      <c r="G292" s="295"/>
      <c r="H292" s="295"/>
      <c r="I292" s="295"/>
      <c r="J292" s="295"/>
      <c r="K292" s="295"/>
      <c r="L292" s="295"/>
      <c r="M292" s="295"/>
      <c r="N292" s="295"/>
      <c r="O292" s="295"/>
      <c r="P292" s="295"/>
      <c r="Q292" s="295"/>
      <c r="R292" s="295"/>
      <c r="S292" s="296"/>
      <c r="T292" s="295"/>
      <c r="U292" s="296"/>
      <c r="V292" s="295"/>
      <c r="W292" s="295"/>
    </row>
    <row r="293" spans="1:23" ht="15.75" customHeight="1">
      <c r="A293" s="297"/>
      <c r="B293" s="295"/>
      <c r="C293" s="295"/>
      <c r="D293" s="295"/>
      <c r="E293" s="295"/>
      <c r="F293" s="295"/>
      <c r="G293" s="295"/>
      <c r="H293" s="295"/>
      <c r="I293" s="295"/>
      <c r="J293" s="295"/>
      <c r="K293" s="295"/>
      <c r="L293" s="295"/>
      <c r="M293" s="295"/>
      <c r="N293" s="295"/>
      <c r="O293" s="295"/>
      <c r="P293" s="295"/>
      <c r="Q293" s="295"/>
      <c r="R293" s="295"/>
      <c r="S293" s="296"/>
      <c r="T293" s="295"/>
      <c r="U293" s="296"/>
      <c r="V293" s="295"/>
      <c r="W293" s="295"/>
    </row>
    <row r="294" spans="1:23" ht="15.75" customHeight="1">
      <c r="A294" s="297"/>
      <c r="B294" s="295"/>
      <c r="C294" s="295"/>
      <c r="D294" s="295"/>
      <c r="E294" s="295"/>
      <c r="F294" s="295"/>
      <c r="G294" s="295"/>
      <c r="H294" s="295"/>
      <c r="I294" s="295"/>
      <c r="J294" s="295"/>
      <c r="K294" s="295"/>
      <c r="L294" s="295"/>
      <c r="M294" s="295"/>
      <c r="N294" s="295"/>
      <c r="O294" s="295"/>
      <c r="P294" s="295"/>
      <c r="Q294" s="295"/>
      <c r="R294" s="295"/>
      <c r="S294" s="296"/>
      <c r="T294" s="295"/>
      <c r="U294" s="296"/>
      <c r="V294" s="295"/>
      <c r="W294" s="295"/>
    </row>
    <row r="295" spans="1:23" ht="15.75" customHeight="1">
      <c r="A295" s="297"/>
      <c r="B295" s="295"/>
      <c r="C295" s="295"/>
      <c r="D295" s="295"/>
      <c r="E295" s="295"/>
      <c r="F295" s="295"/>
      <c r="G295" s="295"/>
      <c r="H295" s="295"/>
      <c r="I295" s="295"/>
      <c r="J295" s="295"/>
      <c r="K295" s="295"/>
      <c r="L295" s="295"/>
      <c r="M295" s="295"/>
      <c r="N295" s="295"/>
      <c r="O295" s="295"/>
      <c r="P295" s="295"/>
      <c r="Q295" s="295"/>
      <c r="R295" s="295"/>
      <c r="S295" s="296"/>
      <c r="T295" s="295"/>
      <c r="U295" s="296"/>
      <c r="V295" s="295"/>
      <c r="W295" s="295"/>
    </row>
    <row r="296" spans="1:23" ht="15.75" customHeight="1">
      <c r="A296" s="297"/>
      <c r="B296" s="295"/>
      <c r="C296" s="295"/>
      <c r="D296" s="295"/>
      <c r="E296" s="295"/>
      <c r="F296" s="295"/>
      <c r="G296" s="295"/>
      <c r="H296" s="295"/>
      <c r="I296" s="295"/>
      <c r="J296" s="295"/>
      <c r="K296" s="295"/>
      <c r="L296" s="295"/>
      <c r="M296" s="295"/>
      <c r="N296" s="295"/>
      <c r="O296" s="295"/>
      <c r="P296" s="295"/>
      <c r="Q296" s="295"/>
      <c r="R296" s="295"/>
      <c r="S296" s="296"/>
      <c r="T296" s="295"/>
      <c r="U296" s="296"/>
      <c r="V296" s="295"/>
      <c r="W296" s="295"/>
    </row>
    <row r="297" spans="1:23" ht="15.75" customHeight="1">
      <c r="A297" s="297"/>
      <c r="B297" s="295"/>
      <c r="C297" s="295"/>
      <c r="D297" s="295"/>
      <c r="E297" s="295"/>
      <c r="F297" s="295"/>
      <c r="G297" s="295"/>
      <c r="H297" s="295"/>
      <c r="I297" s="295"/>
      <c r="J297" s="295"/>
      <c r="K297" s="295"/>
      <c r="L297" s="295"/>
      <c r="M297" s="295"/>
      <c r="N297" s="295"/>
      <c r="O297" s="295"/>
      <c r="P297" s="295"/>
      <c r="Q297" s="295"/>
      <c r="R297" s="295"/>
      <c r="S297" s="296"/>
      <c r="T297" s="295"/>
      <c r="U297" s="296"/>
      <c r="V297" s="295"/>
      <c r="W297" s="295"/>
    </row>
    <row r="298" spans="1:23" ht="15.75" customHeight="1">
      <c r="A298" s="297"/>
      <c r="B298" s="295"/>
      <c r="C298" s="295"/>
      <c r="D298" s="295"/>
      <c r="E298" s="295"/>
      <c r="F298" s="295"/>
      <c r="G298" s="295"/>
      <c r="H298" s="295"/>
      <c r="I298" s="295"/>
      <c r="J298" s="295"/>
      <c r="K298" s="295"/>
      <c r="L298" s="295"/>
      <c r="M298" s="295"/>
      <c r="N298" s="295"/>
      <c r="O298" s="295"/>
      <c r="P298" s="295"/>
      <c r="Q298" s="295"/>
      <c r="R298" s="295"/>
      <c r="S298" s="296"/>
      <c r="T298" s="295"/>
      <c r="U298" s="296"/>
      <c r="V298" s="295"/>
      <c r="W298" s="295"/>
    </row>
    <row r="299" spans="1:23" ht="15.75" customHeight="1">
      <c r="A299" s="297"/>
      <c r="B299" s="295"/>
      <c r="C299" s="295"/>
      <c r="D299" s="295"/>
      <c r="E299" s="295"/>
      <c r="F299" s="295"/>
      <c r="G299" s="295"/>
      <c r="H299" s="295"/>
      <c r="I299" s="295"/>
      <c r="J299" s="295"/>
      <c r="K299" s="295"/>
      <c r="L299" s="295"/>
      <c r="M299" s="295"/>
      <c r="N299" s="295"/>
      <c r="O299" s="295"/>
      <c r="P299" s="295"/>
      <c r="Q299" s="295"/>
      <c r="R299" s="295"/>
      <c r="S299" s="296"/>
      <c r="T299" s="295"/>
      <c r="U299" s="296"/>
      <c r="V299" s="295"/>
      <c r="W299" s="295"/>
    </row>
    <row r="300" spans="1:23" ht="15.75" customHeight="1">
      <c r="A300" s="297"/>
      <c r="B300" s="295"/>
      <c r="C300" s="295"/>
      <c r="D300" s="295"/>
      <c r="E300" s="295"/>
      <c r="F300" s="295"/>
      <c r="G300" s="295"/>
      <c r="H300" s="295"/>
      <c r="I300" s="295"/>
      <c r="J300" s="295"/>
      <c r="K300" s="295"/>
      <c r="L300" s="295"/>
      <c r="M300" s="295"/>
      <c r="N300" s="295"/>
      <c r="O300" s="295"/>
      <c r="P300" s="295"/>
      <c r="Q300" s="295"/>
      <c r="R300" s="295"/>
      <c r="S300" s="296"/>
      <c r="T300" s="295"/>
      <c r="U300" s="296"/>
      <c r="V300" s="295"/>
      <c r="W300" s="295"/>
    </row>
    <row r="301" spans="1:23" ht="15.75" customHeight="1">
      <c r="A301" s="297"/>
      <c r="B301" s="295"/>
      <c r="C301" s="295"/>
      <c r="D301" s="295"/>
      <c r="E301" s="295"/>
      <c r="F301" s="295"/>
      <c r="G301" s="295"/>
      <c r="H301" s="295"/>
      <c r="I301" s="295"/>
      <c r="J301" s="295"/>
      <c r="K301" s="295"/>
      <c r="L301" s="295"/>
      <c r="M301" s="295"/>
      <c r="N301" s="295"/>
      <c r="O301" s="295"/>
      <c r="P301" s="295"/>
      <c r="Q301" s="295"/>
      <c r="R301" s="295"/>
      <c r="S301" s="296"/>
      <c r="T301" s="295"/>
      <c r="U301" s="296"/>
      <c r="V301" s="295"/>
      <c r="W301" s="295"/>
    </row>
    <row r="302" spans="1:23" ht="15.75" customHeight="1">
      <c r="A302" s="297"/>
      <c r="B302" s="295"/>
      <c r="C302" s="295"/>
      <c r="D302" s="295"/>
      <c r="E302" s="295"/>
      <c r="F302" s="295"/>
      <c r="G302" s="295"/>
      <c r="H302" s="295"/>
      <c r="I302" s="295"/>
      <c r="J302" s="295"/>
      <c r="K302" s="295"/>
      <c r="L302" s="295"/>
      <c r="M302" s="295"/>
      <c r="N302" s="295"/>
      <c r="O302" s="295"/>
      <c r="P302" s="295"/>
      <c r="Q302" s="295"/>
      <c r="R302" s="295"/>
      <c r="S302" s="296"/>
      <c r="T302" s="295"/>
      <c r="U302" s="296"/>
      <c r="V302" s="295"/>
      <c r="W302" s="295"/>
    </row>
    <row r="303" spans="1:23" ht="15.75" customHeight="1">
      <c r="A303" s="297"/>
      <c r="B303" s="295"/>
      <c r="C303" s="295"/>
      <c r="D303" s="295"/>
      <c r="E303" s="295"/>
      <c r="F303" s="295"/>
      <c r="G303" s="295"/>
      <c r="H303" s="295"/>
      <c r="I303" s="295"/>
      <c r="J303" s="295"/>
      <c r="K303" s="295"/>
      <c r="L303" s="295"/>
      <c r="M303" s="295"/>
      <c r="N303" s="295"/>
      <c r="O303" s="295"/>
      <c r="P303" s="295"/>
      <c r="Q303" s="295"/>
      <c r="R303" s="295"/>
      <c r="S303" s="296"/>
      <c r="T303" s="295"/>
      <c r="U303" s="296"/>
      <c r="V303" s="295"/>
      <c r="W303" s="295"/>
    </row>
    <row r="304" spans="1:23" ht="15.75" customHeight="1">
      <c r="A304" s="297"/>
      <c r="B304" s="295"/>
      <c r="C304" s="295"/>
      <c r="D304" s="295"/>
      <c r="E304" s="295"/>
      <c r="F304" s="295"/>
      <c r="G304" s="295"/>
      <c r="H304" s="295"/>
      <c r="I304" s="295"/>
      <c r="J304" s="295"/>
      <c r="K304" s="295"/>
      <c r="L304" s="295"/>
      <c r="M304" s="295"/>
      <c r="N304" s="295"/>
      <c r="O304" s="295"/>
      <c r="P304" s="295"/>
      <c r="Q304" s="295"/>
      <c r="R304" s="295"/>
      <c r="S304" s="296"/>
      <c r="T304" s="295"/>
      <c r="U304" s="296"/>
      <c r="V304" s="295"/>
      <c r="W304" s="295"/>
    </row>
    <row r="305" spans="1:23" ht="15.75" customHeight="1">
      <c r="A305" s="297"/>
      <c r="B305" s="295"/>
      <c r="C305" s="295"/>
      <c r="D305" s="295"/>
      <c r="E305" s="295"/>
      <c r="F305" s="295"/>
      <c r="G305" s="295"/>
      <c r="H305" s="295"/>
      <c r="I305" s="295"/>
      <c r="J305" s="295"/>
      <c r="K305" s="295"/>
      <c r="L305" s="295"/>
      <c r="M305" s="295"/>
      <c r="N305" s="295"/>
      <c r="O305" s="295"/>
      <c r="P305" s="295"/>
      <c r="Q305" s="295"/>
      <c r="R305" s="295"/>
      <c r="S305" s="296"/>
      <c r="T305" s="295"/>
      <c r="U305" s="296"/>
      <c r="V305" s="295"/>
      <c r="W305" s="295"/>
    </row>
    <row r="306" spans="1:23" ht="15.75" customHeight="1">
      <c r="A306" s="297"/>
      <c r="B306" s="295"/>
      <c r="C306" s="295"/>
      <c r="D306" s="295"/>
      <c r="E306" s="295"/>
      <c r="F306" s="295"/>
      <c r="G306" s="295"/>
      <c r="H306" s="295"/>
      <c r="I306" s="295"/>
      <c r="J306" s="295"/>
      <c r="K306" s="295"/>
      <c r="L306" s="295"/>
      <c r="M306" s="295"/>
      <c r="N306" s="295"/>
      <c r="O306" s="295"/>
      <c r="P306" s="295"/>
      <c r="Q306" s="295"/>
      <c r="R306" s="295"/>
      <c r="S306" s="296"/>
      <c r="T306" s="295"/>
      <c r="U306" s="296"/>
      <c r="V306" s="295"/>
      <c r="W306" s="295"/>
    </row>
    <row r="307" spans="1:23" ht="15.75" customHeight="1">
      <c r="A307" s="297"/>
      <c r="B307" s="295"/>
      <c r="C307" s="295"/>
      <c r="D307" s="295"/>
      <c r="E307" s="295"/>
      <c r="F307" s="295"/>
      <c r="G307" s="295"/>
      <c r="H307" s="295"/>
      <c r="I307" s="295"/>
      <c r="J307" s="295"/>
      <c r="K307" s="295"/>
      <c r="L307" s="295"/>
      <c r="M307" s="295"/>
      <c r="N307" s="295"/>
      <c r="O307" s="295"/>
      <c r="P307" s="295"/>
      <c r="Q307" s="295"/>
      <c r="R307" s="295"/>
      <c r="S307" s="296"/>
      <c r="T307" s="295"/>
      <c r="U307" s="296"/>
      <c r="V307" s="295"/>
      <c r="W307" s="295"/>
    </row>
    <row r="308" spans="1:23" ht="15.75" customHeight="1">
      <c r="A308" s="297"/>
      <c r="B308" s="295"/>
      <c r="C308" s="295"/>
      <c r="D308" s="295"/>
      <c r="E308" s="295"/>
      <c r="F308" s="295"/>
      <c r="G308" s="295"/>
      <c r="H308" s="295"/>
      <c r="I308" s="295"/>
      <c r="J308" s="295"/>
      <c r="K308" s="295"/>
      <c r="L308" s="295"/>
      <c r="M308" s="295"/>
      <c r="N308" s="295"/>
      <c r="O308" s="295"/>
      <c r="P308" s="295"/>
      <c r="Q308" s="295"/>
      <c r="R308" s="295"/>
      <c r="S308" s="296"/>
      <c r="T308" s="295"/>
      <c r="U308" s="296"/>
      <c r="V308" s="295"/>
      <c r="W308" s="295"/>
    </row>
    <row r="309" spans="1:23" ht="15.75" customHeight="1">
      <c r="A309" s="297"/>
      <c r="B309" s="295"/>
      <c r="C309" s="295"/>
      <c r="D309" s="295"/>
      <c r="E309" s="295"/>
      <c r="F309" s="295"/>
      <c r="G309" s="295"/>
      <c r="H309" s="295"/>
      <c r="I309" s="295"/>
      <c r="J309" s="295"/>
      <c r="K309" s="295"/>
      <c r="L309" s="295"/>
      <c r="M309" s="295"/>
      <c r="N309" s="295"/>
      <c r="O309" s="295"/>
      <c r="P309" s="295"/>
      <c r="Q309" s="295"/>
      <c r="R309" s="295"/>
      <c r="S309" s="296"/>
      <c r="T309" s="295"/>
      <c r="U309" s="296"/>
      <c r="V309" s="295"/>
      <c r="W309" s="295"/>
    </row>
    <row r="310" spans="1:23" ht="15.75" customHeight="1">
      <c r="A310" s="297"/>
      <c r="B310" s="295"/>
      <c r="C310" s="295"/>
      <c r="D310" s="295"/>
      <c r="E310" s="295"/>
      <c r="F310" s="295"/>
      <c r="G310" s="295"/>
      <c r="H310" s="295"/>
      <c r="I310" s="295"/>
      <c r="J310" s="295"/>
      <c r="K310" s="295"/>
      <c r="L310" s="295"/>
      <c r="M310" s="295"/>
      <c r="N310" s="295"/>
      <c r="O310" s="295"/>
      <c r="P310" s="295"/>
      <c r="Q310" s="295"/>
      <c r="R310" s="295"/>
      <c r="S310" s="296"/>
      <c r="T310" s="295"/>
      <c r="U310" s="296"/>
      <c r="V310" s="295"/>
      <c r="W310" s="295"/>
    </row>
    <row r="311" spans="1:23" ht="15.75" customHeight="1">
      <c r="A311" s="297"/>
      <c r="B311" s="295"/>
      <c r="C311" s="295"/>
      <c r="D311" s="295"/>
      <c r="E311" s="295"/>
      <c r="F311" s="295"/>
      <c r="G311" s="295"/>
      <c r="H311" s="295"/>
      <c r="I311" s="295"/>
      <c r="J311" s="295"/>
      <c r="K311" s="295"/>
      <c r="L311" s="295"/>
      <c r="M311" s="295"/>
      <c r="N311" s="295"/>
      <c r="O311" s="295"/>
      <c r="P311" s="295"/>
      <c r="Q311" s="295"/>
      <c r="R311" s="295"/>
      <c r="S311" s="296"/>
      <c r="T311" s="295"/>
      <c r="U311" s="296"/>
      <c r="V311" s="295"/>
      <c r="W311" s="295"/>
    </row>
    <row r="312" spans="1:23" ht="15.75" customHeight="1">
      <c r="A312" s="297"/>
      <c r="B312" s="295"/>
      <c r="C312" s="295"/>
      <c r="D312" s="295"/>
      <c r="E312" s="295"/>
      <c r="F312" s="295"/>
      <c r="G312" s="295"/>
      <c r="H312" s="295"/>
      <c r="I312" s="295"/>
      <c r="J312" s="295"/>
      <c r="K312" s="295"/>
      <c r="L312" s="295"/>
      <c r="M312" s="295"/>
      <c r="N312" s="295"/>
      <c r="O312" s="295"/>
      <c r="P312" s="295"/>
      <c r="Q312" s="295"/>
      <c r="R312" s="295"/>
      <c r="S312" s="296"/>
      <c r="T312" s="295"/>
      <c r="U312" s="296"/>
      <c r="V312" s="295"/>
      <c r="W312" s="295"/>
    </row>
    <row r="313" spans="1:23" ht="15.75" customHeight="1">
      <c r="A313" s="297"/>
      <c r="B313" s="295"/>
      <c r="C313" s="295"/>
      <c r="D313" s="295"/>
      <c r="E313" s="295"/>
      <c r="F313" s="295"/>
      <c r="G313" s="295"/>
      <c r="H313" s="295"/>
      <c r="I313" s="295"/>
      <c r="J313" s="295"/>
      <c r="K313" s="295"/>
      <c r="L313" s="295"/>
      <c r="M313" s="295"/>
      <c r="N313" s="295"/>
      <c r="O313" s="295"/>
      <c r="P313" s="295"/>
      <c r="Q313" s="295"/>
      <c r="R313" s="295"/>
      <c r="S313" s="296"/>
      <c r="T313" s="295"/>
      <c r="U313" s="296"/>
      <c r="V313" s="295"/>
      <c r="W313" s="295"/>
    </row>
    <row r="314" spans="1:23" ht="15.75" customHeight="1">
      <c r="A314" s="297"/>
      <c r="B314" s="295"/>
      <c r="C314" s="295"/>
      <c r="D314" s="295"/>
      <c r="E314" s="295"/>
      <c r="F314" s="295"/>
      <c r="G314" s="295"/>
      <c r="H314" s="295"/>
      <c r="I314" s="295"/>
      <c r="J314" s="295"/>
      <c r="K314" s="295"/>
      <c r="L314" s="295"/>
      <c r="M314" s="295"/>
      <c r="N314" s="295"/>
      <c r="O314" s="295"/>
      <c r="P314" s="295"/>
      <c r="Q314" s="295"/>
      <c r="R314" s="295"/>
      <c r="S314" s="296"/>
      <c r="T314" s="295"/>
      <c r="U314" s="296"/>
      <c r="V314" s="295"/>
      <c r="W314" s="295"/>
    </row>
    <row r="315" spans="1:23" ht="15.75" customHeight="1">
      <c r="A315" s="297"/>
      <c r="B315" s="295"/>
      <c r="C315" s="295"/>
      <c r="D315" s="295"/>
      <c r="E315" s="295"/>
      <c r="F315" s="295"/>
      <c r="G315" s="295"/>
      <c r="H315" s="295"/>
      <c r="I315" s="295"/>
      <c r="J315" s="295"/>
      <c r="K315" s="295"/>
      <c r="L315" s="295"/>
      <c r="M315" s="295"/>
      <c r="N315" s="295"/>
      <c r="O315" s="295"/>
      <c r="P315" s="295"/>
      <c r="Q315" s="295"/>
      <c r="R315" s="295"/>
      <c r="S315" s="296"/>
      <c r="T315" s="295"/>
      <c r="U315" s="296"/>
      <c r="V315" s="295"/>
      <c r="W315" s="295"/>
    </row>
    <row r="316" spans="1:23" ht="15.75" customHeight="1">
      <c r="A316" s="297"/>
      <c r="B316" s="295"/>
      <c r="C316" s="295"/>
      <c r="D316" s="295"/>
      <c r="E316" s="295"/>
      <c r="F316" s="295"/>
      <c r="G316" s="295"/>
      <c r="H316" s="295"/>
      <c r="I316" s="295"/>
      <c r="J316" s="295"/>
      <c r="K316" s="295"/>
      <c r="L316" s="295"/>
      <c r="M316" s="295"/>
      <c r="N316" s="295"/>
      <c r="O316" s="295"/>
      <c r="P316" s="295"/>
      <c r="Q316" s="295"/>
      <c r="R316" s="295"/>
      <c r="S316" s="296"/>
      <c r="T316" s="295"/>
      <c r="U316" s="296"/>
      <c r="V316" s="295"/>
      <c r="W316" s="295"/>
    </row>
    <row r="317" spans="1:23" ht="15.75" customHeight="1">
      <c r="A317" s="297"/>
      <c r="B317" s="295"/>
      <c r="C317" s="295"/>
      <c r="D317" s="295"/>
      <c r="E317" s="295"/>
      <c r="F317" s="295"/>
      <c r="G317" s="295"/>
      <c r="H317" s="295"/>
      <c r="I317" s="295"/>
      <c r="J317" s="295"/>
      <c r="K317" s="295"/>
      <c r="L317" s="295"/>
      <c r="M317" s="295"/>
      <c r="N317" s="295"/>
      <c r="O317" s="295"/>
      <c r="P317" s="295"/>
      <c r="Q317" s="295"/>
      <c r="R317" s="295"/>
      <c r="S317" s="296"/>
      <c r="T317" s="295"/>
      <c r="U317" s="296"/>
      <c r="V317" s="295"/>
      <c r="W317" s="295"/>
    </row>
    <row r="318" spans="1:23" ht="15.75" customHeight="1">
      <c r="A318" s="297"/>
      <c r="B318" s="295"/>
      <c r="C318" s="295"/>
      <c r="D318" s="295"/>
      <c r="E318" s="295"/>
      <c r="F318" s="295"/>
      <c r="G318" s="295"/>
      <c r="H318" s="295"/>
      <c r="I318" s="295"/>
      <c r="J318" s="295"/>
      <c r="K318" s="295"/>
      <c r="L318" s="295"/>
      <c r="M318" s="295"/>
      <c r="N318" s="295"/>
      <c r="O318" s="295"/>
      <c r="P318" s="295"/>
      <c r="Q318" s="295"/>
      <c r="R318" s="295"/>
      <c r="S318" s="296"/>
      <c r="T318" s="295"/>
      <c r="U318" s="296"/>
      <c r="V318" s="295"/>
      <c r="W318" s="295"/>
    </row>
    <row r="319" spans="1:23" ht="15.75" customHeight="1">
      <c r="A319" s="297"/>
      <c r="B319" s="295"/>
      <c r="C319" s="295"/>
      <c r="D319" s="295"/>
      <c r="E319" s="295"/>
      <c r="F319" s="295"/>
      <c r="G319" s="295"/>
      <c r="H319" s="295"/>
      <c r="I319" s="295"/>
      <c r="J319" s="295"/>
      <c r="K319" s="295"/>
      <c r="L319" s="295"/>
      <c r="M319" s="295"/>
      <c r="N319" s="295"/>
      <c r="O319" s="295"/>
      <c r="P319" s="295"/>
      <c r="Q319" s="295"/>
      <c r="R319" s="295"/>
      <c r="S319" s="296"/>
      <c r="T319" s="295"/>
      <c r="U319" s="296"/>
      <c r="V319" s="295"/>
      <c r="W319" s="295"/>
    </row>
    <row r="320" spans="1:23" ht="15.75" customHeight="1">
      <c r="A320" s="297"/>
      <c r="B320" s="295"/>
      <c r="C320" s="295"/>
      <c r="D320" s="295"/>
      <c r="E320" s="295"/>
      <c r="F320" s="295"/>
      <c r="G320" s="295"/>
      <c r="H320" s="295"/>
      <c r="I320" s="295"/>
      <c r="J320" s="295"/>
      <c r="K320" s="295"/>
      <c r="L320" s="295"/>
      <c r="M320" s="295"/>
      <c r="N320" s="295"/>
      <c r="O320" s="295"/>
      <c r="P320" s="295"/>
      <c r="Q320" s="295"/>
      <c r="R320" s="295"/>
      <c r="S320" s="296"/>
      <c r="T320" s="295"/>
      <c r="U320" s="296"/>
      <c r="V320" s="295"/>
      <c r="W320" s="295"/>
    </row>
    <row r="321" spans="1:23" ht="15.75" customHeight="1">
      <c r="A321" s="297"/>
      <c r="B321" s="295"/>
      <c r="C321" s="295"/>
      <c r="D321" s="295"/>
      <c r="E321" s="295"/>
      <c r="F321" s="295"/>
      <c r="G321" s="295"/>
      <c r="H321" s="295"/>
      <c r="I321" s="295"/>
      <c r="J321" s="295"/>
      <c r="K321" s="295"/>
      <c r="L321" s="295"/>
      <c r="M321" s="295"/>
      <c r="N321" s="295"/>
      <c r="O321" s="295"/>
      <c r="P321" s="295"/>
      <c r="Q321" s="295"/>
      <c r="R321" s="295"/>
      <c r="S321" s="296"/>
      <c r="T321" s="295"/>
      <c r="U321" s="296"/>
      <c r="V321" s="295"/>
      <c r="W321" s="295"/>
    </row>
    <row r="322" spans="1:23" ht="15.75" customHeight="1">
      <c r="A322" s="297"/>
      <c r="B322" s="295"/>
      <c r="C322" s="295"/>
      <c r="D322" s="295"/>
      <c r="E322" s="295"/>
      <c r="F322" s="295"/>
      <c r="G322" s="295"/>
      <c r="H322" s="295"/>
      <c r="I322" s="295"/>
      <c r="J322" s="295"/>
      <c r="K322" s="295"/>
      <c r="L322" s="295"/>
      <c r="M322" s="295"/>
      <c r="N322" s="295"/>
      <c r="O322" s="295"/>
      <c r="P322" s="295"/>
      <c r="Q322" s="295"/>
      <c r="R322" s="295"/>
      <c r="S322" s="296"/>
      <c r="T322" s="295"/>
      <c r="U322" s="296"/>
      <c r="V322" s="295"/>
      <c r="W322" s="295"/>
    </row>
    <row r="323" spans="1:23" ht="15.75" customHeight="1">
      <c r="A323" s="297"/>
      <c r="B323" s="295"/>
      <c r="C323" s="295"/>
      <c r="D323" s="295"/>
      <c r="E323" s="295"/>
      <c r="F323" s="295"/>
      <c r="G323" s="295"/>
      <c r="H323" s="295"/>
      <c r="I323" s="295"/>
      <c r="J323" s="295"/>
      <c r="K323" s="295"/>
      <c r="L323" s="295"/>
      <c r="M323" s="295"/>
      <c r="N323" s="295"/>
      <c r="O323" s="295"/>
      <c r="P323" s="295"/>
      <c r="Q323" s="295"/>
      <c r="R323" s="295"/>
      <c r="S323" s="296"/>
      <c r="T323" s="295"/>
      <c r="U323" s="296"/>
      <c r="V323" s="295"/>
      <c r="W323" s="295"/>
    </row>
    <row r="324" spans="1:23" ht="15.75" customHeight="1">
      <c r="A324" s="297"/>
      <c r="B324" s="295"/>
      <c r="C324" s="295"/>
      <c r="D324" s="295"/>
      <c r="E324" s="295"/>
      <c r="F324" s="295"/>
      <c r="G324" s="295"/>
      <c r="H324" s="295"/>
      <c r="I324" s="295"/>
      <c r="J324" s="295"/>
      <c r="K324" s="295"/>
      <c r="L324" s="295"/>
      <c r="M324" s="295"/>
      <c r="N324" s="295"/>
      <c r="O324" s="295"/>
      <c r="P324" s="295"/>
      <c r="Q324" s="295"/>
      <c r="R324" s="295"/>
      <c r="S324" s="296"/>
      <c r="T324" s="295"/>
      <c r="U324" s="296"/>
      <c r="V324" s="295"/>
      <c r="W324" s="295"/>
    </row>
    <row r="325" spans="1:23" ht="15.75" customHeight="1">
      <c r="A325" s="297"/>
      <c r="B325" s="295"/>
      <c r="C325" s="295"/>
      <c r="D325" s="295"/>
      <c r="E325" s="295"/>
      <c r="F325" s="295"/>
      <c r="G325" s="295"/>
      <c r="H325" s="295"/>
      <c r="I325" s="295"/>
      <c r="J325" s="295"/>
      <c r="K325" s="295"/>
      <c r="L325" s="295"/>
      <c r="M325" s="295"/>
      <c r="N325" s="295"/>
      <c r="O325" s="295"/>
      <c r="P325" s="295"/>
      <c r="Q325" s="295"/>
      <c r="R325" s="295"/>
      <c r="S325" s="296"/>
      <c r="T325" s="295"/>
      <c r="U325" s="296"/>
      <c r="V325" s="295"/>
      <c r="W325" s="295"/>
    </row>
    <row r="326" spans="1:23" ht="15.75" customHeight="1">
      <c r="A326" s="297"/>
      <c r="B326" s="295"/>
      <c r="C326" s="295"/>
      <c r="D326" s="295"/>
      <c r="E326" s="295"/>
      <c r="F326" s="295"/>
      <c r="G326" s="295"/>
      <c r="H326" s="295"/>
      <c r="I326" s="295"/>
      <c r="J326" s="295"/>
      <c r="K326" s="295"/>
      <c r="L326" s="295"/>
      <c r="M326" s="295"/>
      <c r="N326" s="295"/>
      <c r="O326" s="295"/>
      <c r="P326" s="295"/>
      <c r="Q326" s="295"/>
      <c r="R326" s="295"/>
      <c r="S326" s="296"/>
      <c r="T326" s="295"/>
      <c r="U326" s="296"/>
      <c r="V326" s="295"/>
      <c r="W326" s="295"/>
    </row>
    <row r="327" spans="1:23" ht="15.75" customHeight="1">
      <c r="A327" s="297"/>
      <c r="B327" s="295"/>
      <c r="C327" s="295"/>
      <c r="D327" s="295"/>
      <c r="E327" s="295"/>
      <c r="F327" s="295"/>
      <c r="G327" s="295"/>
      <c r="H327" s="295"/>
      <c r="I327" s="295"/>
      <c r="J327" s="295"/>
      <c r="K327" s="295"/>
      <c r="L327" s="295"/>
      <c r="M327" s="295"/>
      <c r="N327" s="295"/>
      <c r="O327" s="295"/>
      <c r="P327" s="295"/>
      <c r="Q327" s="295"/>
      <c r="R327" s="295"/>
      <c r="S327" s="296"/>
      <c r="T327" s="295"/>
      <c r="U327" s="296"/>
      <c r="V327" s="295"/>
      <c r="W327" s="295"/>
    </row>
    <row r="328" spans="1:23" ht="15.75" customHeight="1">
      <c r="A328" s="297"/>
      <c r="B328" s="295"/>
      <c r="C328" s="295"/>
      <c r="D328" s="295"/>
      <c r="E328" s="295"/>
      <c r="F328" s="295"/>
      <c r="G328" s="295"/>
      <c r="H328" s="295"/>
      <c r="I328" s="295"/>
      <c r="J328" s="295"/>
      <c r="K328" s="295"/>
      <c r="L328" s="295"/>
      <c r="M328" s="295"/>
      <c r="N328" s="295"/>
      <c r="O328" s="295"/>
      <c r="P328" s="295"/>
      <c r="Q328" s="295"/>
      <c r="R328" s="295"/>
      <c r="S328" s="296"/>
      <c r="T328" s="295"/>
      <c r="U328" s="296"/>
      <c r="V328" s="295"/>
      <c r="W328" s="295"/>
    </row>
    <row r="329" spans="1:23" ht="15.75" customHeight="1">
      <c r="A329" s="297"/>
      <c r="B329" s="295"/>
      <c r="C329" s="295"/>
      <c r="D329" s="295"/>
      <c r="E329" s="295"/>
      <c r="F329" s="295"/>
      <c r="G329" s="295"/>
      <c r="H329" s="295"/>
      <c r="I329" s="295"/>
      <c r="J329" s="295"/>
      <c r="K329" s="295"/>
      <c r="L329" s="295"/>
      <c r="M329" s="295"/>
      <c r="N329" s="295"/>
      <c r="O329" s="295"/>
      <c r="P329" s="295"/>
      <c r="Q329" s="295"/>
      <c r="R329" s="295"/>
      <c r="S329" s="296"/>
      <c r="T329" s="295"/>
      <c r="U329" s="296"/>
      <c r="V329" s="295"/>
      <c r="W329" s="295"/>
    </row>
    <row r="330" spans="1:23" ht="15.75" customHeight="1">
      <c r="A330" s="297"/>
      <c r="B330" s="295"/>
      <c r="C330" s="295"/>
      <c r="D330" s="295"/>
      <c r="E330" s="295"/>
      <c r="F330" s="295"/>
      <c r="G330" s="295"/>
      <c r="H330" s="295"/>
      <c r="I330" s="295"/>
      <c r="J330" s="295"/>
      <c r="K330" s="295"/>
      <c r="L330" s="295"/>
      <c r="M330" s="295"/>
      <c r="N330" s="295"/>
      <c r="O330" s="295"/>
      <c r="P330" s="295"/>
      <c r="Q330" s="295"/>
      <c r="R330" s="295"/>
      <c r="S330" s="296"/>
      <c r="T330" s="295"/>
      <c r="U330" s="296"/>
      <c r="V330" s="295"/>
      <c r="W330" s="295"/>
    </row>
    <row r="331" spans="1:23" ht="15.75" customHeight="1">
      <c r="A331" s="297"/>
      <c r="B331" s="295"/>
      <c r="C331" s="295"/>
      <c r="D331" s="295"/>
      <c r="E331" s="295"/>
      <c r="F331" s="295"/>
      <c r="G331" s="295"/>
      <c r="H331" s="295"/>
      <c r="I331" s="295"/>
      <c r="J331" s="295"/>
      <c r="K331" s="295"/>
      <c r="L331" s="295"/>
      <c r="M331" s="295"/>
      <c r="N331" s="295"/>
      <c r="O331" s="295"/>
      <c r="P331" s="295"/>
      <c r="Q331" s="295"/>
      <c r="R331" s="295"/>
      <c r="S331" s="296"/>
      <c r="T331" s="295"/>
      <c r="U331" s="296"/>
      <c r="V331" s="295"/>
      <c r="W331" s="295"/>
    </row>
    <row r="332" spans="1:23" ht="15.75" customHeight="1">
      <c r="A332" s="297"/>
      <c r="B332" s="295"/>
      <c r="C332" s="295"/>
      <c r="D332" s="295"/>
      <c r="E332" s="295"/>
      <c r="F332" s="295"/>
      <c r="G332" s="295"/>
      <c r="H332" s="295"/>
      <c r="I332" s="295"/>
      <c r="J332" s="295"/>
      <c r="K332" s="295"/>
      <c r="L332" s="295"/>
      <c r="M332" s="295"/>
      <c r="N332" s="295"/>
      <c r="O332" s="295"/>
      <c r="P332" s="295"/>
      <c r="Q332" s="295"/>
      <c r="R332" s="295"/>
      <c r="S332" s="296"/>
      <c r="T332" s="295"/>
      <c r="U332" s="296"/>
      <c r="V332" s="295"/>
      <c r="W332" s="295"/>
    </row>
    <row r="333" spans="1:23" ht="15.75" customHeight="1">
      <c r="A333" s="297"/>
      <c r="B333" s="295"/>
      <c r="C333" s="295"/>
      <c r="D333" s="295"/>
      <c r="E333" s="295"/>
      <c r="F333" s="295"/>
      <c r="G333" s="295"/>
      <c r="H333" s="295"/>
      <c r="I333" s="295"/>
      <c r="J333" s="295"/>
      <c r="K333" s="295"/>
      <c r="L333" s="295"/>
      <c r="M333" s="295"/>
      <c r="N333" s="295"/>
      <c r="O333" s="295"/>
      <c r="P333" s="295"/>
      <c r="Q333" s="295"/>
      <c r="R333" s="295"/>
      <c r="S333" s="296"/>
      <c r="T333" s="295"/>
      <c r="U333" s="296"/>
      <c r="V333" s="295"/>
      <c r="W333" s="295"/>
    </row>
    <row r="334" spans="1:23" ht="15.75" customHeight="1">
      <c r="A334" s="297"/>
      <c r="B334" s="295"/>
      <c r="C334" s="295"/>
      <c r="D334" s="295"/>
      <c r="E334" s="295"/>
      <c r="F334" s="295"/>
      <c r="G334" s="295"/>
      <c r="H334" s="295"/>
      <c r="I334" s="295"/>
      <c r="J334" s="295"/>
      <c r="K334" s="295"/>
      <c r="L334" s="295"/>
      <c r="M334" s="295"/>
      <c r="N334" s="295"/>
      <c r="O334" s="295"/>
      <c r="P334" s="295"/>
      <c r="Q334" s="295"/>
      <c r="R334" s="295"/>
      <c r="S334" s="296"/>
      <c r="T334" s="295"/>
      <c r="U334" s="296"/>
      <c r="V334" s="295"/>
      <c r="W334" s="295"/>
    </row>
    <row r="335" spans="1:23" ht="15.75" customHeight="1">
      <c r="A335" s="297"/>
      <c r="B335" s="295"/>
      <c r="C335" s="295"/>
      <c r="D335" s="295"/>
      <c r="E335" s="295"/>
      <c r="F335" s="295"/>
      <c r="G335" s="295"/>
      <c r="H335" s="295"/>
      <c r="I335" s="295"/>
      <c r="J335" s="295"/>
      <c r="K335" s="295"/>
      <c r="L335" s="295"/>
      <c r="M335" s="295"/>
      <c r="N335" s="295"/>
      <c r="O335" s="295"/>
      <c r="P335" s="295"/>
      <c r="Q335" s="295"/>
      <c r="R335" s="295"/>
      <c r="S335" s="296"/>
      <c r="T335" s="295"/>
      <c r="U335" s="296"/>
      <c r="V335" s="295"/>
      <c r="W335" s="295"/>
    </row>
    <row r="336" spans="1:23" ht="15.75" customHeight="1">
      <c r="A336" s="297"/>
      <c r="B336" s="295"/>
      <c r="C336" s="295"/>
      <c r="D336" s="295"/>
      <c r="E336" s="295"/>
      <c r="F336" s="295"/>
      <c r="G336" s="295"/>
      <c r="H336" s="295"/>
      <c r="I336" s="295"/>
      <c r="J336" s="295"/>
      <c r="K336" s="295"/>
      <c r="L336" s="295"/>
      <c r="M336" s="295"/>
      <c r="N336" s="295"/>
      <c r="O336" s="295"/>
      <c r="P336" s="295"/>
      <c r="Q336" s="295"/>
      <c r="R336" s="295"/>
      <c r="S336" s="296"/>
      <c r="T336" s="295"/>
      <c r="U336" s="296"/>
      <c r="V336" s="295"/>
      <c r="W336" s="295"/>
    </row>
    <row r="337" spans="1:23" ht="15.75" customHeight="1">
      <c r="A337" s="297"/>
      <c r="B337" s="295"/>
      <c r="C337" s="295"/>
      <c r="D337" s="295"/>
      <c r="E337" s="295"/>
      <c r="F337" s="295"/>
      <c r="G337" s="295"/>
      <c r="H337" s="295"/>
      <c r="I337" s="295"/>
      <c r="J337" s="295"/>
      <c r="K337" s="295"/>
      <c r="L337" s="295"/>
      <c r="M337" s="295"/>
      <c r="N337" s="295"/>
      <c r="O337" s="295"/>
      <c r="P337" s="295"/>
      <c r="Q337" s="295"/>
      <c r="R337" s="295"/>
      <c r="S337" s="296"/>
      <c r="T337" s="295"/>
      <c r="U337" s="296"/>
      <c r="V337" s="295"/>
      <c r="W337" s="295"/>
    </row>
    <row r="338" spans="1:23" ht="15.75" customHeight="1">
      <c r="A338" s="297"/>
      <c r="B338" s="295"/>
      <c r="C338" s="295"/>
      <c r="D338" s="295"/>
      <c r="E338" s="295"/>
      <c r="F338" s="295"/>
      <c r="G338" s="295"/>
      <c r="H338" s="295"/>
      <c r="I338" s="295"/>
      <c r="J338" s="295"/>
      <c r="K338" s="295"/>
      <c r="L338" s="295"/>
      <c r="M338" s="295"/>
      <c r="N338" s="295"/>
      <c r="O338" s="295"/>
      <c r="P338" s="295"/>
      <c r="Q338" s="295"/>
      <c r="R338" s="295"/>
      <c r="S338" s="296"/>
      <c r="T338" s="295"/>
      <c r="U338" s="296"/>
      <c r="V338" s="295"/>
      <c r="W338" s="295"/>
    </row>
    <row r="339" spans="1:23" ht="15.75" customHeight="1">
      <c r="A339" s="297"/>
      <c r="B339" s="295"/>
      <c r="C339" s="295"/>
      <c r="D339" s="295"/>
      <c r="E339" s="295"/>
      <c r="F339" s="295"/>
      <c r="G339" s="295"/>
      <c r="H339" s="295"/>
      <c r="I339" s="295"/>
      <c r="J339" s="295"/>
      <c r="K339" s="295"/>
      <c r="L339" s="295"/>
      <c r="M339" s="295"/>
      <c r="N339" s="295"/>
      <c r="O339" s="295"/>
      <c r="P339" s="295"/>
      <c r="Q339" s="295"/>
      <c r="R339" s="295"/>
      <c r="S339" s="296"/>
      <c r="T339" s="295"/>
      <c r="U339" s="296"/>
      <c r="V339" s="295"/>
      <c r="W339" s="295"/>
    </row>
    <row r="340" spans="1:23" ht="15.75" customHeight="1">
      <c r="A340" s="297"/>
      <c r="B340" s="295"/>
      <c r="C340" s="295"/>
      <c r="D340" s="295"/>
      <c r="E340" s="295"/>
      <c r="F340" s="295"/>
      <c r="G340" s="295"/>
      <c r="H340" s="295"/>
      <c r="I340" s="295"/>
      <c r="J340" s="295"/>
      <c r="K340" s="295"/>
      <c r="L340" s="295"/>
      <c r="M340" s="295"/>
      <c r="N340" s="295"/>
      <c r="O340" s="295"/>
      <c r="P340" s="295"/>
      <c r="Q340" s="295"/>
      <c r="R340" s="295"/>
      <c r="S340" s="296"/>
      <c r="T340" s="295"/>
      <c r="U340" s="296"/>
      <c r="V340" s="295"/>
      <c r="W340" s="295"/>
    </row>
    <row r="341" spans="1:23" ht="15.75" customHeight="1">
      <c r="A341" s="297"/>
      <c r="B341" s="295"/>
      <c r="C341" s="295"/>
      <c r="D341" s="295"/>
      <c r="E341" s="295"/>
      <c r="F341" s="295"/>
      <c r="G341" s="295"/>
      <c r="H341" s="295"/>
      <c r="I341" s="295"/>
      <c r="J341" s="295"/>
      <c r="K341" s="295"/>
      <c r="L341" s="295"/>
      <c r="M341" s="295"/>
      <c r="N341" s="295"/>
      <c r="O341" s="295"/>
      <c r="P341" s="295"/>
      <c r="Q341" s="295"/>
      <c r="R341" s="295"/>
      <c r="S341" s="296"/>
      <c r="T341" s="295"/>
      <c r="U341" s="296"/>
      <c r="V341" s="295"/>
      <c r="W341" s="295"/>
    </row>
    <row r="342" spans="1:23" ht="15.75" customHeight="1">
      <c r="A342" s="297"/>
      <c r="B342" s="295"/>
      <c r="C342" s="295"/>
      <c r="D342" s="295"/>
      <c r="E342" s="295"/>
      <c r="F342" s="295"/>
      <c r="G342" s="295"/>
      <c r="H342" s="295"/>
      <c r="I342" s="295"/>
      <c r="J342" s="295"/>
      <c r="K342" s="295"/>
      <c r="L342" s="295"/>
      <c r="M342" s="295"/>
      <c r="N342" s="295"/>
      <c r="O342" s="295"/>
      <c r="P342" s="295"/>
      <c r="Q342" s="295"/>
      <c r="R342" s="295"/>
      <c r="S342" s="296"/>
      <c r="T342" s="295"/>
      <c r="U342" s="296"/>
      <c r="V342" s="295"/>
      <c r="W342" s="295"/>
    </row>
    <row r="343" spans="1:23" ht="15.75" customHeight="1">
      <c r="A343" s="297"/>
      <c r="B343" s="295"/>
      <c r="C343" s="295"/>
      <c r="D343" s="295"/>
      <c r="E343" s="295"/>
      <c r="F343" s="295"/>
      <c r="G343" s="295"/>
      <c r="H343" s="295"/>
      <c r="I343" s="295"/>
      <c r="J343" s="295"/>
      <c r="K343" s="295"/>
      <c r="L343" s="295"/>
      <c r="M343" s="295"/>
      <c r="N343" s="295"/>
      <c r="O343" s="295"/>
      <c r="P343" s="295"/>
      <c r="Q343" s="295"/>
      <c r="R343" s="295"/>
      <c r="S343" s="296"/>
      <c r="T343" s="295"/>
      <c r="U343" s="296"/>
      <c r="V343" s="295"/>
      <c r="W343" s="295"/>
    </row>
    <row r="344" spans="1:23" ht="15.75" customHeight="1">
      <c r="A344" s="297"/>
      <c r="B344" s="295"/>
      <c r="C344" s="295"/>
      <c r="D344" s="295"/>
      <c r="E344" s="295"/>
      <c r="F344" s="295"/>
      <c r="G344" s="295"/>
      <c r="H344" s="295"/>
      <c r="I344" s="295"/>
      <c r="J344" s="295"/>
      <c r="K344" s="295"/>
      <c r="L344" s="295"/>
      <c r="M344" s="295"/>
      <c r="N344" s="295"/>
      <c r="O344" s="295"/>
      <c r="P344" s="295"/>
      <c r="Q344" s="295"/>
      <c r="R344" s="295"/>
      <c r="S344" s="296"/>
      <c r="T344" s="295"/>
      <c r="U344" s="296"/>
      <c r="V344" s="295"/>
      <c r="W344" s="295"/>
    </row>
    <row r="345" spans="1:23" ht="15.75" customHeight="1">
      <c r="A345" s="297"/>
      <c r="B345" s="295"/>
      <c r="C345" s="295"/>
      <c r="D345" s="295"/>
      <c r="E345" s="295"/>
      <c r="F345" s="295"/>
      <c r="G345" s="295"/>
      <c r="H345" s="295"/>
      <c r="I345" s="295"/>
      <c r="J345" s="295"/>
      <c r="K345" s="295"/>
      <c r="L345" s="295"/>
      <c r="M345" s="295"/>
      <c r="N345" s="295"/>
      <c r="O345" s="295"/>
      <c r="P345" s="295"/>
      <c r="Q345" s="295"/>
      <c r="R345" s="295"/>
      <c r="S345" s="296"/>
      <c r="T345" s="295"/>
      <c r="U345" s="296"/>
      <c r="V345" s="295"/>
      <c r="W345" s="295"/>
    </row>
    <row r="346" spans="1:23" ht="15.75" customHeight="1">
      <c r="A346" s="297"/>
      <c r="B346" s="295"/>
      <c r="C346" s="295"/>
      <c r="D346" s="295"/>
      <c r="E346" s="295"/>
      <c r="F346" s="295"/>
      <c r="G346" s="295"/>
      <c r="H346" s="295"/>
      <c r="I346" s="295"/>
      <c r="J346" s="295"/>
      <c r="K346" s="295"/>
      <c r="L346" s="295"/>
      <c r="M346" s="295"/>
      <c r="N346" s="295"/>
      <c r="O346" s="295"/>
      <c r="P346" s="295"/>
      <c r="Q346" s="295"/>
      <c r="R346" s="295"/>
      <c r="S346" s="296"/>
      <c r="T346" s="295"/>
      <c r="U346" s="296"/>
      <c r="V346" s="295"/>
      <c r="W346" s="295"/>
    </row>
    <row r="347" spans="1:23" ht="15.75" customHeight="1">
      <c r="A347" s="297"/>
      <c r="B347" s="295"/>
      <c r="C347" s="295"/>
      <c r="D347" s="295"/>
      <c r="E347" s="295"/>
      <c r="F347" s="295"/>
      <c r="G347" s="295"/>
      <c r="H347" s="295"/>
      <c r="I347" s="295"/>
      <c r="J347" s="295"/>
      <c r="K347" s="295"/>
      <c r="L347" s="295"/>
      <c r="M347" s="295"/>
      <c r="N347" s="295"/>
      <c r="O347" s="295"/>
      <c r="P347" s="295"/>
      <c r="Q347" s="295"/>
      <c r="R347" s="295"/>
      <c r="S347" s="296"/>
      <c r="T347" s="295"/>
      <c r="U347" s="296"/>
      <c r="V347" s="295"/>
      <c r="W347" s="295"/>
    </row>
    <row r="348" spans="1:23" ht="15.75" customHeight="1">
      <c r="A348" s="297"/>
      <c r="B348" s="295"/>
      <c r="C348" s="295"/>
      <c r="D348" s="295"/>
      <c r="E348" s="295"/>
      <c r="F348" s="295"/>
      <c r="G348" s="295"/>
      <c r="H348" s="295"/>
      <c r="I348" s="295"/>
      <c r="J348" s="295"/>
      <c r="K348" s="295"/>
      <c r="L348" s="295"/>
      <c r="M348" s="295"/>
      <c r="N348" s="295"/>
      <c r="O348" s="295"/>
      <c r="P348" s="295"/>
      <c r="Q348" s="295"/>
      <c r="R348" s="295"/>
      <c r="S348" s="296"/>
      <c r="T348" s="295"/>
      <c r="U348" s="296"/>
      <c r="V348" s="295"/>
      <c r="W348" s="295"/>
    </row>
    <row r="349" spans="1:23" ht="15.75" customHeight="1">
      <c r="A349" s="297"/>
      <c r="B349" s="295"/>
      <c r="C349" s="295"/>
      <c r="D349" s="295"/>
      <c r="E349" s="295"/>
      <c r="F349" s="295"/>
      <c r="G349" s="295"/>
      <c r="H349" s="295"/>
      <c r="I349" s="295"/>
      <c r="J349" s="295"/>
      <c r="K349" s="295"/>
      <c r="L349" s="295"/>
      <c r="M349" s="295"/>
      <c r="N349" s="295"/>
      <c r="O349" s="295"/>
      <c r="P349" s="295"/>
      <c r="Q349" s="295"/>
      <c r="R349" s="295"/>
      <c r="S349" s="296"/>
      <c r="T349" s="295"/>
      <c r="U349" s="296"/>
      <c r="V349" s="295"/>
      <c r="W349" s="295"/>
    </row>
    <row r="350" spans="1:23" ht="15.75" customHeight="1">
      <c r="A350" s="297"/>
      <c r="B350" s="295"/>
      <c r="C350" s="295"/>
      <c r="D350" s="295"/>
      <c r="E350" s="295"/>
      <c r="F350" s="295"/>
      <c r="G350" s="295"/>
      <c r="H350" s="295"/>
      <c r="I350" s="295"/>
      <c r="J350" s="295"/>
      <c r="K350" s="295"/>
      <c r="L350" s="295"/>
      <c r="M350" s="295"/>
      <c r="N350" s="295"/>
      <c r="O350" s="295"/>
      <c r="P350" s="295"/>
      <c r="Q350" s="295"/>
      <c r="R350" s="295"/>
      <c r="S350" s="296"/>
      <c r="T350" s="295"/>
      <c r="U350" s="296"/>
      <c r="V350" s="295"/>
      <c r="W350" s="295"/>
    </row>
    <row r="351" spans="1:23" ht="15.75" customHeight="1">
      <c r="A351" s="297"/>
      <c r="B351" s="295"/>
      <c r="C351" s="295"/>
      <c r="D351" s="295"/>
      <c r="E351" s="295"/>
      <c r="F351" s="295"/>
      <c r="G351" s="295"/>
      <c r="H351" s="295"/>
      <c r="I351" s="295"/>
      <c r="J351" s="295"/>
      <c r="K351" s="295"/>
      <c r="L351" s="295"/>
      <c r="M351" s="295"/>
      <c r="N351" s="295"/>
      <c r="O351" s="295"/>
      <c r="P351" s="295"/>
      <c r="Q351" s="295"/>
      <c r="R351" s="295"/>
      <c r="S351" s="296"/>
      <c r="T351" s="295"/>
      <c r="U351" s="296"/>
      <c r="V351" s="295"/>
      <c r="W351" s="295"/>
    </row>
    <row r="352" spans="1:23" ht="15.75" customHeight="1">
      <c r="A352" s="297"/>
      <c r="B352" s="295"/>
      <c r="C352" s="295"/>
      <c r="D352" s="295"/>
      <c r="E352" s="295"/>
      <c r="F352" s="295"/>
      <c r="G352" s="295"/>
      <c r="H352" s="295"/>
      <c r="I352" s="295"/>
      <c r="J352" s="295"/>
      <c r="K352" s="295"/>
      <c r="L352" s="295"/>
      <c r="M352" s="295"/>
      <c r="N352" s="295"/>
      <c r="O352" s="295"/>
      <c r="P352" s="295"/>
      <c r="Q352" s="295"/>
      <c r="R352" s="295"/>
      <c r="S352" s="296"/>
      <c r="T352" s="295"/>
      <c r="U352" s="296"/>
      <c r="V352" s="295"/>
      <c r="W352" s="295"/>
    </row>
    <row r="353" spans="1:23" ht="15.75" customHeight="1">
      <c r="A353" s="297"/>
      <c r="B353" s="295"/>
      <c r="C353" s="295"/>
      <c r="D353" s="295"/>
      <c r="E353" s="295"/>
      <c r="F353" s="295"/>
      <c r="G353" s="295"/>
      <c r="H353" s="295"/>
      <c r="I353" s="295"/>
      <c r="J353" s="295"/>
      <c r="K353" s="295"/>
      <c r="L353" s="295"/>
      <c r="M353" s="295"/>
      <c r="N353" s="295"/>
      <c r="O353" s="295"/>
      <c r="P353" s="295"/>
      <c r="Q353" s="295"/>
      <c r="R353" s="295"/>
      <c r="S353" s="296"/>
      <c r="T353" s="295"/>
      <c r="U353" s="296"/>
      <c r="V353" s="295"/>
      <c r="W353" s="295"/>
    </row>
    <row r="354" spans="1:23" ht="15.75" customHeight="1">
      <c r="A354" s="297"/>
      <c r="B354" s="295"/>
      <c r="C354" s="295"/>
      <c r="D354" s="295"/>
      <c r="E354" s="295"/>
      <c r="F354" s="295"/>
      <c r="G354" s="295"/>
      <c r="H354" s="295"/>
      <c r="I354" s="295"/>
      <c r="J354" s="295"/>
      <c r="K354" s="295"/>
      <c r="L354" s="295"/>
      <c r="M354" s="295"/>
      <c r="N354" s="295"/>
      <c r="O354" s="295"/>
      <c r="P354" s="295"/>
      <c r="Q354" s="295"/>
      <c r="R354" s="295"/>
      <c r="S354" s="296"/>
      <c r="T354" s="295"/>
      <c r="U354" s="296"/>
      <c r="V354" s="295"/>
      <c r="W354" s="295"/>
    </row>
    <row r="355" spans="1:23" ht="15.75" customHeight="1">
      <c r="A355" s="297"/>
      <c r="B355" s="295"/>
      <c r="C355" s="295"/>
      <c r="D355" s="295"/>
      <c r="E355" s="295"/>
      <c r="F355" s="295"/>
      <c r="G355" s="295"/>
      <c r="H355" s="295"/>
      <c r="I355" s="295"/>
      <c r="J355" s="295"/>
      <c r="K355" s="295"/>
      <c r="L355" s="295"/>
      <c r="M355" s="295"/>
      <c r="N355" s="295"/>
      <c r="O355" s="295"/>
      <c r="P355" s="295"/>
      <c r="Q355" s="295"/>
      <c r="R355" s="295"/>
      <c r="S355" s="296"/>
      <c r="T355" s="295"/>
      <c r="U355" s="296"/>
      <c r="V355" s="295"/>
      <c r="W355" s="295"/>
    </row>
    <row r="356" spans="1:23" ht="15.75" customHeight="1">
      <c r="A356" s="297"/>
      <c r="B356" s="295"/>
      <c r="C356" s="295"/>
      <c r="D356" s="295"/>
      <c r="E356" s="295"/>
      <c r="F356" s="295"/>
      <c r="G356" s="295"/>
      <c r="H356" s="295"/>
      <c r="I356" s="295"/>
      <c r="J356" s="295"/>
      <c r="K356" s="295"/>
      <c r="L356" s="295"/>
      <c r="M356" s="295"/>
      <c r="N356" s="295"/>
      <c r="O356" s="295"/>
      <c r="P356" s="295"/>
      <c r="Q356" s="295"/>
      <c r="R356" s="295"/>
      <c r="S356" s="296"/>
      <c r="T356" s="295"/>
      <c r="U356" s="296"/>
      <c r="V356" s="295"/>
      <c r="W356" s="295"/>
    </row>
    <row r="357" spans="1:23" ht="15.75" customHeight="1">
      <c r="A357" s="297"/>
      <c r="B357" s="295"/>
      <c r="C357" s="295"/>
      <c r="D357" s="295"/>
      <c r="E357" s="295"/>
      <c r="F357" s="295"/>
      <c r="G357" s="295"/>
      <c r="H357" s="295"/>
      <c r="I357" s="295"/>
      <c r="J357" s="295"/>
      <c r="K357" s="295"/>
      <c r="L357" s="295"/>
      <c r="M357" s="295"/>
      <c r="N357" s="295"/>
      <c r="O357" s="295"/>
      <c r="P357" s="295"/>
      <c r="Q357" s="295"/>
      <c r="R357" s="295"/>
      <c r="S357" s="296"/>
      <c r="T357" s="295"/>
      <c r="U357" s="296"/>
      <c r="V357" s="295"/>
      <c r="W357" s="295"/>
    </row>
    <row r="358" spans="1:23" ht="15.75" customHeight="1">
      <c r="A358" s="297"/>
      <c r="B358" s="295"/>
      <c r="C358" s="295"/>
      <c r="D358" s="295"/>
      <c r="E358" s="295"/>
      <c r="F358" s="295"/>
      <c r="G358" s="295"/>
      <c r="H358" s="295"/>
      <c r="I358" s="295"/>
      <c r="J358" s="295"/>
      <c r="K358" s="295"/>
      <c r="L358" s="295"/>
      <c r="M358" s="295"/>
      <c r="N358" s="295"/>
      <c r="O358" s="295"/>
      <c r="P358" s="295"/>
      <c r="Q358" s="295"/>
      <c r="R358" s="295"/>
      <c r="S358" s="296"/>
      <c r="T358" s="295"/>
      <c r="U358" s="296"/>
      <c r="V358" s="295"/>
      <c r="W358" s="295"/>
    </row>
    <row r="359" spans="1:23" ht="15.75" customHeight="1">
      <c r="A359" s="297"/>
      <c r="B359" s="295"/>
      <c r="C359" s="295"/>
      <c r="D359" s="295"/>
      <c r="E359" s="295"/>
      <c r="F359" s="295"/>
      <c r="G359" s="295"/>
      <c r="H359" s="295"/>
      <c r="I359" s="295"/>
      <c r="J359" s="295"/>
      <c r="K359" s="295"/>
      <c r="L359" s="295"/>
      <c r="M359" s="295"/>
      <c r="N359" s="295"/>
      <c r="O359" s="295"/>
      <c r="P359" s="295"/>
      <c r="Q359" s="295"/>
      <c r="R359" s="295"/>
      <c r="S359" s="296"/>
      <c r="T359" s="295"/>
      <c r="U359" s="296"/>
      <c r="V359" s="295"/>
      <c r="W359" s="295"/>
    </row>
    <row r="360" spans="1:23" ht="15.75" customHeight="1">
      <c r="A360" s="297"/>
      <c r="B360" s="295"/>
      <c r="C360" s="295"/>
      <c r="D360" s="295"/>
      <c r="E360" s="295"/>
      <c r="F360" s="295"/>
      <c r="G360" s="295"/>
      <c r="H360" s="295"/>
      <c r="I360" s="295"/>
      <c r="J360" s="295"/>
      <c r="K360" s="295"/>
      <c r="L360" s="295"/>
      <c r="M360" s="295"/>
      <c r="N360" s="295"/>
      <c r="O360" s="295"/>
      <c r="P360" s="295"/>
      <c r="Q360" s="295"/>
      <c r="R360" s="295"/>
      <c r="S360" s="296"/>
      <c r="T360" s="295"/>
      <c r="U360" s="296"/>
      <c r="V360" s="295"/>
      <c r="W360" s="295"/>
    </row>
    <row r="361" spans="1:23" ht="15.75" customHeight="1">
      <c r="A361" s="297"/>
      <c r="B361" s="295"/>
      <c r="C361" s="295"/>
      <c r="D361" s="295"/>
      <c r="E361" s="295"/>
      <c r="F361" s="295"/>
      <c r="G361" s="295"/>
      <c r="H361" s="295"/>
      <c r="I361" s="295"/>
      <c r="J361" s="295"/>
      <c r="K361" s="295"/>
      <c r="L361" s="295"/>
      <c r="M361" s="295"/>
      <c r="N361" s="295"/>
      <c r="O361" s="295"/>
      <c r="P361" s="295"/>
      <c r="Q361" s="295"/>
      <c r="R361" s="295"/>
      <c r="S361" s="296"/>
      <c r="T361" s="295"/>
      <c r="U361" s="296"/>
      <c r="V361" s="295"/>
      <c r="W361" s="295"/>
    </row>
    <row r="362" spans="1:23" ht="15.75" customHeight="1">
      <c r="A362" s="297"/>
      <c r="B362" s="295"/>
      <c r="C362" s="295"/>
      <c r="D362" s="295"/>
      <c r="E362" s="295"/>
      <c r="F362" s="295"/>
      <c r="G362" s="295"/>
      <c r="H362" s="295"/>
      <c r="I362" s="295"/>
      <c r="J362" s="295"/>
      <c r="K362" s="295"/>
      <c r="L362" s="295"/>
      <c r="M362" s="295"/>
      <c r="N362" s="295"/>
      <c r="O362" s="295"/>
      <c r="P362" s="295"/>
      <c r="Q362" s="295"/>
      <c r="R362" s="295"/>
      <c r="S362" s="296"/>
      <c r="T362" s="295"/>
      <c r="U362" s="296"/>
      <c r="V362" s="295"/>
      <c r="W362" s="295"/>
    </row>
    <row r="363" spans="1:23" ht="15.75" customHeight="1">
      <c r="A363" s="297"/>
      <c r="B363" s="295"/>
      <c r="C363" s="295"/>
      <c r="D363" s="295"/>
      <c r="E363" s="295"/>
      <c r="F363" s="295"/>
      <c r="G363" s="295"/>
      <c r="H363" s="295"/>
      <c r="I363" s="295"/>
      <c r="J363" s="295"/>
      <c r="K363" s="295"/>
      <c r="L363" s="295"/>
      <c r="M363" s="295"/>
      <c r="N363" s="295"/>
      <c r="O363" s="295"/>
      <c r="P363" s="295"/>
      <c r="Q363" s="295"/>
      <c r="R363" s="295"/>
      <c r="S363" s="296"/>
      <c r="T363" s="295"/>
      <c r="U363" s="296"/>
      <c r="V363" s="295"/>
      <c r="W363" s="295"/>
    </row>
    <row r="364" spans="1:23" ht="15.75" customHeight="1">
      <c r="A364" s="297"/>
      <c r="B364" s="295"/>
      <c r="C364" s="295"/>
      <c r="D364" s="295"/>
      <c r="E364" s="295"/>
      <c r="F364" s="295"/>
      <c r="G364" s="295"/>
      <c r="H364" s="295"/>
      <c r="I364" s="295"/>
      <c r="J364" s="295"/>
      <c r="K364" s="295"/>
      <c r="L364" s="295"/>
      <c r="M364" s="295"/>
      <c r="N364" s="295"/>
      <c r="O364" s="295"/>
      <c r="P364" s="295"/>
      <c r="Q364" s="295"/>
      <c r="R364" s="295"/>
      <c r="S364" s="296"/>
      <c r="T364" s="295"/>
      <c r="U364" s="296"/>
      <c r="V364" s="295"/>
      <c r="W364" s="295"/>
    </row>
    <row r="365" spans="1:23" ht="15.75" customHeight="1">
      <c r="A365" s="297"/>
      <c r="B365" s="295"/>
      <c r="C365" s="295"/>
      <c r="D365" s="295"/>
      <c r="E365" s="295"/>
      <c r="F365" s="295"/>
      <c r="G365" s="295"/>
      <c r="H365" s="295"/>
      <c r="I365" s="295"/>
      <c r="J365" s="295"/>
      <c r="K365" s="295"/>
      <c r="L365" s="295"/>
      <c r="M365" s="295"/>
      <c r="N365" s="295"/>
      <c r="O365" s="295"/>
      <c r="P365" s="295"/>
      <c r="Q365" s="295"/>
      <c r="R365" s="295"/>
      <c r="S365" s="296"/>
      <c r="T365" s="295"/>
      <c r="U365" s="296"/>
      <c r="V365" s="295"/>
      <c r="W365" s="295"/>
    </row>
    <row r="366" spans="1:23" ht="15.75" customHeight="1">
      <c r="A366" s="297"/>
      <c r="B366" s="295"/>
      <c r="C366" s="295"/>
      <c r="D366" s="295"/>
      <c r="E366" s="295"/>
      <c r="F366" s="295"/>
      <c r="G366" s="295"/>
      <c r="H366" s="295"/>
      <c r="I366" s="295"/>
      <c r="J366" s="295"/>
      <c r="K366" s="295"/>
      <c r="L366" s="295"/>
      <c r="M366" s="295"/>
      <c r="N366" s="295"/>
      <c r="O366" s="295"/>
      <c r="P366" s="295"/>
      <c r="Q366" s="295"/>
      <c r="R366" s="295"/>
      <c r="S366" s="296"/>
      <c r="T366" s="295"/>
      <c r="U366" s="296"/>
      <c r="V366" s="295"/>
      <c r="W366" s="295"/>
    </row>
    <row r="367" spans="1:23" ht="15.75" customHeight="1">
      <c r="A367" s="297"/>
      <c r="B367" s="295"/>
      <c r="C367" s="295"/>
      <c r="D367" s="295"/>
      <c r="E367" s="295"/>
      <c r="F367" s="295"/>
      <c r="G367" s="295"/>
      <c r="H367" s="295"/>
      <c r="I367" s="295"/>
      <c r="J367" s="295"/>
      <c r="K367" s="295"/>
      <c r="L367" s="295"/>
      <c r="M367" s="295"/>
      <c r="N367" s="295"/>
      <c r="O367" s="295"/>
      <c r="P367" s="295"/>
      <c r="Q367" s="295"/>
      <c r="R367" s="295"/>
      <c r="S367" s="296"/>
      <c r="T367" s="295"/>
      <c r="U367" s="296"/>
      <c r="V367" s="295"/>
      <c r="W367" s="295"/>
    </row>
    <row r="368" spans="1:23" ht="15.75" customHeight="1">
      <c r="A368" s="297"/>
      <c r="B368" s="295"/>
      <c r="C368" s="295"/>
      <c r="D368" s="295"/>
      <c r="E368" s="295"/>
      <c r="F368" s="295"/>
      <c r="G368" s="295"/>
      <c r="H368" s="295"/>
      <c r="I368" s="295"/>
      <c r="J368" s="295"/>
      <c r="K368" s="295"/>
      <c r="L368" s="295"/>
      <c r="M368" s="295"/>
      <c r="N368" s="295"/>
      <c r="O368" s="295"/>
      <c r="P368" s="295"/>
      <c r="Q368" s="295"/>
      <c r="R368" s="295"/>
      <c r="S368" s="296"/>
      <c r="T368" s="295"/>
      <c r="U368" s="296"/>
      <c r="V368" s="295"/>
      <c r="W368" s="295"/>
    </row>
    <row r="369" spans="1:23" ht="15.75" customHeight="1">
      <c r="A369" s="297"/>
      <c r="B369" s="295"/>
      <c r="C369" s="295"/>
      <c r="D369" s="295"/>
      <c r="E369" s="295"/>
      <c r="F369" s="295"/>
      <c r="G369" s="295"/>
      <c r="H369" s="295"/>
      <c r="I369" s="295"/>
      <c r="J369" s="295"/>
      <c r="K369" s="295"/>
      <c r="L369" s="295"/>
      <c r="M369" s="295"/>
      <c r="N369" s="295"/>
      <c r="O369" s="295"/>
      <c r="P369" s="295"/>
      <c r="Q369" s="295"/>
      <c r="R369" s="295"/>
      <c r="S369" s="296"/>
      <c r="T369" s="295"/>
      <c r="U369" s="296"/>
      <c r="V369" s="295"/>
      <c r="W369" s="295"/>
    </row>
    <row r="370" spans="1:23" ht="15.75" customHeight="1">
      <c r="A370" s="297"/>
      <c r="B370" s="295"/>
      <c r="C370" s="295"/>
      <c r="D370" s="295"/>
      <c r="E370" s="295"/>
      <c r="F370" s="295"/>
      <c r="G370" s="295"/>
      <c r="H370" s="295"/>
      <c r="I370" s="295"/>
      <c r="J370" s="295"/>
      <c r="K370" s="295"/>
      <c r="L370" s="295"/>
      <c r="M370" s="295"/>
      <c r="N370" s="295"/>
      <c r="O370" s="295"/>
      <c r="P370" s="295"/>
      <c r="Q370" s="295"/>
      <c r="R370" s="295"/>
      <c r="S370" s="296"/>
      <c r="T370" s="295"/>
      <c r="U370" s="296"/>
      <c r="V370" s="295"/>
      <c r="W370" s="295"/>
    </row>
    <row r="371" spans="1:23" ht="15.75" customHeight="1">
      <c r="A371" s="297"/>
      <c r="B371" s="295"/>
      <c r="C371" s="295"/>
      <c r="D371" s="295"/>
      <c r="E371" s="295"/>
      <c r="F371" s="295"/>
      <c r="G371" s="295"/>
      <c r="H371" s="295"/>
      <c r="I371" s="295"/>
      <c r="J371" s="295"/>
      <c r="K371" s="295"/>
      <c r="L371" s="295"/>
      <c r="M371" s="295"/>
      <c r="N371" s="295"/>
      <c r="O371" s="295"/>
      <c r="P371" s="295"/>
      <c r="Q371" s="295"/>
      <c r="R371" s="295"/>
      <c r="S371" s="296"/>
      <c r="T371" s="295"/>
      <c r="U371" s="296"/>
      <c r="V371" s="295"/>
      <c r="W371" s="295"/>
    </row>
    <row r="372" spans="1:23" ht="15.75" customHeight="1">
      <c r="A372" s="297"/>
      <c r="B372" s="295"/>
      <c r="C372" s="295"/>
      <c r="D372" s="295"/>
      <c r="E372" s="295"/>
      <c r="F372" s="295"/>
      <c r="G372" s="295"/>
      <c r="H372" s="295"/>
      <c r="I372" s="295"/>
      <c r="J372" s="295"/>
      <c r="K372" s="295"/>
      <c r="L372" s="295"/>
      <c r="M372" s="295"/>
      <c r="N372" s="295"/>
      <c r="O372" s="295"/>
      <c r="P372" s="295"/>
      <c r="Q372" s="295"/>
      <c r="R372" s="295"/>
      <c r="S372" s="296"/>
      <c r="T372" s="295"/>
      <c r="U372" s="296"/>
      <c r="V372" s="295"/>
      <c r="W372" s="295"/>
    </row>
    <row r="373" spans="1:23" ht="15.75" customHeight="1">
      <c r="A373" s="297"/>
      <c r="B373" s="295"/>
      <c r="C373" s="295"/>
      <c r="D373" s="295"/>
      <c r="E373" s="295"/>
      <c r="F373" s="295"/>
      <c r="G373" s="295"/>
      <c r="H373" s="295"/>
      <c r="I373" s="295"/>
      <c r="J373" s="295"/>
      <c r="K373" s="295"/>
      <c r="L373" s="295"/>
      <c r="M373" s="295"/>
      <c r="N373" s="295"/>
      <c r="O373" s="295"/>
      <c r="P373" s="295"/>
      <c r="Q373" s="295"/>
      <c r="R373" s="295"/>
      <c r="S373" s="296"/>
      <c r="T373" s="295"/>
      <c r="U373" s="296"/>
      <c r="V373" s="295"/>
      <c r="W373" s="295"/>
    </row>
    <row r="374" spans="1:23" ht="15.75" customHeight="1">
      <c r="A374" s="297"/>
      <c r="B374" s="295"/>
      <c r="C374" s="295"/>
      <c r="D374" s="295"/>
      <c r="E374" s="295"/>
      <c r="F374" s="295"/>
      <c r="G374" s="295"/>
      <c r="H374" s="295"/>
      <c r="I374" s="295"/>
      <c r="J374" s="295"/>
      <c r="K374" s="295"/>
      <c r="L374" s="295"/>
      <c r="M374" s="295"/>
      <c r="N374" s="295"/>
      <c r="O374" s="295"/>
      <c r="P374" s="295"/>
      <c r="Q374" s="295"/>
      <c r="R374" s="295"/>
      <c r="S374" s="296"/>
      <c r="T374" s="295"/>
      <c r="U374" s="296"/>
      <c r="V374" s="295"/>
      <c r="W374" s="295"/>
    </row>
    <row r="375" spans="1:23" ht="15.75" customHeight="1">
      <c r="A375" s="297"/>
      <c r="B375" s="295"/>
      <c r="C375" s="295"/>
      <c r="D375" s="295"/>
      <c r="E375" s="295"/>
      <c r="F375" s="295"/>
      <c r="G375" s="295"/>
      <c r="H375" s="295"/>
      <c r="I375" s="295"/>
      <c r="J375" s="295"/>
      <c r="K375" s="295"/>
      <c r="L375" s="295"/>
      <c r="M375" s="295"/>
      <c r="N375" s="295"/>
      <c r="O375" s="295"/>
      <c r="P375" s="295"/>
      <c r="Q375" s="295"/>
      <c r="R375" s="295"/>
      <c r="S375" s="296"/>
      <c r="T375" s="295"/>
      <c r="U375" s="296"/>
      <c r="V375" s="295"/>
      <c r="W375" s="295"/>
    </row>
    <row r="376" spans="1:23" ht="15.75" customHeight="1">
      <c r="A376" s="297"/>
      <c r="B376" s="295"/>
      <c r="C376" s="295"/>
      <c r="D376" s="295"/>
      <c r="E376" s="295"/>
      <c r="F376" s="295"/>
      <c r="G376" s="295"/>
      <c r="H376" s="295"/>
      <c r="I376" s="295"/>
      <c r="J376" s="295"/>
      <c r="K376" s="295"/>
      <c r="L376" s="295"/>
      <c r="M376" s="295"/>
      <c r="N376" s="295"/>
      <c r="O376" s="295"/>
      <c r="P376" s="295"/>
      <c r="Q376" s="295"/>
      <c r="R376" s="295"/>
      <c r="S376" s="296"/>
      <c r="T376" s="295"/>
      <c r="U376" s="296"/>
      <c r="V376" s="295"/>
      <c r="W376" s="295"/>
    </row>
    <row r="377" spans="1:23" ht="15.75" customHeight="1">
      <c r="A377" s="297"/>
      <c r="B377" s="295"/>
      <c r="C377" s="295"/>
      <c r="D377" s="295"/>
      <c r="E377" s="295"/>
      <c r="F377" s="295"/>
      <c r="G377" s="295"/>
      <c r="H377" s="295"/>
      <c r="I377" s="295"/>
      <c r="J377" s="295"/>
      <c r="K377" s="295"/>
      <c r="L377" s="295"/>
      <c r="M377" s="295"/>
      <c r="N377" s="295"/>
      <c r="O377" s="295"/>
      <c r="P377" s="295"/>
      <c r="Q377" s="295"/>
      <c r="R377" s="295"/>
      <c r="S377" s="296"/>
      <c r="T377" s="295"/>
      <c r="U377" s="296"/>
      <c r="V377" s="295"/>
      <c r="W377" s="295"/>
    </row>
    <row r="378" spans="1:23" ht="15.75" customHeight="1">
      <c r="A378" s="297"/>
      <c r="B378" s="295"/>
      <c r="C378" s="295"/>
      <c r="D378" s="295"/>
      <c r="E378" s="295"/>
      <c r="F378" s="295"/>
      <c r="G378" s="295"/>
      <c r="H378" s="295"/>
      <c r="I378" s="295"/>
      <c r="J378" s="295"/>
      <c r="K378" s="295"/>
      <c r="L378" s="295"/>
      <c r="M378" s="295"/>
      <c r="N378" s="295"/>
      <c r="O378" s="295"/>
      <c r="P378" s="295"/>
      <c r="Q378" s="295"/>
      <c r="R378" s="295"/>
      <c r="S378" s="296"/>
      <c r="T378" s="295"/>
      <c r="U378" s="296"/>
      <c r="V378" s="295"/>
      <c r="W378" s="295"/>
    </row>
    <row r="379" spans="1:23" ht="15.75" customHeight="1">
      <c r="A379" s="297"/>
      <c r="B379" s="295"/>
      <c r="C379" s="295"/>
      <c r="D379" s="295"/>
      <c r="E379" s="295"/>
      <c r="F379" s="295"/>
      <c r="G379" s="295"/>
      <c r="H379" s="295"/>
      <c r="I379" s="295"/>
      <c r="J379" s="295"/>
      <c r="K379" s="295"/>
      <c r="L379" s="295"/>
      <c r="M379" s="295"/>
      <c r="N379" s="295"/>
      <c r="O379" s="295"/>
      <c r="P379" s="295"/>
      <c r="Q379" s="295"/>
      <c r="R379" s="295"/>
      <c r="S379" s="296"/>
      <c r="T379" s="295"/>
      <c r="U379" s="296"/>
      <c r="V379" s="295"/>
      <c r="W379" s="295"/>
    </row>
    <row r="380" spans="1:23" ht="15.75" customHeight="1">
      <c r="A380" s="297"/>
      <c r="B380" s="295"/>
      <c r="C380" s="295"/>
      <c r="D380" s="295"/>
      <c r="E380" s="295"/>
      <c r="F380" s="295"/>
      <c r="G380" s="295"/>
      <c r="H380" s="295"/>
      <c r="I380" s="295"/>
      <c r="J380" s="295"/>
      <c r="K380" s="295"/>
      <c r="L380" s="295"/>
      <c r="M380" s="295"/>
      <c r="N380" s="295"/>
      <c r="O380" s="295"/>
      <c r="P380" s="295"/>
      <c r="Q380" s="295"/>
      <c r="R380" s="295"/>
      <c r="S380" s="296"/>
      <c r="T380" s="295"/>
      <c r="U380" s="296"/>
      <c r="V380" s="295"/>
      <c r="W380" s="295"/>
    </row>
    <row r="381" spans="1:23" ht="15.75" customHeight="1">
      <c r="A381" s="297"/>
      <c r="B381" s="295"/>
      <c r="C381" s="295"/>
      <c r="D381" s="295"/>
      <c r="E381" s="295"/>
      <c r="F381" s="295"/>
      <c r="G381" s="295"/>
      <c r="H381" s="295"/>
      <c r="I381" s="295"/>
      <c r="J381" s="295"/>
      <c r="K381" s="295"/>
      <c r="L381" s="295"/>
      <c r="M381" s="295"/>
      <c r="N381" s="295"/>
      <c r="O381" s="295"/>
      <c r="P381" s="295"/>
      <c r="Q381" s="295"/>
      <c r="R381" s="295"/>
      <c r="S381" s="296"/>
      <c r="T381" s="295"/>
      <c r="U381" s="296"/>
      <c r="V381" s="295"/>
      <c r="W381" s="295"/>
    </row>
    <row r="382" spans="1:23" ht="15.75" customHeight="1">
      <c r="A382" s="297"/>
      <c r="B382" s="295"/>
      <c r="C382" s="295"/>
      <c r="D382" s="295"/>
      <c r="E382" s="295"/>
      <c r="F382" s="295"/>
      <c r="G382" s="295"/>
      <c r="H382" s="295"/>
      <c r="I382" s="295"/>
      <c r="J382" s="295"/>
      <c r="K382" s="295"/>
      <c r="L382" s="295"/>
      <c r="M382" s="295"/>
      <c r="N382" s="295"/>
      <c r="O382" s="295"/>
      <c r="P382" s="295"/>
      <c r="Q382" s="295"/>
      <c r="R382" s="295"/>
      <c r="S382" s="296"/>
      <c r="T382" s="295"/>
      <c r="U382" s="296"/>
      <c r="V382" s="295"/>
      <c r="W382" s="295"/>
    </row>
    <row r="383" spans="1:23" ht="15.75" customHeight="1">
      <c r="A383" s="297"/>
      <c r="B383" s="295"/>
      <c r="C383" s="295"/>
      <c r="D383" s="295"/>
      <c r="E383" s="295"/>
      <c r="F383" s="295"/>
      <c r="G383" s="295"/>
      <c r="H383" s="295"/>
      <c r="I383" s="295"/>
      <c r="J383" s="295"/>
      <c r="K383" s="295"/>
      <c r="L383" s="295"/>
      <c r="M383" s="295"/>
      <c r="N383" s="295"/>
      <c r="O383" s="295"/>
      <c r="P383" s="295"/>
      <c r="Q383" s="295"/>
      <c r="R383" s="295"/>
      <c r="S383" s="296"/>
      <c r="T383" s="295"/>
      <c r="U383" s="296"/>
      <c r="V383" s="295"/>
      <c r="W383" s="295"/>
    </row>
    <row r="384" spans="1:23" ht="15.75" customHeight="1">
      <c r="A384" s="297"/>
      <c r="B384" s="295"/>
      <c r="C384" s="295"/>
      <c r="D384" s="295"/>
      <c r="E384" s="295"/>
      <c r="F384" s="295"/>
      <c r="G384" s="295"/>
      <c r="H384" s="295"/>
      <c r="I384" s="295"/>
      <c r="J384" s="295"/>
      <c r="K384" s="295"/>
      <c r="L384" s="295"/>
      <c r="M384" s="295"/>
      <c r="N384" s="295"/>
      <c r="O384" s="295"/>
      <c r="P384" s="295"/>
      <c r="Q384" s="295"/>
      <c r="R384" s="295"/>
      <c r="S384" s="296"/>
      <c r="T384" s="295"/>
      <c r="U384" s="296"/>
      <c r="V384" s="295"/>
      <c r="W384" s="295"/>
    </row>
    <row r="385" spans="1:23" ht="15.75" customHeight="1">
      <c r="A385" s="297"/>
      <c r="B385" s="295"/>
      <c r="C385" s="295"/>
      <c r="D385" s="295"/>
      <c r="E385" s="295"/>
      <c r="F385" s="295"/>
      <c r="G385" s="295"/>
      <c r="H385" s="295"/>
      <c r="I385" s="295"/>
      <c r="J385" s="295"/>
      <c r="K385" s="295"/>
      <c r="L385" s="295"/>
      <c r="M385" s="295"/>
      <c r="N385" s="295"/>
      <c r="O385" s="295"/>
      <c r="P385" s="295"/>
      <c r="Q385" s="295"/>
      <c r="R385" s="295"/>
      <c r="S385" s="296"/>
      <c r="T385" s="295"/>
      <c r="U385" s="296"/>
      <c r="V385" s="295"/>
      <c r="W385" s="295"/>
    </row>
    <row r="386" spans="1:23" ht="15.75" customHeight="1">
      <c r="A386" s="297"/>
      <c r="B386" s="295"/>
      <c r="C386" s="295"/>
      <c r="D386" s="295"/>
      <c r="E386" s="295"/>
      <c r="F386" s="295"/>
      <c r="G386" s="295"/>
      <c r="H386" s="295"/>
      <c r="I386" s="295"/>
      <c r="J386" s="295"/>
      <c r="K386" s="295"/>
      <c r="L386" s="295"/>
      <c r="M386" s="295"/>
      <c r="N386" s="295"/>
      <c r="O386" s="295"/>
      <c r="P386" s="295"/>
      <c r="Q386" s="295"/>
      <c r="R386" s="295"/>
      <c r="S386" s="296"/>
      <c r="T386" s="295"/>
      <c r="U386" s="296"/>
      <c r="V386" s="295"/>
      <c r="W386" s="295"/>
    </row>
    <row r="387" spans="1:23" ht="15.75" customHeight="1">
      <c r="A387" s="297"/>
      <c r="B387" s="295"/>
      <c r="C387" s="295"/>
      <c r="D387" s="295"/>
      <c r="E387" s="295"/>
      <c r="F387" s="295"/>
      <c r="G387" s="295"/>
      <c r="H387" s="295"/>
      <c r="I387" s="295"/>
      <c r="J387" s="295"/>
      <c r="K387" s="295"/>
      <c r="L387" s="295"/>
      <c r="M387" s="295"/>
      <c r="N387" s="295"/>
      <c r="O387" s="295"/>
      <c r="P387" s="295"/>
      <c r="Q387" s="295"/>
      <c r="R387" s="295"/>
      <c r="S387" s="296"/>
      <c r="T387" s="295"/>
      <c r="U387" s="296"/>
      <c r="V387" s="295"/>
      <c r="W387" s="295"/>
    </row>
    <row r="388" spans="1:23" ht="15.75" customHeight="1">
      <c r="A388" s="297"/>
      <c r="B388" s="295"/>
      <c r="C388" s="295"/>
      <c r="D388" s="295"/>
      <c r="E388" s="295"/>
      <c r="F388" s="295"/>
      <c r="G388" s="295"/>
      <c r="H388" s="295"/>
      <c r="I388" s="295"/>
      <c r="J388" s="295"/>
      <c r="K388" s="295"/>
      <c r="L388" s="295"/>
      <c r="M388" s="295"/>
      <c r="N388" s="295"/>
      <c r="O388" s="295"/>
      <c r="P388" s="295"/>
      <c r="Q388" s="295"/>
      <c r="R388" s="295"/>
      <c r="S388" s="296"/>
      <c r="T388" s="295"/>
      <c r="U388" s="296"/>
      <c r="V388" s="295"/>
      <c r="W388" s="295"/>
    </row>
    <row r="389" spans="1:23" ht="15.75" customHeight="1">
      <c r="A389" s="297"/>
      <c r="B389" s="295"/>
      <c r="C389" s="295"/>
      <c r="D389" s="295"/>
      <c r="E389" s="295"/>
      <c r="F389" s="295"/>
      <c r="G389" s="295"/>
      <c r="H389" s="295"/>
      <c r="I389" s="295"/>
      <c r="J389" s="295"/>
      <c r="K389" s="295"/>
      <c r="L389" s="295"/>
      <c r="M389" s="295"/>
      <c r="N389" s="295"/>
      <c r="O389" s="295"/>
      <c r="P389" s="295"/>
      <c r="Q389" s="295"/>
      <c r="R389" s="295"/>
      <c r="S389" s="296"/>
      <c r="T389" s="295"/>
      <c r="U389" s="296"/>
      <c r="V389" s="295"/>
      <c r="W389" s="295"/>
    </row>
    <row r="390" spans="1:23" ht="15.75" customHeight="1">
      <c r="A390" s="297"/>
      <c r="B390" s="295"/>
      <c r="C390" s="295"/>
      <c r="D390" s="295"/>
      <c r="E390" s="295"/>
      <c r="F390" s="295"/>
      <c r="G390" s="295"/>
      <c r="H390" s="295"/>
      <c r="I390" s="295"/>
      <c r="J390" s="295"/>
      <c r="K390" s="295"/>
      <c r="L390" s="295"/>
      <c r="M390" s="295"/>
      <c r="N390" s="295"/>
      <c r="O390" s="295"/>
      <c r="P390" s="295"/>
      <c r="Q390" s="295"/>
      <c r="R390" s="295"/>
      <c r="S390" s="296"/>
      <c r="T390" s="295"/>
      <c r="U390" s="296"/>
      <c r="V390" s="295"/>
      <c r="W390" s="295"/>
    </row>
    <row r="391" spans="1:23" ht="15.75" customHeight="1">
      <c r="A391" s="297"/>
      <c r="B391" s="295"/>
      <c r="C391" s="295"/>
      <c r="D391" s="295"/>
      <c r="E391" s="295"/>
      <c r="F391" s="295"/>
      <c r="G391" s="295"/>
      <c r="H391" s="295"/>
      <c r="I391" s="295"/>
      <c r="J391" s="295"/>
      <c r="K391" s="295"/>
      <c r="L391" s="295"/>
      <c r="M391" s="295"/>
      <c r="N391" s="295"/>
      <c r="O391" s="295"/>
      <c r="P391" s="295"/>
      <c r="Q391" s="295"/>
      <c r="R391" s="295"/>
      <c r="S391" s="296"/>
      <c r="T391" s="295"/>
      <c r="U391" s="296"/>
      <c r="V391" s="295"/>
      <c r="W391" s="295"/>
    </row>
    <row r="392" spans="1:23" ht="15.75" customHeight="1">
      <c r="A392" s="297"/>
      <c r="B392" s="295"/>
      <c r="C392" s="295"/>
      <c r="D392" s="295"/>
      <c r="E392" s="295"/>
      <c r="F392" s="295"/>
      <c r="G392" s="295"/>
      <c r="H392" s="295"/>
      <c r="I392" s="295"/>
      <c r="J392" s="295"/>
      <c r="K392" s="295"/>
      <c r="L392" s="295"/>
      <c r="M392" s="295"/>
      <c r="N392" s="295"/>
      <c r="O392" s="295"/>
      <c r="P392" s="295"/>
      <c r="Q392" s="295"/>
      <c r="R392" s="295"/>
      <c r="S392" s="296"/>
      <c r="T392" s="295"/>
      <c r="U392" s="296"/>
      <c r="V392" s="295"/>
      <c r="W392" s="295"/>
    </row>
    <row r="393" spans="1:23" ht="15.75" customHeight="1">
      <c r="A393" s="297"/>
      <c r="B393" s="295"/>
      <c r="C393" s="295"/>
      <c r="D393" s="295"/>
      <c r="E393" s="295"/>
      <c r="F393" s="295"/>
      <c r="G393" s="295"/>
      <c r="H393" s="295"/>
      <c r="I393" s="295"/>
      <c r="J393" s="295"/>
      <c r="K393" s="295"/>
      <c r="L393" s="295"/>
      <c r="M393" s="295"/>
      <c r="N393" s="295"/>
      <c r="O393" s="295"/>
      <c r="P393" s="295"/>
      <c r="Q393" s="295"/>
      <c r="R393" s="295"/>
      <c r="S393" s="296"/>
      <c r="T393" s="295"/>
      <c r="U393" s="296"/>
      <c r="V393" s="295"/>
      <c r="W393" s="295"/>
    </row>
    <row r="394" spans="1:23" ht="15.75" customHeight="1">
      <c r="A394" s="297"/>
      <c r="B394" s="295"/>
      <c r="C394" s="295"/>
      <c r="D394" s="295"/>
      <c r="E394" s="295"/>
      <c r="F394" s="295"/>
      <c r="G394" s="295"/>
      <c r="H394" s="295"/>
      <c r="I394" s="295"/>
      <c r="J394" s="295"/>
      <c r="K394" s="295"/>
      <c r="L394" s="295"/>
      <c r="M394" s="295"/>
      <c r="N394" s="295"/>
      <c r="O394" s="295"/>
      <c r="P394" s="295"/>
      <c r="Q394" s="295"/>
      <c r="R394" s="295"/>
      <c r="S394" s="296"/>
      <c r="T394" s="295"/>
      <c r="U394" s="296"/>
      <c r="V394" s="295"/>
      <c r="W394" s="295"/>
    </row>
    <row r="395" spans="1:23" ht="15.75" customHeight="1">
      <c r="A395" s="297"/>
      <c r="B395" s="295"/>
      <c r="C395" s="295"/>
      <c r="D395" s="295"/>
      <c r="E395" s="295"/>
      <c r="F395" s="295"/>
      <c r="G395" s="295"/>
      <c r="H395" s="295"/>
      <c r="I395" s="295"/>
      <c r="J395" s="295"/>
      <c r="K395" s="295"/>
      <c r="L395" s="295"/>
      <c r="M395" s="295"/>
      <c r="N395" s="295"/>
      <c r="O395" s="295"/>
      <c r="P395" s="295"/>
      <c r="Q395" s="295"/>
      <c r="R395" s="295"/>
      <c r="S395" s="296"/>
      <c r="T395" s="295"/>
      <c r="U395" s="296"/>
      <c r="V395" s="295"/>
      <c r="W395" s="295"/>
    </row>
    <row r="396" spans="1:23" ht="15.75" customHeight="1">
      <c r="A396" s="297"/>
      <c r="B396" s="295"/>
      <c r="C396" s="295"/>
      <c r="D396" s="295"/>
      <c r="E396" s="295"/>
      <c r="F396" s="295"/>
      <c r="G396" s="295"/>
      <c r="H396" s="295"/>
      <c r="I396" s="295"/>
      <c r="J396" s="295"/>
      <c r="K396" s="295"/>
      <c r="L396" s="295"/>
      <c r="M396" s="295"/>
      <c r="N396" s="295"/>
      <c r="O396" s="295"/>
      <c r="P396" s="295"/>
      <c r="Q396" s="295"/>
      <c r="R396" s="295"/>
      <c r="S396" s="296"/>
      <c r="T396" s="295"/>
      <c r="U396" s="296"/>
      <c r="V396" s="295"/>
      <c r="W396" s="295"/>
    </row>
    <row r="397" spans="1:23" ht="15.75" customHeight="1">
      <c r="A397" s="297"/>
      <c r="B397" s="295"/>
      <c r="C397" s="295"/>
      <c r="D397" s="295"/>
      <c r="E397" s="295"/>
      <c r="F397" s="295"/>
      <c r="G397" s="295"/>
      <c r="H397" s="295"/>
      <c r="I397" s="295"/>
      <c r="J397" s="295"/>
      <c r="K397" s="295"/>
      <c r="L397" s="295"/>
      <c r="M397" s="295"/>
      <c r="N397" s="295"/>
      <c r="O397" s="295"/>
      <c r="P397" s="295"/>
      <c r="Q397" s="295"/>
      <c r="R397" s="295"/>
      <c r="S397" s="296"/>
      <c r="T397" s="295"/>
      <c r="U397" s="296"/>
      <c r="V397" s="295"/>
      <c r="W397" s="295"/>
    </row>
    <row r="398" spans="1:23" ht="15.75" customHeight="1">
      <c r="A398" s="297"/>
      <c r="B398" s="295"/>
      <c r="C398" s="295"/>
      <c r="D398" s="295"/>
      <c r="E398" s="295"/>
      <c r="F398" s="295"/>
      <c r="G398" s="295"/>
      <c r="H398" s="295"/>
      <c r="I398" s="295"/>
      <c r="J398" s="295"/>
      <c r="K398" s="295"/>
      <c r="L398" s="295"/>
      <c r="M398" s="295"/>
      <c r="N398" s="295"/>
      <c r="O398" s="295"/>
      <c r="P398" s="295"/>
      <c r="Q398" s="295"/>
      <c r="R398" s="295"/>
      <c r="S398" s="296"/>
      <c r="T398" s="295"/>
      <c r="U398" s="296"/>
      <c r="V398" s="295"/>
      <c r="W398" s="295"/>
    </row>
    <row r="399" spans="1:23" ht="15.75" customHeight="1">
      <c r="A399" s="297"/>
      <c r="B399" s="295"/>
      <c r="C399" s="295"/>
      <c r="D399" s="295"/>
      <c r="E399" s="295"/>
      <c r="F399" s="295"/>
      <c r="G399" s="295"/>
      <c r="H399" s="295"/>
      <c r="I399" s="295"/>
      <c r="J399" s="295"/>
      <c r="K399" s="295"/>
      <c r="L399" s="295"/>
      <c r="M399" s="295"/>
      <c r="N399" s="295"/>
      <c r="O399" s="295"/>
      <c r="P399" s="295"/>
      <c r="Q399" s="295"/>
      <c r="R399" s="295"/>
      <c r="S399" s="296"/>
      <c r="T399" s="295"/>
      <c r="U399" s="296"/>
      <c r="V399" s="295"/>
      <c r="W399" s="295"/>
    </row>
    <row r="400" spans="1:23" ht="15.75" customHeight="1">
      <c r="A400" s="297"/>
      <c r="B400" s="295"/>
      <c r="C400" s="295"/>
      <c r="D400" s="295"/>
      <c r="E400" s="295"/>
      <c r="F400" s="295"/>
      <c r="G400" s="295"/>
      <c r="H400" s="295"/>
      <c r="I400" s="295"/>
      <c r="J400" s="295"/>
      <c r="K400" s="295"/>
      <c r="L400" s="295"/>
      <c r="M400" s="295"/>
      <c r="N400" s="295"/>
      <c r="O400" s="295"/>
      <c r="P400" s="295"/>
      <c r="Q400" s="295"/>
      <c r="R400" s="295"/>
      <c r="S400" s="296"/>
      <c r="T400" s="295"/>
      <c r="U400" s="296"/>
      <c r="V400" s="295"/>
      <c r="W400" s="295"/>
    </row>
    <row r="401" spans="1:23" ht="15.75" customHeight="1">
      <c r="A401" s="297"/>
      <c r="B401" s="295"/>
      <c r="C401" s="295"/>
      <c r="D401" s="295"/>
      <c r="E401" s="295"/>
      <c r="F401" s="295"/>
      <c r="G401" s="295"/>
      <c r="H401" s="295"/>
      <c r="I401" s="295"/>
      <c r="J401" s="295"/>
      <c r="K401" s="295"/>
      <c r="L401" s="295"/>
      <c r="M401" s="295"/>
      <c r="N401" s="295"/>
      <c r="O401" s="295"/>
      <c r="P401" s="295"/>
      <c r="Q401" s="295"/>
      <c r="R401" s="295"/>
      <c r="S401" s="296"/>
      <c r="T401" s="295"/>
      <c r="U401" s="296"/>
      <c r="V401" s="295"/>
      <c r="W401" s="295"/>
    </row>
    <row r="402" spans="1:23" ht="15.75" customHeight="1">
      <c r="A402" s="297"/>
      <c r="B402" s="295"/>
      <c r="C402" s="295"/>
      <c r="D402" s="295"/>
      <c r="E402" s="295"/>
      <c r="F402" s="295"/>
      <c r="G402" s="295"/>
      <c r="H402" s="295"/>
      <c r="I402" s="295"/>
      <c r="J402" s="295"/>
      <c r="K402" s="295"/>
      <c r="L402" s="295"/>
      <c r="M402" s="295"/>
      <c r="N402" s="295"/>
      <c r="O402" s="295"/>
      <c r="P402" s="295"/>
      <c r="Q402" s="295"/>
      <c r="R402" s="295"/>
      <c r="S402" s="296"/>
      <c r="T402" s="295"/>
      <c r="U402" s="296"/>
      <c r="V402" s="295"/>
      <c r="W402" s="295"/>
    </row>
    <row r="403" spans="1:23" ht="15.75" customHeight="1">
      <c r="A403" s="297"/>
      <c r="B403" s="295"/>
      <c r="C403" s="295"/>
      <c r="D403" s="295"/>
      <c r="E403" s="295"/>
      <c r="F403" s="295"/>
      <c r="G403" s="295"/>
      <c r="H403" s="295"/>
      <c r="I403" s="295"/>
      <c r="J403" s="295"/>
      <c r="K403" s="295"/>
      <c r="L403" s="295"/>
      <c r="M403" s="295"/>
      <c r="N403" s="295"/>
      <c r="O403" s="295"/>
      <c r="P403" s="295"/>
      <c r="Q403" s="295"/>
      <c r="R403" s="295"/>
      <c r="S403" s="296"/>
      <c r="T403" s="295"/>
      <c r="U403" s="296"/>
      <c r="V403" s="295"/>
      <c r="W403" s="295"/>
    </row>
    <row r="404" spans="1:23" ht="15.75" customHeight="1">
      <c r="A404" s="297"/>
      <c r="B404" s="295"/>
      <c r="C404" s="295"/>
      <c r="D404" s="295"/>
      <c r="E404" s="295"/>
      <c r="F404" s="295"/>
      <c r="G404" s="295"/>
      <c r="H404" s="295"/>
      <c r="I404" s="295"/>
      <c r="J404" s="295"/>
      <c r="K404" s="295"/>
      <c r="L404" s="295"/>
      <c r="M404" s="295"/>
      <c r="N404" s="295"/>
      <c r="O404" s="295"/>
      <c r="P404" s="295"/>
      <c r="Q404" s="295"/>
      <c r="R404" s="295"/>
      <c r="S404" s="296"/>
      <c r="T404" s="295"/>
      <c r="U404" s="296"/>
      <c r="V404" s="295"/>
      <c r="W404" s="295"/>
    </row>
    <row r="405" spans="1:23" ht="15.75" customHeight="1">
      <c r="A405" s="297"/>
      <c r="B405" s="295"/>
      <c r="C405" s="295"/>
      <c r="D405" s="295"/>
      <c r="E405" s="295"/>
      <c r="F405" s="295"/>
      <c r="G405" s="295"/>
      <c r="H405" s="295"/>
      <c r="I405" s="295"/>
      <c r="J405" s="295"/>
      <c r="K405" s="295"/>
      <c r="L405" s="295"/>
      <c r="M405" s="295"/>
      <c r="N405" s="295"/>
      <c r="O405" s="295"/>
      <c r="P405" s="295"/>
      <c r="Q405" s="295"/>
      <c r="R405" s="295"/>
      <c r="S405" s="296"/>
      <c r="T405" s="295"/>
      <c r="U405" s="296"/>
      <c r="V405" s="295"/>
      <c r="W405" s="295"/>
    </row>
    <row r="406" spans="1:23" ht="15.75" customHeight="1">
      <c r="A406" s="297"/>
      <c r="B406" s="295"/>
      <c r="C406" s="295"/>
      <c r="D406" s="295"/>
      <c r="E406" s="295"/>
      <c r="F406" s="295"/>
      <c r="G406" s="295"/>
      <c r="H406" s="295"/>
      <c r="I406" s="295"/>
      <c r="J406" s="295"/>
      <c r="K406" s="295"/>
      <c r="L406" s="295"/>
      <c r="M406" s="295"/>
      <c r="N406" s="295"/>
      <c r="O406" s="295"/>
      <c r="P406" s="295"/>
      <c r="Q406" s="295"/>
      <c r="R406" s="295"/>
      <c r="S406" s="296"/>
      <c r="T406" s="295"/>
      <c r="U406" s="296"/>
      <c r="V406" s="295"/>
      <c r="W406" s="295"/>
    </row>
    <row r="407" spans="1:23" ht="15.75" customHeight="1">
      <c r="A407" s="297"/>
      <c r="B407" s="295"/>
      <c r="C407" s="295"/>
      <c r="D407" s="295"/>
      <c r="E407" s="295"/>
      <c r="F407" s="295"/>
      <c r="G407" s="295"/>
      <c r="H407" s="295"/>
      <c r="I407" s="295"/>
      <c r="J407" s="295"/>
      <c r="K407" s="295"/>
      <c r="L407" s="295"/>
      <c r="M407" s="295"/>
      <c r="N407" s="295"/>
      <c r="O407" s="295"/>
      <c r="P407" s="295"/>
      <c r="Q407" s="295"/>
      <c r="R407" s="295"/>
      <c r="S407" s="296"/>
      <c r="T407" s="295"/>
      <c r="U407" s="296"/>
      <c r="V407" s="295"/>
      <c r="W407" s="295"/>
    </row>
    <row r="408" spans="1:23" ht="15.75" customHeight="1">
      <c r="A408" s="297"/>
      <c r="B408" s="295"/>
      <c r="C408" s="295"/>
      <c r="D408" s="295"/>
      <c r="E408" s="295"/>
      <c r="F408" s="295"/>
      <c r="G408" s="295"/>
      <c r="H408" s="295"/>
      <c r="I408" s="295"/>
      <c r="J408" s="295"/>
      <c r="K408" s="295"/>
      <c r="L408" s="295"/>
      <c r="M408" s="295"/>
      <c r="N408" s="295"/>
      <c r="O408" s="295"/>
      <c r="P408" s="295"/>
      <c r="Q408" s="295"/>
      <c r="R408" s="295"/>
      <c r="S408" s="296"/>
      <c r="T408" s="295"/>
      <c r="U408" s="296"/>
      <c r="V408" s="295"/>
      <c r="W408" s="295"/>
    </row>
    <row r="409" spans="1:23" ht="15.75" customHeight="1">
      <c r="A409" s="297"/>
      <c r="B409" s="295"/>
      <c r="C409" s="295"/>
      <c r="D409" s="295"/>
      <c r="E409" s="295"/>
      <c r="F409" s="295"/>
      <c r="G409" s="295"/>
      <c r="H409" s="295"/>
      <c r="I409" s="295"/>
      <c r="J409" s="295"/>
      <c r="K409" s="295"/>
      <c r="L409" s="295"/>
      <c r="M409" s="295"/>
      <c r="N409" s="295"/>
      <c r="O409" s="295"/>
      <c r="P409" s="295"/>
      <c r="Q409" s="295"/>
      <c r="R409" s="295"/>
      <c r="S409" s="296"/>
      <c r="T409" s="295"/>
      <c r="U409" s="296"/>
      <c r="V409" s="295"/>
      <c r="W409" s="295"/>
    </row>
    <row r="410" spans="1:23" ht="15.75" customHeight="1">
      <c r="A410" s="297"/>
      <c r="B410" s="295"/>
      <c r="C410" s="295"/>
      <c r="D410" s="295"/>
      <c r="E410" s="295"/>
      <c r="F410" s="295"/>
      <c r="G410" s="295"/>
      <c r="H410" s="295"/>
      <c r="I410" s="295"/>
      <c r="J410" s="295"/>
      <c r="K410" s="295"/>
      <c r="L410" s="295"/>
      <c r="M410" s="295"/>
      <c r="N410" s="295"/>
      <c r="O410" s="295"/>
      <c r="P410" s="295"/>
      <c r="Q410" s="295"/>
      <c r="R410" s="295"/>
      <c r="S410" s="296"/>
      <c r="T410" s="295"/>
      <c r="U410" s="296"/>
      <c r="V410" s="295"/>
      <c r="W410" s="295"/>
    </row>
    <row r="411" spans="1:23" ht="15.75" customHeight="1">
      <c r="A411" s="297"/>
      <c r="B411" s="295"/>
      <c r="C411" s="295"/>
      <c r="D411" s="295"/>
      <c r="E411" s="295"/>
      <c r="F411" s="295"/>
      <c r="G411" s="295"/>
      <c r="H411" s="295"/>
      <c r="I411" s="295"/>
      <c r="J411" s="295"/>
      <c r="K411" s="295"/>
      <c r="L411" s="295"/>
      <c r="M411" s="295"/>
      <c r="N411" s="295"/>
      <c r="O411" s="295"/>
      <c r="P411" s="295"/>
      <c r="Q411" s="295"/>
      <c r="R411" s="295"/>
      <c r="S411" s="296"/>
      <c r="T411" s="295"/>
      <c r="U411" s="296"/>
      <c r="V411" s="295"/>
      <c r="W411" s="295"/>
    </row>
    <row r="412" spans="1:23" ht="15.75" customHeight="1">
      <c r="A412" s="297"/>
      <c r="B412" s="295"/>
      <c r="C412" s="295"/>
      <c r="D412" s="295"/>
      <c r="E412" s="295"/>
      <c r="F412" s="295"/>
      <c r="G412" s="295"/>
      <c r="H412" s="295"/>
      <c r="I412" s="295"/>
      <c r="J412" s="295"/>
      <c r="K412" s="295"/>
      <c r="L412" s="295"/>
      <c r="M412" s="295"/>
      <c r="N412" s="295"/>
      <c r="O412" s="295"/>
      <c r="P412" s="295"/>
      <c r="Q412" s="295"/>
      <c r="R412" s="295"/>
      <c r="S412" s="296"/>
      <c r="T412" s="295"/>
      <c r="U412" s="296"/>
      <c r="V412" s="295"/>
      <c r="W412" s="295"/>
    </row>
    <row r="413" spans="1:23" ht="15.75" customHeight="1">
      <c r="A413" s="297"/>
      <c r="B413" s="295"/>
      <c r="C413" s="295"/>
      <c r="D413" s="295"/>
      <c r="E413" s="295"/>
      <c r="F413" s="295"/>
      <c r="G413" s="295"/>
      <c r="H413" s="295"/>
      <c r="I413" s="295"/>
      <c r="J413" s="295"/>
      <c r="K413" s="295"/>
      <c r="L413" s="295"/>
      <c r="M413" s="295"/>
      <c r="N413" s="295"/>
      <c r="O413" s="295"/>
      <c r="P413" s="295"/>
      <c r="Q413" s="295"/>
      <c r="R413" s="295"/>
      <c r="S413" s="296"/>
      <c r="T413" s="295"/>
      <c r="U413" s="296"/>
      <c r="V413" s="295"/>
      <c r="W413" s="295"/>
    </row>
    <row r="414" spans="1:23" ht="15.75" customHeight="1">
      <c r="A414" s="297"/>
      <c r="B414" s="295"/>
      <c r="C414" s="295"/>
      <c r="D414" s="295"/>
      <c r="E414" s="295"/>
      <c r="F414" s="295"/>
      <c r="G414" s="295"/>
      <c r="H414" s="295"/>
      <c r="I414" s="295"/>
      <c r="J414" s="295"/>
      <c r="K414" s="295"/>
      <c r="L414" s="295"/>
      <c r="M414" s="295"/>
      <c r="N414" s="295"/>
      <c r="O414" s="295"/>
      <c r="P414" s="295"/>
      <c r="Q414" s="295"/>
      <c r="R414" s="295"/>
      <c r="S414" s="296"/>
      <c r="T414" s="295"/>
      <c r="U414" s="296"/>
      <c r="V414" s="295"/>
      <c r="W414" s="295"/>
    </row>
    <row r="415" spans="1:23" ht="15.75" customHeight="1">
      <c r="A415" s="297"/>
      <c r="B415" s="295"/>
      <c r="C415" s="295"/>
      <c r="D415" s="295"/>
      <c r="E415" s="295"/>
      <c r="F415" s="295"/>
      <c r="G415" s="295"/>
      <c r="H415" s="295"/>
      <c r="I415" s="295"/>
      <c r="J415" s="295"/>
      <c r="K415" s="295"/>
      <c r="L415" s="295"/>
      <c r="M415" s="295"/>
      <c r="N415" s="295"/>
      <c r="O415" s="295"/>
      <c r="P415" s="295"/>
      <c r="Q415" s="295"/>
      <c r="R415" s="295"/>
      <c r="S415" s="296"/>
      <c r="T415" s="295"/>
      <c r="U415" s="296"/>
      <c r="V415" s="295"/>
      <c r="W415" s="295"/>
    </row>
    <row r="416" spans="1:23" ht="15.75" customHeight="1">
      <c r="A416" s="297"/>
      <c r="B416" s="295"/>
      <c r="C416" s="295"/>
      <c r="D416" s="295"/>
      <c r="E416" s="295"/>
      <c r="F416" s="295"/>
      <c r="G416" s="295"/>
      <c r="H416" s="295"/>
      <c r="I416" s="295"/>
      <c r="J416" s="295"/>
      <c r="K416" s="295"/>
      <c r="L416" s="295"/>
      <c r="M416" s="295"/>
      <c r="N416" s="295"/>
      <c r="O416" s="295"/>
      <c r="P416" s="295"/>
      <c r="Q416" s="295"/>
      <c r="R416" s="295"/>
      <c r="S416" s="296"/>
      <c r="T416" s="295"/>
      <c r="U416" s="296"/>
      <c r="V416" s="295"/>
      <c r="W416" s="295"/>
    </row>
    <row r="417" spans="1:23" ht="15.75" customHeight="1">
      <c r="A417" s="297"/>
      <c r="B417" s="295"/>
      <c r="C417" s="295"/>
      <c r="D417" s="295"/>
      <c r="E417" s="295"/>
      <c r="F417" s="295"/>
      <c r="G417" s="295"/>
      <c r="H417" s="295"/>
      <c r="I417" s="295"/>
      <c r="J417" s="295"/>
      <c r="K417" s="295"/>
      <c r="L417" s="295"/>
      <c r="M417" s="295"/>
      <c r="N417" s="295"/>
      <c r="O417" s="295"/>
      <c r="P417" s="295"/>
      <c r="Q417" s="295"/>
      <c r="R417" s="295"/>
      <c r="S417" s="296"/>
      <c r="T417" s="295"/>
      <c r="U417" s="296"/>
      <c r="V417" s="295"/>
      <c r="W417" s="295"/>
    </row>
    <row r="418" spans="1:23" ht="15.75" customHeight="1">
      <c r="A418" s="297"/>
      <c r="B418" s="295"/>
      <c r="C418" s="295"/>
      <c r="D418" s="295"/>
      <c r="E418" s="295"/>
      <c r="F418" s="295"/>
      <c r="G418" s="295"/>
      <c r="H418" s="295"/>
      <c r="I418" s="295"/>
      <c r="J418" s="295"/>
      <c r="K418" s="295"/>
      <c r="L418" s="295"/>
      <c r="M418" s="295"/>
      <c r="N418" s="295"/>
      <c r="O418" s="295"/>
      <c r="P418" s="295"/>
      <c r="Q418" s="295"/>
      <c r="R418" s="295"/>
      <c r="S418" s="296"/>
      <c r="T418" s="295"/>
      <c r="U418" s="296"/>
      <c r="V418" s="295"/>
      <c r="W418" s="295"/>
    </row>
    <row r="419" spans="1:23" ht="15.75" customHeight="1">
      <c r="A419" s="297"/>
      <c r="B419" s="295"/>
      <c r="C419" s="295"/>
      <c r="D419" s="295"/>
      <c r="E419" s="295"/>
      <c r="F419" s="295"/>
      <c r="G419" s="295"/>
      <c r="H419" s="295"/>
      <c r="I419" s="295"/>
      <c r="J419" s="295"/>
      <c r="K419" s="295"/>
      <c r="L419" s="295"/>
      <c r="M419" s="295"/>
      <c r="N419" s="295"/>
      <c r="O419" s="295"/>
      <c r="P419" s="295"/>
      <c r="Q419" s="295"/>
      <c r="R419" s="295"/>
      <c r="S419" s="296"/>
      <c r="T419" s="295"/>
      <c r="U419" s="296"/>
      <c r="V419" s="295"/>
      <c r="W419" s="295"/>
    </row>
    <row r="420" spans="1:23" ht="15.75" customHeight="1">
      <c r="A420" s="297"/>
      <c r="B420" s="295"/>
      <c r="C420" s="295"/>
      <c r="D420" s="295"/>
      <c r="E420" s="295"/>
      <c r="F420" s="295"/>
      <c r="G420" s="295"/>
      <c r="H420" s="295"/>
      <c r="I420" s="295"/>
      <c r="J420" s="295"/>
      <c r="K420" s="295"/>
      <c r="L420" s="295"/>
      <c r="M420" s="295"/>
      <c r="N420" s="295"/>
      <c r="O420" s="295"/>
      <c r="P420" s="295"/>
      <c r="Q420" s="295"/>
      <c r="R420" s="295"/>
      <c r="S420" s="296"/>
      <c r="T420" s="295"/>
      <c r="U420" s="296"/>
      <c r="V420" s="295"/>
      <c r="W420" s="295"/>
    </row>
    <row r="421" spans="1:23" ht="15.75" customHeight="1">
      <c r="A421" s="297"/>
      <c r="B421" s="295"/>
      <c r="C421" s="295"/>
      <c r="D421" s="295"/>
      <c r="E421" s="295"/>
      <c r="F421" s="295"/>
      <c r="G421" s="295"/>
      <c r="H421" s="295"/>
      <c r="I421" s="295"/>
      <c r="J421" s="295"/>
      <c r="K421" s="295"/>
      <c r="L421" s="295"/>
      <c r="M421" s="295"/>
      <c r="N421" s="295"/>
      <c r="O421" s="295"/>
      <c r="P421" s="295"/>
      <c r="Q421" s="295"/>
      <c r="R421" s="295"/>
      <c r="S421" s="296"/>
      <c r="T421" s="295"/>
      <c r="U421" s="296"/>
      <c r="V421" s="295"/>
      <c r="W421" s="295"/>
    </row>
    <row r="422" spans="1:23" ht="15.75" customHeight="1">
      <c r="A422" s="297"/>
      <c r="B422" s="295"/>
      <c r="C422" s="295"/>
      <c r="D422" s="295"/>
      <c r="E422" s="295"/>
      <c r="F422" s="295"/>
      <c r="G422" s="295"/>
      <c r="H422" s="295"/>
      <c r="I422" s="295"/>
      <c r="J422" s="295"/>
      <c r="K422" s="295"/>
      <c r="L422" s="295"/>
      <c r="M422" s="295"/>
      <c r="N422" s="295"/>
      <c r="O422" s="295"/>
      <c r="P422" s="295"/>
      <c r="Q422" s="295"/>
      <c r="R422" s="295"/>
      <c r="S422" s="296"/>
      <c r="T422" s="295"/>
      <c r="U422" s="296"/>
      <c r="V422" s="295"/>
      <c r="W422" s="295"/>
    </row>
    <row r="423" spans="1:23" ht="15.75" customHeight="1">
      <c r="A423" s="297"/>
      <c r="B423" s="295"/>
      <c r="C423" s="295"/>
      <c r="D423" s="295"/>
      <c r="E423" s="295"/>
      <c r="F423" s="295"/>
      <c r="G423" s="295"/>
      <c r="H423" s="295"/>
      <c r="I423" s="295"/>
      <c r="J423" s="295"/>
      <c r="K423" s="295"/>
      <c r="L423" s="295"/>
      <c r="M423" s="295"/>
      <c r="N423" s="295"/>
      <c r="O423" s="295"/>
      <c r="P423" s="295"/>
      <c r="Q423" s="295"/>
      <c r="R423" s="295"/>
      <c r="S423" s="296"/>
      <c r="T423" s="295"/>
      <c r="U423" s="296"/>
      <c r="V423" s="295"/>
      <c r="W423" s="295"/>
    </row>
    <row r="424" spans="1:23" ht="15.75" customHeight="1">
      <c r="A424" s="297"/>
      <c r="B424" s="295"/>
      <c r="C424" s="295"/>
      <c r="D424" s="295"/>
      <c r="E424" s="295"/>
      <c r="F424" s="295"/>
      <c r="G424" s="295"/>
      <c r="H424" s="295"/>
      <c r="I424" s="295"/>
      <c r="J424" s="295"/>
      <c r="K424" s="295"/>
      <c r="L424" s="295"/>
      <c r="M424" s="295"/>
      <c r="N424" s="295"/>
      <c r="O424" s="295"/>
      <c r="P424" s="295"/>
      <c r="Q424" s="295"/>
      <c r="R424" s="295"/>
      <c r="S424" s="296"/>
      <c r="T424" s="295"/>
      <c r="U424" s="296"/>
      <c r="V424" s="295"/>
      <c r="W424" s="295"/>
    </row>
    <row r="425" spans="1:23" ht="15.75" customHeight="1">
      <c r="A425" s="297"/>
      <c r="B425" s="295"/>
      <c r="C425" s="295"/>
      <c r="D425" s="295"/>
      <c r="E425" s="295"/>
      <c r="F425" s="295"/>
      <c r="G425" s="295"/>
      <c r="H425" s="295"/>
      <c r="I425" s="295"/>
      <c r="J425" s="295"/>
      <c r="K425" s="295"/>
      <c r="L425" s="295"/>
      <c r="M425" s="295"/>
      <c r="N425" s="295"/>
      <c r="O425" s="295"/>
      <c r="P425" s="295"/>
      <c r="Q425" s="295"/>
      <c r="R425" s="295"/>
      <c r="S425" s="296"/>
      <c r="T425" s="295"/>
      <c r="U425" s="296"/>
      <c r="V425" s="295"/>
      <c r="W425" s="295"/>
    </row>
    <row r="426" spans="1:23" ht="15.75" customHeight="1">
      <c r="A426" s="297"/>
      <c r="B426" s="295"/>
      <c r="C426" s="295"/>
      <c r="D426" s="295"/>
      <c r="E426" s="295"/>
      <c r="F426" s="295"/>
      <c r="G426" s="295"/>
      <c r="H426" s="295"/>
      <c r="I426" s="295"/>
      <c r="J426" s="295"/>
      <c r="K426" s="295"/>
      <c r="L426" s="295"/>
      <c r="M426" s="295"/>
      <c r="N426" s="295"/>
      <c r="O426" s="295"/>
      <c r="P426" s="295"/>
      <c r="Q426" s="295"/>
      <c r="R426" s="295"/>
      <c r="S426" s="296"/>
      <c r="T426" s="295"/>
      <c r="U426" s="296"/>
      <c r="V426" s="295"/>
      <c r="W426" s="295"/>
    </row>
    <row r="427" spans="1:23" ht="15.75" customHeight="1">
      <c r="A427" s="297"/>
      <c r="B427" s="295"/>
      <c r="C427" s="295"/>
      <c r="D427" s="295"/>
      <c r="E427" s="295"/>
      <c r="F427" s="295"/>
      <c r="G427" s="295"/>
      <c r="H427" s="295"/>
      <c r="I427" s="295"/>
      <c r="J427" s="295"/>
      <c r="K427" s="295"/>
      <c r="L427" s="295"/>
      <c r="M427" s="295"/>
      <c r="N427" s="295"/>
      <c r="O427" s="295"/>
      <c r="P427" s="295"/>
      <c r="Q427" s="295"/>
      <c r="R427" s="295"/>
      <c r="S427" s="296"/>
      <c r="T427" s="295"/>
      <c r="U427" s="296"/>
      <c r="V427" s="295"/>
      <c r="W427" s="295"/>
    </row>
    <row r="428" spans="1:23" ht="15.75" customHeight="1">
      <c r="A428" s="297"/>
      <c r="B428" s="295"/>
      <c r="C428" s="295"/>
      <c r="D428" s="295"/>
      <c r="E428" s="295"/>
      <c r="F428" s="295"/>
      <c r="G428" s="295"/>
      <c r="H428" s="295"/>
      <c r="I428" s="295"/>
      <c r="J428" s="295"/>
      <c r="K428" s="295"/>
      <c r="L428" s="295"/>
      <c r="M428" s="295"/>
      <c r="N428" s="295"/>
      <c r="O428" s="295"/>
      <c r="P428" s="295"/>
      <c r="Q428" s="295"/>
      <c r="R428" s="295"/>
      <c r="S428" s="296"/>
      <c r="T428" s="295"/>
      <c r="U428" s="296"/>
      <c r="V428" s="295"/>
      <c r="W428" s="295"/>
    </row>
    <row r="429" spans="1:23" ht="15.75" customHeight="1">
      <c r="A429" s="297"/>
      <c r="B429" s="295"/>
      <c r="C429" s="295"/>
      <c r="D429" s="295"/>
      <c r="E429" s="295"/>
      <c r="F429" s="295"/>
      <c r="G429" s="295"/>
      <c r="H429" s="295"/>
      <c r="I429" s="295"/>
      <c r="J429" s="295"/>
      <c r="K429" s="295"/>
      <c r="L429" s="295"/>
      <c r="M429" s="295"/>
      <c r="N429" s="295"/>
      <c r="O429" s="295"/>
      <c r="P429" s="295"/>
      <c r="Q429" s="295"/>
      <c r="R429" s="295"/>
      <c r="S429" s="296"/>
      <c r="T429" s="295"/>
      <c r="U429" s="296"/>
      <c r="V429" s="295"/>
      <c r="W429" s="295"/>
    </row>
    <row r="430" spans="1:23" ht="15.75" customHeight="1">
      <c r="A430" s="297"/>
      <c r="B430" s="295"/>
      <c r="C430" s="295"/>
      <c r="D430" s="295"/>
      <c r="E430" s="295"/>
      <c r="F430" s="295"/>
      <c r="G430" s="295"/>
      <c r="H430" s="295"/>
      <c r="I430" s="295"/>
      <c r="J430" s="295"/>
      <c r="K430" s="295"/>
      <c r="L430" s="295"/>
      <c r="M430" s="295"/>
      <c r="N430" s="295"/>
      <c r="O430" s="295"/>
      <c r="P430" s="295"/>
      <c r="Q430" s="295"/>
      <c r="R430" s="295"/>
      <c r="S430" s="296"/>
      <c r="T430" s="295"/>
      <c r="U430" s="296"/>
      <c r="V430" s="295"/>
      <c r="W430" s="295"/>
    </row>
    <row r="431" spans="1:23" ht="15.75" customHeight="1">
      <c r="A431" s="297"/>
      <c r="B431" s="295"/>
      <c r="C431" s="295"/>
      <c r="D431" s="295"/>
      <c r="E431" s="295"/>
      <c r="F431" s="295"/>
      <c r="G431" s="295"/>
      <c r="H431" s="295"/>
      <c r="I431" s="295"/>
      <c r="J431" s="295"/>
      <c r="K431" s="295"/>
      <c r="L431" s="295"/>
      <c r="M431" s="295"/>
      <c r="N431" s="295"/>
      <c r="O431" s="295"/>
      <c r="P431" s="295"/>
      <c r="Q431" s="295"/>
      <c r="R431" s="295"/>
      <c r="S431" s="296"/>
      <c r="T431" s="295"/>
      <c r="U431" s="296"/>
      <c r="V431" s="295"/>
      <c r="W431" s="295"/>
    </row>
    <row r="432" spans="1:23" ht="15.75" customHeight="1">
      <c r="A432" s="297"/>
      <c r="B432" s="295"/>
      <c r="C432" s="295"/>
      <c r="D432" s="295"/>
      <c r="E432" s="295"/>
      <c r="F432" s="295"/>
      <c r="G432" s="295"/>
      <c r="H432" s="295"/>
      <c r="I432" s="295"/>
      <c r="J432" s="295"/>
      <c r="K432" s="295"/>
      <c r="L432" s="295"/>
      <c r="M432" s="295"/>
      <c r="N432" s="295"/>
      <c r="O432" s="295"/>
      <c r="P432" s="295"/>
      <c r="Q432" s="295"/>
      <c r="R432" s="295"/>
      <c r="S432" s="296"/>
      <c r="T432" s="295"/>
      <c r="U432" s="296"/>
      <c r="V432" s="295"/>
      <c r="W432" s="295"/>
    </row>
    <row r="433" spans="1:23" ht="15.75" customHeight="1">
      <c r="A433" s="297"/>
      <c r="B433" s="295"/>
      <c r="C433" s="295"/>
      <c r="D433" s="295"/>
      <c r="E433" s="295"/>
      <c r="F433" s="295"/>
      <c r="G433" s="295"/>
      <c r="H433" s="295"/>
      <c r="I433" s="295"/>
      <c r="J433" s="295"/>
      <c r="K433" s="295"/>
      <c r="L433" s="295"/>
      <c r="M433" s="295"/>
      <c r="N433" s="295"/>
      <c r="O433" s="295"/>
      <c r="P433" s="295"/>
      <c r="Q433" s="295"/>
      <c r="R433" s="295"/>
      <c r="S433" s="296"/>
      <c r="T433" s="295"/>
      <c r="U433" s="296"/>
      <c r="V433" s="295"/>
      <c r="W433" s="295"/>
    </row>
    <row r="434" spans="1:23" ht="15.75" customHeight="1">
      <c r="A434" s="297"/>
      <c r="B434" s="295"/>
      <c r="C434" s="295"/>
      <c r="D434" s="295"/>
      <c r="E434" s="295"/>
      <c r="F434" s="295"/>
      <c r="G434" s="295"/>
      <c r="H434" s="295"/>
      <c r="I434" s="295"/>
      <c r="J434" s="295"/>
      <c r="K434" s="295"/>
      <c r="L434" s="295"/>
      <c r="M434" s="295"/>
      <c r="N434" s="295"/>
      <c r="O434" s="295"/>
      <c r="P434" s="295"/>
      <c r="Q434" s="295"/>
      <c r="R434" s="295"/>
      <c r="S434" s="296"/>
      <c r="T434" s="295"/>
      <c r="U434" s="296"/>
      <c r="V434" s="295"/>
      <c r="W434" s="295"/>
    </row>
    <row r="435" spans="1:23" ht="15.75" customHeight="1">
      <c r="A435" s="297"/>
      <c r="B435" s="295"/>
      <c r="C435" s="295"/>
      <c r="D435" s="295"/>
      <c r="E435" s="295"/>
      <c r="F435" s="295"/>
      <c r="G435" s="295"/>
      <c r="H435" s="295"/>
      <c r="I435" s="295"/>
      <c r="J435" s="295"/>
      <c r="K435" s="295"/>
      <c r="L435" s="295"/>
      <c r="M435" s="295"/>
      <c r="N435" s="295"/>
      <c r="O435" s="295"/>
      <c r="P435" s="295"/>
      <c r="Q435" s="295"/>
      <c r="R435" s="295"/>
      <c r="S435" s="296"/>
      <c r="T435" s="295"/>
      <c r="U435" s="296"/>
      <c r="V435" s="295"/>
      <c r="W435" s="295"/>
    </row>
    <row r="436" spans="1:23" ht="15.75" customHeight="1">
      <c r="A436" s="297"/>
      <c r="B436" s="295"/>
      <c r="C436" s="295"/>
      <c r="D436" s="295"/>
      <c r="E436" s="295"/>
      <c r="F436" s="295"/>
      <c r="G436" s="295"/>
      <c r="H436" s="295"/>
      <c r="I436" s="295"/>
      <c r="J436" s="295"/>
      <c r="K436" s="295"/>
      <c r="L436" s="295"/>
      <c r="M436" s="295"/>
      <c r="N436" s="295"/>
      <c r="O436" s="295"/>
      <c r="P436" s="295"/>
      <c r="Q436" s="295"/>
      <c r="R436" s="295"/>
      <c r="S436" s="296"/>
      <c r="T436" s="295"/>
      <c r="U436" s="296"/>
      <c r="V436" s="295"/>
      <c r="W436" s="295"/>
    </row>
    <row r="437" spans="1:23" ht="15.75" customHeight="1">
      <c r="A437" s="297"/>
      <c r="B437" s="295"/>
      <c r="C437" s="295"/>
      <c r="D437" s="295"/>
      <c r="E437" s="295"/>
      <c r="F437" s="295"/>
      <c r="G437" s="295"/>
      <c r="H437" s="295"/>
      <c r="I437" s="295"/>
      <c r="J437" s="295"/>
      <c r="K437" s="295"/>
      <c r="L437" s="295"/>
      <c r="M437" s="295"/>
      <c r="N437" s="295"/>
      <c r="O437" s="295"/>
      <c r="P437" s="295"/>
      <c r="Q437" s="295"/>
      <c r="R437" s="295"/>
      <c r="S437" s="296"/>
      <c r="T437" s="295"/>
      <c r="U437" s="296"/>
      <c r="V437" s="295"/>
      <c r="W437" s="295"/>
    </row>
    <row r="438" spans="1:23" ht="15.75" customHeight="1">
      <c r="A438" s="297"/>
      <c r="B438" s="295"/>
      <c r="C438" s="295"/>
      <c r="D438" s="295"/>
      <c r="E438" s="295"/>
      <c r="F438" s="295"/>
      <c r="G438" s="295"/>
      <c r="H438" s="295"/>
      <c r="I438" s="295"/>
      <c r="J438" s="295"/>
      <c r="K438" s="295"/>
      <c r="L438" s="295"/>
      <c r="M438" s="295"/>
      <c r="N438" s="295"/>
      <c r="O438" s="295"/>
      <c r="P438" s="295"/>
      <c r="Q438" s="295"/>
      <c r="R438" s="295"/>
      <c r="S438" s="296"/>
      <c r="T438" s="295"/>
      <c r="U438" s="296"/>
      <c r="V438" s="295"/>
      <c r="W438" s="295"/>
    </row>
    <row r="439" spans="1:23" ht="15.75" customHeight="1">
      <c r="A439" s="297"/>
      <c r="B439" s="295"/>
      <c r="C439" s="295"/>
      <c r="D439" s="295"/>
      <c r="E439" s="295"/>
      <c r="F439" s="295"/>
      <c r="G439" s="295"/>
      <c r="H439" s="295"/>
      <c r="I439" s="295"/>
      <c r="J439" s="295"/>
      <c r="K439" s="295"/>
      <c r="L439" s="295"/>
      <c r="M439" s="295"/>
      <c r="N439" s="295"/>
      <c r="O439" s="295"/>
      <c r="P439" s="295"/>
      <c r="Q439" s="295"/>
      <c r="R439" s="295"/>
      <c r="S439" s="296"/>
      <c r="T439" s="295"/>
      <c r="U439" s="296"/>
      <c r="V439" s="295"/>
      <c r="W439" s="295"/>
    </row>
    <row r="440" spans="1:23" ht="15.75" customHeight="1">
      <c r="A440" s="297"/>
      <c r="B440" s="295"/>
      <c r="C440" s="295"/>
      <c r="D440" s="295"/>
      <c r="E440" s="295"/>
      <c r="F440" s="295"/>
      <c r="G440" s="295"/>
      <c r="H440" s="295"/>
      <c r="I440" s="295"/>
      <c r="J440" s="295"/>
      <c r="K440" s="295"/>
      <c r="L440" s="295"/>
      <c r="M440" s="295"/>
      <c r="N440" s="295"/>
      <c r="O440" s="295"/>
      <c r="P440" s="295"/>
      <c r="Q440" s="295"/>
      <c r="R440" s="295"/>
      <c r="S440" s="296"/>
      <c r="T440" s="295"/>
      <c r="U440" s="296"/>
      <c r="V440" s="295"/>
      <c r="W440" s="295"/>
    </row>
    <row r="441" spans="1:23" ht="15.75" customHeight="1">
      <c r="A441" s="297"/>
      <c r="B441" s="295"/>
      <c r="C441" s="295"/>
      <c r="D441" s="295"/>
      <c r="E441" s="295"/>
      <c r="F441" s="295"/>
      <c r="G441" s="295"/>
      <c r="H441" s="295"/>
      <c r="I441" s="295"/>
      <c r="J441" s="295"/>
      <c r="K441" s="295"/>
      <c r="L441" s="295"/>
      <c r="M441" s="295"/>
      <c r="N441" s="295"/>
      <c r="O441" s="295"/>
      <c r="P441" s="295"/>
      <c r="Q441" s="295"/>
      <c r="R441" s="295"/>
      <c r="S441" s="296"/>
      <c r="T441" s="295"/>
      <c r="U441" s="296"/>
      <c r="V441" s="295"/>
      <c r="W441" s="295"/>
    </row>
    <row r="442" spans="1:23" ht="15.75" customHeight="1">
      <c r="A442" s="297"/>
      <c r="B442" s="295"/>
      <c r="C442" s="295"/>
      <c r="D442" s="295"/>
      <c r="E442" s="295"/>
      <c r="F442" s="295"/>
      <c r="G442" s="295"/>
      <c r="H442" s="295"/>
      <c r="I442" s="295"/>
      <c r="J442" s="295"/>
      <c r="K442" s="295"/>
      <c r="L442" s="295"/>
      <c r="M442" s="295"/>
      <c r="N442" s="295"/>
      <c r="O442" s="295"/>
      <c r="P442" s="295"/>
      <c r="Q442" s="295"/>
      <c r="R442" s="295"/>
      <c r="S442" s="296"/>
      <c r="T442" s="295"/>
      <c r="U442" s="296"/>
      <c r="V442" s="295"/>
      <c r="W442" s="295"/>
    </row>
    <row r="443" spans="1:23" ht="15.75" customHeight="1">
      <c r="A443" s="297"/>
      <c r="B443" s="295"/>
      <c r="C443" s="295"/>
      <c r="D443" s="295"/>
      <c r="E443" s="295"/>
      <c r="F443" s="295"/>
      <c r="G443" s="295"/>
      <c r="H443" s="295"/>
      <c r="I443" s="295"/>
      <c r="J443" s="295"/>
      <c r="K443" s="295"/>
      <c r="L443" s="295"/>
      <c r="M443" s="295"/>
      <c r="N443" s="295"/>
      <c r="O443" s="295"/>
      <c r="P443" s="295"/>
      <c r="Q443" s="295"/>
      <c r="R443" s="295"/>
      <c r="S443" s="296"/>
      <c r="T443" s="295"/>
      <c r="U443" s="296"/>
      <c r="V443" s="295"/>
      <c r="W443" s="295"/>
    </row>
    <row r="444" spans="1:23" ht="15.75" customHeight="1">
      <c r="A444" s="297"/>
      <c r="B444" s="295"/>
      <c r="C444" s="295"/>
      <c r="D444" s="295"/>
      <c r="E444" s="295"/>
      <c r="F444" s="295"/>
      <c r="G444" s="295"/>
      <c r="H444" s="295"/>
      <c r="I444" s="295"/>
      <c r="J444" s="295"/>
      <c r="K444" s="295"/>
      <c r="L444" s="295"/>
      <c r="M444" s="295"/>
      <c r="N444" s="295"/>
      <c r="O444" s="295"/>
      <c r="P444" s="295"/>
      <c r="Q444" s="295"/>
      <c r="R444" s="295"/>
      <c r="S444" s="296"/>
      <c r="T444" s="295"/>
      <c r="U444" s="296"/>
      <c r="V444" s="295"/>
      <c r="W444" s="295"/>
    </row>
    <row r="445" spans="1:23" ht="15.75" customHeight="1">
      <c r="A445" s="297"/>
      <c r="B445" s="295"/>
      <c r="C445" s="295"/>
      <c r="D445" s="295"/>
      <c r="E445" s="295"/>
      <c r="F445" s="295"/>
      <c r="G445" s="295"/>
      <c r="H445" s="295"/>
      <c r="I445" s="295"/>
      <c r="J445" s="295"/>
      <c r="K445" s="295"/>
      <c r="L445" s="295"/>
      <c r="M445" s="295"/>
      <c r="N445" s="295"/>
      <c r="O445" s="295"/>
      <c r="P445" s="295"/>
      <c r="Q445" s="295"/>
      <c r="R445" s="295"/>
      <c r="S445" s="296"/>
      <c r="T445" s="295"/>
      <c r="U445" s="296"/>
      <c r="V445" s="295"/>
      <c r="W445" s="295"/>
    </row>
    <row r="446" spans="1:23" ht="15.75" customHeight="1">
      <c r="A446" s="297"/>
      <c r="B446" s="295"/>
      <c r="C446" s="295"/>
      <c r="D446" s="295"/>
      <c r="E446" s="295"/>
      <c r="F446" s="295"/>
      <c r="G446" s="295"/>
      <c r="H446" s="295"/>
      <c r="I446" s="295"/>
      <c r="J446" s="295"/>
      <c r="K446" s="295"/>
      <c r="L446" s="295"/>
      <c r="M446" s="295"/>
      <c r="N446" s="295"/>
      <c r="O446" s="295"/>
      <c r="P446" s="295"/>
      <c r="Q446" s="295"/>
      <c r="R446" s="295"/>
      <c r="S446" s="296"/>
      <c r="T446" s="295"/>
      <c r="U446" s="296"/>
      <c r="V446" s="295"/>
      <c r="W446" s="295"/>
    </row>
    <row r="447" spans="1:23" ht="15.75" customHeight="1">
      <c r="A447" s="297"/>
      <c r="B447" s="295"/>
      <c r="C447" s="295"/>
      <c r="D447" s="295"/>
      <c r="E447" s="295"/>
      <c r="F447" s="295"/>
      <c r="G447" s="295"/>
      <c r="H447" s="295"/>
      <c r="I447" s="295"/>
      <c r="J447" s="295"/>
      <c r="K447" s="295"/>
      <c r="L447" s="295"/>
      <c r="M447" s="295"/>
      <c r="N447" s="295"/>
      <c r="O447" s="295"/>
      <c r="P447" s="295"/>
      <c r="Q447" s="295"/>
      <c r="R447" s="295"/>
      <c r="S447" s="296"/>
      <c r="T447" s="295"/>
      <c r="U447" s="296"/>
      <c r="V447" s="295"/>
      <c r="W447" s="295"/>
    </row>
    <row r="448" spans="1:23" ht="15.75" customHeight="1">
      <c r="A448" s="297"/>
      <c r="B448" s="295"/>
      <c r="C448" s="295"/>
      <c r="D448" s="295"/>
      <c r="E448" s="295"/>
      <c r="F448" s="295"/>
      <c r="G448" s="295"/>
      <c r="H448" s="295"/>
      <c r="I448" s="295"/>
      <c r="J448" s="295"/>
      <c r="K448" s="295"/>
      <c r="L448" s="295"/>
      <c r="M448" s="295"/>
      <c r="N448" s="295"/>
      <c r="O448" s="295"/>
      <c r="P448" s="295"/>
      <c r="Q448" s="295"/>
      <c r="R448" s="295"/>
      <c r="S448" s="296"/>
      <c r="T448" s="295"/>
      <c r="U448" s="296"/>
      <c r="V448" s="295"/>
      <c r="W448" s="295"/>
    </row>
    <row r="449" spans="1:23" ht="15.75" customHeight="1">
      <c r="A449" s="297"/>
      <c r="B449" s="295"/>
      <c r="C449" s="295"/>
      <c r="D449" s="295"/>
      <c r="E449" s="295"/>
      <c r="F449" s="295"/>
      <c r="G449" s="295"/>
      <c r="H449" s="295"/>
      <c r="I449" s="295"/>
      <c r="J449" s="295"/>
      <c r="K449" s="295"/>
      <c r="L449" s="295"/>
      <c r="M449" s="295"/>
      <c r="N449" s="295"/>
      <c r="O449" s="295"/>
      <c r="P449" s="295"/>
      <c r="Q449" s="295"/>
      <c r="R449" s="295"/>
      <c r="S449" s="296"/>
      <c r="T449" s="295"/>
      <c r="U449" s="296"/>
      <c r="V449" s="295"/>
      <c r="W449" s="295"/>
    </row>
    <row r="450" spans="1:23" ht="15.75" customHeight="1">
      <c r="A450" s="297"/>
      <c r="B450" s="295"/>
      <c r="C450" s="295"/>
      <c r="D450" s="295"/>
      <c r="E450" s="295"/>
      <c r="F450" s="295"/>
      <c r="G450" s="295"/>
      <c r="H450" s="295"/>
      <c r="I450" s="295"/>
      <c r="J450" s="295"/>
      <c r="K450" s="295"/>
      <c r="L450" s="295"/>
      <c r="M450" s="295"/>
      <c r="N450" s="295"/>
      <c r="O450" s="295"/>
      <c r="P450" s="295"/>
      <c r="Q450" s="295"/>
      <c r="R450" s="295"/>
      <c r="S450" s="296"/>
      <c r="T450" s="295"/>
      <c r="U450" s="296"/>
      <c r="V450" s="295"/>
      <c r="W450" s="295"/>
    </row>
    <row r="451" spans="1:23" ht="15.75" customHeight="1">
      <c r="A451" s="297"/>
      <c r="B451" s="295"/>
      <c r="C451" s="295"/>
      <c r="D451" s="295"/>
      <c r="E451" s="295"/>
      <c r="F451" s="295"/>
      <c r="G451" s="295"/>
      <c r="H451" s="295"/>
      <c r="I451" s="295"/>
      <c r="J451" s="295"/>
      <c r="K451" s="295"/>
      <c r="L451" s="295"/>
      <c r="M451" s="295"/>
      <c r="N451" s="295"/>
      <c r="O451" s="295"/>
      <c r="P451" s="295"/>
      <c r="Q451" s="295"/>
      <c r="R451" s="295"/>
      <c r="S451" s="296"/>
      <c r="T451" s="295"/>
      <c r="U451" s="296"/>
      <c r="V451" s="295"/>
      <c r="W451" s="295"/>
    </row>
    <row r="452" spans="1:23" ht="15.75" customHeight="1">
      <c r="A452" s="297"/>
      <c r="B452" s="295"/>
      <c r="C452" s="295"/>
      <c r="D452" s="295"/>
      <c r="E452" s="295"/>
      <c r="F452" s="295"/>
      <c r="G452" s="295"/>
      <c r="H452" s="295"/>
      <c r="I452" s="295"/>
      <c r="J452" s="295"/>
      <c r="K452" s="295"/>
      <c r="L452" s="295"/>
      <c r="M452" s="295"/>
      <c r="N452" s="295"/>
      <c r="O452" s="295"/>
      <c r="P452" s="295"/>
      <c r="Q452" s="295"/>
      <c r="R452" s="295"/>
      <c r="S452" s="296"/>
      <c r="T452" s="295"/>
      <c r="U452" s="296"/>
      <c r="V452" s="295"/>
      <c r="W452" s="295"/>
    </row>
    <row r="453" spans="1:23" ht="15.75" customHeight="1">
      <c r="A453" s="297"/>
      <c r="B453" s="295"/>
      <c r="C453" s="295"/>
      <c r="D453" s="295"/>
      <c r="E453" s="295"/>
      <c r="F453" s="295"/>
      <c r="G453" s="295"/>
      <c r="H453" s="295"/>
      <c r="I453" s="295"/>
      <c r="J453" s="295"/>
      <c r="K453" s="295"/>
      <c r="L453" s="295"/>
      <c r="M453" s="295"/>
      <c r="N453" s="295"/>
      <c r="O453" s="295"/>
      <c r="P453" s="295"/>
      <c r="Q453" s="295"/>
      <c r="R453" s="295"/>
      <c r="S453" s="296"/>
      <c r="T453" s="295"/>
      <c r="U453" s="296"/>
      <c r="V453" s="295"/>
      <c r="W453" s="295"/>
    </row>
    <row r="454" spans="1:23" ht="15.75" customHeight="1">
      <c r="A454" s="297"/>
      <c r="B454" s="295"/>
      <c r="C454" s="295"/>
      <c r="D454" s="295"/>
      <c r="E454" s="295"/>
      <c r="F454" s="295"/>
      <c r="G454" s="295"/>
      <c r="H454" s="295"/>
      <c r="I454" s="295"/>
      <c r="J454" s="295"/>
      <c r="K454" s="295"/>
      <c r="L454" s="295"/>
      <c r="M454" s="295"/>
      <c r="N454" s="295"/>
      <c r="O454" s="295"/>
      <c r="P454" s="295"/>
      <c r="Q454" s="295"/>
      <c r="R454" s="295"/>
      <c r="S454" s="296"/>
      <c r="T454" s="295"/>
      <c r="U454" s="296"/>
      <c r="V454" s="295"/>
      <c r="W454" s="295"/>
    </row>
    <row r="455" spans="1:23" ht="15.75" customHeight="1">
      <c r="A455" s="297"/>
      <c r="B455" s="295"/>
      <c r="C455" s="295"/>
      <c r="D455" s="295"/>
      <c r="E455" s="295"/>
      <c r="F455" s="295"/>
      <c r="G455" s="295"/>
      <c r="H455" s="295"/>
      <c r="I455" s="295"/>
      <c r="J455" s="295"/>
      <c r="K455" s="295"/>
      <c r="L455" s="295"/>
      <c r="M455" s="295"/>
      <c r="N455" s="295"/>
      <c r="O455" s="295"/>
      <c r="P455" s="295"/>
      <c r="Q455" s="295"/>
      <c r="R455" s="295"/>
      <c r="S455" s="296"/>
      <c r="T455" s="295"/>
      <c r="U455" s="296"/>
      <c r="V455" s="295"/>
      <c r="W455" s="295"/>
    </row>
    <row r="456" spans="1:23" ht="15.75" customHeight="1">
      <c r="A456" s="297"/>
      <c r="B456" s="295"/>
      <c r="C456" s="295"/>
      <c r="D456" s="295"/>
      <c r="E456" s="295"/>
      <c r="F456" s="295"/>
      <c r="G456" s="295"/>
      <c r="H456" s="295"/>
      <c r="I456" s="295"/>
      <c r="J456" s="295"/>
      <c r="K456" s="295"/>
      <c r="L456" s="295"/>
      <c r="M456" s="295"/>
      <c r="N456" s="295"/>
      <c r="O456" s="295"/>
      <c r="P456" s="295"/>
      <c r="Q456" s="295"/>
      <c r="R456" s="295"/>
      <c r="S456" s="296"/>
      <c r="T456" s="295"/>
      <c r="U456" s="296"/>
      <c r="V456" s="295"/>
      <c r="W456" s="295"/>
    </row>
    <row r="457" spans="1:23" ht="15.75" customHeight="1">
      <c r="A457" s="297"/>
      <c r="B457" s="295"/>
      <c r="C457" s="295"/>
      <c r="D457" s="295"/>
      <c r="E457" s="295"/>
      <c r="F457" s="295"/>
      <c r="G457" s="295"/>
      <c r="H457" s="295"/>
      <c r="I457" s="295"/>
      <c r="J457" s="295"/>
      <c r="K457" s="295"/>
      <c r="L457" s="295"/>
      <c r="M457" s="295"/>
      <c r="N457" s="295"/>
      <c r="O457" s="295"/>
      <c r="P457" s="295"/>
      <c r="Q457" s="295"/>
      <c r="R457" s="295"/>
      <c r="S457" s="296"/>
      <c r="T457" s="295"/>
      <c r="U457" s="296"/>
      <c r="V457" s="295"/>
      <c r="W457" s="295"/>
    </row>
    <row r="458" spans="1:23" ht="15.75" customHeight="1">
      <c r="A458" s="297"/>
      <c r="B458" s="295"/>
      <c r="C458" s="295"/>
      <c r="D458" s="295"/>
      <c r="E458" s="295"/>
      <c r="F458" s="295"/>
      <c r="G458" s="295"/>
      <c r="H458" s="295"/>
      <c r="I458" s="295"/>
      <c r="J458" s="295"/>
      <c r="K458" s="295"/>
      <c r="L458" s="295"/>
      <c r="M458" s="295"/>
      <c r="N458" s="295"/>
      <c r="O458" s="295"/>
      <c r="P458" s="295"/>
      <c r="Q458" s="295"/>
      <c r="R458" s="295"/>
      <c r="S458" s="296"/>
      <c r="T458" s="295"/>
      <c r="U458" s="296"/>
      <c r="V458" s="295"/>
      <c r="W458" s="295"/>
    </row>
    <row r="459" spans="1:23" ht="15.75" customHeight="1">
      <c r="A459" s="297"/>
      <c r="B459" s="295"/>
      <c r="C459" s="295"/>
      <c r="D459" s="295"/>
      <c r="E459" s="295"/>
      <c r="F459" s="295"/>
      <c r="G459" s="295"/>
      <c r="H459" s="295"/>
      <c r="I459" s="295"/>
      <c r="J459" s="295"/>
      <c r="K459" s="295"/>
      <c r="L459" s="295"/>
      <c r="M459" s="295"/>
      <c r="N459" s="295"/>
      <c r="O459" s="295"/>
      <c r="P459" s="295"/>
      <c r="Q459" s="295"/>
      <c r="R459" s="295"/>
      <c r="S459" s="296"/>
      <c r="T459" s="295"/>
      <c r="U459" s="296"/>
      <c r="V459" s="295"/>
      <c r="W459" s="295"/>
    </row>
    <row r="460" spans="1:23" ht="15.75" customHeight="1">
      <c r="A460" s="297"/>
      <c r="B460" s="295"/>
      <c r="C460" s="295"/>
      <c r="D460" s="295"/>
      <c r="E460" s="295"/>
      <c r="F460" s="295"/>
      <c r="G460" s="295"/>
      <c r="H460" s="295"/>
      <c r="I460" s="295"/>
      <c r="J460" s="295"/>
      <c r="K460" s="295"/>
      <c r="L460" s="295"/>
      <c r="M460" s="295"/>
      <c r="N460" s="295"/>
      <c r="O460" s="295"/>
      <c r="P460" s="295"/>
      <c r="Q460" s="295"/>
      <c r="R460" s="295"/>
      <c r="S460" s="296"/>
      <c r="T460" s="295"/>
      <c r="U460" s="296"/>
      <c r="V460" s="295"/>
      <c r="W460" s="295"/>
    </row>
    <row r="461" spans="1:23" ht="15.75" customHeight="1">
      <c r="A461" s="297"/>
      <c r="B461" s="295"/>
      <c r="C461" s="295"/>
      <c r="D461" s="295"/>
      <c r="E461" s="295"/>
      <c r="F461" s="295"/>
      <c r="G461" s="295"/>
      <c r="H461" s="295"/>
      <c r="I461" s="295"/>
      <c r="J461" s="295"/>
      <c r="K461" s="295"/>
      <c r="L461" s="295"/>
      <c r="M461" s="295"/>
      <c r="N461" s="295"/>
      <c r="O461" s="295"/>
      <c r="P461" s="295"/>
      <c r="Q461" s="295"/>
      <c r="R461" s="295"/>
      <c r="S461" s="296"/>
      <c r="T461" s="295"/>
      <c r="U461" s="296"/>
      <c r="V461" s="295"/>
      <c r="W461" s="295"/>
    </row>
    <row r="462" spans="1:23" ht="15.75" customHeight="1">
      <c r="A462" s="297"/>
      <c r="B462" s="295"/>
      <c r="C462" s="295"/>
      <c r="D462" s="295"/>
      <c r="E462" s="295"/>
      <c r="F462" s="295"/>
      <c r="G462" s="295"/>
      <c r="H462" s="295"/>
      <c r="I462" s="295"/>
      <c r="J462" s="295"/>
      <c r="K462" s="295"/>
      <c r="L462" s="295"/>
      <c r="M462" s="295"/>
      <c r="N462" s="295"/>
      <c r="O462" s="295"/>
      <c r="P462" s="295"/>
      <c r="Q462" s="295"/>
      <c r="R462" s="295"/>
      <c r="S462" s="296"/>
      <c r="T462" s="295"/>
      <c r="U462" s="296"/>
      <c r="V462" s="295"/>
      <c r="W462" s="295"/>
    </row>
    <row r="463" spans="1:23" ht="15.75" customHeight="1">
      <c r="A463" s="297"/>
      <c r="B463" s="295"/>
      <c r="C463" s="295"/>
      <c r="D463" s="295"/>
      <c r="E463" s="295"/>
      <c r="F463" s="295"/>
      <c r="G463" s="295"/>
      <c r="H463" s="295"/>
      <c r="I463" s="295"/>
      <c r="J463" s="295"/>
      <c r="K463" s="295"/>
      <c r="L463" s="295"/>
      <c r="M463" s="295"/>
      <c r="N463" s="295"/>
      <c r="O463" s="295"/>
      <c r="P463" s="295"/>
      <c r="Q463" s="295"/>
      <c r="R463" s="295"/>
      <c r="S463" s="296"/>
      <c r="T463" s="295"/>
      <c r="U463" s="296"/>
      <c r="V463" s="295"/>
      <c r="W463" s="295"/>
    </row>
    <row r="464" spans="1:23" ht="15.75" customHeight="1">
      <c r="A464" s="297"/>
      <c r="B464" s="295"/>
      <c r="C464" s="295"/>
      <c r="D464" s="295"/>
      <c r="E464" s="295"/>
      <c r="F464" s="295"/>
      <c r="G464" s="295"/>
      <c r="H464" s="295"/>
      <c r="I464" s="295"/>
      <c r="J464" s="295"/>
      <c r="K464" s="295"/>
      <c r="L464" s="295"/>
      <c r="M464" s="295"/>
      <c r="N464" s="295"/>
      <c r="O464" s="295"/>
      <c r="P464" s="295"/>
      <c r="Q464" s="295"/>
      <c r="R464" s="295"/>
      <c r="S464" s="296"/>
      <c r="T464" s="295"/>
      <c r="U464" s="296"/>
      <c r="V464" s="295"/>
      <c r="W464" s="295"/>
    </row>
    <row r="465" spans="1:23" ht="15.75" customHeight="1">
      <c r="A465" s="297"/>
      <c r="B465" s="295"/>
      <c r="C465" s="295"/>
      <c r="D465" s="295"/>
      <c r="E465" s="295"/>
      <c r="F465" s="295"/>
      <c r="G465" s="295"/>
      <c r="H465" s="295"/>
      <c r="I465" s="295"/>
      <c r="J465" s="295"/>
      <c r="K465" s="295"/>
      <c r="L465" s="295"/>
      <c r="M465" s="295"/>
      <c r="N465" s="295"/>
      <c r="O465" s="295"/>
      <c r="P465" s="295"/>
      <c r="Q465" s="295"/>
      <c r="R465" s="295"/>
      <c r="S465" s="296"/>
      <c r="T465" s="295"/>
      <c r="U465" s="296"/>
      <c r="V465" s="295"/>
      <c r="W465" s="295"/>
    </row>
    <row r="466" spans="1:23" ht="15.75" customHeight="1">
      <c r="A466" s="297"/>
      <c r="B466" s="295"/>
      <c r="C466" s="295"/>
      <c r="D466" s="295"/>
      <c r="E466" s="295"/>
      <c r="F466" s="295"/>
      <c r="G466" s="295"/>
      <c r="H466" s="295"/>
      <c r="I466" s="295"/>
      <c r="J466" s="295"/>
      <c r="K466" s="295"/>
      <c r="L466" s="295"/>
      <c r="M466" s="295"/>
      <c r="N466" s="295"/>
      <c r="O466" s="295"/>
      <c r="P466" s="295"/>
      <c r="Q466" s="295"/>
      <c r="R466" s="295"/>
      <c r="S466" s="296"/>
      <c r="T466" s="295"/>
      <c r="U466" s="296"/>
      <c r="V466" s="295"/>
      <c r="W466" s="295"/>
    </row>
    <row r="467" spans="1:23" ht="15.75" customHeight="1">
      <c r="A467" s="297"/>
      <c r="B467" s="295"/>
      <c r="C467" s="295"/>
      <c r="D467" s="295"/>
      <c r="E467" s="295"/>
      <c r="F467" s="295"/>
      <c r="G467" s="295"/>
      <c r="H467" s="295"/>
      <c r="I467" s="295"/>
      <c r="J467" s="295"/>
      <c r="K467" s="295"/>
      <c r="L467" s="295"/>
      <c r="M467" s="295"/>
      <c r="N467" s="295"/>
      <c r="O467" s="295"/>
      <c r="P467" s="295"/>
      <c r="Q467" s="295"/>
      <c r="R467" s="295"/>
      <c r="S467" s="296"/>
      <c r="T467" s="295"/>
      <c r="U467" s="296"/>
      <c r="V467" s="295"/>
      <c r="W467" s="295"/>
    </row>
    <row r="468" spans="1:23" ht="15.75" customHeight="1">
      <c r="A468" s="297"/>
      <c r="B468" s="295"/>
      <c r="C468" s="295"/>
      <c r="D468" s="295"/>
      <c r="E468" s="295"/>
      <c r="F468" s="295"/>
      <c r="G468" s="295"/>
      <c r="H468" s="295"/>
      <c r="I468" s="295"/>
      <c r="J468" s="295"/>
      <c r="K468" s="295"/>
      <c r="L468" s="295"/>
      <c r="M468" s="295"/>
      <c r="N468" s="295"/>
      <c r="O468" s="295"/>
      <c r="P468" s="295"/>
      <c r="Q468" s="295"/>
      <c r="R468" s="295"/>
      <c r="S468" s="296"/>
      <c r="T468" s="295"/>
      <c r="U468" s="296"/>
      <c r="V468" s="295"/>
      <c r="W468" s="295"/>
    </row>
    <row r="469" spans="1:23" ht="15.75" customHeight="1">
      <c r="A469" s="297"/>
      <c r="B469" s="295"/>
      <c r="C469" s="295"/>
      <c r="D469" s="295"/>
      <c r="E469" s="295"/>
      <c r="F469" s="295"/>
      <c r="G469" s="295"/>
      <c r="H469" s="295"/>
      <c r="I469" s="295"/>
      <c r="J469" s="295"/>
      <c r="K469" s="295"/>
      <c r="L469" s="295"/>
      <c r="M469" s="295"/>
      <c r="N469" s="295"/>
      <c r="O469" s="295"/>
      <c r="P469" s="295"/>
      <c r="Q469" s="295"/>
      <c r="R469" s="295"/>
      <c r="S469" s="296"/>
      <c r="T469" s="295"/>
      <c r="U469" s="296"/>
      <c r="V469" s="295"/>
      <c r="W469" s="295"/>
    </row>
    <row r="470" spans="1:23" ht="15.75" customHeight="1">
      <c r="A470" s="297"/>
      <c r="B470" s="295"/>
      <c r="C470" s="295"/>
      <c r="D470" s="295"/>
      <c r="E470" s="295"/>
      <c r="F470" s="295"/>
      <c r="G470" s="295"/>
      <c r="H470" s="295"/>
      <c r="I470" s="295"/>
      <c r="J470" s="295"/>
      <c r="K470" s="295"/>
      <c r="L470" s="295"/>
      <c r="M470" s="295"/>
      <c r="N470" s="295"/>
      <c r="O470" s="295"/>
      <c r="P470" s="295"/>
      <c r="Q470" s="295"/>
      <c r="R470" s="295"/>
      <c r="S470" s="296"/>
      <c r="T470" s="295"/>
      <c r="U470" s="296"/>
      <c r="V470" s="295"/>
      <c r="W470" s="295"/>
    </row>
    <row r="471" spans="1:23" ht="15.75" customHeight="1">
      <c r="A471" s="297"/>
      <c r="B471" s="295"/>
      <c r="C471" s="295"/>
      <c r="D471" s="295"/>
      <c r="E471" s="295"/>
      <c r="F471" s="295"/>
      <c r="G471" s="295"/>
      <c r="H471" s="295"/>
      <c r="I471" s="295"/>
      <c r="J471" s="295"/>
      <c r="K471" s="295"/>
      <c r="L471" s="295"/>
      <c r="M471" s="295"/>
      <c r="N471" s="295"/>
      <c r="O471" s="295"/>
      <c r="P471" s="295"/>
      <c r="Q471" s="295"/>
      <c r="R471" s="295"/>
      <c r="S471" s="296"/>
      <c r="T471" s="295"/>
      <c r="U471" s="296"/>
      <c r="V471" s="295"/>
      <c r="W471" s="295"/>
    </row>
    <row r="472" spans="1:23" ht="15.75" customHeight="1">
      <c r="A472" s="297"/>
      <c r="B472" s="295"/>
      <c r="C472" s="295"/>
      <c r="D472" s="295"/>
      <c r="E472" s="295"/>
      <c r="F472" s="295"/>
      <c r="G472" s="295"/>
      <c r="H472" s="295"/>
      <c r="I472" s="295"/>
      <c r="J472" s="295"/>
      <c r="K472" s="295"/>
      <c r="L472" s="295"/>
      <c r="M472" s="295"/>
      <c r="N472" s="295"/>
      <c r="O472" s="295"/>
      <c r="P472" s="295"/>
      <c r="Q472" s="295"/>
      <c r="R472" s="295"/>
      <c r="S472" s="296"/>
      <c r="T472" s="295"/>
      <c r="U472" s="296"/>
      <c r="V472" s="295"/>
      <c r="W472" s="295"/>
    </row>
    <row r="473" spans="1:23" ht="15.75" customHeight="1">
      <c r="A473" s="297"/>
      <c r="B473" s="295"/>
      <c r="C473" s="295"/>
      <c r="D473" s="295"/>
      <c r="E473" s="295"/>
      <c r="F473" s="295"/>
      <c r="G473" s="295"/>
      <c r="H473" s="295"/>
      <c r="I473" s="295"/>
      <c r="J473" s="295"/>
      <c r="K473" s="295"/>
      <c r="L473" s="295"/>
      <c r="M473" s="295"/>
      <c r="N473" s="295"/>
      <c r="O473" s="295"/>
      <c r="P473" s="295"/>
      <c r="Q473" s="295"/>
      <c r="R473" s="295"/>
      <c r="S473" s="296"/>
      <c r="T473" s="295"/>
      <c r="U473" s="296"/>
      <c r="V473" s="295"/>
      <c r="W473" s="295"/>
    </row>
    <row r="474" spans="1:23" ht="15.75" customHeight="1">
      <c r="A474" s="297"/>
      <c r="B474" s="295"/>
      <c r="C474" s="295"/>
      <c r="D474" s="295"/>
      <c r="E474" s="295"/>
      <c r="F474" s="295"/>
      <c r="G474" s="295"/>
      <c r="H474" s="295"/>
      <c r="I474" s="295"/>
      <c r="J474" s="295"/>
      <c r="K474" s="295"/>
      <c r="L474" s="295"/>
      <c r="M474" s="295"/>
      <c r="N474" s="295"/>
      <c r="O474" s="295"/>
      <c r="P474" s="295"/>
      <c r="Q474" s="295"/>
      <c r="R474" s="295"/>
      <c r="S474" s="296"/>
      <c r="T474" s="295"/>
      <c r="U474" s="296"/>
      <c r="V474" s="295"/>
      <c r="W474" s="295"/>
    </row>
    <row r="475" spans="1:23" ht="15.75" customHeight="1">
      <c r="A475" s="297"/>
      <c r="B475" s="295"/>
      <c r="C475" s="295"/>
      <c r="D475" s="295"/>
      <c r="E475" s="295"/>
      <c r="F475" s="295"/>
      <c r="G475" s="295"/>
      <c r="H475" s="295"/>
      <c r="I475" s="295"/>
      <c r="J475" s="295"/>
      <c r="K475" s="295"/>
      <c r="L475" s="295"/>
      <c r="M475" s="295"/>
      <c r="N475" s="295"/>
      <c r="O475" s="295"/>
      <c r="P475" s="295"/>
      <c r="Q475" s="295"/>
      <c r="R475" s="295"/>
      <c r="S475" s="296"/>
      <c r="T475" s="295"/>
      <c r="U475" s="296"/>
      <c r="V475" s="295"/>
      <c r="W475" s="295"/>
    </row>
    <row r="476" spans="1:23" ht="15.75" customHeight="1">
      <c r="A476" s="297"/>
      <c r="B476" s="295"/>
      <c r="C476" s="295"/>
      <c r="D476" s="295"/>
      <c r="E476" s="295"/>
      <c r="F476" s="295"/>
      <c r="G476" s="295"/>
      <c r="H476" s="295"/>
      <c r="I476" s="295"/>
      <c r="J476" s="295"/>
      <c r="K476" s="295"/>
      <c r="L476" s="295"/>
      <c r="M476" s="295"/>
      <c r="N476" s="295"/>
      <c r="O476" s="295"/>
      <c r="P476" s="295"/>
      <c r="Q476" s="295"/>
      <c r="R476" s="295"/>
      <c r="S476" s="296"/>
      <c r="T476" s="295"/>
      <c r="U476" s="296"/>
      <c r="V476" s="295"/>
      <c r="W476" s="295"/>
    </row>
    <row r="477" spans="1:23" ht="15.75" customHeight="1">
      <c r="A477" s="297"/>
      <c r="B477" s="295"/>
      <c r="C477" s="295"/>
      <c r="D477" s="295"/>
      <c r="E477" s="295"/>
      <c r="F477" s="295"/>
      <c r="G477" s="295"/>
      <c r="H477" s="295"/>
      <c r="I477" s="295"/>
      <c r="J477" s="295"/>
      <c r="K477" s="295"/>
      <c r="L477" s="295"/>
      <c r="M477" s="295"/>
      <c r="N477" s="295"/>
      <c r="O477" s="295"/>
      <c r="P477" s="295"/>
      <c r="Q477" s="295"/>
      <c r="R477" s="295"/>
      <c r="S477" s="296"/>
      <c r="T477" s="295"/>
      <c r="U477" s="296"/>
      <c r="V477" s="295"/>
      <c r="W477" s="295"/>
    </row>
    <row r="478" spans="1:23" ht="15.75" customHeight="1">
      <c r="A478" s="297"/>
      <c r="B478" s="295"/>
      <c r="C478" s="295"/>
      <c r="D478" s="295"/>
      <c r="E478" s="295"/>
      <c r="F478" s="295"/>
      <c r="G478" s="295"/>
      <c r="H478" s="295"/>
      <c r="I478" s="295"/>
      <c r="J478" s="295"/>
      <c r="K478" s="295"/>
      <c r="L478" s="295"/>
      <c r="M478" s="295"/>
      <c r="N478" s="295"/>
      <c r="O478" s="295"/>
      <c r="P478" s="295"/>
      <c r="Q478" s="295"/>
      <c r="R478" s="295"/>
      <c r="S478" s="296"/>
      <c r="T478" s="295"/>
      <c r="U478" s="296"/>
      <c r="V478" s="295"/>
      <c r="W478" s="295"/>
    </row>
    <row r="479" spans="1:23" ht="15.75" customHeight="1">
      <c r="A479" s="297"/>
      <c r="B479" s="295"/>
      <c r="C479" s="295"/>
      <c r="D479" s="295"/>
      <c r="E479" s="295"/>
      <c r="F479" s="295"/>
      <c r="G479" s="295"/>
      <c r="H479" s="295"/>
      <c r="I479" s="295"/>
      <c r="J479" s="295"/>
      <c r="K479" s="295"/>
      <c r="L479" s="295"/>
      <c r="M479" s="295"/>
      <c r="N479" s="295"/>
      <c r="O479" s="295"/>
      <c r="P479" s="295"/>
      <c r="Q479" s="295"/>
      <c r="R479" s="295"/>
      <c r="S479" s="296"/>
      <c r="T479" s="295"/>
      <c r="U479" s="296"/>
      <c r="V479" s="295"/>
      <c r="W479" s="295"/>
    </row>
    <row r="480" spans="1:23" ht="15.75" customHeight="1">
      <c r="A480" s="297"/>
      <c r="B480" s="295"/>
      <c r="C480" s="295"/>
      <c r="D480" s="295"/>
      <c r="E480" s="295"/>
      <c r="F480" s="295"/>
      <c r="G480" s="295"/>
      <c r="H480" s="295"/>
      <c r="I480" s="295"/>
      <c r="J480" s="295"/>
      <c r="K480" s="295"/>
      <c r="L480" s="295"/>
      <c r="M480" s="295"/>
      <c r="N480" s="295"/>
      <c r="O480" s="295"/>
      <c r="P480" s="295"/>
      <c r="Q480" s="295"/>
      <c r="R480" s="295"/>
      <c r="S480" s="296"/>
      <c r="T480" s="295"/>
      <c r="U480" s="296"/>
      <c r="V480" s="295"/>
      <c r="W480" s="295"/>
    </row>
    <row r="481" spans="1:23" ht="15.75" customHeight="1">
      <c r="A481" s="297"/>
      <c r="B481" s="295"/>
      <c r="C481" s="295"/>
      <c r="D481" s="295"/>
      <c r="E481" s="295"/>
      <c r="F481" s="295"/>
      <c r="G481" s="295"/>
      <c r="H481" s="295"/>
      <c r="I481" s="295"/>
      <c r="J481" s="295"/>
      <c r="K481" s="295"/>
      <c r="L481" s="295"/>
      <c r="M481" s="295"/>
      <c r="N481" s="295"/>
      <c r="O481" s="295"/>
      <c r="P481" s="295"/>
      <c r="Q481" s="295"/>
      <c r="R481" s="295"/>
      <c r="S481" s="296"/>
      <c r="T481" s="295"/>
      <c r="U481" s="296"/>
      <c r="V481" s="295"/>
      <c r="W481" s="295"/>
    </row>
    <row r="482" spans="1:23" ht="15.75" customHeight="1">
      <c r="A482" s="297"/>
      <c r="B482" s="295"/>
      <c r="C482" s="295"/>
      <c r="D482" s="295"/>
      <c r="E482" s="295"/>
      <c r="F482" s="295"/>
      <c r="G482" s="295"/>
      <c r="H482" s="295"/>
      <c r="I482" s="295"/>
      <c r="J482" s="295"/>
      <c r="K482" s="295"/>
      <c r="L482" s="295"/>
      <c r="M482" s="295"/>
      <c r="N482" s="295"/>
      <c r="O482" s="295"/>
      <c r="P482" s="295"/>
      <c r="Q482" s="295"/>
      <c r="R482" s="295"/>
      <c r="S482" s="296"/>
      <c r="T482" s="295"/>
      <c r="U482" s="296"/>
      <c r="V482" s="295"/>
      <c r="W482" s="295"/>
    </row>
    <row r="483" spans="1:23" ht="15.75" customHeight="1">
      <c r="A483" s="297"/>
      <c r="B483" s="295"/>
      <c r="C483" s="295"/>
      <c r="D483" s="295"/>
      <c r="E483" s="295"/>
      <c r="F483" s="295"/>
      <c r="G483" s="295"/>
      <c r="H483" s="295"/>
      <c r="I483" s="295"/>
      <c r="J483" s="295"/>
      <c r="K483" s="295"/>
      <c r="L483" s="295"/>
      <c r="M483" s="295"/>
      <c r="N483" s="295"/>
      <c r="O483" s="295"/>
      <c r="P483" s="295"/>
      <c r="Q483" s="295"/>
      <c r="R483" s="295"/>
      <c r="S483" s="296"/>
      <c r="T483" s="295"/>
      <c r="U483" s="296"/>
      <c r="V483" s="295"/>
      <c r="W483" s="295"/>
    </row>
    <row r="484" spans="1:23" ht="15.75" customHeight="1">
      <c r="A484" s="297"/>
      <c r="B484" s="295"/>
      <c r="C484" s="295"/>
      <c r="D484" s="295"/>
      <c r="E484" s="295"/>
      <c r="F484" s="295"/>
      <c r="G484" s="295"/>
      <c r="H484" s="295"/>
      <c r="I484" s="295"/>
      <c r="J484" s="295"/>
      <c r="K484" s="295"/>
      <c r="L484" s="295"/>
      <c r="M484" s="295"/>
      <c r="N484" s="295"/>
      <c r="O484" s="295"/>
      <c r="P484" s="295"/>
      <c r="Q484" s="295"/>
      <c r="R484" s="295"/>
      <c r="S484" s="296"/>
      <c r="T484" s="295"/>
      <c r="U484" s="296"/>
      <c r="V484" s="295"/>
      <c r="W484" s="295"/>
    </row>
    <row r="485" spans="1:23" ht="15.75" customHeight="1">
      <c r="A485" s="297"/>
      <c r="B485" s="295"/>
      <c r="C485" s="295"/>
      <c r="D485" s="295"/>
      <c r="E485" s="295"/>
      <c r="F485" s="295"/>
      <c r="G485" s="295"/>
      <c r="H485" s="295"/>
      <c r="I485" s="295"/>
      <c r="J485" s="295"/>
      <c r="K485" s="295"/>
      <c r="L485" s="295"/>
      <c r="M485" s="295"/>
      <c r="N485" s="295"/>
      <c r="O485" s="295"/>
      <c r="P485" s="295"/>
      <c r="Q485" s="295"/>
      <c r="R485" s="295"/>
      <c r="S485" s="296"/>
      <c r="T485" s="295"/>
      <c r="U485" s="296"/>
      <c r="V485" s="295"/>
      <c r="W485" s="295"/>
    </row>
    <row r="486" spans="1:23" ht="15.75" customHeight="1">
      <c r="A486" s="297"/>
      <c r="B486" s="295"/>
      <c r="C486" s="295"/>
      <c r="D486" s="295"/>
      <c r="E486" s="295"/>
      <c r="F486" s="295"/>
      <c r="G486" s="295"/>
      <c r="H486" s="295"/>
      <c r="I486" s="295"/>
      <c r="J486" s="295"/>
      <c r="K486" s="295"/>
      <c r="L486" s="295"/>
      <c r="M486" s="295"/>
      <c r="N486" s="295"/>
      <c r="O486" s="295"/>
      <c r="P486" s="295"/>
      <c r="Q486" s="295"/>
      <c r="R486" s="295"/>
      <c r="S486" s="296"/>
      <c r="T486" s="295"/>
      <c r="U486" s="296"/>
      <c r="V486" s="295"/>
      <c r="W486" s="295"/>
    </row>
    <row r="487" spans="1:23" ht="15.75" customHeight="1">
      <c r="A487" s="297"/>
      <c r="B487" s="295"/>
      <c r="C487" s="295"/>
      <c r="D487" s="295"/>
      <c r="E487" s="295"/>
      <c r="F487" s="295"/>
      <c r="G487" s="295"/>
      <c r="H487" s="295"/>
      <c r="I487" s="295"/>
      <c r="J487" s="295"/>
      <c r="K487" s="295"/>
      <c r="L487" s="295"/>
      <c r="M487" s="295"/>
      <c r="N487" s="295"/>
      <c r="O487" s="295"/>
      <c r="P487" s="295"/>
      <c r="Q487" s="295"/>
      <c r="R487" s="295"/>
      <c r="S487" s="296"/>
      <c r="T487" s="295"/>
      <c r="U487" s="296"/>
      <c r="V487" s="295"/>
      <c r="W487" s="295"/>
    </row>
    <row r="488" spans="1:23" ht="15.75" customHeight="1">
      <c r="A488" s="297"/>
      <c r="B488" s="295"/>
      <c r="C488" s="295"/>
      <c r="D488" s="295"/>
      <c r="E488" s="295"/>
      <c r="F488" s="295"/>
      <c r="G488" s="295"/>
      <c r="H488" s="295"/>
      <c r="I488" s="295"/>
      <c r="J488" s="295"/>
      <c r="K488" s="295"/>
      <c r="L488" s="295"/>
      <c r="M488" s="295"/>
      <c r="N488" s="295"/>
      <c r="O488" s="295"/>
      <c r="P488" s="295"/>
      <c r="Q488" s="295"/>
      <c r="R488" s="295"/>
      <c r="S488" s="296"/>
      <c r="T488" s="295"/>
      <c r="U488" s="296"/>
      <c r="V488" s="295"/>
      <c r="W488" s="295"/>
    </row>
    <row r="489" spans="1:23" ht="15.75" customHeight="1">
      <c r="A489" s="297"/>
      <c r="B489" s="295"/>
      <c r="C489" s="295"/>
      <c r="D489" s="295"/>
      <c r="E489" s="295"/>
      <c r="F489" s="295"/>
      <c r="G489" s="295"/>
      <c r="H489" s="295"/>
      <c r="I489" s="295"/>
      <c r="J489" s="295"/>
      <c r="K489" s="295"/>
      <c r="L489" s="295"/>
      <c r="M489" s="295"/>
      <c r="N489" s="295"/>
      <c r="O489" s="295"/>
      <c r="P489" s="295"/>
      <c r="Q489" s="295"/>
      <c r="R489" s="295"/>
      <c r="S489" s="296"/>
      <c r="T489" s="295"/>
      <c r="U489" s="296"/>
      <c r="V489" s="295"/>
      <c r="W489" s="295"/>
    </row>
    <row r="490" spans="1:23" ht="15.75" customHeight="1">
      <c r="A490" s="297"/>
      <c r="B490" s="295"/>
      <c r="C490" s="295"/>
      <c r="D490" s="295"/>
      <c r="E490" s="295"/>
      <c r="F490" s="295"/>
      <c r="G490" s="295"/>
      <c r="H490" s="295"/>
      <c r="I490" s="295"/>
      <c r="J490" s="295"/>
      <c r="K490" s="295"/>
      <c r="L490" s="295"/>
      <c r="M490" s="295"/>
      <c r="N490" s="295"/>
      <c r="O490" s="295"/>
      <c r="P490" s="295"/>
      <c r="Q490" s="295"/>
      <c r="R490" s="295"/>
      <c r="S490" s="296"/>
      <c r="T490" s="295"/>
      <c r="U490" s="296"/>
      <c r="V490" s="295"/>
      <c r="W490" s="295"/>
    </row>
    <row r="491" spans="1:23" ht="15.75" customHeight="1">
      <c r="A491" s="297"/>
      <c r="B491" s="295"/>
      <c r="C491" s="295"/>
      <c r="D491" s="295"/>
      <c r="E491" s="295"/>
      <c r="F491" s="295"/>
      <c r="G491" s="295"/>
      <c r="H491" s="295"/>
      <c r="I491" s="295"/>
      <c r="J491" s="295"/>
      <c r="K491" s="295"/>
      <c r="L491" s="295"/>
      <c r="M491" s="295"/>
      <c r="N491" s="295"/>
      <c r="O491" s="295"/>
      <c r="P491" s="295"/>
      <c r="Q491" s="295"/>
      <c r="R491" s="295"/>
      <c r="S491" s="296"/>
      <c r="T491" s="295"/>
      <c r="U491" s="296"/>
      <c r="V491" s="295"/>
      <c r="W491" s="295"/>
    </row>
    <row r="492" spans="1:23" ht="15.75" customHeight="1">
      <c r="A492" s="297"/>
      <c r="B492" s="295"/>
      <c r="C492" s="295"/>
      <c r="D492" s="295"/>
      <c r="E492" s="295"/>
      <c r="F492" s="295"/>
      <c r="G492" s="295"/>
      <c r="H492" s="295"/>
      <c r="I492" s="295"/>
      <c r="J492" s="295"/>
      <c r="K492" s="295"/>
      <c r="L492" s="295"/>
      <c r="M492" s="295"/>
      <c r="N492" s="295"/>
      <c r="O492" s="295"/>
      <c r="P492" s="295"/>
      <c r="Q492" s="295"/>
      <c r="R492" s="295"/>
      <c r="S492" s="296"/>
      <c r="T492" s="295"/>
      <c r="U492" s="296"/>
      <c r="V492" s="295"/>
      <c r="W492" s="295"/>
    </row>
    <row r="493" spans="1:23" ht="15.75" customHeight="1">
      <c r="A493" s="297"/>
      <c r="B493" s="295"/>
      <c r="C493" s="295"/>
      <c r="D493" s="295"/>
      <c r="E493" s="295"/>
      <c r="F493" s="295"/>
      <c r="G493" s="295"/>
      <c r="H493" s="295"/>
      <c r="I493" s="295"/>
      <c r="J493" s="295"/>
      <c r="K493" s="295"/>
      <c r="L493" s="295"/>
      <c r="M493" s="295"/>
      <c r="N493" s="295"/>
      <c r="O493" s="295"/>
      <c r="P493" s="295"/>
      <c r="Q493" s="295"/>
      <c r="R493" s="295"/>
      <c r="S493" s="296"/>
      <c r="T493" s="295"/>
      <c r="U493" s="296"/>
      <c r="V493" s="295"/>
      <c r="W493" s="295"/>
    </row>
    <row r="494" spans="1:23" ht="15.75" customHeight="1">
      <c r="A494" s="297"/>
      <c r="B494" s="295"/>
      <c r="C494" s="295"/>
      <c r="D494" s="295"/>
      <c r="E494" s="295"/>
      <c r="F494" s="295"/>
      <c r="G494" s="295"/>
      <c r="H494" s="295"/>
      <c r="I494" s="295"/>
      <c r="J494" s="295"/>
      <c r="K494" s="295"/>
      <c r="L494" s="295"/>
      <c r="M494" s="295"/>
      <c r="N494" s="295"/>
      <c r="O494" s="295"/>
      <c r="P494" s="295"/>
      <c r="Q494" s="295"/>
      <c r="R494" s="295"/>
      <c r="S494" s="296"/>
      <c r="T494" s="295"/>
      <c r="U494" s="296"/>
      <c r="V494" s="295"/>
      <c r="W494" s="295"/>
    </row>
    <row r="495" spans="1:23" ht="15.75" customHeight="1">
      <c r="A495" s="297"/>
      <c r="B495" s="295"/>
      <c r="C495" s="295"/>
      <c r="D495" s="295"/>
      <c r="E495" s="295"/>
      <c r="F495" s="295"/>
      <c r="G495" s="295"/>
      <c r="H495" s="295"/>
      <c r="I495" s="295"/>
      <c r="J495" s="295"/>
      <c r="K495" s="295"/>
      <c r="L495" s="295"/>
      <c r="M495" s="295"/>
      <c r="N495" s="295"/>
      <c r="O495" s="295"/>
      <c r="P495" s="295"/>
      <c r="Q495" s="295"/>
      <c r="R495" s="295"/>
      <c r="S495" s="296"/>
      <c r="T495" s="295"/>
      <c r="U495" s="296"/>
      <c r="V495" s="295"/>
      <c r="W495" s="295"/>
    </row>
    <row r="496" spans="1:23" ht="15.75" customHeight="1">
      <c r="A496" s="297"/>
      <c r="B496" s="295"/>
      <c r="C496" s="295"/>
      <c r="D496" s="295"/>
      <c r="E496" s="295"/>
      <c r="F496" s="295"/>
      <c r="G496" s="295"/>
      <c r="H496" s="295"/>
      <c r="I496" s="295"/>
      <c r="J496" s="295"/>
      <c r="K496" s="295"/>
      <c r="L496" s="295"/>
      <c r="M496" s="295"/>
      <c r="N496" s="295"/>
      <c r="O496" s="295"/>
      <c r="P496" s="295"/>
      <c r="Q496" s="295"/>
      <c r="R496" s="295"/>
      <c r="S496" s="296"/>
      <c r="T496" s="295"/>
      <c r="U496" s="296"/>
      <c r="V496" s="295"/>
      <c r="W496" s="295"/>
    </row>
    <row r="497" spans="1:23" ht="15.75" customHeight="1">
      <c r="A497" s="297"/>
      <c r="B497" s="295"/>
      <c r="C497" s="295"/>
      <c r="D497" s="295"/>
      <c r="E497" s="295"/>
      <c r="F497" s="295"/>
      <c r="G497" s="295"/>
      <c r="H497" s="295"/>
      <c r="I497" s="295"/>
      <c r="J497" s="295"/>
      <c r="K497" s="295"/>
      <c r="L497" s="295"/>
      <c r="M497" s="295"/>
      <c r="N497" s="295"/>
      <c r="O497" s="295"/>
      <c r="P497" s="295"/>
      <c r="Q497" s="295"/>
      <c r="R497" s="295"/>
      <c r="S497" s="296"/>
      <c r="T497" s="295"/>
      <c r="U497" s="296"/>
      <c r="V497" s="295"/>
      <c r="W497" s="295"/>
    </row>
    <row r="498" spans="1:23" ht="15.75" customHeight="1">
      <c r="A498" s="297"/>
      <c r="B498" s="295"/>
      <c r="C498" s="295"/>
      <c r="D498" s="295"/>
      <c r="E498" s="295"/>
      <c r="F498" s="295"/>
      <c r="G498" s="295"/>
      <c r="H498" s="295"/>
      <c r="I498" s="295"/>
      <c r="J498" s="295"/>
      <c r="K498" s="295"/>
      <c r="L498" s="295"/>
      <c r="M498" s="295"/>
      <c r="N498" s="295"/>
      <c r="O498" s="295"/>
      <c r="P498" s="295"/>
      <c r="Q498" s="295"/>
      <c r="R498" s="295"/>
      <c r="S498" s="296"/>
      <c r="T498" s="295"/>
      <c r="U498" s="296"/>
      <c r="V498" s="295"/>
      <c r="W498" s="295"/>
    </row>
    <row r="499" spans="1:23" ht="15.75" customHeight="1">
      <c r="A499" s="297"/>
      <c r="B499" s="295"/>
      <c r="C499" s="295"/>
      <c r="D499" s="295"/>
      <c r="E499" s="295"/>
      <c r="F499" s="295"/>
      <c r="G499" s="295"/>
      <c r="H499" s="295"/>
      <c r="I499" s="295"/>
      <c r="J499" s="295"/>
      <c r="K499" s="295"/>
      <c r="L499" s="295"/>
      <c r="M499" s="295"/>
      <c r="N499" s="295"/>
      <c r="O499" s="295"/>
      <c r="P499" s="295"/>
      <c r="Q499" s="295"/>
      <c r="R499" s="295"/>
      <c r="S499" s="296"/>
      <c r="T499" s="295"/>
      <c r="U499" s="296"/>
      <c r="V499" s="295"/>
      <c r="W499" s="295"/>
    </row>
    <row r="500" spans="1:23" ht="15.75" customHeight="1">
      <c r="A500" s="297"/>
      <c r="B500" s="295"/>
      <c r="C500" s="295"/>
      <c r="D500" s="295"/>
      <c r="E500" s="295"/>
      <c r="F500" s="295"/>
      <c r="G500" s="295"/>
      <c r="H500" s="295"/>
      <c r="I500" s="295"/>
      <c r="J500" s="295"/>
      <c r="K500" s="295"/>
      <c r="L500" s="295"/>
      <c r="M500" s="295"/>
      <c r="N500" s="295"/>
      <c r="O500" s="295"/>
      <c r="P500" s="295"/>
      <c r="Q500" s="295"/>
      <c r="R500" s="295"/>
      <c r="S500" s="296"/>
      <c r="T500" s="295"/>
      <c r="U500" s="296"/>
      <c r="V500" s="295"/>
      <c r="W500" s="295"/>
    </row>
    <row r="501" spans="1:23" ht="15.75" customHeight="1">
      <c r="A501" s="297"/>
      <c r="B501" s="295"/>
      <c r="C501" s="295"/>
      <c r="D501" s="295"/>
      <c r="E501" s="295"/>
      <c r="F501" s="295"/>
      <c r="G501" s="295"/>
      <c r="H501" s="295"/>
      <c r="I501" s="295"/>
      <c r="J501" s="295"/>
      <c r="K501" s="295"/>
      <c r="L501" s="295"/>
      <c r="M501" s="295"/>
      <c r="N501" s="295"/>
      <c r="O501" s="295"/>
      <c r="P501" s="295"/>
      <c r="Q501" s="295"/>
      <c r="R501" s="295"/>
      <c r="S501" s="296"/>
      <c r="T501" s="295"/>
      <c r="U501" s="296"/>
      <c r="V501" s="295"/>
      <c r="W501" s="295"/>
    </row>
    <row r="502" spans="1:23" ht="15.75" customHeight="1">
      <c r="A502" s="297"/>
      <c r="B502" s="295"/>
      <c r="C502" s="295"/>
      <c r="D502" s="295"/>
      <c r="E502" s="295"/>
      <c r="F502" s="295"/>
      <c r="G502" s="295"/>
      <c r="H502" s="295"/>
      <c r="I502" s="295"/>
      <c r="J502" s="295"/>
      <c r="K502" s="295"/>
      <c r="L502" s="295"/>
      <c r="M502" s="295"/>
      <c r="N502" s="295"/>
      <c r="O502" s="295"/>
      <c r="P502" s="295"/>
      <c r="Q502" s="295"/>
      <c r="R502" s="295"/>
      <c r="S502" s="296"/>
      <c r="T502" s="295"/>
      <c r="U502" s="296"/>
      <c r="V502" s="295"/>
      <c r="W502" s="295"/>
    </row>
    <row r="503" spans="1:23" ht="15.75" customHeight="1">
      <c r="A503" s="297"/>
      <c r="B503" s="295"/>
      <c r="C503" s="295"/>
      <c r="D503" s="295"/>
      <c r="E503" s="295"/>
      <c r="F503" s="295"/>
      <c r="G503" s="295"/>
      <c r="H503" s="295"/>
      <c r="I503" s="295"/>
      <c r="J503" s="295"/>
      <c r="K503" s="295"/>
      <c r="L503" s="295"/>
      <c r="M503" s="295"/>
      <c r="N503" s="295"/>
      <c r="O503" s="295"/>
      <c r="P503" s="295"/>
      <c r="Q503" s="295"/>
      <c r="R503" s="295"/>
      <c r="S503" s="296"/>
      <c r="T503" s="295"/>
      <c r="U503" s="296"/>
      <c r="V503" s="295"/>
      <c r="W503" s="295"/>
    </row>
    <row r="504" spans="1:23" ht="15.75" customHeight="1">
      <c r="A504" s="297"/>
      <c r="B504" s="295"/>
      <c r="C504" s="295"/>
      <c r="D504" s="295"/>
      <c r="E504" s="295"/>
      <c r="F504" s="295"/>
      <c r="G504" s="295"/>
      <c r="H504" s="295"/>
      <c r="I504" s="295"/>
      <c r="J504" s="295"/>
      <c r="K504" s="295"/>
      <c r="L504" s="295"/>
      <c r="M504" s="295"/>
      <c r="N504" s="295"/>
      <c r="O504" s="295"/>
      <c r="P504" s="295"/>
      <c r="Q504" s="295"/>
      <c r="R504" s="295"/>
      <c r="S504" s="296"/>
      <c r="T504" s="295"/>
      <c r="U504" s="296"/>
      <c r="V504" s="295"/>
      <c r="W504" s="295"/>
    </row>
    <row r="505" spans="1:23" ht="15.75" customHeight="1">
      <c r="A505" s="297"/>
      <c r="B505" s="295"/>
      <c r="C505" s="295"/>
      <c r="D505" s="295"/>
      <c r="E505" s="295"/>
      <c r="F505" s="295"/>
      <c r="G505" s="295"/>
      <c r="H505" s="295"/>
      <c r="I505" s="295"/>
      <c r="J505" s="295"/>
      <c r="K505" s="295"/>
      <c r="L505" s="295"/>
      <c r="M505" s="295"/>
      <c r="N505" s="295"/>
      <c r="O505" s="295"/>
      <c r="P505" s="295"/>
      <c r="Q505" s="295"/>
      <c r="R505" s="295"/>
      <c r="S505" s="296"/>
      <c r="T505" s="295"/>
      <c r="U505" s="296"/>
      <c r="V505" s="295"/>
      <c r="W505" s="295"/>
    </row>
    <row r="506" spans="1:23" ht="15.75" customHeight="1">
      <c r="A506" s="297"/>
      <c r="B506" s="295"/>
      <c r="C506" s="295"/>
      <c r="D506" s="295"/>
      <c r="E506" s="295"/>
      <c r="F506" s="295"/>
      <c r="G506" s="295"/>
      <c r="H506" s="295"/>
      <c r="I506" s="295"/>
      <c r="J506" s="295"/>
      <c r="K506" s="295"/>
      <c r="L506" s="295"/>
      <c r="M506" s="295"/>
      <c r="N506" s="295"/>
      <c r="O506" s="295"/>
      <c r="P506" s="295"/>
      <c r="Q506" s="295"/>
      <c r="R506" s="295"/>
      <c r="S506" s="296"/>
      <c r="T506" s="295"/>
      <c r="U506" s="296"/>
      <c r="V506" s="295"/>
      <c r="W506" s="295"/>
    </row>
    <row r="507" spans="1:23" ht="15.75" customHeight="1">
      <c r="A507" s="297"/>
      <c r="B507" s="295"/>
      <c r="C507" s="295"/>
      <c r="D507" s="295"/>
      <c r="E507" s="295"/>
      <c r="F507" s="295"/>
      <c r="G507" s="295"/>
      <c r="H507" s="295"/>
      <c r="I507" s="295"/>
      <c r="J507" s="295"/>
      <c r="K507" s="295"/>
      <c r="L507" s="295"/>
      <c r="M507" s="295"/>
      <c r="N507" s="295"/>
      <c r="O507" s="295"/>
      <c r="P507" s="295"/>
      <c r="Q507" s="295"/>
      <c r="R507" s="295"/>
      <c r="S507" s="296"/>
      <c r="T507" s="295"/>
      <c r="U507" s="296"/>
      <c r="V507" s="295"/>
      <c r="W507" s="295"/>
    </row>
    <row r="508" spans="1:23" ht="15.75" customHeight="1">
      <c r="A508" s="297"/>
      <c r="B508" s="295"/>
      <c r="C508" s="295"/>
      <c r="D508" s="295"/>
      <c r="E508" s="295"/>
      <c r="F508" s="295"/>
      <c r="G508" s="295"/>
      <c r="H508" s="295"/>
      <c r="I508" s="295"/>
      <c r="J508" s="295"/>
      <c r="K508" s="295"/>
      <c r="L508" s="295"/>
      <c r="M508" s="295"/>
      <c r="N508" s="295"/>
      <c r="O508" s="295"/>
      <c r="P508" s="295"/>
      <c r="Q508" s="295"/>
      <c r="R508" s="295"/>
      <c r="S508" s="296"/>
      <c r="T508" s="295"/>
      <c r="U508" s="296"/>
      <c r="V508" s="295"/>
      <c r="W508" s="295"/>
    </row>
    <row r="509" spans="1:23" ht="15.75" customHeight="1">
      <c r="A509" s="297"/>
      <c r="B509" s="295"/>
      <c r="C509" s="295"/>
      <c r="D509" s="295"/>
      <c r="E509" s="295"/>
      <c r="F509" s="295"/>
      <c r="G509" s="295"/>
      <c r="H509" s="295"/>
      <c r="I509" s="295"/>
      <c r="J509" s="295"/>
      <c r="K509" s="295"/>
      <c r="L509" s="295"/>
      <c r="M509" s="295"/>
      <c r="N509" s="295"/>
      <c r="O509" s="295"/>
      <c r="P509" s="295"/>
      <c r="Q509" s="295"/>
      <c r="R509" s="295"/>
      <c r="S509" s="296"/>
      <c r="T509" s="295"/>
      <c r="U509" s="296"/>
      <c r="V509" s="295"/>
      <c r="W509" s="295"/>
    </row>
    <row r="510" spans="1:23" ht="15.75" customHeight="1">
      <c r="A510" s="297"/>
      <c r="B510" s="295"/>
      <c r="C510" s="295"/>
      <c r="D510" s="295"/>
      <c r="E510" s="295"/>
      <c r="F510" s="295"/>
      <c r="G510" s="295"/>
      <c r="H510" s="295"/>
      <c r="I510" s="295"/>
      <c r="J510" s="295"/>
      <c r="K510" s="295"/>
      <c r="L510" s="295"/>
      <c r="M510" s="295"/>
      <c r="N510" s="295"/>
      <c r="O510" s="295"/>
      <c r="P510" s="295"/>
      <c r="Q510" s="295"/>
      <c r="R510" s="295"/>
      <c r="S510" s="296"/>
      <c r="T510" s="295"/>
      <c r="U510" s="296"/>
      <c r="V510" s="295"/>
      <c r="W510" s="295"/>
    </row>
    <row r="511" spans="1:23" ht="15.75" customHeight="1">
      <c r="A511" s="297"/>
      <c r="B511" s="295"/>
      <c r="C511" s="295"/>
      <c r="D511" s="295"/>
      <c r="E511" s="295"/>
      <c r="F511" s="295"/>
      <c r="G511" s="295"/>
      <c r="H511" s="295"/>
      <c r="I511" s="295"/>
      <c r="J511" s="295"/>
      <c r="K511" s="295"/>
      <c r="L511" s="295"/>
      <c r="M511" s="295"/>
      <c r="N511" s="295"/>
      <c r="O511" s="295"/>
      <c r="P511" s="295"/>
      <c r="Q511" s="295"/>
      <c r="R511" s="295"/>
      <c r="S511" s="296"/>
      <c r="T511" s="295"/>
      <c r="U511" s="296"/>
      <c r="V511" s="295"/>
      <c r="W511" s="295"/>
    </row>
    <row r="512" spans="1:23" ht="15.75" customHeight="1">
      <c r="A512" s="297"/>
      <c r="B512" s="295"/>
      <c r="C512" s="295"/>
      <c r="D512" s="295"/>
      <c r="E512" s="295"/>
      <c r="F512" s="295"/>
      <c r="G512" s="295"/>
      <c r="H512" s="295"/>
      <c r="I512" s="295"/>
      <c r="J512" s="295"/>
      <c r="K512" s="295"/>
      <c r="L512" s="295"/>
      <c r="M512" s="295"/>
      <c r="N512" s="295"/>
      <c r="O512" s="295"/>
      <c r="P512" s="295"/>
      <c r="Q512" s="295"/>
      <c r="R512" s="295"/>
      <c r="S512" s="296"/>
      <c r="T512" s="295"/>
      <c r="U512" s="296"/>
      <c r="V512" s="295"/>
      <c r="W512" s="295"/>
    </row>
    <row r="513" spans="1:23" ht="15.75" customHeight="1">
      <c r="A513" s="297"/>
      <c r="B513" s="295"/>
      <c r="C513" s="295"/>
      <c r="D513" s="295"/>
      <c r="E513" s="295"/>
      <c r="F513" s="295"/>
      <c r="G513" s="295"/>
      <c r="H513" s="295"/>
      <c r="I513" s="295"/>
      <c r="J513" s="295"/>
      <c r="K513" s="295"/>
      <c r="L513" s="295"/>
      <c r="M513" s="295"/>
      <c r="N513" s="295"/>
      <c r="O513" s="295"/>
      <c r="P513" s="295"/>
      <c r="Q513" s="295"/>
      <c r="R513" s="295"/>
      <c r="S513" s="296"/>
      <c r="T513" s="295"/>
      <c r="U513" s="296"/>
      <c r="V513" s="295"/>
      <c r="W513" s="295"/>
    </row>
    <row r="514" spans="1:23" ht="15.75" customHeight="1">
      <c r="A514" s="297"/>
      <c r="B514" s="295"/>
      <c r="C514" s="295"/>
      <c r="D514" s="295"/>
      <c r="E514" s="295"/>
      <c r="F514" s="295"/>
      <c r="G514" s="295"/>
      <c r="H514" s="295"/>
      <c r="I514" s="295"/>
      <c r="J514" s="295"/>
      <c r="K514" s="295"/>
      <c r="L514" s="295"/>
      <c r="M514" s="295"/>
      <c r="N514" s="295"/>
      <c r="O514" s="295"/>
      <c r="P514" s="295"/>
      <c r="Q514" s="295"/>
      <c r="R514" s="295"/>
      <c r="S514" s="296"/>
      <c r="T514" s="295"/>
      <c r="U514" s="296"/>
      <c r="V514" s="295"/>
      <c r="W514" s="295"/>
    </row>
    <row r="515" spans="1:23" ht="15.75" customHeight="1">
      <c r="A515" s="297"/>
      <c r="B515" s="295"/>
      <c r="C515" s="295"/>
      <c r="D515" s="295"/>
      <c r="E515" s="295"/>
      <c r="F515" s="295"/>
      <c r="G515" s="295"/>
      <c r="H515" s="295"/>
      <c r="I515" s="295"/>
      <c r="J515" s="295"/>
      <c r="K515" s="295"/>
      <c r="L515" s="295"/>
      <c r="M515" s="295"/>
      <c r="N515" s="295"/>
      <c r="O515" s="295"/>
      <c r="P515" s="295"/>
      <c r="Q515" s="295"/>
      <c r="R515" s="295"/>
      <c r="S515" s="296"/>
      <c r="T515" s="295"/>
      <c r="U515" s="296"/>
      <c r="V515" s="295"/>
      <c r="W515" s="295"/>
    </row>
    <row r="516" spans="1:23" ht="15.75" customHeight="1">
      <c r="A516" s="297"/>
      <c r="B516" s="295"/>
      <c r="C516" s="295"/>
      <c r="D516" s="295"/>
      <c r="E516" s="295"/>
      <c r="F516" s="295"/>
      <c r="G516" s="295"/>
      <c r="H516" s="295"/>
      <c r="I516" s="295"/>
      <c r="J516" s="295"/>
      <c r="K516" s="295"/>
      <c r="L516" s="295"/>
      <c r="M516" s="295"/>
      <c r="N516" s="295"/>
      <c r="O516" s="295"/>
      <c r="P516" s="295"/>
      <c r="Q516" s="295"/>
      <c r="R516" s="295"/>
      <c r="S516" s="296"/>
      <c r="T516" s="295"/>
      <c r="U516" s="296"/>
      <c r="V516" s="295"/>
      <c r="W516" s="295"/>
    </row>
    <row r="517" spans="1:23" ht="15.75" customHeight="1">
      <c r="A517" s="297"/>
      <c r="B517" s="295"/>
      <c r="C517" s="295"/>
      <c r="D517" s="295"/>
      <c r="E517" s="295"/>
      <c r="F517" s="295"/>
      <c r="G517" s="295"/>
      <c r="H517" s="295"/>
      <c r="I517" s="295"/>
      <c r="J517" s="295"/>
      <c r="K517" s="295"/>
      <c r="L517" s="295"/>
      <c r="M517" s="295"/>
      <c r="N517" s="295"/>
      <c r="O517" s="295"/>
      <c r="P517" s="295"/>
      <c r="Q517" s="295"/>
      <c r="R517" s="295"/>
      <c r="S517" s="296"/>
      <c r="T517" s="295"/>
      <c r="U517" s="296"/>
      <c r="V517" s="295"/>
      <c r="W517" s="295"/>
    </row>
    <row r="518" spans="1:23" ht="15.75" customHeight="1">
      <c r="A518" s="297"/>
      <c r="B518" s="295"/>
      <c r="C518" s="295"/>
      <c r="D518" s="295"/>
      <c r="E518" s="295"/>
      <c r="F518" s="295"/>
      <c r="G518" s="295"/>
      <c r="H518" s="295"/>
      <c r="I518" s="295"/>
      <c r="J518" s="295"/>
      <c r="K518" s="295"/>
      <c r="L518" s="295"/>
      <c r="M518" s="295"/>
      <c r="N518" s="295"/>
      <c r="O518" s="295"/>
      <c r="P518" s="295"/>
      <c r="Q518" s="295"/>
      <c r="R518" s="295"/>
      <c r="S518" s="296"/>
      <c r="T518" s="295"/>
      <c r="U518" s="296"/>
      <c r="V518" s="295"/>
      <c r="W518" s="295"/>
    </row>
    <row r="519" spans="1:23" ht="15.75" customHeight="1">
      <c r="A519" s="297"/>
      <c r="B519" s="295"/>
      <c r="C519" s="295"/>
      <c r="D519" s="295"/>
      <c r="E519" s="295"/>
      <c r="F519" s="295"/>
      <c r="G519" s="295"/>
      <c r="H519" s="295"/>
      <c r="I519" s="295"/>
      <c r="J519" s="295"/>
      <c r="K519" s="295"/>
      <c r="L519" s="295"/>
      <c r="M519" s="295"/>
      <c r="N519" s="295"/>
      <c r="O519" s="295"/>
      <c r="P519" s="295"/>
      <c r="Q519" s="295"/>
      <c r="R519" s="295"/>
      <c r="S519" s="296"/>
      <c r="T519" s="295"/>
      <c r="U519" s="296"/>
      <c r="V519" s="295"/>
      <c r="W519" s="295"/>
    </row>
    <row r="520" spans="1:23" ht="15.75" customHeight="1">
      <c r="A520" s="297"/>
      <c r="B520" s="295"/>
      <c r="C520" s="295"/>
      <c r="D520" s="295"/>
      <c r="E520" s="295"/>
      <c r="F520" s="295"/>
      <c r="G520" s="295"/>
      <c r="H520" s="295"/>
      <c r="I520" s="295"/>
      <c r="J520" s="295"/>
      <c r="K520" s="295"/>
      <c r="L520" s="295"/>
      <c r="M520" s="295"/>
      <c r="N520" s="295"/>
      <c r="O520" s="295"/>
      <c r="P520" s="295"/>
      <c r="Q520" s="295"/>
      <c r="R520" s="295"/>
      <c r="S520" s="296"/>
      <c r="T520" s="295"/>
      <c r="U520" s="296"/>
      <c r="V520" s="295"/>
      <c r="W520" s="295"/>
    </row>
    <row r="521" spans="1:23" ht="15.75" customHeight="1">
      <c r="A521" s="297"/>
      <c r="B521" s="295"/>
      <c r="C521" s="295"/>
      <c r="D521" s="295"/>
      <c r="E521" s="295"/>
      <c r="F521" s="295"/>
      <c r="G521" s="295"/>
      <c r="H521" s="295"/>
      <c r="I521" s="295"/>
      <c r="J521" s="295"/>
      <c r="K521" s="295"/>
      <c r="L521" s="295"/>
      <c r="M521" s="295"/>
      <c r="N521" s="295"/>
      <c r="O521" s="295"/>
      <c r="P521" s="295"/>
      <c r="Q521" s="295"/>
      <c r="R521" s="295"/>
      <c r="S521" s="296"/>
      <c r="T521" s="295"/>
      <c r="U521" s="296"/>
      <c r="V521" s="295"/>
      <c r="W521" s="295"/>
    </row>
    <row r="522" spans="1:23" ht="15.75" customHeight="1">
      <c r="A522" s="297"/>
      <c r="B522" s="295"/>
      <c r="C522" s="295"/>
      <c r="D522" s="295"/>
      <c r="E522" s="295"/>
      <c r="F522" s="295"/>
      <c r="G522" s="295"/>
      <c r="H522" s="295"/>
      <c r="I522" s="295"/>
      <c r="J522" s="295"/>
      <c r="K522" s="295"/>
      <c r="L522" s="295"/>
      <c r="M522" s="295"/>
      <c r="N522" s="295"/>
      <c r="O522" s="295"/>
      <c r="P522" s="295"/>
      <c r="Q522" s="295"/>
      <c r="R522" s="295"/>
      <c r="S522" s="296"/>
      <c r="T522" s="295"/>
      <c r="U522" s="296"/>
      <c r="V522" s="295"/>
      <c r="W522" s="295"/>
    </row>
    <row r="523" spans="1:23" ht="15.75" customHeight="1">
      <c r="A523" s="297"/>
      <c r="B523" s="295"/>
      <c r="C523" s="295"/>
      <c r="D523" s="295"/>
      <c r="E523" s="295"/>
      <c r="F523" s="295"/>
      <c r="G523" s="295"/>
      <c r="H523" s="295"/>
      <c r="I523" s="295"/>
      <c r="J523" s="295"/>
      <c r="K523" s="295"/>
      <c r="L523" s="295"/>
      <c r="M523" s="295"/>
      <c r="N523" s="295"/>
      <c r="O523" s="295"/>
      <c r="P523" s="295"/>
      <c r="Q523" s="295"/>
      <c r="R523" s="295"/>
      <c r="S523" s="296"/>
      <c r="T523" s="295"/>
      <c r="U523" s="296"/>
      <c r="V523" s="295"/>
      <c r="W523" s="295"/>
    </row>
    <row r="524" spans="1:23" ht="15.75" customHeight="1">
      <c r="A524" s="297"/>
      <c r="B524" s="295"/>
      <c r="C524" s="295"/>
      <c r="D524" s="295"/>
      <c r="E524" s="295"/>
      <c r="F524" s="295"/>
      <c r="G524" s="295"/>
      <c r="H524" s="295"/>
      <c r="I524" s="295"/>
      <c r="J524" s="295"/>
      <c r="K524" s="295"/>
      <c r="L524" s="295"/>
      <c r="M524" s="295"/>
      <c r="N524" s="295"/>
      <c r="O524" s="295"/>
      <c r="P524" s="295"/>
      <c r="Q524" s="295"/>
      <c r="R524" s="295"/>
      <c r="S524" s="296"/>
      <c r="T524" s="295"/>
      <c r="U524" s="296"/>
      <c r="V524" s="295"/>
      <c r="W524" s="295"/>
    </row>
    <row r="525" spans="1:23" ht="15.75" customHeight="1">
      <c r="A525" s="297"/>
      <c r="B525" s="295"/>
      <c r="C525" s="295"/>
      <c r="D525" s="295"/>
      <c r="E525" s="295"/>
      <c r="F525" s="295"/>
      <c r="G525" s="295"/>
      <c r="H525" s="295"/>
      <c r="I525" s="295"/>
      <c r="J525" s="295"/>
      <c r="K525" s="295"/>
      <c r="L525" s="295"/>
      <c r="M525" s="295"/>
      <c r="N525" s="295"/>
      <c r="O525" s="295"/>
      <c r="P525" s="295"/>
      <c r="Q525" s="295"/>
      <c r="R525" s="295"/>
      <c r="S525" s="296"/>
      <c r="T525" s="295"/>
      <c r="U525" s="296"/>
      <c r="V525" s="295"/>
      <c r="W525" s="295"/>
    </row>
    <row r="526" spans="1:23" ht="15.75" customHeight="1">
      <c r="A526" s="297"/>
      <c r="B526" s="295"/>
      <c r="C526" s="295"/>
      <c r="D526" s="295"/>
      <c r="E526" s="295"/>
      <c r="F526" s="295"/>
      <c r="G526" s="295"/>
      <c r="H526" s="295"/>
      <c r="I526" s="295"/>
      <c r="J526" s="295"/>
      <c r="K526" s="295"/>
      <c r="L526" s="295"/>
      <c r="M526" s="295"/>
      <c r="N526" s="295"/>
      <c r="O526" s="295"/>
      <c r="P526" s="295"/>
      <c r="Q526" s="295"/>
      <c r="R526" s="295"/>
      <c r="S526" s="296"/>
      <c r="T526" s="295"/>
      <c r="U526" s="296"/>
      <c r="V526" s="295"/>
      <c r="W526" s="295"/>
    </row>
    <row r="527" spans="1:23" ht="15.75" customHeight="1">
      <c r="A527" s="297"/>
      <c r="B527" s="295"/>
      <c r="C527" s="295"/>
      <c r="D527" s="295"/>
      <c r="E527" s="295"/>
      <c r="F527" s="295"/>
      <c r="G527" s="295"/>
      <c r="H527" s="295"/>
      <c r="I527" s="295"/>
      <c r="J527" s="295"/>
      <c r="K527" s="295"/>
      <c r="L527" s="295"/>
      <c r="M527" s="295"/>
      <c r="N527" s="295"/>
      <c r="O527" s="295"/>
      <c r="P527" s="295"/>
      <c r="Q527" s="295"/>
      <c r="R527" s="295"/>
      <c r="S527" s="296"/>
      <c r="T527" s="295"/>
      <c r="U527" s="296"/>
      <c r="V527" s="295"/>
      <c r="W527" s="295"/>
    </row>
    <row r="528" spans="1:23" ht="15.75" customHeight="1">
      <c r="A528" s="297"/>
      <c r="B528" s="295"/>
      <c r="C528" s="295"/>
      <c r="D528" s="295"/>
      <c r="E528" s="295"/>
      <c r="F528" s="295"/>
      <c r="G528" s="295"/>
      <c r="H528" s="295"/>
      <c r="I528" s="295"/>
      <c r="J528" s="295"/>
      <c r="K528" s="295"/>
      <c r="L528" s="295"/>
      <c r="M528" s="295"/>
      <c r="N528" s="295"/>
      <c r="O528" s="295"/>
      <c r="P528" s="295"/>
      <c r="Q528" s="295"/>
      <c r="R528" s="295"/>
      <c r="S528" s="296"/>
      <c r="T528" s="295"/>
      <c r="U528" s="296"/>
      <c r="V528" s="295"/>
      <c r="W528" s="295"/>
    </row>
    <row r="529" spans="1:23" ht="15.75" customHeight="1">
      <c r="A529" s="297"/>
      <c r="B529" s="295"/>
      <c r="C529" s="295"/>
      <c r="D529" s="295"/>
      <c r="E529" s="295"/>
      <c r="F529" s="295"/>
      <c r="G529" s="295"/>
      <c r="H529" s="295"/>
      <c r="I529" s="295"/>
      <c r="J529" s="295"/>
      <c r="K529" s="295"/>
      <c r="L529" s="295"/>
      <c r="M529" s="295"/>
      <c r="N529" s="295"/>
      <c r="O529" s="295"/>
      <c r="P529" s="295"/>
      <c r="Q529" s="295"/>
      <c r="R529" s="295"/>
      <c r="S529" s="296"/>
      <c r="T529" s="295"/>
      <c r="U529" s="296"/>
      <c r="V529" s="295"/>
      <c r="W529" s="295"/>
    </row>
    <row r="530" spans="1:23" ht="15.75" customHeight="1">
      <c r="A530" s="297"/>
      <c r="B530" s="295"/>
      <c r="C530" s="295"/>
      <c r="D530" s="295"/>
      <c r="E530" s="295"/>
      <c r="F530" s="295"/>
      <c r="G530" s="295"/>
      <c r="H530" s="295"/>
      <c r="I530" s="295"/>
      <c r="J530" s="295"/>
      <c r="K530" s="295"/>
      <c r="L530" s="295"/>
      <c r="M530" s="295"/>
      <c r="N530" s="295"/>
      <c r="O530" s="295"/>
      <c r="P530" s="295"/>
      <c r="Q530" s="295"/>
      <c r="R530" s="295"/>
      <c r="S530" s="296"/>
      <c r="T530" s="295"/>
      <c r="U530" s="296"/>
      <c r="V530" s="295"/>
      <c r="W530" s="295"/>
    </row>
    <row r="531" spans="1:23" ht="15.75" customHeight="1">
      <c r="A531" s="297"/>
      <c r="B531" s="295"/>
      <c r="C531" s="295"/>
      <c r="D531" s="295"/>
      <c r="E531" s="295"/>
      <c r="F531" s="295"/>
      <c r="G531" s="295"/>
      <c r="H531" s="295"/>
      <c r="I531" s="295"/>
      <c r="J531" s="295"/>
      <c r="K531" s="295"/>
      <c r="L531" s="295"/>
      <c r="M531" s="295"/>
      <c r="N531" s="295"/>
      <c r="O531" s="295"/>
      <c r="P531" s="295"/>
      <c r="Q531" s="295"/>
      <c r="R531" s="295"/>
      <c r="S531" s="296"/>
      <c r="T531" s="295"/>
      <c r="U531" s="296"/>
      <c r="V531" s="295"/>
      <c r="W531" s="295"/>
    </row>
    <row r="532" spans="1:23" ht="15.75" customHeight="1">
      <c r="A532" s="297"/>
      <c r="B532" s="295"/>
      <c r="C532" s="295"/>
      <c r="D532" s="295"/>
      <c r="E532" s="295"/>
      <c r="F532" s="295"/>
      <c r="G532" s="295"/>
      <c r="H532" s="295"/>
      <c r="I532" s="295"/>
      <c r="J532" s="295"/>
      <c r="K532" s="295"/>
      <c r="L532" s="295"/>
      <c r="M532" s="295"/>
      <c r="N532" s="295"/>
      <c r="O532" s="295"/>
      <c r="P532" s="295"/>
      <c r="Q532" s="295"/>
      <c r="R532" s="295"/>
      <c r="S532" s="296"/>
      <c r="T532" s="295"/>
      <c r="U532" s="296"/>
      <c r="V532" s="295"/>
      <c r="W532" s="295"/>
    </row>
    <row r="533" spans="1:23" ht="15.75" customHeight="1">
      <c r="A533" s="297"/>
      <c r="B533" s="295"/>
      <c r="C533" s="295"/>
      <c r="D533" s="295"/>
      <c r="E533" s="295"/>
      <c r="F533" s="295"/>
      <c r="G533" s="295"/>
      <c r="H533" s="295"/>
      <c r="I533" s="295"/>
      <c r="J533" s="295"/>
      <c r="K533" s="295"/>
      <c r="L533" s="295"/>
      <c r="M533" s="295"/>
      <c r="N533" s="295"/>
      <c r="O533" s="295"/>
      <c r="P533" s="295"/>
      <c r="Q533" s="295"/>
      <c r="R533" s="295"/>
      <c r="S533" s="296"/>
      <c r="T533" s="295"/>
      <c r="U533" s="296"/>
      <c r="V533" s="295"/>
      <c r="W533" s="295"/>
    </row>
    <row r="534" spans="1:23" ht="15.75" customHeight="1">
      <c r="A534" s="297"/>
      <c r="B534" s="295"/>
      <c r="C534" s="295"/>
      <c r="D534" s="295"/>
      <c r="E534" s="295"/>
      <c r="F534" s="295"/>
      <c r="G534" s="295"/>
      <c r="H534" s="295"/>
      <c r="I534" s="295"/>
      <c r="J534" s="295"/>
      <c r="K534" s="295"/>
      <c r="L534" s="295"/>
      <c r="M534" s="295"/>
      <c r="N534" s="295"/>
      <c r="O534" s="295"/>
      <c r="P534" s="295"/>
      <c r="Q534" s="295"/>
      <c r="R534" s="295"/>
      <c r="S534" s="296"/>
      <c r="T534" s="295"/>
      <c r="U534" s="296"/>
      <c r="V534" s="295"/>
      <c r="W534" s="295"/>
    </row>
    <row r="535" spans="1:23" ht="15.75" customHeight="1">
      <c r="A535" s="297"/>
      <c r="B535" s="295"/>
      <c r="C535" s="295"/>
      <c r="D535" s="295"/>
      <c r="E535" s="295"/>
      <c r="F535" s="295"/>
      <c r="G535" s="295"/>
      <c r="H535" s="295"/>
      <c r="I535" s="295"/>
      <c r="J535" s="295"/>
      <c r="K535" s="295"/>
      <c r="L535" s="295"/>
      <c r="M535" s="295"/>
      <c r="N535" s="295"/>
      <c r="O535" s="295"/>
      <c r="P535" s="295"/>
      <c r="Q535" s="295"/>
      <c r="R535" s="295"/>
      <c r="S535" s="296"/>
      <c r="T535" s="295"/>
      <c r="U535" s="296"/>
      <c r="V535" s="295"/>
      <c r="W535" s="295"/>
    </row>
    <row r="536" spans="1:23" ht="15.75" customHeight="1">
      <c r="A536" s="297"/>
      <c r="B536" s="295"/>
      <c r="C536" s="295"/>
      <c r="D536" s="295"/>
      <c r="E536" s="295"/>
      <c r="F536" s="295"/>
      <c r="G536" s="295"/>
      <c r="H536" s="295"/>
      <c r="I536" s="295"/>
      <c r="J536" s="295"/>
      <c r="K536" s="295"/>
      <c r="L536" s="295"/>
      <c r="M536" s="295"/>
      <c r="N536" s="295"/>
      <c r="O536" s="295"/>
      <c r="P536" s="295"/>
      <c r="Q536" s="295"/>
      <c r="R536" s="295"/>
      <c r="S536" s="296"/>
      <c r="T536" s="295"/>
      <c r="U536" s="296"/>
      <c r="V536" s="295"/>
      <c r="W536" s="295"/>
    </row>
    <row r="537" spans="1:23" ht="15.75" customHeight="1">
      <c r="A537" s="297"/>
      <c r="B537" s="295"/>
      <c r="C537" s="295"/>
      <c r="D537" s="295"/>
      <c r="E537" s="295"/>
      <c r="F537" s="295"/>
      <c r="G537" s="295"/>
      <c r="H537" s="295"/>
      <c r="I537" s="295"/>
      <c r="J537" s="295"/>
      <c r="K537" s="295"/>
      <c r="L537" s="295"/>
      <c r="M537" s="295"/>
      <c r="N537" s="295"/>
      <c r="O537" s="295"/>
      <c r="P537" s="295"/>
      <c r="Q537" s="295"/>
      <c r="R537" s="295"/>
      <c r="S537" s="296"/>
      <c r="T537" s="295"/>
      <c r="U537" s="296"/>
      <c r="V537" s="295"/>
      <c r="W537" s="295"/>
    </row>
    <row r="538" spans="1:23" ht="15.75" customHeight="1">
      <c r="A538" s="297"/>
      <c r="B538" s="295"/>
      <c r="C538" s="295"/>
      <c r="D538" s="295"/>
      <c r="E538" s="295"/>
      <c r="F538" s="295"/>
      <c r="G538" s="295"/>
      <c r="H538" s="295"/>
      <c r="I538" s="295"/>
      <c r="J538" s="295"/>
      <c r="K538" s="295"/>
      <c r="L538" s="295"/>
      <c r="M538" s="295"/>
      <c r="N538" s="295"/>
      <c r="O538" s="295"/>
      <c r="P538" s="295"/>
      <c r="Q538" s="295"/>
      <c r="R538" s="295"/>
      <c r="S538" s="296"/>
      <c r="T538" s="295"/>
      <c r="U538" s="296"/>
      <c r="V538" s="295"/>
      <c r="W538" s="295"/>
    </row>
    <row r="539" spans="1:23" ht="15.75" customHeight="1">
      <c r="A539" s="297"/>
      <c r="B539" s="295"/>
      <c r="C539" s="295"/>
      <c r="D539" s="295"/>
      <c r="E539" s="295"/>
      <c r="F539" s="295"/>
      <c r="G539" s="295"/>
      <c r="H539" s="295"/>
      <c r="I539" s="295"/>
      <c r="J539" s="295"/>
      <c r="K539" s="295"/>
      <c r="L539" s="295"/>
      <c r="M539" s="295"/>
      <c r="N539" s="295"/>
      <c r="O539" s="295"/>
      <c r="P539" s="295"/>
      <c r="Q539" s="295"/>
      <c r="R539" s="295"/>
      <c r="S539" s="296"/>
      <c r="T539" s="295"/>
      <c r="U539" s="296"/>
      <c r="V539" s="295"/>
      <c r="W539" s="295"/>
    </row>
    <row r="540" spans="1:23" ht="15.75" customHeight="1">
      <c r="A540" s="297"/>
      <c r="B540" s="295"/>
      <c r="C540" s="295"/>
      <c r="D540" s="295"/>
      <c r="E540" s="295"/>
      <c r="F540" s="295"/>
      <c r="G540" s="295"/>
      <c r="H540" s="295"/>
      <c r="I540" s="295"/>
      <c r="J540" s="295"/>
      <c r="K540" s="295"/>
      <c r="L540" s="295"/>
      <c r="M540" s="295"/>
      <c r="N540" s="295"/>
      <c r="O540" s="295"/>
      <c r="P540" s="295"/>
      <c r="Q540" s="295"/>
      <c r="R540" s="295"/>
      <c r="S540" s="296"/>
      <c r="T540" s="295"/>
      <c r="U540" s="296"/>
      <c r="V540" s="295"/>
      <c r="W540" s="295"/>
    </row>
    <row r="541" spans="1:23" ht="15.75" customHeight="1">
      <c r="A541" s="297"/>
      <c r="B541" s="295"/>
      <c r="C541" s="295"/>
      <c r="D541" s="295"/>
      <c r="E541" s="295"/>
      <c r="F541" s="295"/>
      <c r="G541" s="295"/>
      <c r="H541" s="295"/>
      <c r="I541" s="295"/>
      <c r="J541" s="295"/>
      <c r="K541" s="295"/>
      <c r="L541" s="295"/>
      <c r="M541" s="295"/>
      <c r="N541" s="295"/>
      <c r="O541" s="295"/>
      <c r="P541" s="295"/>
      <c r="Q541" s="295"/>
      <c r="R541" s="295"/>
      <c r="S541" s="296"/>
      <c r="T541" s="295"/>
      <c r="U541" s="296"/>
      <c r="V541" s="295"/>
      <c r="W541" s="295"/>
    </row>
    <row r="542" spans="1:23" ht="15.75" customHeight="1">
      <c r="A542" s="297"/>
      <c r="B542" s="295"/>
      <c r="C542" s="295"/>
      <c r="D542" s="295"/>
      <c r="E542" s="295"/>
      <c r="F542" s="295"/>
      <c r="G542" s="295"/>
      <c r="H542" s="295"/>
      <c r="I542" s="295"/>
      <c r="J542" s="295"/>
      <c r="K542" s="295"/>
      <c r="L542" s="295"/>
      <c r="M542" s="295"/>
      <c r="N542" s="295"/>
      <c r="O542" s="295"/>
      <c r="P542" s="295"/>
      <c r="Q542" s="295"/>
      <c r="R542" s="295"/>
      <c r="S542" s="296"/>
      <c r="T542" s="295"/>
      <c r="U542" s="296"/>
      <c r="V542" s="295"/>
      <c r="W542" s="295"/>
    </row>
    <row r="543" spans="1:23" ht="15.75" customHeight="1">
      <c r="A543" s="297"/>
      <c r="B543" s="295"/>
      <c r="C543" s="295"/>
      <c r="D543" s="295"/>
      <c r="E543" s="295"/>
      <c r="F543" s="295"/>
      <c r="G543" s="295"/>
      <c r="H543" s="295"/>
      <c r="I543" s="295"/>
      <c r="J543" s="295"/>
      <c r="K543" s="295"/>
      <c r="L543" s="295"/>
      <c r="M543" s="295"/>
      <c r="N543" s="295"/>
      <c r="O543" s="295"/>
      <c r="P543" s="295"/>
      <c r="Q543" s="295"/>
      <c r="R543" s="295"/>
      <c r="S543" s="296"/>
      <c r="T543" s="295"/>
      <c r="U543" s="296"/>
      <c r="V543" s="295"/>
      <c r="W543" s="295"/>
    </row>
    <row r="544" spans="1:23" ht="15.75" customHeight="1">
      <c r="A544" s="297"/>
      <c r="B544" s="295"/>
      <c r="C544" s="295"/>
      <c r="D544" s="295"/>
      <c r="E544" s="295"/>
      <c r="F544" s="295"/>
      <c r="G544" s="295"/>
      <c r="H544" s="295"/>
      <c r="I544" s="295"/>
      <c r="J544" s="295"/>
      <c r="K544" s="295"/>
      <c r="L544" s="295"/>
      <c r="M544" s="295"/>
      <c r="N544" s="295"/>
      <c r="O544" s="295"/>
      <c r="P544" s="295"/>
      <c r="Q544" s="295"/>
      <c r="R544" s="295"/>
      <c r="S544" s="296"/>
      <c r="T544" s="295"/>
      <c r="U544" s="296"/>
      <c r="V544" s="295"/>
      <c r="W544" s="295"/>
    </row>
    <row r="545" spans="1:23" ht="15.75" customHeight="1">
      <c r="A545" s="297"/>
      <c r="B545" s="295"/>
      <c r="C545" s="295"/>
      <c r="D545" s="295"/>
      <c r="E545" s="295"/>
      <c r="F545" s="295"/>
      <c r="G545" s="295"/>
      <c r="H545" s="295"/>
      <c r="I545" s="295"/>
      <c r="J545" s="295"/>
      <c r="K545" s="295"/>
      <c r="L545" s="295"/>
      <c r="M545" s="295"/>
      <c r="N545" s="295"/>
      <c r="O545" s="295"/>
      <c r="P545" s="295"/>
      <c r="Q545" s="295"/>
      <c r="R545" s="295"/>
      <c r="S545" s="296"/>
      <c r="T545" s="295"/>
      <c r="U545" s="296"/>
      <c r="V545" s="295"/>
      <c r="W545" s="295"/>
    </row>
    <row r="546" spans="1:23" ht="15.75" customHeight="1">
      <c r="A546" s="297"/>
      <c r="B546" s="295"/>
      <c r="C546" s="295"/>
      <c r="D546" s="295"/>
      <c r="E546" s="295"/>
      <c r="F546" s="295"/>
      <c r="G546" s="295"/>
      <c r="H546" s="295"/>
      <c r="I546" s="295"/>
      <c r="J546" s="295"/>
      <c r="K546" s="295"/>
      <c r="L546" s="295"/>
      <c r="M546" s="295"/>
      <c r="N546" s="295"/>
      <c r="O546" s="295"/>
      <c r="P546" s="295"/>
      <c r="Q546" s="295"/>
      <c r="R546" s="295"/>
      <c r="S546" s="296"/>
      <c r="T546" s="295"/>
      <c r="U546" s="296"/>
      <c r="V546" s="295"/>
      <c r="W546" s="295"/>
    </row>
    <row r="547" spans="1:23" ht="15.75" customHeight="1">
      <c r="A547" s="297"/>
      <c r="B547" s="295"/>
      <c r="C547" s="295"/>
      <c r="D547" s="295"/>
      <c r="E547" s="295"/>
      <c r="F547" s="295"/>
      <c r="G547" s="295"/>
      <c r="H547" s="295"/>
      <c r="I547" s="295"/>
      <c r="J547" s="295"/>
      <c r="K547" s="295"/>
      <c r="L547" s="295"/>
      <c r="M547" s="295"/>
      <c r="N547" s="295"/>
      <c r="O547" s="295"/>
      <c r="P547" s="295"/>
      <c r="Q547" s="295"/>
      <c r="R547" s="295"/>
      <c r="S547" s="296"/>
      <c r="T547" s="295"/>
      <c r="U547" s="296"/>
      <c r="V547" s="295"/>
      <c r="W547" s="295"/>
    </row>
    <row r="548" spans="1:23" ht="15.75" customHeight="1">
      <c r="A548" s="297"/>
      <c r="B548" s="295"/>
      <c r="C548" s="295"/>
      <c r="D548" s="295"/>
      <c r="E548" s="295"/>
      <c r="F548" s="295"/>
      <c r="G548" s="295"/>
      <c r="H548" s="295"/>
      <c r="I548" s="295"/>
      <c r="J548" s="295"/>
      <c r="K548" s="295"/>
      <c r="L548" s="295"/>
      <c r="M548" s="295"/>
      <c r="N548" s="295"/>
      <c r="O548" s="295"/>
      <c r="P548" s="295"/>
      <c r="Q548" s="295"/>
      <c r="R548" s="295"/>
      <c r="S548" s="296"/>
      <c r="T548" s="295"/>
      <c r="U548" s="296"/>
      <c r="V548" s="295"/>
      <c r="W548" s="295"/>
    </row>
    <row r="549" spans="1:23" ht="15.75" customHeight="1">
      <c r="A549" s="297"/>
      <c r="B549" s="295"/>
      <c r="C549" s="295"/>
      <c r="D549" s="295"/>
      <c r="E549" s="295"/>
      <c r="F549" s="295"/>
      <c r="G549" s="295"/>
      <c r="H549" s="295"/>
      <c r="I549" s="295"/>
      <c r="J549" s="295"/>
      <c r="K549" s="295"/>
      <c r="L549" s="295"/>
      <c r="M549" s="295"/>
      <c r="N549" s="295"/>
      <c r="O549" s="295"/>
      <c r="P549" s="295"/>
      <c r="Q549" s="295"/>
      <c r="R549" s="295"/>
      <c r="S549" s="296"/>
      <c r="T549" s="295"/>
      <c r="U549" s="296"/>
      <c r="V549" s="295"/>
      <c r="W549" s="295"/>
    </row>
    <row r="550" spans="1:23" ht="15.75" customHeight="1">
      <c r="A550" s="297"/>
      <c r="B550" s="295"/>
      <c r="C550" s="295"/>
      <c r="D550" s="295"/>
      <c r="E550" s="295"/>
      <c r="F550" s="295"/>
      <c r="G550" s="295"/>
      <c r="H550" s="295"/>
      <c r="I550" s="295"/>
      <c r="J550" s="295"/>
      <c r="K550" s="295"/>
      <c r="L550" s="295"/>
      <c r="M550" s="295"/>
      <c r="N550" s="295"/>
      <c r="O550" s="295"/>
      <c r="P550" s="295"/>
      <c r="Q550" s="295"/>
      <c r="R550" s="295"/>
      <c r="S550" s="296"/>
      <c r="T550" s="295"/>
      <c r="U550" s="296"/>
      <c r="V550" s="295"/>
      <c r="W550" s="295"/>
    </row>
    <row r="551" spans="1:23" ht="15.75" customHeight="1">
      <c r="A551" s="297"/>
      <c r="B551" s="295"/>
      <c r="C551" s="295"/>
      <c r="D551" s="295"/>
      <c r="E551" s="295"/>
      <c r="F551" s="295"/>
      <c r="G551" s="295"/>
      <c r="H551" s="295"/>
      <c r="I551" s="295"/>
      <c r="J551" s="295"/>
      <c r="K551" s="295"/>
      <c r="L551" s="295"/>
      <c r="M551" s="295"/>
      <c r="N551" s="295"/>
      <c r="O551" s="295"/>
      <c r="P551" s="295"/>
      <c r="Q551" s="295"/>
      <c r="R551" s="295"/>
      <c r="S551" s="296"/>
      <c r="T551" s="295"/>
      <c r="U551" s="296"/>
      <c r="V551" s="295"/>
      <c r="W551" s="295"/>
    </row>
    <row r="552" spans="1:23" ht="15.75" customHeight="1">
      <c r="A552" s="297"/>
      <c r="B552" s="295"/>
      <c r="C552" s="295"/>
      <c r="D552" s="295"/>
      <c r="E552" s="295"/>
      <c r="F552" s="295"/>
      <c r="G552" s="295"/>
      <c r="H552" s="295"/>
      <c r="I552" s="295"/>
      <c r="J552" s="295"/>
      <c r="K552" s="295"/>
      <c r="L552" s="295"/>
      <c r="M552" s="295"/>
      <c r="N552" s="295"/>
      <c r="O552" s="295"/>
      <c r="P552" s="295"/>
      <c r="Q552" s="295"/>
      <c r="R552" s="295"/>
      <c r="S552" s="296"/>
      <c r="T552" s="295"/>
      <c r="U552" s="296"/>
      <c r="V552" s="295"/>
      <c r="W552" s="295"/>
    </row>
    <row r="553" spans="1:23" ht="15.75" customHeight="1">
      <c r="A553" s="297"/>
      <c r="B553" s="295"/>
      <c r="C553" s="295"/>
      <c r="D553" s="295"/>
      <c r="E553" s="295"/>
      <c r="F553" s="295"/>
      <c r="G553" s="295"/>
      <c r="H553" s="295"/>
      <c r="I553" s="295"/>
      <c r="J553" s="295"/>
      <c r="K553" s="295"/>
      <c r="L553" s="295"/>
      <c r="M553" s="295"/>
      <c r="N553" s="295"/>
      <c r="O553" s="295"/>
      <c r="P553" s="295"/>
      <c r="Q553" s="295"/>
      <c r="R553" s="295"/>
      <c r="S553" s="296"/>
      <c r="T553" s="295"/>
      <c r="U553" s="296"/>
      <c r="V553" s="295"/>
      <c r="W553" s="295"/>
    </row>
    <row r="554" spans="1:23" ht="15.75" customHeight="1">
      <c r="A554" s="297"/>
      <c r="B554" s="295"/>
      <c r="C554" s="295"/>
      <c r="D554" s="295"/>
      <c r="E554" s="295"/>
      <c r="F554" s="295"/>
      <c r="G554" s="295"/>
      <c r="H554" s="295"/>
      <c r="I554" s="295"/>
      <c r="J554" s="295"/>
      <c r="K554" s="295"/>
      <c r="L554" s="295"/>
      <c r="M554" s="295"/>
      <c r="N554" s="295"/>
      <c r="O554" s="295"/>
      <c r="P554" s="295"/>
      <c r="Q554" s="295"/>
      <c r="R554" s="295"/>
      <c r="S554" s="296"/>
      <c r="T554" s="295"/>
      <c r="U554" s="296"/>
      <c r="V554" s="295"/>
      <c r="W554" s="295"/>
    </row>
    <row r="555" spans="1:23" ht="15.75" customHeight="1">
      <c r="A555" s="297"/>
      <c r="B555" s="295"/>
      <c r="C555" s="295"/>
      <c r="D555" s="295"/>
      <c r="E555" s="295"/>
      <c r="F555" s="295"/>
      <c r="G555" s="295"/>
      <c r="H555" s="295"/>
      <c r="I555" s="295"/>
      <c r="J555" s="295"/>
      <c r="K555" s="295"/>
      <c r="L555" s="295"/>
      <c r="M555" s="295"/>
      <c r="N555" s="295"/>
      <c r="O555" s="295"/>
      <c r="P555" s="295"/>
      <c r="Q555" s="295"/>
      <c r="R555" s="295"/>
      <c r="S555" s="296"/>
      <c r="T555" s="295"/>
      <c r="U555" s="296"/>
      <c r="V555" s="295"/>
      <c r="W555" s="295"/>
    </row>
    <row r="556" spans="1:23" ht="15.75" customHeight="1">
      <c r="A556" s="297"/>
      <c r="B556" s="295"/>
      <c r="C556" s="295"/>
      <c r="D556" s="295"/>
      <c r="E556" s="295"/>
      <c r="F556" s="295"/>
      <c r="G556" s="295"/>
      <c r="H556" s="295"/>
      <c r="I556" s="295"/>
      <c r="J556" s="295"/>
      <c r="K556" s="295"/>
      <c r="L556" s="295"/>
      <c r="M556" s="295"/>
      <c r="N556" s="295"/>
      <c r="O556" s="295"/>
      <c r="P556" s="295"/>
      <c r="Q556" s="295"/>
      <c r="R556" s="295"/>
      <c r="S556" s="296"/>
      <c r="T556" s="295"/>
      <c r="U556" s="296"/>
      <c r="V556" s="295"/>
      <c r="W556" s="295"/>
    </row>
    <row r="557" spans="1:23" ht="15.75" customHeight="1">
      <c r="A557" s="297"/>
      <c r="B557" s="295"/>
      <c r="C557" s="295"/>
      <c r="D557" s="295"/>
      <c r="E557" s="295"/>
      <c r="F557" s="295"/>
      <c r="G557" s="295"/>
      <c r="H557" s="295"/>
      <c r="I557" s="295"/>
      <c r="J557" s="295"/>
      <c r="K557" s="295"/>
      <c r="L557" s="295"/>
      <c r="M557" s="295"/>
      <c r="N557" s="295"/>
      <c r="O557" s="295"/>
      <c r="P557" s="295"/>
      <c r="Q557" s="295"/>
      <c r="R557" s="295"/>
      <c r="S557" s="296"/>
      <c r="T557" s="295"/>
      <c r="U557" s="296"/>
      <c r="V557" s="295"/>
      <c r="W557" s="295"/>
    </row>
    <row r="558" spans="1:23" ht="15.75" customHeight="1">
      <c r="A558" s="297"/>
      <c r="B558" s="295"/>
      <c r="C558" s="295"/>
      <c r="D558" s="295"/>
      <c r="E558" s="295"/>
      <c r="F558" s="295"/>
      <c r="G558" s="295"/>
      <c r="H558" s="295"/>
      <c r="I558" s="295"/>
      <c r="J558" s="295"/>
      <c r="K558" s="295"/>
      <c r="L558" s="295"/>
      <c r="M558" s="295"/>
      <c r="N558" s="295"/>
      <c r="O558" s="295"/>
      <c r="P558" s="295"/>
      <c r="Q558" s="295"/>
      <c r="R558" s="295"/>
      <c r="S558" s="296"/>
      <c r="T558" s="295"/>
      <c r="U558" s="296"/>
      <c r="V558" s="295"/>
      <c r="W558" s="295"/>
    </row>
    <row r="559" spans="1:23" ht="15.75" customHeight="1">
      <c r="A559" s="297"/>
      <c r="B559" s="295"/>
      <c r="C559" s="295"/>
      <c r="D559" s="295"/>
      <c r="E559" s="295"/>
      <c r="F559" s="295"/>
      <c r="G559" s="295"/>
      <c r="H559" s="295"/>
      <c r="I559" s="295"/>
      <c r="J559" s="295"/>
      <c r="K559" s="295"/>
      <c r="L559" s="295"/>
      <c r="M559" s="295"/>
      <c r="N559" s="295"/>
      <c r="O559" s="295"/>
      <c r="P559" s="295"/>
      <c r="Q559" s="295"/>
      <c r="R559" s="295"/>
      <c r="S559" s="296"/>
      <c r="T559" s="295"/>
      <c r="U559" s="296"/>
      <c r="V559" s="295"/>
      <c r="W559" s="295"/>
    </row>
    <row r="560" spans="1:23" ht="15.75" customHeight="1">
      <c r="A560" s="297"/>
      <c r="B560" s="295"/>
      <c r="C560" s="295"/>
      <c r="D560" s="295"/>
      <c r="E560" s="295"/>
      <c r="F560" s="295"/>
      <c r="G560" s="295"/>
      <c r="H560" s="295"/>
      <c r="I560" s="295"/>
      <c r="J560" s="295"/>
      <c r="K560" s="295"/>
      <c r="L560" s="295"/>
      <c r="M560" s="295"/>
      <c r="N560" s="295"/>
      <c r="O560" s="295"/>
      <c r="P560" s="295"/>
      <c r="Q560" s="295"/>
      <c r="R560" s="295"/>
      <c r="S560" s="296"/>
      <c r="T560" s="295"/>
      <c r="U560" s="296"/>
      <c r="V560" s="295"/>
      <c r="W560" s="295"/>
    </row>
    <row r="561" spans="1:23" ht="15.75" customHeight="1">
      <c r="A561" s="297"/>
      <c r="B561" s="295"/>
      <c r="C561" s="295"/>
      <c r="D561" s="295"/>
      <c r="E561" s="295"/>
      <c r="F561" s="295"/>
      <c r="G561" s="295"/>
      <c r="H561" s="295"/>
      <c r="I561" s="295"/>
      <c r="J561" s="295"/>
      <c r="K561" s="295"/>
      <c r="L561" s="295"/>
      <c r="M561" s="295"/>
      <c r="N561" s="295"/>
      <c r="O561" s="295"/>
      <c r="P561" s="295"/>
      <c r="Q561" s="295"/>
      <c r="R561" s="295"/>
      <c r="S561" s="296"/>
      <c r="T561" s="295"/>
      <c r="U561" s="296"/>
      <c r="V561" s="295"/>
      <c r="W561" s="295"/>
    </row>
    <row r="562" spans="1:23" ht="15.75" customHeight="1">
      <c r="A562" s="297"/>
      <c r="B562" s="295"/>
      <c r="C562" s="295"/>
      <c r="D562" s="295"/>
      <c r="E562" s="295"/>
      <c r="F562" s="295"/>
      <c r="G562" s="295"/>
      <c r="H562" s="295"/>
      <c r="I562" s="295"/>
      <c r="J562" s="295"/>
      <c r="K562" s="295"/>
      <c r="L562" s="295"/>
      <c r="M562" s="295"/>
      <c r="N562" s="295"/>
      <c r="O562" s="295"/>
      <c r="P562" s="295"/>
      <c r="Q562" s="295"/>
      <c r="R562" s="295"/>
      <c r="S562" s="296"/>
      <c r="T562" s="295"/>
      <c r="U562" s="296"/>
      <c r="V562" s="295"/>
      <c r="W562" s="295"/>
    </row>
    <row r="563" spans="1:23" ht="15.75" customHeight="1">
      <c r="A563" s="297"/>
      <c r="B563" s="295"/>
      <c r="C563" s="295"/>
      <c r="D563" s="295"/>
      <c r="E563" s="295"/>
      <c r="F563" s="295"/>
      <c r="G563" s="295"/>
      <c r="H563" s="295"/>
      <c r="I563" s="295"/>
      <c r="J563" s="295"/>
      <c r="K563" s="295"/>
      <c r="L563" s="295"/>
      <c r="M563" s="295"/>
      <c r="N563" s="295"/>
      <c r="O563" s="295"/>
      <c r="P563" s="295"/>
      <c r="Q563" s="295"/>
      <c r="R563" s="295"/>
      <c r="S563" s="296"/>
      <c r="T563" s="295"/>
      <c r="U563" s="296"/>
      <c r="V563" s="295"/>
      <c r="W563" s="295"/>
    </row>
    <row r="564" spans="1:23" ht="15.75" customHeight="1">
      <c r="A564" s="297"/>
      <c r="B564" s="295"/>
      <c r="C564" s="295"/>
      <c r="D564" s="295"/>
      <c r="E564" s="295"/>
      <c r="F564" s="295"/>
      <c r="G564" s="295"/>
      <c r="H564" s="295"/>
      <c r="I564" s="295"/>
      <c r="J564" s="295"/>
      <c r="K564" s="295"/>
      <c r="L564" s="295"/>
      <c r="M564" s="295"/>
      <c r="N564" s="295"/>
      <c r="O564" s="295"/>
      <c r="P564" s="295"/>
      <c r="Q564" s="295"/>
      <c r="R564" s="295"/>
      <c r="S564" s="296"/>
      <c r="T564" s="295"/>
      <c r="U564" s="296"/>
      <c r="V564" s="295"/>
      <c r="W564" s="295"/>
    </row>
    <row r="565" spans="1:23" ht="15.75" customHeight="1">
      <c r="A565" s="297"/>
      <c r="B565" s="295"/>
      <c r="C565" s="295"/>
      <c r="D565" s="295"/>
      <c r="E565" s="295"/>
      <c r="F565" s="295"/>
      <c r="G565" s="295"/>
      <c r="H565" s="295"/>
      <c r="I565" s="295"/>
      <c r="J565" s="295"/>
      <c r="K565" s="295"/>
      <c r="L565" s="295"/>
      <c r="M565" s="295"/>
      <c r="N565" s="295"/>
      <c r="O565" s="295"/>
      <c r="P565" s="295"/>
      <c r="Q565" s="295"/>
      <c r="R565" s="295"/>
      <c r="S565" s="296"/>
      <c r="T565" s="295"/>
      <c r="U565" s="296"/>
      <c r="V565" s="295"/>
      <c r="W565" s="295"/>
    </row>
    <row r="566" spans="1:23" ht="15.75" customHeight="1">
      <c r="A566" s="297"/>
      <c r="B566" s="295"/>
      <c r="C566" s="295"/>
      <c r="D566" s="295"/>
      <c r="E566" s="295"/>
      <c r="F566" s="295"/>
      <c r="G566" s="295"/>
      <c r="H566" s="295"/>
      <c r="I566" s="295"/>
      <c r="J566" s="295"/>
      <c r="K566" s="295"/>
      <c r="L566" s="295"/>
      <c r="M566" s="295"/>
      <c r="N566" s="295"/>
      <c r="O566" s="295"/>
      <c r="P566" s="295"/>
      <c r="Q566" s="295"/>
      <c r="R566" s="295"/>
      <c r="S566" s="296"/>
      <c r="T566" s="295"/>
      <c r="U566" s="296"/>
      <c r="V566" s="295"/>
      <c r="W566" s="295"/>
    </row>
    <row r="567" spans="1:23" ht="15.75" customHeight="1">
      <c r="A567" s="297"/>
      <c r="B567" s="295"/>
      <c r="C567" s="295"/>
      <c r="D567" s="295"/>
      <c r="E567" s="295"/>
      <c r="F567" s="295"/>
      <c r="G567" s="295"/>
      <c r="H567" s="295"/>
      <c r="I567" s="295"/>
      <c r="J567" s="295"/>
      <c r="K567" s="295"/>
      <c r="L567" s="295"/>
      <c r="M567" s="295"/>
      <c r="N567" s="295"/>
      <c r="O567" s="295"/>
      <c r="P567" s="295"/>
      <c r="Q567" s="295"/>
      <c r="R567" s="295"/>
      <c r="S567" s="296"/>
      <c r="T567" s="295"/>
      <c r="U567" s="296"/>
      <c r="V567" s="295"/>
      <c r="W567" s="295"/>
    </row>
    <row r="568" spans="1:23" ht="15.75" customHeight="1">
      <c r="A568" s="297"/>
      <c r="B568" s="295"/>
      <c r="C568" s="295"/>
      <c r="D568" s="295"/>
      <c r="E568" s="295"/>
      <c r="F568" s="295"/>
      <c r="G568" s="295"/>
      <c r="H568" s="295"/>
      <c r="I568" s="295"/>
      <c r="J568" s="295"/>
      <c r="K568" s="295"/>
      <c r="L568" s="295"/>
      <c r="M568" s="295"/>
      <c r="N568" s="295"/>
      <c r="O568" s="295"/>
      <c r="P568" s="295"/>
      <c r="Q568" s="295"/>
      <c r="R568" s="295"/>
      <c r="S568" s="296"/>
      <c r="T568" s="295"/>
      <c r="U568" s="296"/>
      <c r="V568" s="295"/>
      <c r="W568" s="295"/>
    </row>
    <row r="569" spans="1:23" ht="15.75" customHeight="1">
      <c r="A569" s="297"/>
      <c r="B569" s="295"/>
      <c r="C569" s="295"/>
      <c r="D569" s="295"/>
      <c r="E569" s="295"/>
      <c r="F569" s="295"/>
      <c r="G569" s="295"/>
      <c r="H569" s="295"/>
      <c r="I569" s="295"/>
      <c r="J569" s="295"/>
      <c r="K569" s="295"/>
      <c r="L569" s="295"/>
      <c r="M569" s="295"/>
      <c r="N569" s="295"/>
      <c r="O569" s="295"/>
      <c r="P569" s="295"/>
      <c r="Q569" s="295"/>
      <c r="R569" s="295"/>
      <c r="S569" s="296"/>
      <c r="T569" s="295"/>
      <c r="U569" s="296"/>
      <c r="V569" s="295"/>
      <c r="W569" s="295"/>
    </row>
    <row r="570" spans="1:23" ht="15.75" customHeight="1">
      <c r="A570" s="297"/>
      <c r="B570" s="295"/>
      <c r="C570" s="295"/>
      <c r="D570" s="295"/>
      <c r="E570" s="295"/>
      <c r="F570" s="295"/>
      <c r="G570" s="295"/>
      <c r="H570" s="295"/>
      <c r="I570" s="295"/>
      <c r="J570" s="295"/>
      <c r="K570" s="295"/>
      <c r="L570" s="295"/>
      <c r="M570" s="295"/>
      <c r="N570" s="295"/>
      <c r="O570" s="295"/>
      <c r="P570" s="295"/>
      <c r="Q570" s="295"/>
      <c r="R570" s="295"/>
      <c r="S570" s="296"/>
      <c r="T570" s="295"/>
      <c r="U570" s="296"/>
      <c r="V570" s="295"/>
      <c r="W570" s="295"/>
    </row>
    <row r="571" spans="1:23" ht="15.75" customHeight="1">
      <c r="A571" s="297"/>
      <c r="B571" s="295"/>
      <c r="C571" s="295"/>
      <c r="D571" s="295"/>
      <c r="E571" s="295"/>
      <c r="F571" s="295"/>
      <c r="G571" s="295"/>
      <c r="H571" s="295"/>
      <c r="I571" s="295"/>
      <c r="J571" s="295"/>
      <c r="K571" s="295"/>
      <c r="L571" s="295"/>
      <c r="M571" s="295"/>
      <c r="N571" s="295"/>
      <c r="O571" s="295"/>
      <c r="P571" s="295"/>
      <c r="Q571" s="295"/>
      <c r="R571" s="295"/>
      <c r="S571" s="296"/>
      <c r="T571" s="295"/>
      <c r="U571" s="296"/>
      <c r="V571" s="295"/>
      <c r="W571" s="295"/>
    </row>
    <row r="572" spans="1:23" ht="15.75" customHeight="1">
      <c r="A572" s="297"/>
      <c r="B572" s="295"/>
      <c r="C572" s="295"/>
      <c r="D572" s="295"/>
      <c r="E572" s="295"/>
      <c r="F572" s="295"/>
      <c r="G572" s="295"/>
      <c r="H572" s="295"/>
      <c r="I572" s="295"/>
      <c r="J572" s="295"/>
      <c r="K572" s="295"/>
      <c r="L572" s="295"/>
      <c r="M572" s="295"/>
      <c r="N572" s="295"/>
      <c r="O572" s="295"/>
      <c r="P572" s="295"/>
      <c r="Q572" s="295"/>
      <c r="R572" s="295"/>
      <c r="S572" s="296"/>
      <c r="T572" s="295"/>
      <c r="U572" s="296"/>
      <c r="V572" s="295"/>
      <c r="W572" s="295"/>
    </row>
    <row r="573" spans="1:23" ht="15.75" customHeight="1">
      <c r="A573" s="297"/>
      <c r="B573" s="295"/>
      <c r="C573" s="295"/>
      <c r="D573" s="295"/>
      <c r="E573" s="295"/>
      <c r="F573" s="295"/>
      <c r="G573" s="295"/>
      <c r="H573" s="295"/>
      <c r="I573" s="295"/>
      <c r="J573" s="295"/>
      <c r="K573" s="295"/>
      <c r="L573" s="295"/>
      <c r="M573" s="295"/>
      <c r="N573" s="295"/>
      <c r="O573" s="295"/>
      <c r="P573" s="295"/>
      <c r="Q573" s="295"/>
      <c r="R573" s="295"/>
      <c r="S573" s="296"/>
      <c r="T573" s="295"/>
      <c r="U573" s="296"/>
      <c r="V573" s="295"/>
      <c r="W573" s="295"/>
    </row>
    <row r="574" spans="1:23" ht="15.75" customHeight="1">
      <c r="A574" s="297"/>
      <c r="B574" s="295"/>
      <c r="C574" s="295"/>
      <c r="D574" s="295"/>
      <c r="E574" s="295"/>
      <c r="F574" s="295"/>
      <c r="G574" s="295"/>
      <c r="H574" s="295"/>
      <c r="I574" s="295"/>
      <c r="J574" s="295"/>
      <c r="K574" s="295"/>
      <c r="L574" s="295"/>
      <c r="M574" s="295"/>
      <c r="N574" s="295"/>
      <c r="O574" s="295"/>
      <c r="P574" s="295"/>
      <c r="Q574" s="295"/>
      <c r="R574" s="295"/>
      <c r="S574" s="296"/>
      <c r="T574" s="295"/>
      <c r="U574" s="296"/>
      <c r="V574" s="295"/>
      <c r="W574" s="295"/>
    </row>
    <row r="575" spans="1:23" ht="15.75" customHeight="1">
      <c r="A575" s="297"/>
      <c r="B575" s="295"/>
      <c r="C575" s="295"/>
      <c r="D575" s="295"/>
      <c r="E575" s="295"/>
      <c r="F575" s="295"/>
      <c r="G575" s="295"/>
      <c r="H575" s="295"/>
      <c r="I575" s="295"/>
      <c r="J575" s="295"/>
      <c r="K575" s="295"/>
      <c r="L575" s="295"/>
      <c r="M575" s="295"/>
      <c r="N575" s="295"/>
      <c r="O575" s="295"/>
      <c r="P575" s="295"/>
      <c r="Q575" s="295"/>
      <c r="R575" s="295"/>
      <c r="S575" s="296"/>
      <c r="T575" s="295"/>
      <c r="U575" s="296"/>
      <c r="V575" s="295"/>
      <c r="W575" s="295"/>
    </row>
    <row r="576" spans="1:23" ht="15.75" customHeight="1">
      <c r="A576" s="297"/>
      <c r="B576" s="295"/>
      <c r="C576" s="295"/>
      <c r="D576" s="295"/>
      <c r="E576" s="295"/>
      <c r="F576" s="295"/>
      <c r="G576" s="295"/>
      <c r="H576" s="295"/>
      <c r="I576" s="295"/>
      <c r="J576" s="295"/>
      <c r="K576" s="295"/>
      <c r="L576" s="295"/>
      <c r="M576" s="295"/>
      <c r="N576" s="295"/>
      <c r="O576" s="295"/>
      <c r="P576" s="295"/>
      <c r="Q576" s="295"/>
      <c r="R576" s="295"/>
      <c r="S576" s="296"/>
      <c r="T576" s="295"/>
      <c r="U576" s="296"/>
      <c r="V576" s="295"/>
      <c r="W576" s="295"/>
    </row>
    <row r="577" spans="1:23" ht="15.75" customHeight="1">
      <c r="A577" s="297"/>
      <c r="B577" s="295"/>
      <c r="C577" s="295"/>
      <c r="D577" s="295"/>
      <c r="E577" s="295"/>
      <c r="F577" s="295"/>
      <c r="G577" s="295"/>
      <c r="H577" s="295"/>
      <c r="I577" s="295"/>
      <c r="J577" s="295"/>
      <c r="K577" s="295"/>
      <c r="L577" s="295"/>
      <c r="M577" s="295"/>
      <c r="N577" s="295"/>
      <c r="O577" s="295"/>
      <c r="P577" s="295"/>
      <c r="Q577" s="295"/>
      <c r="R577" s="295"/>
      <c r="S577" s="296"/>
      <c r="T577" s="295"/>
      <c r="U577" s="296"/>
      <c r="V577" s="295"/>
      <c r="W577" s="295"/>
    </row>
    <row r="578" spans="1:23" ht="15.75" customHeight="1">
      <c r="A578" s="297"/>
      <c r="B578" s="295"/>
      <c r="C578" s="295"/>
      <c r="D578" s="295"/>
      <c r="E578" s="295"/>
      <c r="F578" s="295"/>
      <c r="G578" s="295"/>
      <c r="H578" s="295"/>
      <c r="I578" s="295"/>
      <c r="J578" s="295"/>
      <c r="K578" s="295"/>
      <c r="L578" s="295"/>
      <c r="M578" s="295"/>
      <c r="N578" s="295"/>
      <c r="O578" s="295"/>
      <c r="P578" s="295"/>
      <c r="Q578" s="295"/>
      <c r="R578" s="295"/>
      <c r="S578" s="296"/>
      <c r="T578" s="295"/>
      <c r="U578" s="296"/>
      <c r="V578" s="295"/>
      <c r="W578" s="295"/>
    </row>
    <row r="579" spans="1:23" ht="15.75" customHeight="1">
      <c r="A579" s="297"/>
      <c r="B579" s="295"/>
      <c r="C579" s="295"/>
      <c r="D579" s="295"/>
      <c r="E579" s="295"/>
      <c r="F579" s="295"/>
      <c r="G579" s="295"/>
      <c r="H579" s="295"/>
      <c r="I579" s="295"/>
      <c r="J579" s="295"/>
      <c r="K579" s="295"/>
      <c r="L579" s="295"/>
      <c r="M579" s="295"/>
      <c r="N579" s="295"/>
      <c r="O579" s="295"/>
      <c r="P579" s="295"/>
      <c r="Q579" s="295"/>
      <c r="R579" s="295"/>
      <c r="S579" s="296"/>
      <c r="T579" s="295"/>
      <c r="U579" s="296"/>
      <c r="V579" s="295"/>
      <c r="W579" s="295"/>
    </row>
    <row r="580" spans="1:23" ht="15.75" customHeight="1">
      <c r="A580" s="297"/>
      <c r="B580" s="295"/>
      <c r="C580" s="295"/>
      <c r="D580" s="295"/>
      <c r="E580" s="295"/>
      <c r="F580" s="295"/>
      <c r="G580" s="295"/>
      <c r="H580" s="295"/>
      <c r="I580" s="295"/>
      <c r="J580" s="295"/>
      <c r="K580" s="295"/>
      <c r="L580" s="295"/>
      <c r="M580" s="295"/>
      <c r="N580" s="295"/>
      <c r="O580" s="295"/>
      <c r="P580" s="295"/>
      <c r="Q580" s="295"/>
      <c r="R580" s="295"/>
      <c r="S580" s="296"/>
      <c r="T580" s="295"/>
      <c r="U580" s="296"/>
      <c r="V580" s="295"/>
      <c r="W580" s="295"/>
    </row>
    <row r="581" spans="1:23" ht="15.75" customHeight="1">
      <c r="A581" s="297"/>
      <c r="B581" s="295"/>
      <c r="C581" s="295"/>
      <c r="D581" s="295"/>
      <c r="E581" s="295"/>
      <c r="F581" s="295"/>
      <c r="G581" s="295"/>
      <c r="H581" s="295"/>
      <c r="I581" s="295"/>
      <c r="J581" s="295"/>
      <c r="K581" s="295"/>
      <c r="L581" s="295"/>
      <c r="M581" s="295"/>
      <c r="N581" s="295"/>
      <c r="O581" s="295"/>
      <c r="P581" s="295"/>
      <c r="Q581" s="295"/>
      <c r="R581" s="295"/>
      <c r="S581" s="296"/>
      <c r="T581" s="295"/>
      <c r="U581" s="296"/>
      <c r="V581" s="295"/>
      <c r="W581" s="295"/>
    </row>
    <row r="582" spans="1:23" ht="15.75" customHeight="1">
      <c r="A582" s="297"/>
      <c r="B582" s="295"/>
      <c r="C582" s="295"/>
      <c r="D582" s="295"/>
      <c r="E582" s="295"/>
      <c r="F582" s="295"/>
      <c r="G582" s="295"/>
      <c r="H582" s="295"/>
      <c r="I582" s="295"/>
      <c r="J582" s="295"/>
      <c r="K582" s="295"/>
      <c r="L582" s="295"/>
      <c r="M582" s="295"/>
      <c r="N582" s="295"/>
      <c r="O582" s="295"/>
      <c r="P582" s="295"/>
      <c r="Q582" s="295"/>
      <c r="R582" s="295"/>
      <c r="S582" s="296"/>
      <c r="T582" s="295"/>
      <c r="U582" s="296"/>
      <c r="V582" s="295"/>
      <c r="W582" s="295"/>
    </row>
    <row r="583" spans="1:23" ht="15.75" customHeight="1">
      <c r="A583" s="297"/>
      <c r="B583" s="295"/>
      <c r="C583" s="295"/>
      <c r="D583" s="295"/>
      <c r="E583" s="295"/>
      <c r="F583" s="295"/>
      <c r="G583" s="295"/>
      <c r="H583" s="295"/>
      <c r="I583" s="295"/>
      <c r="J583" s="295"/>
      <c r="K583" s="295"/>
      <c r="L583" s="295"/>
      <c r="M583" s="295"/>
      <c r="N583" s="295"/>
      <c r="O583" s="295"/>
      <c r="P583" s="295"/>
      <c r="Q583" s="295"/>
      <c r="R583" s="295"/>
      <c r="S583" s="296"/>
      <c r="T583" s="295"/>
      <c r="U583" s="296"/>
      <c r="V583" s="295"/>
      <c r="W583" s="295"/>
    </row>
    <row r="584" spans="1:23" ht="15.75" customHeight="1">
      <c r="A584" s="297"/>
      <c r="B584" s="295"/>
      <c r="C584" s="295"/>
      <c r="D584" s="295"/>
      <c r="E584" s="295"/>
      <c r="F584" s="295"/>
      <c r="G584" s="295"/>
      <c r="H584" s="295"/>
      <c r="I584" s="295"/>
      <c r="J584" s="295"/>
      <c r="K584" s="295"/>
      <c r="L584" s="295"/>
      <c r="M584" s="295"/>
      <c r="N584" s="295"/>
      <c r="O584" s="295"/>
      <c r="P584" s="295"/>
      <c r="Q584" s="295"/>
      <c r="R584" s="295"/>
      <c r="S584" s="296"/>
      <c r="T584" s="295"/>
      <c r="U584" s="296"/>
      <c r="V584" s="295"/>
      <c r="W584" s="295"/>
    </row>
    <row r="585" spans="1:23" ht="15.75" customHeight="1">
      <c r="A585" s="297"/>
      <c r="B585" s="295"/>
      <c r="C585" s="295"/>
      <c r="D585" s="295"/>
      <c r="E585" s="295"/>
      <c r="F585" s="295"/>
      <c r="G585" s="295"/>
      <c r="H585" s="295"/>
      <c r="I585" s="295"/>
      <c r="J585" s="295"/>
      <c r="K585" s="295"/>
      <c r="L585" s="295"/>
      <c r="M585" s="295"/>
      <c r="N585" s="295"/>
      <c r="O585" s="295"/>
      <c r="P585" s="295"/>
      <c r="Q585" s="295"/>
      <c r="R585" s="295"/>
      <c r="S585" s="296"/>
      <c r="T585" s="295"/>
      <c r="U585" s="296"/>
      <c r="V585" s="295"/>
      <c r="W585" s="295"/>
    </row>
    <row r="586" spans="1:23" ht="15.75" customHeight="1">
      <c r="A586" s="297"/>
      <c r="B586" s="295"/>
      <c r="C586" s="295"/>
      <c r="D586" s="295"/>
      <c r="E586" s="295"/>
      <c r="F586" s="295"/>
      <c r="G586" s="295"/>
      <c r="H586" s="295"/>
      <c r="I586" s="295"/>
      <c r="J586" s="295"/>
      <c r="K586" s="295"/>
      <c r="L586" s="295"/>
      <c r="M586" s="295"/>
      <c r="N586" s="295"/>
      <c r="O586" s="295"/>
      <c r="P586" s="295"/>
      <c r="Q586" s="295"/>
      <c r="R586" s="295"/>
      <c r="S586" s="296"/>
      <c r="T586" s="295"/>
      <c r="U586" s="296"/>
      <c r="V586" s="295"/>
      <c r="W586" s="295"/>
    </row>
    <row r="587" spans="1:23" ht="15.75" customHeight="1">
      <c r="A587" s="297"/>
      <c r="B587" s="295"/>
      <c r="C587" s="295"/>
      <c r="D587" s="295"/>
      <c r="E587" s="295"/>
      <c r="F587" s="295"/>
      <c r="G587" s="295"/>
      <c r="H587" s="295"/>
      <c r="I587" s="295"/>
      <c r="J587" s="295"/>
      <c r="K587" s="295"/>
      <c r="L587" s="295"/>
      <c r="M587" s="295"/>
      <c r="N587" s="295"/>
      <c r="O587" s="295"/>
      <c r="P587" s="295"/>
      <c r="Q587" s="295"/>
      <c r="R587" s="295"/>
      <c r="S587" s="296"/>
      <c r="T587" s="295"/>
      <c r="U587" s="296"/>
      <c r="V587" s="295"/>
      <c r="W587" s="295"/>
    </row>
    <row r="588" spans="1:23" ht="15.75" customHeight="1">
      <c r="A588" s="297"/>
      <c r="B588" s="295"/>
      <c r="C588" s="295"/>
      <c r="D588" s="295"/>
      <c r="E588" s="295"/>
      <c r="F588" s="295"/>
      <c r="G588" s="295"/>
      <c r="H588" s="295"/>
      <c r="I588" s="295"/>
      <c r="J588" s="295"/>
      <c r="K588" s="295"/>
      <c r="L588" s="295"/>
      <c r="M588" s="295"/>
      <c r="N588" s="295"/>
      <c r="O588" s="295"/>
      <c r="P588" s="295"/>
      <c r="Q588" s="295"/>
      <c r="R588" s="295"/>
      <c r="S588" s="296"/>
      <c r="T588" s="295"/>
      <c r="U588" s="296"/>
      <c r="V588" s="295"/>
      <c r="W588" s="295"/>
    </row>
    <row r="589" spans="1:23" ht="15.75" customHeight="1">
      <c r="A589" s="297"/>
      <c r="B589" s="295"/>
      <c r="C589" s="295"/>
      <c r="D589" s="295"/>
      <c r="E589" s="295"/>
      <c r="F589" s="295"/>
      <c r="G589" s="295"/>
      <c r="H589" s="295"/>
      <c r="I589" s="295"/>
      <c r="J589" s="295"/>
      <c r="K589" s="295"/>
      <c r="L589" s="295"/>
      <c r="M589" s="295"/>
      <c r="N589" s="295"/>
      <c r="O589" s="295"/>
      <c r="P589" s="295"/>
      <c r="Q589" s="295"/>
      <c r="R589" s="295"/>
      <c r="S589" s="296"/>
      <c r="T589" s="295"/>
      <c r="U589" s="296"/>
      <c r="V589" s="295"/>
      <c r="W589" s="295"/>
    </row>
    <row r="590" spans="1:23" ht="15.75" customHeight="1">
      <c r="A590" s="297"/>
      <c r="B590" s="295"/>
      <c r="C590" s="295"/>
      <c r="D590" s="295"/>
      <c r="E590" s="295"/>
      <c r="F590" s="295"/>
      <c r="G590" s="295"/>
      <c r="H590" s="295"/>
      <c r="I590" s="295"/>
      <c r="J590" s="295"/>
      <c r="K590" s="295"/>
      <c r="L590" s="295"/>
      <c r="M590" s="295"/>
      <c r="N590" s="295"/>
      <c r="O590" s="295"/>
      <c r="P590" s="295"/>
      <c r="Q590" s="295"/>
      <c r="R590" s="295"/>
      <c r="S590" s="296"/>
      <c r="T590" s="295"/>
      <c r="U590" s="296"/>
      <c r="V590" s="295"/>
      <c r="W590" s="295"/>
    </row>
    <row r="591" spans="1:23" ht="15.75" customHeight="1">
      <c r="A591" s="297"/>
      <c r="B591" s="295"/>
      <c r="C591" s="295"/>
      <c r="D591" s="295"/>
      <c r="E591" s="295"/>
      <c r="F591" s="295"/>
      <c r="G591" s="295"/>
      <c r="H591" s="295"/>
      <c r="I591" s="295"/>
      <c r="J591" s="295"/>
      <c r="K591" s="295"/>
      <c r="L591" s="295"/>
      <c r="M591" s="295"/>
      <c r="N591" s="295"/>
      <c r="O591" s="295"/>
      <c r="P591" s="295"/>
      <c r="Q591" s="295"/>
      <c r="R591" s="295"/>
      <c r="S591" s="296"/>
      <c r="T591" s="295"/>
      <c r="U591" s="296"/>
      <c r="V591" s="295"/>
      <c r="W591" s="295"/>
    </row>
    <row r="592" spans="1:23" ht="15.75" customHeight="1">
      <c r="A592" s="297"/>
      <c r="B592" s="295"/>
      <c r="C592" s="295"/>
      <c r="D592" s="295"/>
      <c r="E592" s="295"/>
      <c r="F592" s="295"/>
      <c r="G592" s="295"/>
      <c r="H592" s="295"/>
      <c r="I592" s="295"/>
      <c r="J592" s="295"/>
      <c r="K592" s="295"/>
      <c r="L592" s="295"/>
      <c r="M592" s="295"/>
      <c r="N592" s="295"/>
      <c r="O592" s="295"/>
      <c r="P592" s="295"/>
      <c r="Q592" s="295"/>
      <c r="R592" s="295"/>
      <c r="S592" s="296"/>
      <c r="T592" s="295"/>
      <c r="U592" s="296"/>
      <c r="V592" s="295"/>
      <c r="W592" s="295"/>
    </row>
    <row r="593" spans="1:23" ht="15.75" customHeight="1">
      <c r="A593" s="297"/>
      <c r="B593" s="295"/>
      <c r="C593" s="295"/>
      <c r="D593" s="295"/>
      <c r="E593" s="295"/>
      <c r="F593" s="295"/>
      <c r="G593" s="295"/>
      <c r="H593" s="295"/>
      <c r="I593" s="295"/>
      <c r="J593" s="295"/>
      <c r="K593" s="295"/>
      <c r="L593" s="295"/>
      <c r="M593" s="295"/>
      <c r="N593" s="295"/>
      <c r="O593" s="295"/>
      <c r="P593" s="295"/>
      <c r="Q593" s="295"/>
      <c r="R593" s="295"/>
      <c r="S593" s="296"/>
      <c r="T593" s="295"/>
      <c r="U593" s="296"/>
      <c r="V593" s="295"/>
      <c r="W593" s="295"/>
    </row>
    <row r="594" spans="1:23" ht="15.75" customHeight="1">
      <c r="A594" s="297"/>
      <c r="B594" s="295"/>
      <c r="C594" s="295"/>
      <c r="D594" s="295"/>
      <c r="E594" s="295"/>
      <c r="F594" s="295"/>
      <c r="G594" s="295"/>
      <c r="H594" s="295"/>
      <c r="I594" s="295"/>
      <c r="J594" s="295"/>
      <c r="K594" s="295"/>
      <c r="L594" s="295"/>
      <c r="M594" s="295"/>
      <c r="N594" s="295"/>
      <c r="O594" s="295"/>
      <c r="P594" s="295"/>
      <c r="Q594" s="295"/>
      <c r="R594" s="295"/>
      <c r="S594" s="296"/>
      <c r="T594" s="295"/>
      <c r="U594" s="296"/>
      <c r="V594" s="295"/>
      <c r="W594" s="295"/>
    </row>
    <row r="595" spans="1:23" ht="15.75" customHeight="1">
      <c r="A595" s="297"/>
      <c r="B595" s="295"/>
      <c r="C595" s="295"/>
      <c r="D595" s="295"/>
      <c r="E595" s="295"/>
      <c r="F595" s="295"/>
      <c r="G595" s="295"/>
      <c r="H595" s="295"/>
      <c r="I595" s="295"/>
      <c r="J595" s="295"/>
      <c r="K595" s="295"/>
      <c r="L595" s="295"/>
      <c r="M595" s="295"/>
      <c r="N595" s="295"/>
      <c r="O595" s="295"/>
      <c r="P595" s="295"/>
      <c r="Q595" s="295"/>
      <c r="R595" s="295"/>
      <c r="S595" s="296"/>
      <c r="T595" s="295"/>
      <c r="U595" s="296"/>
      <c r="V595" s="295"/>
      <c r="W595" s="295"/>
    </row>
    <row r="596" spans="1:23" ht="15.75" customHeight="1">
      <c r="A596" s="297"/>
      <c r="B596" s="295"/>
      <c r="C596" s="295"/>
      <c r="D596" s="295"/>
      <c r="E596" s="295"/>
      <c r="F596" s="295"/>
      <c r="G596" s="295"/>
      <c r="H596" s="295"/>
      <c r="I596" s="295"/>
      <c r="J596" s="295"/>
      <c r="K596" s="295"/>
      <c r="L596" s="295"/>
      <c r="M596" s="295"/>
      <c r="N596" s="295"/>
      <c r="O596" s="295"/>
      <c r="P596" s="295"/>
      <c r="Q596" s="295"/>
      <c r="R596" s="295"/>
      <c r="S596" s="296"/>
      <c r="T596" s="295"/>
      <c r="U596" s="296"/>
      <c r="V596" s="295"/>
      <c r="W596" s="295"/>
    </row>
    <row r="597" spans="1:23" ht="15.75" customHeight="1">
      <c r="A597" s="297"/>
      <c r="B597" s="295"/>
      <c r="C597" s="295"/>
      <c r="D597" s="295"/>
      <c r="E597" s="295"/>
      <c r="F597" s="295"/>
      <c r="G597" s="295"/>
      <c r="H597" s="295"/>
      <c r="I597" s="295"/>
      <c r="J597" s="295"/>
      <c r="K597" s="295"/>
      <c r="L597" s="295"/>
      <c r="M597" s="295"/>
      <c r="N597" s="295"/>
      <c r="O597" s="295"/>
      <c r="P597" s="295"/>
      <c r="Q597" s="295"/>
      <c r="R597" s="295"/>
      <c r="S597" s="296"/>
      <c r="T597" s="295"/>
      <c r="U597" s="296"/>
      <c r="V597" s="295"/>
      <c r="W597" s="295"/>
    </row>
    <row r="598" spans="1:23" ht="15.75" customHeight="1">
      <c r="A598" s="297"/>
      <c r="B598" s="295"/>
      <c r="C598" s="295"/>
      <c r="D598" s="295"/>
      <c r="E598" s="295"/>
      <c r="F598" s="295"/>
      <c r="G598" s="295"/>
      <c r="H598" s="295"/>
      <c r="I598" s="295"/>
      <c r="J598" s="295"/>
      <c r="K598" s="295"/>
      <c r="L598" s="295"/>
      <c r="M598" s="295"/>
      <c r="N598" s="295"/>
      <c r="O598" s="295"/>
      <c r="P598" s="295"/>
      <c r="Q598" s="295"/>
      <c r="R598" s="295"/>
      <c r="S598" s="296"/>
      <c r="T598" s="295"/>
      <c r="U598" s="296"/>
      <c r="V598" s="295"/>
      <c r="W598" s="295"/>
    </row>
    <row r="599" spans="1:23" ht="15.75" customHeight="1">
      <c r="A599" s="297"/>
      <c r="B599" s="295"/>
      <c r="C599" s="295"/>
      <c r="D599" s="295"/>
      <c r="E599" s="295"/>
      <c r="F599" s="295"/>
      <c r="G599" s="295"/>
      <c r="H599" s="295"/>
      <c r="I599" s="295"/>
      <c r="J599" s="295"/>
      <c r="K599" s="295"/>
      <c r="L599" s="295"/>
      <c r="M599" s="295"/>
      <c r="N599" s="295"/>
      <c r="O599" s="295"/>
      <c r="P599" s="295"/>
      <c r="Q599" s="295"/>
      <c r="R599" s="295"/>
      <c r="S599" s="296"/>
      <c r="T599" s="295"/>
      <c r="U599" s="296"/>
      <c r="V599" s="295"/>
      <c r="W599" s="295"/>
    </row>
    <row r="600" spans="1:23" ht="15.75" customHeight="1">
      <c r="A600" s="297"/>
      <c r="B600" s="295"/>
      <c r="C600" s="295"/>
      <c r="D600" s="295"/>
      <c r="E600" s="295"/>
      <c r="F600" s="295"/>
      <c r="G600" s="295"/>
      <c r="H600" s="295"/>
      <c r="I600" s="295"/>
      <c r="J600" s="295"/>
      <c r="K600" s="295"/>
      <c r="L600" s="295"/>
      <c r="M600" s="295"/>
      <c r="N600" s="295"/>
      <c r="O600" s="295"/>
      <c r="P600" s="295"/>
      <c r="Q600" s="295"/>
      <c r="R600" s="295"/>
      <c r="S600" s="296"/>
      <c r="T600" s="295"/>
      <c r="U600" s="296"/>
      <c r="V600" s="295"/>
      <c r="W600" s="295"/>
    </row>
    <row r="601" spans="1:23" ht="15.75" customHeight="1">
      <c r="A601" s="297"/>
      <c r="B601" s="295"/>
      <c r="C601" s="295"/>
      <c r="D601" s="295"/>
      <c r="E601" s="295"/>
      <c r="F601" s="295"/>
      <c r="G601" s="295"/>
      <c r="H601" s="295"/>
      <c r="I601" s="295"/>
      <c r="J601" s="295"/>
      <c r="K601" s="295"/>
      <c r="L601" s="295"/>
      <c r="M601" s="295"/>
      <c r="N601" s="295"/>
      <c r="O601" s="295"/>
      <c r="P601" s="295"/>
      <c r="Q601" s="295"/>
      <c r="R601" s="295"/>
      <c r="S601" s="296"/>
      <c r="T601" s="295"/>
      <c r="U601" s="296"/>
      <c r="V601" s="295"/>
      <c r="W601" s="295"/>
    </row>
    <row r="602" spans="1:23" ht="15.75" customHeight="1">
      <c r="A602" s="297"/>
      <c r="B602" s="295"/>
      <c r="C602" s="295"/>
      <c r="D602" s="295"/>
      <c r="E602" s="295"/>
      <c r="F602" s="295"/>
      <c r="G602" s="295"/>
      <c r="H602" s="295"/>
      <c r="I602" s="295"/>
      <c r="J602" s="295"/>
      <c r="K602" s="295"/>
      <c r="L602" s="295"/>
      <c r="M602" s="295"/>
      <c r="N602" s="295"/>
      <c r="O602" s="295"/>
      <c r="P602" s="295"/>
      <c r="Q602" s="295"/>
      <c r="R602" s="295"/>
      <c r="S602" s="296"/>
      <c r="T602" s="295"/>
      <c r="U602" s="296"/>
      <c r="V602" s="295"/>
      <c r="W602" s="295"/>
    </row>
    <row r="603" spans="1:23" ht="15.75" customHeight="1">
      <c r="A603" s="297"/>
      <c r="B603" s="295"/>
      <c r="C603" s="295"/>
      <c r="D603" s="295"/>
      <c r="E603" s="295"/>
      <c r="F603" s="295"/>
      <c r="G603" s="295"/>
      <c r="H603" s="295"/>
      <c r="I603" s="295"/>
      <c r="J603" s="295"/>
      <c r="K603" s="295"/>
      <c r="L603" s="295"/>
      <c r="M603" s="295"/>
      <c r="N603" s="295"/>
      <c r="O603" s="295"/>
      <c r="P603" s="295"/>
      <c r="Q603" s="295"/>
      <c r="R603" s="295"/>
      <c r="S603" s="296"/>
      <c r="T603" s="295"/>
      <c r="U603" s="296"/>
      <c r="V603" s="295"/>
      <c r="W603" s="295"/>
    </row>
    <row r="604" spans="1:23" ht="15.75" customHeight="1">
      <c r="A604" s="297"/>
      <c r="B604" s="295"/>
      <c r="C604" s="295"/>
      <c r="D604" s="295"/>
      <c r="E604" s="295"/>
      <c r="F604" s="295"/>
      <c r="G604" s="295"/>
      <c r="H604" s="295"/>
      <c r="I604" s="295"/>
      <c r="J604" s="295"/>
      <c r="K604" s="295"/>
      <c r="L604" s="295"/>
      <c r="M604" s="295"/>
      <c r="N604" s="295"/>
      <c r="O604" s="295"/>
      <c r="P604" s="295"/>
      <c r="Q604" s="295"/>
      <c r="R604" s="295"/>
      <c r="S604" s="296"/>
      <c r="T604" s="295"/>
      <c r="U604" s="296"/>
      <c r="V604" s="295"/>
      <c r="W604" s="295"/>
    </row>
    <row r="605" spans="1:23" ht="15.75" customHeight="1">
      <c r="A605" s="297"/>
      <c r="B605" s="295"/>
      <c r="C605" s="295"/>
      <c r="D605" s="295"/>
      <c r="E605" s="295"/>
      <c r="F605" s="295"/>
      <c r="G605" s="295"/>
      <c r="H605" s="295"/>
      <c r="I605" s="295"/>
      <c r="J605" s="295"/>
      <c r="K605" s="295"/>
      <c r="L605" s="295"/>
      <c r="M605" s="295"/>
      <c r="N605" s="295"/>
      <c r="O605" s="295"/>
      <c r="P605" s="295"/>
      <c r="Q605" s="295"/>
      <c r="R605" s="295"/>
      <c r="S605" s="296"/>
      <c r="T605" s="295"/>
      <c r="U605" s="296"/>
      <c r="V605" s="295"/>
      <c r="W605" s="295"/>
    </row>
    <row r="606" spans="1:23" ht="15.75" customHeight="1">
      <c r="A606" s="297"/>
      <c r="B606" s="295"/>
      <c r="C606" s="295"/>
      <c r="D606" s="295"/>
      <c r="E606" s="295"/>
      <c r="F606" s="295"/>
      <c r="G606" s="295"/>
      <c r="H606" s="295"/>
      <c r="I606" s="295"/>
      <c r="J606" s="295"/>
      <c r="K606" s="295"/>
      <c r="L606" s="295"/>
      <c r="M606" s="295"/>
      <c r="N606" s="295"/>
      <c r="O606" s="295"/>
      <c r="P606" s="295"/>
      <c r="Q606" s="295"/>
      <c r="R606" s="295"/>
      <c r="S606" s="296"/>
      <c r="T606" s="295"/>
      <c r="U606" s="296"/>
      <c r="V606" s="295"/>
      <c r="W606" s="295"/>
    </row>
    <row r="607" spans="1:23" ht="15.75" customHeight="1">
      <c r="A607" s="297"/>
      <c r="B607" s="295"/>
      <c r="C607" s="295"/>
      <c r="D607" s="295"/>
      <c r="E607" s="295"/>
      <c r="F607" s="295"/>
      <c r="G607" s="295"/>
      <c r="H607" s="295"/>
      <c r="I607" s="295"/>
      <c r="J607" s="295"/>
      <c r="K607" s="295"/>
      <c r="L607" s="295"/>
      <c r="M607" s="295"/>
      <c r="N607" s="295"/>
      <c r="O607" s="295"/>
      <c r="P607" s="295"/>
      <c r="Q607" s="295"/>
      <c r="R607" s="295"/>
      <c r="S607" s="296"/>
      <c r="T607" s="295"/>
      <c r="U607" s="296"/>
      <c r="V607" s="295"/>
      <c r="W607" s="295"/>
    </row>
    <row r="608" spans="1:23" ht="15.75" customHeight="1">
      <c r="A608" s="297"/>
      <c r="B608" s="295"/>
      <c r="C608" s="295"/>
      <c r="D608" s="295"/>
      <c r="E608" s="295"/>
      <c r="F608" s="295"/>
      <c r="G608" s="295"/>
      <c r="H608" s="295"/>
      <c r="I608" s="295"/>
      <c r="J608" s="295"/>
      <c r="K608" s="295"/>
      <c r="L608" s="295"/>
      <c r="M608" s="295"/>
      <c r="N608" s="295"/>
      <c r="O608" s="295"/>
      <c r="P608" s="295"/>
      <c r="Q608" s="295"/>
      <c r="R608" s="295"/>
      <c r="S608" s="296"/>
      <c r="T608" s="295"/>
      <c r="U608" s="296"/>
      <c r="V608" s="295"/>
      <c r="W608" s="295"/>
    </row>
    <row r="609" spans="1:23" ht="15.75" customHeight="1">
      <c r="A609" s="297"/>
      <c r="B609" s="295"/>
      <c r="C609" s="295"/>
      <c r="D609" s="295"/>
      <c r="E609" s="295"/>
      <c r="F609" s="295"/>
      <c r="G609" s="295"/>
      <c r="H609" s="295"/>
      <c r="I609" s="295"/>
      <c r="J609" s="295"/>
      <c r="K609" s="295"/>
      <c r="L609" s="295"/>
      <c r="M609" s="295"/>
      <c r="N609" s="295"/>
      <c r="O609" s="295"/>
      <c r="P609" s="295"/>
      <c r="Q609" s="295"/>
      <c r="R609" s="295"/>
      <c r="S609" s="296"/>
      <c r="T609" s="295"/>
      <c r="U609" s="296"/>
      <c r="V609" s="295"/>
      <c r="W609" s="295"/>
    </row>
    <row r="610" spans="1:23" ht="15.75" customHeight="1">
      <c r="A610" s="297"/>
      <c r="B610" s="295"/>
      <c r="C610" s="295"/>
      <c r="D610" s="295"/>
      <c r="E610" s="295"/>
      <c r="F610" s="295"/>
      <c r="G610" s="295"/>
      <c r="H610" s="295"/>
      <c r="I610" s="295"/>
      <c r="J610" s="295"/>
      <c r="K610" s="295"/>
      <c r="L610" s="295"/>
      <c r="M610" s="295"/>
      <c r="N610" s="295"/>
      <c r="O610" s="295"/>
      <c r="P610" s="295"/>
      <c r="Q610" s="295"/>
      <c r="R610" s="295"/>
      <c r="S610" s="296"/>
      <c r="T610" s="295"/>
      <c r="U610" s="296"/>
      <c r="V610" s="295"/>
      <c r="W610" s="295"/>
    </row>
    <row r="611" spans="1:23" ht="15.75" customHeight="1">
      <c r="A611" s="297"/>
      <c r="B611" s="295"/>
      <c r="C611" s="295"/>
      <c r="D611" s="295"/>
      <c r="E611" s="295"/>
      <c r="F611" s="295"/>
      <c r="G611" s="295"/>
      <c r="H611" s="295"/>
      <c r="I611" s="295"/>
      <c r="J611" s="295"/>
      <c r="K611" s="295"/>
      <c r="L611" s="295"/>
      <c r="M611" s="295"/>
      <c r="N611" s="295"/>
      <c r="O611" s="295"/>
      <c r="P611" s="295"/>
      <c r="Q611" s="295"/>
      <c r="R611" s="295"/>
      <c r="S611" s="296"/>
      <c r="T611" s="295"/>
      <c r="U611" s="296"/>
      <c r="V611" s="295"/>
      <c r="W611" s="295"/>
    </row>
    <row r="612" spans="1:23" ht="15.75" customHeight="1">
      <c r="A612" s="297"/>
      <c r="B612" s="295"/>
      <c r="C612" s="295"/>
      <c r="D612" s="295"/>
      <c r="E612" s="295"/>
      <c r="F612" s="295"/>
      <c r="G612" s="295"/>
      <c r="H612" s="295"/>
      <c r="I612" s="295"/>
      <c r="J612" s="295"/>
      <c r="K612" s="295"/>
      <c r="L612" s="295"/>
      <c r="M612" s="295"/>
      <c r="N612" s="295"/>
      <c r="O612" s="295"/>
      <c r="P612" s="295"/>
      <c r="Q612" s="295"/>
      <c r="R612" s="295"/>
      <c r="S612" s="296"/>
      <c r="T612" s="295"/>
      <c r="U612" s="296"/>
      <c r="V612" s="295"/>
      <c r="W612" s="295"/>
    </row>
    <row r="613" spans="1:23" ht="15.75" customHeight="1">
      <c r="A613" s="297"/>
      <c r="B613" s="295"/>
      <c r="C613" s="295"/>
      <c r="D613" s="295"/>
      <c r="E613" s="295"/>
      <c r="F613" s="295"/>
      <c r="G613" s="295"/>
      <c r="H613" s="295"/>
      <c r="I613" s="295"/>
      <c r="J613" s="295"/>
      <c r="K613" s="295"/>
      <c r="L613" s="295"/>
      <c r="M613" s="295"/>
      <c r="N613" s="295"/>
      <c r="O613" s="295"/>
      <c r="P613" s="295"/>
      <c r="Q613" s="295"/>
      <c r="R613" s="295"/>
      <c r="S613" s="296"/>
      <c r="T613" s="295"/>
      <c r="U613" s="296"/>
      <c r="V613" s="295"/>
      <c r="W613" s="295"/>
    </row>
    <row r="614" spans="1:23" ht="15.75" customHeight="1">
      <c r="A614" s="297"/>
      <c r="B614" s="295"/>
      <c r="C614" s="295"/>
      <c r="D614" s="295"/>
      <c r="E614" s="295"/>
      <c r="F614" s="295"/>
      <c r="G614" s="295"/>
      <c r="H614" s="295"/>
      <c r="I614" s="295"/>
      <c r="J614" s="295"/>
      <c r="K614" s="295"/>
      <c r="L614" s="295"/>
      <c r="M614" s="295"/>
      <c r="N614" s="295"/>
      <c r="O614" s="295"/>
      <c r="P614" s="295"/>
      <c r="Q614" s="295"/>
      <c r="R614" s="295"/>
      <c r="S614" s="296"/>
      <c r="T614" s="295"/>
      <c r="U614" s="296"/>
      <c r="V614" s="295"/>
      <c r="W614" s="295"/>
    </row>
    <row r="615" spans="1:23" ht="15.75" customHeight="1">
      <c r="A615" s="297"/>
      <c r="B615" s="295"/>
      <c r="C615" s="295"/>
      <c r="D615" s="295"/>
      <c r="E615" s="295"/>
      <c r="F615" s="295"/>
      <c r="G615" s="295"/>
      <c r="H615" s="295"/>
      <c r="I615" s="295"/>
      <c r="J615" s="295"/>
      <c r="K615" s="295"/>
      <c r="L615" s="295"/>
      <c r="M615" s="295"/>
      <c r="N615" s="295"/>
      <c r="O615" s="295"/>
      <c r="P615" s="295"/>
      <c r="Q615" s="295"/>
      <c r="R615" s="295"/>
      <c r="S615" s="296"/>
      <c r="T615" s="295"/>
      <c r="U615" s="296"/>
      <c r="V615" s="295"/>
      <c r="W615" s="295"/>
    </row>
    <row r="616" spans="1:23" ht="15.75" customHeight="1">
      <c r="A616" s="297"/>
      <c r="B616" s="295"/>
      <c r="C616" s="295"/>
      <c r="D616" s="295"/>
      <c r="E616" s="295"/>
      <c r="F616" s="295"/>
      <c r="G616" s="295"/>
      <c r="H616" s="295"/>
      <c r="I616" s="295"/>
      <c r="J616" s="295"/>
      <c r="K616" s="295"/>
      <c r="L616" s="295"/>
      <c r="M616" s="295"/>
      <c r="N616" s="295"/>
      <c r="O616" s="295"/>
      <c r="P616" s="295"/>
      <c r="Q616" s="295"/>
      <c r="R616" s="295"/>
      <c r="S616" s="296"/>
      <c r="T616" s="295"/>
      <c r="U616" s="296"/>
      <c r="V616" s="295"/>
      <c r="W616" s="295"/>
    </row>
    <row r="617" spans="1:23" ht="15.75" customHeight="1">
      <c r="A617" s="297"/>
      <c r="B617" s="295"/>
      <c r="C617" s="295"/>
      <c r="D617" s="295"/>
      <c r="E617" s="295"/>
      <c r="F617" s="295"/>
      <c r="G617" s="295"/>
      <c r="H617" s="295"/>
      <c r="I617" s="295"/>
      <c r="J617" s="295"/>
      <c r="K617" s="295"/>
      <c r="L617" s="295"/>
      <c r="M617" s="295"/>
      <c r="N617" s="295"/>
      <c r="O617" s="295"/>
      <c r="P617" s="295"/>
      <c r="Q617" s="295"/>
      <c r="R617" s="295"/>
      <c r="S617" s="296"/>
      <c r="T617" s="295"/>
      <c r="U617" s="296"/>
      <c r="V617" s="295"/>
      <c r="W617" s="295"/>
    </row>
    <row r="618" spans="1:23" ht="15.75" customHeight="1">
      <c r="A618" s="297"/>
      <c r="B618" s="295"/>
      <c r="C618" s="295"/>
      <c r="D618" s="295"/>
      <c r="E618" s="295"/>
      <c r="F618" s="295"/>
      <c r="G618" s="295"/>
      <c r="H618" s="295"/>
      <c r="I618" s="295"/>
      <c r="J618" s="295"/>
      <c r="K618" s="295"/>
      <c r="L618" s="295"/>
      <c r="M618" s="295"/>
      <c r="N618" s="295"/>
      <c r="O618" s="295"/>
      <c r="P618" s="295"/>
      <c r="Q618" s="295"/>
      <c r="R618" s="295"/>
      <c r="S618" s="296"/>
      <c r="T618" s="295"/>
      <c r="U618" s="296"/>
      <c r="V618" s="295"/>
      <c r="W618" s="295"/>
    </row>
    <row r="619" spans="1:23" ht="15.75" customHeight="1">
      <c r="A619" s="297"/>
      <c r="B619" s="295"/>
      <c r="C619" s="295"/>
      <c r="D619" s="295"/>
      <c r="E619" s="295"/>
      <c r="F619" s="295"/>
      <c r="G619" s="295"/>
      <c r="H619" s="295"/>
      <c r="I619" s="295"/>
      <c r="J619" s="295"/>
      <c r="K619" s="295"/>
      <c r="L619" s="295"/>
      <c r="M619" s="295"/>
      <c r="N619" s="295"/>
      <c r="O619" s="295"/>
      <c r="P619" s="295"/>
      <c r="Q619" s="295"/>
      <c r="R619" s="295"/>
      <c r="S619" s="296"/>
      <c r="T619" s="295"/>
      <c r="U619" s="296"/>
      <c r="V619" s="295"/>
      <c r="W619" s="295"/>
    </row>
    <row r="620" spans="1:23" ht="15.75" customHeight="1">
      <c r="A620" s="297"/>
      <c r="B620" s="295"/>
      <c r="C620" s="295"/>
      <c r="D620" s="295"/>
      <c r="E620" s="295"/>
      <c r="F620" s="295"/>
      <c r="G620" s="295"/>
      <c r="H620" s="295"/>
      <c r="I620" s="295"/>
      <c r="J620" s="295"/>
      <c r="K620" s="295"/>
      <c r="L620" s="295"/>
      <c r="M620" s="295"/>
      <c r="N620" s="295"/>
      <c r="O620" s="295"/>
      <c r="P620" s="295"/>
      <c r="Q620" s="295"/>
      <c r="R620" s="295"/>
      <c r="S620" s="296"/>
      <c r="T620" s="295"/>
      <c r="U620" s="296"/>
      <c r="V620" s="295"/>
      <c r="W620" s="295"/>
    </row>
    <row r="621" spans="1:23" ht="15.75" customHeight="1">
      <c r="A621" s="297"/>
      <c r="B621" s="295"/>
      <c r="C621" s="295"/>
      <c r="D621" s="295"/>
      <c r="E621" s="295"/>
      <c r="F621" s="295"/>
      <c r="G621" s="295"/>
      <c r="H621" s="295"/>
      <c r="I621" s="295"/>
      <c r="J621" s="295"/>
      <c r="K621" s="295"/>
      <c r="L621" s="295"/>
      <c r="M621" s="295"/>
      <c r="N621" s="295"/>
      <c r="O621" s="295"/>
      <c r="P621" s="295"/>
      <c r="Q621" s="295"/>
      <c r="R621" s="295"/>
      <c r="S621" s="296"/>
      <c r="T621" s="295"/>
      <c r="U621" s="296"/>
      <c r="V621" s="295"/>
      <c r="W621" s="295"/>
    </row>
    <row r="622" spans="1:23" ht="15.75" customHeight="1">
      <c r="A622" s="297"/>
      <c r="B622" s="295"/>
      <c r="C622" s="295"/>
      <c r="D622" s="295"/>
      <c r="E622" s="295"/>
      <c r="F622" s="295"/>
      <c r="G622" s="295"/>
      <c r="H622" s="295"/>
      <c r="I622" s="295"/>
      <c r="J622" s="295"/>
      <c r="K622" s="295"/>
      <c r="L622" s="295"/>
      <c r="M622" s="295"/>
      <c r="N622" s="295"/>
      <c r="O622" s="295"/>
      <c r="P622" s="295"/>
      <c r="Q622" s="295"/>
      <c r="R622" s="295"/>
      <c r="S622" s="296"/>
      <c r="T622" s="295"/>
      <c r="U622" s="296"/>
      <c r="V622" s="295"/>
      <c r="W622" s="295"/>
    </row>
    <row r="623" spans="1:23" ht="15.75" customHeight="1">
      <c r="A623" s="297"/>
      <c r="B623" s="295"/>
      <c r="C623" s="295"/>
      <c r="D623" s="295"/>
      <c r="E623" s="295"/>
      <c r="F623" s="295"/>
      <c r="G623" s="295"/>
      <c r="H623" s="295"/>
      <c r="I623" s="295"/>
      <c r="J623" s="295"/>
      <c r="K623" s="295"/>
      <c r="L623" s="295"/>
      <c r="M623" s="295"/>
      <c r="N623" s="295"/>
      <c r="O623" s="295"/>
      <c r="P623" s="295"/>
      <c r="Q623" s="295"/>
      <c r="R623" s="295"/>
      <c r="S623" s="296"/>
      <c r="T623" s="295"/>
      <c r="U623" s="296"/>
      <c r="V623" s="295"/>
      <c r="W623" s="295"/>
    </row>
    <row r="624" spans="1:23" ht="15.75" customHeight="1">
      <c r="A624" s="297"/>
      <c r="B624" s="295"/>
      <c r="C624" s="295"/>
      <c r="D624" s="295"/>
      <c r="E624" s="295"/>
      <c r="F624" s="295"/>
      <c r="G624" s="295"/>
      <c r="H624" s="295"/>
      <c r="I624" s="295"/>
      <c r="J624" s="295"/>
      <c r="K624" s="295"/>
      <c r="L624" s="295"/>
      <c r="M624" s="295"/>
      <c r="N624" s="295"/>
      <c r="O624" s="295"/>
      <c r="P624" s="295"/>
      <c r="Q624" s="295"/>
      <c r="R624" s="295"/>
      <c r="S624" s="296"/>
      <c r="T624" s="295"/>
      <c r="U624" s="296"/>
      <c r="V624" s="295"/>
      <c r="W624" s="295"/>
    </row>
    <row r="625" spans="1:23" ht="15.75" customHeight="1">
      <c r="A625" s="297"/>
      <c r="B625" s="295"/>
      <c r="C625" s="295"/>
      <c r="D625" s="295"/>
      <c r="E625" s="295"/>
      <c r="F625" s="295"/>
      <c r="G625" s="295"/>
      <c r="H625" s="295"/>
      <c r="I625" s="295"/>
      <c r="J625" s="295"/>
      <c r="K625" s="295"/>
      <c r="L625" s="295"/>
      <c r="M625" s="295"/>
      <c r="N625" s="295"/>
      <c r="O625" s="295"/>
      <c r="P625" s="295"/>
      <c r="Q625" s="295"/>
      <c r="R625" s="295"/>
      <c r="S625" s="296"/>
      <c r="T625" s="295"/>
      <c r="U625" s="296"/>
      <c r="V625" s="295"/>
      <c r="W625" s="295"/>
    </row>
    <row r="626" spans="1:23" ht="15.75" customHeight="1">
      <c r="A626" s="297"/>
      <c r="B626" s="295"/>
      <c r="C626" s="295"/>
      <c r="D626" s="295"/>
      <c r="E626" s="295"/>
      <c r="F626" s="295"/>
      <c r="G626" s="295"/>
      <c r="H626" s="295"/>
      <c r="I626" s="295"/>
      <c r="J626" s="295"/>
      <c r="K626" s="295"/>
      <c r="L626" s="295"/>
      <c r="M626" s="295"/>
      <c r="N626" s="295"/>
      <c r="O626" s="295"/>
      <c r="P626" s="295"/>
      <c r="Q626" s="295"/>
      <c r="R626" s="295"/>
      <c r="S626" s="296"/>
      <c r="T626" s="295"/>
      <c r="U626" s="296"/>
      <c r="V626" s="295"/>
      <c r="W626" s="295"/>
    </row>
    <row r="627" spans="1:23" ht="15.75" customHeight="1">
      <c r="A627" s="297"/>
      <c r="B627" s="295"/>
      <c r="C627" s="295"/>
      <c r="D627" s="295"/>
      <c r="E627" s="295"/>
      <c r="F627" s="295"/>
      <c r="G627" s="295"/>
      <c r="H627" s="295"/>
      <c r="I627" s="295"/>
      <c r="J627" s="295"/>
      <c r="K627" s="295"/>
      <c r="L627" s="295"/>
      <c r="M627" s="295"/>
      <c r="N627" s="295"/>
      <c r="O627" s="295"/>
      <c r="P627" s="295"/>
      <c r="Q627" s="295"/>
      <c r="R627" s="295"/>
      <c r="S627" s="296"/>
      <c r="T627" s="295"/>
      <c r="U627" s="296"/>
      <c r="V627" s="295"/>
      <c r="W627" s="295"/>
    </row>
    <row r="628" spans="1:23" ht="15.75" customHeight="1">
      <c r="A628" s="297"/>
      <c r="B628" s="295"/>
      <c r="C628" s="295"/>
      <c r="D628" s="295"/>
      <c r="E628" s="295"/>
      <c r="F628" s="295"/>
      <c r="G628" s="295"/>
      <c r="H628" s="295"/>
      <c r="I628" s="295"/>
      <c r="J628" s="295"/>
      <c r="K628" s="295"/>
      <c r="L628" s="295"/>
      <c r="M628" s="295"/>
      <c r="N628" s="295"/>
      <c r="O628" s="295"/>
      <c r="P628" s="295"/>
      <c r="Q628" s="295"/>
      <c r="R628" s="295"/>
      <c r="S628" s="296"/>
      <c r="T628" s="295"/>
      <c r="U628" s="296"/>
      <c r="V628" s="295"/>
      <c r="W628" s="295"/>
    </row>
    <row r="629" spans="1:23" ht="15.75" customHeight="1">
      <c r="A629" s="297"/>
      <c r="B629" s="295"/>
      <c r="C629" s="295"/>
      <c r="D629" s="295"/>
      <c r="E629" s="295"/>
      <c r="F629" s="295"/>
      <c r="G629" s="295"/>
      <c r="H629" s="295"/>
      <c r="I629" s="295"/>
      <c r="J629" s="295"/>
      <c r="K629" s="295"/>
      <c r="L629" s="295"/>
      <c r="M629" s="295"/>
      <c r="N629" s="295"/>
      <c r="O629" s="295"/>
      <c r="P629" s="295"/>
      <c r="Q629" s="295"/>
      <c r="R629" s="295"/>
      <c r="S629" s="296"/>
      <c r="T629" s="295"/>
      <c r="U629" s="296"/>
      <c r="V629" s="295"/>
      <c r="W629" s="295"/>
    </row>
    <row r="630" spans="1:23" ht="15.75" customHeight="1">
      <c r="A630" s="297"/>
      <c r="B630" s="295"/>
      <c r="C630" s="295"/>
      <c r="D630" s="295"/>
      <c r="E630" s="295"/>
      <c r="F630" s="295"/>
      <c r="G630" s="295"/>
      <c r="H630" s="295"/>
      <c r="I630" s="295"/>
      <c r="J630" s="295"/>
      <c r="K630" s="295"/>
      <c r="L630" s="295"/>
      <c r="M630" s="295"/>
      <c r="N630" s="295"/>
      <c r="O630" s="295"/>
      <c r="P630" s="295"/>
      <c r="Q630" s="295"/>
      <c r="R630" s="295"/>
      <c r="S630" s="296"/>
      <c r="T630" s="295"/>
      <c r="U630" s="296"/>
      <c r="V630" s="295"/>
      <c r="W630" s="295"/>
    </row>
    <row r="631" spans="1:23" ht="15.75" customHeight="1">
      <c r="A631" s="297"/>
      <c r="B631" s="295"/>
      <c r="C631" s="295"/>
      <c r="D631" s="295"/>
      <c r="E631" s="295"/>
      <c r="F631" s="295"/>
      <c r="G631" s="295"/>
      <c r="H631" s="295"/>
      <c r="I631" s="295"/>
      <c r="J631" s="295"/>
      <c r="K631" s="295"/>
      <c r="L631" s="295"/>
      <c r="M631" s="295"/>
      <c r="N631" s="295"/>
      <c r="O631" s="295"/>
      <c r="P631" s="295"/>
      <c r="Q631" s="295"/>
      <c r="R631" s="295"/>
      <c r="S631" s="296"/>
      <c r="T631" s="295"/>
      <c r="U631" s="296"/>
      <c r="V631" s="295"/>
      <c r="W631" s="295"/>
    </row>
    <row r="632" spans="1:23" ht="15.75" customHeight="1">
      <c r="A632" s="297"/>
      <c r="B632" s="295"/>
      <c r="C632" s="295"/>
      <c r="D632" s="295"/>
      <c r="E632" s="295"/>
      <c r="F632" s="295"/>
      <c r="G632" s="295"/>
      <c r="H632" s="295"/>
      <c r="I632" s="295"/>
      <c r="J632" s="295"/>
      <c r="K632" s="295"/>
      <c r="L632" s="295"/>
      <c r="M632" s="295"/>
      <c r="N632" s="295"/>
      <c r="O632" s="295"/>
      <c r="P632" s="295"/>
      <c r="Q632" s="295"/>
      <c r="R632" s="295"/>
      <c r="S632" s="296"/>
      <c r="T632" s="295"/>
      <c r="U632" s="296"/>
      <c r="V632" s="295"/>
      <c r="W632" s="295"/>
    </row>
    <row r="633" spans="1:23" ht="15.75" customHeight="1">
      <c r="A633" s="297"/>
      <c r="B633" s="295"/>
      <c r="C633" s="295"/>
      <c r="D633" s="295"/>
      <c r="E633" s="295"/>
      <c r="F633" s="295"/>
      <c r="G633" s="295"/>
      <c r="H633" s="295"/>
      <c r="I633" s="295"/>
      <c r="J633" s="295"/>
      <c r="K633" s="295"/>
      <c r="L633" s="295"/>
      <c r="M633" s="295"/>
      <c r="N633" s="295"/>
      <c r="O633" s="295"/>
      <c r="P633" s="295"/>
      <c r="Q633" s="295"/>
      <c r="R633" s="295"/>
      <c r="S633" s="296"/>
      <c r="T633" s="295"/>
      <c r="U633" s="296"/>
      <c r="V633" s="295"/>
      <c r="W633" s="295"/>
    </row>
    <row r="634" spans="1:23" ht="15.75" customHeight="1">
      <c r="A634" s="297"/>
      <c r="B634" s="295"/>
      <c r="C634" s="295"/>
      <c r="D634" s="295"/>
      <c r="E634" s="295"/>
      <c r="F634" s="295"/>
      <c r="G634" s="295"/>
      <c r="H634" s="295"/>
      <c r="I634" s="295"/>
      <c r="J634" s="295"/>
      <c r="K634" s="295"/>
      <c r="L634" s="295"/>
      <c r="M634" s="295"/>
      <c r="N634" s="295"/>
      <c r="O634" s="295"/>
      <c r="P634" s="295"/>
      <c r="Q634" s="295"/>
      <c r="R634" s="295"/>
      <c r="S634" s="296"/>
      <c r="T634" s="295"/>
      <c r="U634" s="296"/>
      <c r="V634" s="295"/>
      <c r="W634" s="295"/>
    </row>
    <row r="635" spans="1:23" ht="15.75" customHeight="1">
      <c r="A635" s="297"/>
      <c r="B635" s="295"/>
      <c r="C635" s="295"/>
      <c r="D635" s="295"/>
      <c r="E635" s="295"/>
      <c r="F635" s="295"/>
      <c r="G635" s="295"/>
      <c r="H635" s="295"/>
      <c r="I635" s="295"/>
      <c r="J635" s="295"/>
      <c r="K635" s="295"/>
      <c r="L635" s="295"/>
      <c r="M635" s="295"/>
      <c r="N635" s="295"/>
      <c r="O635" s="295"/>
      <c r="P635" s="295"/>
      <c r="Q635" s="295"/>
      <c r="R635" s="295"/>
      <c r="S635" s="296"/>
      <c r="T635" s="295"/>
      <c r="U635" s="296"/>
      <c r="V635" s="295"/>
      <c r="W635" s="295"/>
    </row>
    <row r="636" spans="1:23" ht="15.75" customHeight="1">
      <c r="A636" s="297"/>
      <c r="B636" s="295"/>
      <c r="C636" s="295"/>
      <c r="D636" s="295"/>
      <c r="E636" s="295"/>
      <c r="F636" s="295"/>
      <c r="G636" s="295"/>
      <c r="H636" s="295"/>
      <c r="I636" s="295"/>
      <c r="J636" s="295"/>
      <c r="K636" s="295"/>
      <c r="L636" s="295"/>
      <c r="M636" s="295"/>
      <c r="N636" s="295"/>
      <c r="O636" s="295"/>
      <c r="P636" s="295"/>
      <c r="Q636" s="295"/>
      <c r="R636" s="295"/>
      <c r="S636" s="296"/>
      <c r="T636" s="295"/>
      <c r="U636" s="296"/>
      <c r="V636" s="295"/>
      <c r="W636" s="295"/>
    </row>
    <row r="637" spans="1:23" ht="15.75" customHeight="1">
      <c r="A637" s="297"/>
      <c r="B637" s="295"/>
      <c r="C637" s="295"/>
      <c r="D637" s="295"/>
      <c r="E637" s="295"/>
      <c r="F637" s="295"/>
      <c r="G637" s="295"/>
      <c r="H637" s="295"/>
      <c r="I637" s="295"/>
      <c r="J637" s="295"/>
      <c r="K637" s="295"/>
      <c r="L637" s="295"/>
      <c r="M637" s="295"/>
      <c r="N637" s="295"/>
      <c r="O637" s="295"/>
      <c r="P637" s="295"/>
      <c r="Q637" s="295"/>
      <c r="R637" s="295"/>
      <c r="S637" s="296"/>
      <c r="T637" s="295"/>
      <c r="U637" s="296"/>
      <c r="V637" s="295"/>
      <c r="W637" s="295"/>
    </row>
    <row r="638" spans="1:23" ht="15.75" customHeight="1">
      <c r="A638" s="297"/>
      <c r="B638" s="295"/>
      <c r="C638" s="295"/>
      <c r="D638" s="295"/>
      <c r="E638" s="295"/>
      <c r="F638" s="295"/>
      <c r="G638" s="295"/>
      <c r="H638" s="295"/>
      <c r="I638" s="295"/>
      <c r="J638" s="295"/>
      <c r="K638" s="295"/>
      <c r="L638" s="295"/>
      <c r="M638" s="295"/>
      <c r="N638" s="295"/>
      <c r="O638" s="295"/>
      <c r="P638" s="295"/>
      <c r="Q638" s="295"/>
      <c r="R638" s="295"/>
      <c r="S638" s="296"/>
      <c r="T638" s="295"/>
      <c r="U638" s="296"/>
      <c r="V638" s="295"/>
      <c r="W638" s="295"/>
    </row>
    <row r="639" spans="1:23" ht="15.75" customHeight="1">
      <c r="A639" s="297"/>
      <c r="B639" s="295"/>
      <c r="C639" s="295"/>
      <c r="D639" s="295"/>
      <c r="E639" s="295"/>
      <c r="F639" s="295"/>
      <c r="G639" s="295"/>
      <c r="H639" s="295"/>
      <c r="I639" s="295"/>
      <c r="J639" s="295"/>
      <c r="K639" s="295"/>
      <c r="L639" s="295"/>
      <c r="M639" s="295"/>
      <c r="N639" s="295"/>
      <c r="O639" s="295"/>
      <c r="P639" s="295"/>
      <c r="Q639" s="295"/>
      <c r="R639" s="295"/>
      <c r="S639" s="296"/>
      <c r="T639" s="295"/>
      <c r="U639" s="296"/>
      <c r="V639" s="295"/>
      <c r="W639" s="295"/>
    </row>
    <row r="640" spans="1:23" ht="15.75" customHeight="1">
      <c r="A640" s="297"/>
      <c r="B640" s="295"/>
      <c r="C640" s="295"/>
      <c r="D640" s="295"/>
      <c r="E640" s="295"/>
      <c r="F640" s="295"/>
      <c r="G640" s="295"/>
      <c r="H640" s="295"/>
      <c r="I640" s="295"/>
      <c r="J640" s="295"/>
      <c r="K640" s="295"/>
      <c r="L640" s="295"/>
      <c r="M640" s="295"/>
      <c r="N640" s="295"/>
      <c r="O640" s="295"/>
      <c r="P640" s="295"/>
      <c r="Q640" s="295"/>
      <c r="R640" s="295"/>
      <c r="S640" s="296"/>
      <c r="T640" s="295"/>
      <c r="U640" s="296"/>
      <c r="V640" s="295"/>
      <c r="W640" s="295"/>
    </row>
    <row r="641" spans="1:23" ht="15.75" customHeight="1">
      <c r="A641" s="297"/>
      <c r="B641" s="295"/>
      <c r="C641" s="295"/>
      <c r="D641" s="295"/>
      <c r="E641" s="295"/>
      <c r="F641" s="295"/>
      <c r="G641" s="295"/>
      <c r="H641" s="295"/>
      <c r="I641" s="295"/>
      <c r="J641" s="295"/>
      <c r="K641" s="295"/>
      <c r="L641" s="295"/>
      <c r="M641" s="295"/>
      <c r="N641" s="295"/>
      <c r="O641" s="295"/>
      <c r="P641" s="295"/>
      <c r="Q641" s="295"/>
      <c r="R641" s="295"/>
      <c r="S641" s="296"/>
      <c r="T641" s="295"/>
      <c r="U641" s="296"/>
      <c r="V641" s="295"/>
      <c r="W641" s="295"/>
    </row>
    <row r="642" spans="1:23" ht="15.75" customHeight="1">
      <c r="A642" s="297"/>
      <c r="B642" s="295"/>
      <c r="C642" s="295"/>
      <c r="D642" s="295"/>
      <c r="E642" s="295"/>
      <c r="F642" s="295"/>
      <c r="G642" s="295"/>
      <c r="H642" s="295"/>
      <c r="I642" s="295"/>
      <c r="J642" s="295"/>
      <c r="K642" s="295"/>
      <c r="L642" s="295"/>
      <c r="M642" s="295"/>
      <c r="N642" s="295"/>
      <c r="O642" s="295"/>
      <c r="P642" s="295"/>
      <c r="Q642" s="295"/>
      <c r="R642" s="295"/>
      <c r="S642" s="296"/>
      <c r="T642" s="295"/>
      <c r="U642" s="296"/>
      <c r="V642" s="295"/>
      <c r="W642" s="295"/>
    </row>
    <row r="643" spans="1:23" ht="15.75" customHeight="1">
      <c r="A643" s="297"/>
      <c r="B643" s="295"/>
      <c r="C643" s="295"/>
      <c r="D643" s="295"/>
      <c r="E643" s="295"/>
      <c r="F643" s="295"/>
      <c r="G643" s="295"/>
      <c r="H643" s="295"/>
      <c r="I643" s="295"/>
      <c r="J643" s="295"/>
      <c r="K643" s="295"/>
      <c r="L643" s="295"/>
      <c r="M643" s="295"/>
      <c r="N643" s="295"/>
      <c r="O643" s="295"/>
      <c r="P643" s="295"/>
      <c r="Q643" s="295"/>
      <c r="R643" s="295"/>
      <c r="S643" s="296"/>
      <c r="T643" s="295"/>
      <c r="U643" s="296"/>
      <c r="V643" s="295"/>
      <c r="W643" s="295"/>
    </row>
    <row r="644" spans="1:23" ht="15.75" customHeight="1">
      <c r="A644" s="297"/>
      <c r="B644" s="295"/>
      <c r="C644" s="295"/>
      <c r="D644" s="295"/>
      <c r="E644" s="295"/>
      <c r="F644" s="295"/>
      <c r="G644" s="295"/>
      <c r="H644" s="295"/>
      <c r="I644" s="295"/>
      <c r="J644" s="295"/>
      <c r="K644" s="295"/>
      <c r="L644" s="295"/>
      <c r="M644" s="295"/>
      <c r="N644" s="295"/>
      <c r="O644" s="295"/>
      <c r="P644" s="295"/>
      <c r="Q644" s="295"/>
      <c r="R644" s="295"/>
      <c r="S644" s="296"/>
      <c r="T644" s="295"/>
      <c r="U644" s="296"/>
      <c r="V644" s="295"/>
      <c r="W644" s="295"/>
    </row>
    <row r="645" spans="1:23" ht="15.75" customHeight="1">
      <c r="A645" s="297"/>
      <c r="B645" s="295"/>
      <c r="C645" s="295"/>
      <c r="D645" s="295"/>
      <c r="E645" s="295"/>
      <c r="F645" s="295"/>
      <c r="G645" s="295"/>
      <c r="H645" s="295"/>
      <c r="I645" s="295"/>
      <c r="J645" s="295"/>
      <c r="K645" s="295"/>
      <c r="L645" s="295"/>
      <c r="M645" s="295"/>
      <c r="N645" s="295"/>
      <c r="O645" s="295"/>
      <c r="P645" s="295"/>
      <c r="Q645" s="295"/>
      <c r="R645" s="295"/>
      <c r="S645" s="296"/>
      <c r="T645" s="295"/>
      <c r="U645" s="296"/>
      <c r="V645" s="295"/>
      <c r="W645" s="295"/>
    </row>
    <row r="646" spans="1:23" ht="15.75" customHeight="1">
      <c r="A646" s="297"/>
      <c r="B646" s="295"/>
      <c r="C646" s="295"/>
      <c r="D646" s="295"/>
      <c r="E646" s="295"/>
      <c r="F646" s="295"/>
      <c r="G646" s="295"/>
      <c r="H646" s="295"/>
      <c r="I646" s="295"/>
      <c r="J646" s="295"/>
      <c r="K646" s="295"/>
      <c r="L646" s="295"/>
      <c r="M646" s="295"/>
      <c r="N646" s="295"/>
      <c r="O646" s="295"/>
      <c r="P646" s="295"/>
      <c r="Q646" s="295"/>
      <c r="R646" s="295"/>
      <c r="S646" s="296"/>
      <c r="T646" s="295"/>
      <c r="U646" s="296"/>
      <c r="V646" s="295"/>
      <c r="W646" s="295"/>
    </row>
    <row r="647" spans="1:23" ht="15.75" customHeight="1">
      <c r="A647" s="297"/>
      <c r="B647" s="295"/>
      <c r="C647" s="295"/>
      <c r="D647" s="295"/>
      <c r="E647" s="295"/>
      <c r="F647" s="295"/>
      <c r="G647" s="295"/>
      <c r="H647" s="295"/>
      <c r="I647" s="295"/>
      <c r="J647" s="295"/>
      <c r="K647" s="295"/>
      <c r="L647" s="295"/>
      <c r="M647" s="295"/>
      <c r="N647" s="295"/>
      <c r="O647" s="295"/>
      <c r="P647" s="295"/>
      <c r="Q647" s="295"/>
      <c r="R647" s="295"/>
      <c r="S647" s="296"/>
      <c r="T647" s="295"/>
      <c r="U647" s="296"/>
      <c r="V647" s="295"/>
      <c r="W647" s="295"/>
    </row>
    <row r="648" spans="1:23" ht="15.75" customHeight="1">
      <c r="A648" s="297"/>
      <c r="B648" s="295"/>
      <c r="C648" s="295"/>
      <c r="D648" s="295"/>
      <c r="E648" s="295"/>
      <c r="F648" s="295"/>
      <c r="G648" s="295"/>
      <c r="H648" s="295"/>
      <c r="I648" s="295"/>
      <c r="J648" s="295"/>
      <c r="K648" s="295"/>
      <c r="L648" s="295"/>
      <c r="M648" s="295"/>
      <c r="N648" s="295"/>
      <c r="O648" s="295"/>
      <c r="P648" s="295"/>
      <c r="Q648" s="295"/>
      <c r="R648" s="295"/>
      <c r="S648" s="296"/>
      <c r="T648" s="295"/>
      <c r="U648" s="296"/>
      <c r="V648" s="295"/>
      <c r="W648" s="295"/>
    </row>
    <row r="649" spans="1:23" ht="15.75" customHeight="1">
      <c r="A649" s="297"/>
      <c r="B649" s="295"/>
      <c r="C649" s="295"/>
      <c r="D649" s="295"/>
      <c r="E649" s="295"/>
      <c r="F649" s="295"/>
      <c r="G649" s="295"/>
      <c r="H649" s="295"/>
      <c r="I649" s="295"/>
      <c r="J649" s="295"/>
      <c r="K649" s="295"/>
      <c r="L649" s="295"/>
      <c r="M649" s="295"/>
      <c r="N649" s="295"/>
      <c r="O649" s="295"/>
      <c r="P649" s="295"/>
      <c r="Q649" s="295"/>
      <c r="R649" s="295"/>
      <c r="S649" s="296"/>
      <c r="T649" s="295"/>
      <c r="U649" s="296"/>
      <c r="V649" s="295"/>
      <c r="W649" s="295"/>
    </row>
    <row r="650" spans="1:23" ht="15.75" customHeight="1">
      <c r="A650" s="297"/>
      <c r="B650" s="295"/>
      <c r="C650" s="295"/>
      <c r="D650" s="295"/>
      <c r="E650" s="295"/>
      <c r="F650" s="295"/>
      <c r="G650" s="295"/>
      <c r="H650" s="295"/>
      <c r="I650" s="295"/>
      <c r="J650" s="295"/>
      <c r="K650" s="295"/>
      <c r="L650" s="295"/>
      <c r="M650" s="295"/>
      <c r="N650" s="295"/>
      <c r="O650" s="295"/>
      <c r="P650" s="295"/>
      <c r="Q650" s="295"/>
      <c r="R650" s="295"/>
      <c r="S650" s="296"/>
      <c r="T650" s="295"/>
      <c r="U650" s="296"/>
      <c r="V650" s="295"/>
      <c r="W650" s="295"/>
    </row>
    <row r="651" spans="1:23" ht="15.75" customHeight="1">
      <c r="A651" s="297"/>
      <c r="B651" s="295"/>
      <c r="C651" s="295"/>
      <c r="D651" s="295"/>
      <c r="E651" s="295"/>
      <c r="F651" s="295"/>
      <c r="G651" s="295"/>
      <c r="H651" s="295"/>
      <c r="I651" s="295"/>
      <c r="J651" s="295"/>
      <c r="K651" s="295"/>
      <c r="L651" s="295"/>
      <c r="M651" s="295"/>
      <c r="N651" s="295"/>
      <c r="O651" s="295"/>
      <c r="P651" s="295"/>
      <c r="Q651" s="295"/>
      <c r="R651" s="295"/>
      <c r="S651" s="296"/>
      <c r="T651" s="295"/>
      <c r="U651" s="296"/>
      <c r="V651" s="295"/>
      <c r="W651" s="295"/>
    </row>
    <row r="652" spans="1:23" ht="15.75" customHeight="1">
      <c r="A652" s="297"/>
      <c r="B652" s="295"/>
      <c r="C652" s="295"/>
      <c r="D652" s="295"/>
      <c r="E652" s="295"/>
      <c r="F652" s="295"/>
      <c r="G652" s="295"/>
      <c r="H652" s="295"/>
      <c r="I652" s="295"/>
      <c r="J652" s="295"/>
      <c r="K652" s="295"/>
      <c r="L652" s="295"/>
      <c r="M652" s="295"/>
      <c r="N652" s="295"/>
      <c r="O652" s="295"/>
      <c r="P652" s="295"/>
      <c r="Q652" s="295"/>
      <c r="R652" s="295"/>
      <c r="S652" s="296"/>
      <c r="T652" s="295"/>
      <c r="U652" s="296"/>
      <c r="V652" s="295"/>
      <c r="W652" s="295"/>
    </row>
    <row r="653" spans="1:23" ht="15.75" customHeight="1">
      <c r="A653" s="297"/>
      <c r="B653" s="295"/>
      <c r="C653" s="295"/>
      <c r="D653" s="295"/>
      <c r="E653" s="295"/>
      <c r="F653" s="295"/>
      <c r="G653" s="295"/>
      <c r="H653" s="295"/>
      <c r="I653" s="295"/>
      <c r="J653" s="295"/>
      <c r="K653" s="295"/>
      <c r="L653" s="295"/>
      <c r="M653" s="295"/>
      <c r="N653" s="295"/>
      <c r="O653" s="295"/>
      <c r="P653" s="295"/>
      <c r="Q653" s="295"/>
      <c r="R653" s="295"/>
      <c r="S653" s="296"/>
      <c r="T653" s="295"/>
      <c r="U653" s="296"/>
      <c r="V653" s="295"/>
      <c r="W653" s="295"/>
    </row>
    <row r="654" spans="1:23" ht="15.75" customHeight="1">
      <c r="A654" s="297"/>
      <c r="B654" s="295"/>
      <c r="C654" s="295"/>
      <c r="D654" s="295"/>
      <c r="E654" s="295"/>
      <c r="F654" s="295"/>
      <c r="G654" s="295"/>
      <c r="H654" s="295"/>
      <c r="I654" s="295"/>
      <c r="J654" s="295"/>
      <c r="K654" s="295"/>
      <c r="L654" s="295"/>
      <c r="M654" s="295"/>
      <c r="N654" s="295"/>
      <c r="O654" s="295"/>
      <c r="P654" s="295"/>
      <c r="Q654" s="295"/>
      <c r="R654" s="295"/>
      <c r="S654" s="296"/>
      <c r="T654" s="295"/>
      <c r="U654" s="296"/>
      <c r="V654" s="295"/>
      <c r="W654" s="295"/>
    </row>
    <row r="655" spans="1:23" ht="15.75" customHeight="1">
      <c r="A655" s="297"/>
      <c r="B655" s="295"/>
      <c r="C655" s="295"/>
      <c r="D655" s="295"/>
      <c r="E655" s="295"/>
      <c r="F655" s="295"/>
      <c r="G655" s="295"/>
      <c r="H655" s="295"/>
      <c r="I655" s="295"/>
      <c r="J655" s="295"/>
      <c r="K655" s="295"/>
      <c r="L655" s="295"/>
      <c r="M655" s="295"/>
      <c r="N655" s="295"/>
      <c r="O655" s="295"/>
      <c r="P655" s="295"/>
      <c r="Q655" s="295"/>
      <c r="R655" s="295"/>
      <c r="S655" s="296"/>
      <c r="T655" s="295"/>
      <c r="U655" s="296"/>
      <c r="V655" s="295"/>
      <c r="W655" s="295"/>
    </row>
    <row r="656" spans="1:23" ht="15.75" customHeight="1">
      <c r="A656" s="297"/>
      <c r="B656" s="295"/>
      <c r="C656" s="295"/>
      <c r="D656" s="295"/>
      <c r="E656" s="295"/>
      <c r="F656" s="295"/>
      <c r="G656" s="295"/>
      <c r="H656" s="295"/>
      <c r="I656" s="295"/>
      <c r="J656" s="295"/>
      <c r="K656" s="295"/>
      <c r="L656" s="295"/>
      <c r="M656" s="295"/>
      <c r="N656" s="295"/>
      <c r="O656" s="295"/>
      <c r="P656" s="295"/>
      <c r="Q656" s="295"/>
      <c r="R656" s="295"/>
      <c r="S656" s="296"/>
      <c r="T656" s="295"/>
      <c r="U656" s="296"/>
      <c r="V656" s="295"/>
      <c r="W656" s="295"/>
    </row>
    <row r="657" spans="1:23" ht="15.75" customHeight="1">
      <c r="A657" s="297"/>
      <c r="B657" s="295"/>
      <c r="C657" s="295"/>
      <c r="D657" s="295"/>
      <c r="E657" s="295"/>
      <c r="F657" s="295"/>
      <c r="G657" s="295"/>
      <c r="H657" s="295"/>
      <c r="I657" s="295"/>
      <c r="J657" s="295"/>
      <c r="K657" s="295"/>
      <c r="L657" s="295"/>
      <c r="M657" s="295"/>
      <c r="N657" s="295"/>
      <c r="O657" s="295"/>
      <c r="P657" s="295"/>
      <c r="Q657" s="295"/>
      <c r="R657" s="295"/>
      <c r="S657" s="296"/>
      <c r="T657" s="295"/>
      <c r="U657" s="296"/>
      <c r="V657" s="295"/>
      <c r="W657" s="295"/>
    </row>
    <row r="658" spans="1:23" ht="15.75" customHeight="1">
      <c r="A658" s="297"/>
      <c r="B658" s="295"/>
      <c r="C658" s="295"/>
      <c r="D658" s="295"/>
      <c r="E658" s="295"/>
      <c r="F658" s="295"/>
      <c r="G658" s="295"/>
      <c r="H658" s="295"/>
      <c r="I658" s="295"/>
      <c r="J658" s="295"/>
      <c r="K658" s="295"/>
      <c r="L658" s="295"/>
      <c r="M658" s="295"/>
      <c r="N658" s="295"/>
      <c r="O658" s="295"/>
      <c r="P658" s="295"/>
      <c r="Q658" s="295"/>
      <c r="R658" s="295"/>
      <c r="S658" s="296"/>
      <c r="T658" s="295"/>
      <c r="U658" s="296"/>
      <c r="V658" s="295"/>
      <c r="W658" s="295"/>
    </row>
    <row r="659" spans="1:23" ht="15.75" customHeight="1">
      <c r="A659" s="297"/>
      <c r="B659" s="295"/>
      <c r="C659" s="295"/>
      <c r="D659" s="295"/>
      <c r="E659" s="295"/>
      <c r="F659" s="295"/>
      <c r="G659" s="295"/>
      <c r="H659" s="295"/>
      <c r="I659" s="295"/>
      <c r="J659" s="295"/>
      <c r="K659" s="295"/>
      <c r="L659" s="295"/>
      <c r="M659" s="295"/>
      <c r="N659" s="295"/>
      <c r="O659" s="295"/>
      <c r="P659" s="295"/>
      <c r="Q659" s="295"/>
      <c r="R659" s="295"/>
      <c r="S659" s="296"/>
      <c r="T659" s="295"/>
      <c r="U659" s="296"/>
      <c r="V659" s="295"/>
      <c r="W659" s="295"/>
    </row>
    <row r="660" spans="1:23" ht="15.75" customHeight="1">
      <c r="A660" s="297"/>
      <c r="B660" s="295"/>
      <c r="C660" s="295"/>
      <c r="D660" s="295"/>
      <c r="E660" s="295"/>
      <c r="F660" s="295"/>
      <c r="G660" s="295"/>
      <c r="H660" s="295"/>
      <c r="I660" s="295"/>
      <c r="J660" s="295"/>
      <c r="K660" s="295"/>
      <c r="L660" s="295"/>
      <c r="M660" s="295"/>
      <c r="N660" s="295"/>
      <c r="O660" s="295"/>
      <c r="P660" s="295"/>
      <c r="Q660" s="295"/>
      <c r="R660" s="295"/>
      <c r="S660" s="296"/>
      <c r="T660" s="295"/>
      <c r="U660" s="296"/>
      <c r="V660" s="295"/>
      <c r="W660" s="295"/>
    </row>
    <row r="661" spans="1:23" ht="15.75" customHeight="1">
      <c r="A661" s="297"/>
      <c r="B661" s="295"/>
      <c r="C661" s="295"/>
      <c r="D661" s="295"/>
      <c r="E661" s="295"/>
      <c r="F661" s="295"/>
      <c r="G661" s="295"/>
      <c r="H661" s="295"/>
      <c r="I661" s="295"/>
      <c r="J661" s="295"/>
      <c r="K661" s="295"/>
      <c r="L661" s="295"/>
      <c r="M661" s="295"/>
      <c r="N661" s="295"/>
      <c r="O661" s="295"/>
      <c r="P661" s="295"/>
      <c r="Q661" s="295"/>
      <c r="R661" s="295"/>
      <c r="S661" s="296"/>
      <c r="T661" s="295"/>
      <c r="U661" s="296"/>
      <c r="V661" s="295"/>
      <c r="W661" s="295"/>
    </row>
    <row r="662" spans="1:23" ht="15.75" customHeight="1">
      <c r="A662" s="297"/>
      <c r="B662" s="295"/>
      <c r="C662" s="295"/>
      <c r="D662" s="295"/>
      <c r="E662" s="295"/>
      <c r="F662" s="295"/>
      <c r="G662" s="295"/>
      <c r="H662" s="295"/>
      <c r="I662" s="295"/>
      <c r="J662" s="295"/>
      <c r="K662" s="295"/>
      <c r="L662" s="295"/>
      <c r="M662" s="295"/>
      <c r="N662" s="295"/>
      <c r="O662" s="295"/>
      <c r="P662" s="295"/>
      <c r="Q662" s="295"/>
      <c r="R662" s="295"/>
      <c r="S662" s="296"/>
      <c r="T662" s="295"/>
      <c r="U662" s="296"/>
      <c r="V662" s="295"/>
      <c r="W662" s="295"/>
    </row>
    <row r="663" spans="1:23" ht="15.75" customHeight="1">
      <c r="A663" s="297"/>
      <c r="B663" s="295"/>
      <c r="C663" s="295"/>
      <c r="D663" s="295"/>
      <c r="E663" s="295"/>
      <c r="F663" s="295"/>
      <c r="G663" s="295"/>
      <c r="H663" s="295"/>
      <c r="I663" s="295"/>
      <c r="J663" s="295"/>
      <c r="K663" s="295"/>
      <c r="L663" s="295"/>
      <c r="M663" s="295"/>
      <c r="N663" s="295"/>
      <c r="O663" s="295"/>
      <c r="P663" s="295"/>
      <c r="Q663" s="295"/>
      <c r="R663" s="295"/>
      <c r="S663" s="296"/>
      <c r="T663" s="295"/>
      <c r="U663" s="296"/>
      <c r="V663" s="295"/>
      <c r="W663" s="295"/>
    </row>
    <row r="664" spans="1:23" ht="15.75" customHeight="1">
      <c r="A664" s="297"/>
      <c r="B664" s="295"/>
      <c r="C664" s="295"/>
      <c r="D664" s="295"/>
      <c r="E664" s="295"/>
      <c r="F664" s="295"/>
      <c r="G664" s="295"/>
      <c r="H664" s="295"/>
      <c r="I664" s="295"/>
      <c r="J664" s="295"/>
      <c r="K664" s="295"/>
      <c r="L664" s="295"/>
      <c r="M664" s="295"/>
      <c r="N664" s="295"/>
      <c r="O664" s="295"/>
      <c r="P664" s="295"/>
      <c r="Q664" s="295"/>
      <c r="R664" s="295"/>
      <c r="S664" s="296"/>
      <c r="T664" s="295"/>
      <c r="U664" s="296"/>
      <c r="V664" s="295"/>
      <c r="W664" s="295"/>
    </row>
    <row r="665" spans="1:23" ht="15.75" customHeight="1">
      <c r="A665" s="297"/>
      <c r="B665" s="295"/>
      <c r="C665" s="295"/>
      <c r="D665" s="295"/>
      <c r="E665" s="295"/>
      <c r="F665" s="295"/>
      <c r="G665" s="295"/>
      <c r="H665" s="295"/>
      <c r="I665" s="295"/>
      <c r="J665" s="295"/>
      <c r="K665" s="295"/>
      <c r="L665" s="295"/>
      <c r="M665" s="295"/>
      <c r="N665" s="295"/>
      <c r="O665" s="295"/>
      <c r="P665" s="295"/>
      <c r="Q665" s="295"/>
      <c r="R665" s="295"/>
      <c r="S665" s="296"/>
      <c r="T665" s="295"/>
      <c r="U665" s="296"/>
      <c r="V665" s="295"/>
      <c r="W665" s="295"/>
    </row>
    <row r="666" spans="1:23" ht="15.75" customHeight="1">
      <c r="A666" s="297"/>
      <c r="B666" s="295"/>
      <c r="C666" s="295"/>
      <c r="D666" s="295"/>
      <c r="E666" s="295"/>
      <c r="F666" s="295"/>
      <c r="G666" s="295"/>
      <c r="H666" s="295"/>
      <c r="I666" s="295"/>
      <c r="J666" s="295"/>
      <c r="K666" s="295"/>
      <c r="L666" s="295"/>
      <c r="M666" s="295"/>
      <c r="N666" s="295"/>
      <c r="O666" s="295"/>
      <c r="P666" s="295"/>
      <c r="Q666" s="295"/>
      <c r="R666" s="295"/>
      <c r="S666" s="296"/>
      <c r="T666" s="295"/>
      <c r="U666" s="296"/>
      <c r="V666" s="295"/>
      <c r="W666" s="295"/>
    </row>
    <row r="667" spans="1:23" ht="15.75" customHeight="1">
      <c r="A667" s="297"/>
      <c r="B667" s="295"/>
      <c r="C667" s="295"/>
      <c r="D667" s="295"/>
      <c r="E667" s="295"/>
      <c r="F667" s="295"/>
      <c r="G667" s="295"/>
      <c r="H667" s="295"/>
      <c r="I667" s="295"/>
      <c r="J667" s="295"/>
      <c r="K667" s="295"/>
      <c r="L667" s="295"/>
      <c r="M667" s="295"/>
      <c r="N667" s="295"/>
      <c r="O667" s="295"/>
      <c r="P667" s="295"/>
      <c r="Q667" s="295"/>
      <c r="R667" s="295"/>
      <c r="S667" s="296"/>
      <c r="T667" s="295"/>
      <c r="U667" s="296"/>
      <c r="V667" s="295"/>
      <c r="W667" s="295"/>
    </row>
    <row r="668" spans="1:23" ht="15.75" customHeight="1">
      <c r="A668" s="297"/>
      <c r="B668" s="295"/>
      <c r="C668" s="295"/>
      <c r="D668" s="295"/>
      <c r="E668" s="295"/>
      <c r="F668" s="295"/>
      <c r="G668" s="295"/>
      <c r="H668" s="295"/>
      <c r="I668" s="295"/>
      <c r="J668" s="295"/>
      <c r="K668" s="295"/>
      <c r="L668" s="295"/>
      <c r="M668" s="295"/>
      <c r="N668" s="295"/>
      <c r="O668" s="295"/>
      <c r="P668" s="295"/>
      <c r="Q668" s="295"/>
      <c r="R668" s="295"/>
      <c r="S668" s="296"/>
      <c r="T668" s="295"/>
      <c r="U668" s="296"/>
      <c r="V668" s="295"/>
      <c r="W668" s="295"/>
    </row>
    <row r="669" spans="1:23" ht="15.75" customHeight="1">
      <c r="A669" s="297"/>
      <c r="B669" s="295"/>
      <c r="C669" s="295"/>
      <c r="D669" s="295"/>
      <c r="E669" s="295"/>
      <c r="F669" s="295"/>
      <c r="G669" s="295"/>
      <c r="H669" s="295"/>
      <c r="I669" s="295"/>
      <c r="J669" s="295"/>
      <c r="K669" s="295"/>
      <c r="L669" s="295"/>
      <c r="M669" s="295"/>
      <c r="N669" s="295"/>
      <c r="O669" s="295"/>
      <c r="P669" s="295"/>
      <c r="Q669" s="295"/>
      <c r="R669" s="295"/>
      <c r="S669" s="296"/>
      <c r="T669" s="295"/>
      <c r="U669" s="296"/>
      <c r="V669" s="295"/>
      <c r="W669" s="295"/>
    </row>
    <row r="670" spans="1:23" ht="15.75" customHeight="1">
      <c r="A670" s="297"/>
      <c r="B670" s="295"/>
      <c r="C670" s="295"/>
      <c r="D670" s="295"/>
      <c r="E670" s="295"/>
      <c r="F670" s="295"/>
      <c r="G670" s="295"/>
      <c r="H670" s="295"/>
      <c r="I670" s="295"/>
      <c r="J670" s="295"/>
      <c r="K670" s="295"/>
      <c r="L670" s="295"/>
      <c r="M670" s="295"/>
      <c r="N670" s="295"/>
      <c r="O670" s="295"/>
      <c r="P670" s="295"/>
      <c r="Q670" s="295"/>
      <c r="R670" s="295"/>
      <c r="S670" s="296"/>
      <c r="T670" s="295"/>
      <c r="U670" s="296"/>
      <c r="V670" s="295"/>
      <c r="W670" s="295"/>
    </row>
    <row r="671" spans="1:23" ht="15.75" customHeight="1">
      <c r="A671" s="297"/>
      <c r="B671" s="295"/>
      <c r="C671" s="295"/>
      <c r="D671" s="295"/>
      <c r="E671" s="295"/>
      <c r="F671" s="295"/>
      <c r="G671" s="295"/>
      <c r="H671" s="295"/>
      <c r="I671" s="295"/>
      <c r="J671" s="295"/>
      <c r="K671" s="295"/>
      <c r="L671" s="295"/>
      <c r="M671" s="295"/>
      <c r="N671" s="295"/>
      <c r="O671" s="295"/>
      <c r="P671" s="295"/>
      <c r="Q671" s="295"/>
      <c r="R671" s="295"/>
      <c r="S671" s="296"/>
      <c r="T671" s="295"/>
      <c r="U671" s="296"/>
      <c r="V671" s="295"/>
      <c r="W671" s="295"/>
    </row>
    <row r="672" spans="1:23" ht="15.75" customHeight="1">
      <c r="A672" s="297"/>
      <c r="B672" s="295"/>
      <c r="C672" s="295"/>
      <c r="D672" s="295"/>
      <c r="E672" s="295"/>
      <c r="F672" s="295"/>
      <c r="G672" s="295"/>
      <c r="H672" s="295"/>
      <c r="I672" s="295"/>
      <c r="J672" s="295"/>
      <c r="K672" s="295"/>
      <c r="L672" s="295"/>
      <c r="M672" s="295"/>
      <c r="N672" s="295"/>
      <c r="O672" s="295"/>
      <c r="P672" s="295"/>
      <c r="Q672" s="295"/>
      <c r="R672" s="295"/>
      <c r="S672" s="296"/>
      <c r="T672" s="295"/>
      <c r="U672" s="296"/>
      <c r="V672" s="295"/>
      <c r="W672" s="295"/>
    </row>
    <row r="673" spans="1:23" ht="15.75" customHeight="1">
      <c r="A673" s="297"/>
      <c r="B673" s="295"/>
      <c r="C673" s="295"/>
      <c r="D673" s="295"/>
      <c r="E673" s="295"/>
      <c r="F673" s="295"/>
      <c r="G673" s="295"/>
      <c r="H673" s="295"/>
      <c r="I673" s="295"/>
      <c r="J673" s="295"/>
      <c r="K673" s="295"/>
      <c r="L673" s="295"/>
      <c r="M673" s="295"/>
      <c r="N673" s="295"/>
      <c r="O673" s="295"/>
      <c r="P673" s="295"/>
      <c r="Q673" s="295"/>
      <c r="R673" s="295"/>
      <c r="S673" s="296"/>
      <c r="T673" s="295"/>
      <c r="U673" s="296"/>
      <c r="V673" s="295"/>
      <c r="W673" s="295"/>
    </row>
    <row r="674" spans="1:23" ht="15.75" customHeight="1">
      <c r="A674" s="297"/>
      <c r="B674" s="295"/>
      <c r="C674" s="295"/>
      <c r="D674" s="295"/>
      <c r="E674" s="295"/>
      <c r="F674" s="295"/>
      <c r="G674" s="295"/>
      <c r="H674" s="295"/>
      <c r="I674" s="295"/>
      <c r="J674" s="295"/>
      <c r="K674" s="295"/>
      <c r="L674" s="295"/>
      <c r="M674" s="295"/>
      <c r="N674" s="295"/>
      <c r="O674" s="295"/>
      <c r="P674" s="295"/>
      <c r="Q674" s="295"/>
      <c r="R674" s="295"/>
      <c r="S674" s="296"/>
      <c r="T674" s="295"/>
      <c r="U674" s="296"/>
      <c r="V674" s="295"/>
      <c r="W674" s="295"/>
    </row>
    <row r="675" spans="1:23" ht="15.75" customHeight="1">
      <c r="A675" s="297"/>
      <c r="B675" s="295"/>
      <c r="C675" s="295"/>
      <c r="D675" s="295"/>
      <c r="E675" s="295"/>
      <c r="F675" s="295"/>
      <c r="G675" s="295"/>
      <c r="H675" s="295"/>
      <c r="I675" s="295"/>
      <c r="J675" s="295"/>
      <c r="K675" s="295"/>
      <c r="L675" s="295"/>
      <c r="M675" s="295"/>
      <c r="N675" s="295"/>
      <c r="O675" s="295"/>
      <c r="P675" s="295"/>
      <c r="Q675" s="295"/>
      <c r="R675" s="295"/>
      <c r="S675" s="296"/>
      <c r="T675" s="295"/>
      <c r="U675" s="296"/>
      <c r="V675" s="295"/>
      <c r="W675" s="295"/>
    </row>
    <row r="676" spans="1:23" ht="15.75" customHeight="1">
      <c r="A676" s="297"/>
      <c r="B676" s="295"/>
      <c r="C676" s="295"/>
      <c r="D676" s="295"/>
      <c r="E676" s="295"/>
      <c r="F676" s="295"/>
      <c r="G676" s="295"/>
      <c r="H676" s="295"/>
      <c r="I676" s="295"/>
      <c r="J676" s="295"/>
      <c r="K676" s="295"/>
      <c r="L676" s="295"/>
      <c r="M676" s="295"/>
      <c r="N676" s="295"/>
      <c r="O676" s="295"/>
      <c r="P676" s="295"/>
      <c r="Q676" s="295"/>
      <c r="R676" s="295"/>
      <c r="S676" s="296"/>
      <c r="T676" s="295"/>
      <c r="U676" s="296"/>
      <c r="V676" s="295"/>
      <c r="W676" s="295"/>
    </row>
    <row r="677" spans="1:23" ht="15.75" customHeight="1">
      <c r="A677" s="297"/>
      <c r="B677" s="295"/>
      <c r="C677" s="295"/>
      <c r="D677" s="295"/>
      <c r="E677" s="295"/>
      <c r="F677" s="295"/>
      <c r="G677" s="295"/>
      <c r="H677" s="295"/>
      <c r="I677" s="295"/>
      <c r="J677" s="295"/>
      <c r="K677" s="295"/>
      <c r="L677" s="295"/>
      <c r="M677" s="295"/>
      <c r="N677" s="295"/>
      <c r="O677" s="295"/>
      <c r="P677" s="295"/>
      <c r="Q677" s="295"/>
      <c r="R677" s="295"/>
      <c r="S677" s="296"/>
      <c r="T677" s="295"/>
      <c r="U677" s="296"/>
      <c r="V677" s="295"/>
      <c r="W677" s="295"/>
    </row>
    <row r="678" spans="1:23" ht="15.75" customHeight="1">
      <c r="A678" s="297"/>
      <c r="B678" s="295"/>
      <c r="C678" s="295"/>
      <c r="D678" s="295"/>
      <c r="E678" s="295"/>
      <c r="F678" s="295"/>
      <c r="G678" s="295"/>
      <c r="H678" s="295"/>
      <c r="I678" s="295"/>
      <c r="J678" s="295"/>
      <c r="K678" s="295"/>
      <c r="L678" s="295"/>
      <c r="M678" s="295"/>
      <c r="N678" s="295"/>
      <c r="O678" s="295"/>
      <c r="P678" s="295"/>
      <c r="Q678" s="295"/>
      <c r="R678" s="295"/>
      <c r="S678" s="296"/>
      <c r="T678" s="295"/>
      <c r="U678" s="296"/>
      <c r="V678" s="295"/>
      <c r="W678" s="295"/>
    </row>
    <row r="679" spans="1:23" ht="15.75" customHeight="1">
      <c r="A679" s="297"/>
      <c r="B679" s="295"/>
      <c r="C679" s="295"/>
      <c r="D679" s="295"/>
      <c r="E679" s="295"/>
      <c r="F679" s="295"/>
      <c r="G679" s="295"/>
      <c r="H679" s="295"/>
      <c r="I679" s="295"/>
      <c r="J679" s="295"/>
      <c r="K679" s="295"/>
      <c r="L679" s="295"/>
      <c r="M679" s="295"/>
      <c r="N679" s="295"/>
      <c r="O679" s="295"/>
      <c r="P679" s="295"/>
      <c r="Q679" s="295"/>
      <c r="R679" s="295"/>
      <c r="S679" s="296"/>
      <c r="T679" s="295"/>
      <c r="U679" s="296"/>
      <c r="V679" s="295"/>
      <c r="W679" s="295"/>
    </row>
    <row r="680" spans="1:23" ht="15.75" customHeight="1">
      <c r="A680" s="297"/>
      <c r="B680" s="295"/>
      <c r="C680" s="295"/>
      <c r="D680" s="295"/>
      <c r="E680" s="295"/>
      <c r="F680" s="295"/>
      <c r="G680" s="295"/>
      <c r="H680" s="295"/>
      <c r="I680" s="295"/>
      <c r="J680" s="295"/>
      <c r="K680" s="295"/>
      <c r="L680" s="295"/>
      <c r="M680" s="295"/>
      <c r="N680" s="295"/>
      <c r="O680" s="295"/>
      <c r="P680" s="295"/>
      <c r="Q680" s="295"/>
      <c r="R680" s="295"/>
      <c r="S680" s="296"/>
      <c r="T680" s="295"/>
      <c r="U680" s="296"/>
      <c r="V680" s="295"/>
      <c r="W680" s="295"/>
    </row>
    <row r="681" spans="1:23" ht="15.75" customHeight="1">
      <c r="A681" s="297"/>
      <c r="B681" s="295"/>
      <c r="C681" s="295"/>
      <c r="D681" s="295"/>
      <c r="E681" s="295"/>
      <c r="F681" s="295"/>
      <c r="G681" s="295"/>
      <c r="H681" s="295"/>
      <c r="I681" s="295"/>
      <c r="J681" s="295"/>
      <c r="K681" s="295"/>
      <c r="L681" s="295"/>
      <c r="M681" s="295"/>
      <c r="N681" s="295"/>
      <c r="O681" s="295"/>
      <c r="P681" s="295"/>
      <c r="Q681" s="295"/>
      <c r="R681" s="295"/>
      <c r="S681" s="296"/>
      <c r="T681" s="295"/>
      <c r="U681" s="296"/>
      <c r="V681" s="295"/>
      <c r="W681" s="295"/>
    </row>
    <row r="682" spans="1:23" ht="15.75" customHeight="1">
      <c r="A682" s="297"/>
      <c r="B682" s="295"/>
      <c r="C682" s="295"/>
      <c r="D682" s="295"/>
      <c r="E682" s="295"/>
      <c r="F682" s="295"/>
      <c r="G682" s="295"/>
      <c r="H682" s="295"/>
      <c r="I682" s="295"/>
      <c r="J682" s="295"/>
      <c r="K682" s="295"/>
      <c r="L682" s="295"/>
      <c r="M682" s="295"/>
      <c r="N682" s="295"/>
      <c r="O682" s="295"/>
      <c r="P682" s="295"/>
      <c r="Q682" s="295"/>
      <c r="R682" s="295"/>
      <c r="S682" s="296"/>
      <c r="T682" s="295"/>
      <c r="U682" s="296"/>
      <c r="V682" s="295"/>
      <c r="W682" s="295"/>
    </row>
    <row r="683" spans="1:23" ht="15.75" customHeight="1">
      <c r="A683" s="297"/>
      <c r="B683" s="295"/>
      <c r="C683" s="295"/>
      <c r="D683" s="295"/>
      <c r="E683" s="295"/>
      <c r="F683" s="295"/>
      <c r="G683" s="295"/>
      <c r="H683" s="295"/>
      <c r="I683" s="295"/>
      <c r="J683" s="295"/>
      <c r="K683" s="295"/>
      <c r="L683" s="295"/>
      <c r="M683" s="295"/>
      <c r="N683" s="295"/>
      <c r="O683" s="295"/>
      <c r="P683" s="295"/>
      <c r="Q683" s="295"/>
      <c r="R683" s="295"/>
      <c r="S683" s="296"/>
      <c r="T683" s="295"/>
      <c r="U683" s="296"/>
      <c r="V683" s="295"/>
      <c r="W683" s="295"/>
    </row>
    <row r="684" spans="1:23" ht="15.75" customHeight="1">
      <c r="A684" s="297"/>
      <c r="B684" s="295"/>
      <c r="C684" s="295"/>
      <c r="D684" s="295"/>
      <c r="E684" s="295"/>
      <c r="F684" s="295"/>
      <c r="G684" s="295"/>
      <c r="H684" s="295"/>
      <c r="I684" s="295"/>
      <c r="J684" s="295"/>
      <c r="K684" s="295"/>
      <c r="L684" s="295"/>
      <c r="M684" s="295"/>
      <c r="N684" s="295"/>
      <c r="O684" s="295"/>
      <c r="P684" s="295"/>
      <c r="Q684" s="295"/>
      <c r="R684" s="295"/>
      <c r="S684" s="296"/>
      <c r="T684" s="295"/>
      <c r="U684" s="296"/>
      <c r="V684" s="295"/>
      <c r="W684" s="295"/>
    </row>
    <row r="685" spans="1:23" ht="15.75" customHeight="1">
      <c r="A685" s="297"/>
      <c r="B685" s="295"/>
      <c r="C685" s="295"/>
      <c r="D685" s="295"/>
      <c r="E685" s="295"/>
      <c r="F685" s="295"/>
      <c r="G685" s="295"/>
      <c r="H685" s="295"/>
      <c r="I685" s="295"/>
      <c r="J685" s="295"/>
      <c r="K685" s="295"/>
      <c r="L685" s="295"/>
      <c r="M685" s="295"/>
      <c r="N685" s="295"/>
      <c r="O685" s="295"/>
      <c r="P685" s="295"/>
      <c r="Q685" s="295"/>
      <c r="R685" s="295"/>
      <c r="S685" s="296"/>
      <c r="T685" s="295"/>
      <c r="U685" s="296"/>
      <c r="V685" s="295"/>
      <c r="W685" s="295"/>
    </row>
    <row r="686" spans="1:23" ht="15.75" customHeight="1">
      <c r="A686" s="297"/>
      <c r="B686" s="295"/>
      <c r="C686" s="295"/>
      <c r="D686" s="295"/>
      <c r="E686" s="295"/>
      <c r="F686" s="295"/>
      <c r="G686" s="295"/>
      <c r="H686" s="295"/>
      <c r="I686" s="295"/>
      <c r="J686" s="295"/>
      <c r="K686" s="295"/>
      <c r="L686" s="295"/>
      <c r="M686" s="295"/>
      <c r="N686" s="295"/>
      <c r="O686" s="295"/>
      <c r="P686" s="295"/>
      <c r="Q686" s="295"/>
      <c r="R686" s="295"/>
      <c r="S686" s="296"/>
      <c r="T686" s="295"/>
      <c r="U686" s="296"/>
      <c r="V686" s="295"/>
      <c r="W686" s="295"/>
    </row>
    <row r="687" spans="1:23" ht="15.75" customHeight="1">
      <c r="A687" s="297"/>
      <c r="B687" s="295"/>
      <c r="C687" s="295"/>
      <c r="D687" s="295"/>
      <c r="E687" s="295"/>
      <c r="F687" s="295"/>
      <c r="G687" s="295"/>
      <c r="H687" s="295"/>
      <c r="I687" s="295"/>
      <c r="J687" s="295"/>
      <c r="K687" s="295"/>
      <c r="L687" s="295"/>
      <c r="M687" s="295"/>
      <c r="N687" s="295"/>
      <c r="O687" s="295"/>
      <c r="P687" s="295"/>
      <c r="Q687" s="295"/>
      <c r="R687" s="295"/>
      <c r="S687" s="296"/>
      <c r="T687" s="295"/>
      <c r="U687" s="296"/>
      <c r="V687" s="295"/>
      <c r="W687" s="295"/>
    </row>
    <row r="688" spans="1:23" ht="15.75" customHeight="1">
      <c r="A688" s="297"/>
      <c r="B688" s="295"/>
      <c r="C688" s="295"/>
      <c r="D688" s="295"/>
      <c r="E688" s="295"/>
      <c r="F688" s="295"/>
      <c r="G688" s="295"/>
      <c r="H688" s="295"/>
      <c r="I688" s="295"/>
      <c r="J688" s="295"/>
      <c r="K688" s="295"/>
      <c r="L688" s="295"/>
      <c r="M688" s="295"/>
      <c r="N688" s="295"/>
      <c r="O688" s="295"/>
      <c r="P688" s="295"/>
      <c r="Q688" s="295"/>
      <c r="R688" s="295"/>
      <c r="S688" s="296"/>
      <c r="T688" s="295"/>
      <c r="U688" s="296"/>
      <c r="V688" s="295"/>
      <c r="W688" s="295"/>
    </row>
    <row r="689" spans="1:23" ht="15.75" customHeight="1">
      <c r="A689" s="297"/>
      <c r="B689" s="295"/>
      <c r="C689" s="295"/>
      <c r="D689" s="295"/>
      <c r="E689" s="295"/>
      <c r="F689" s="295"/>
      <c r="G689" s="295"/>
      <c r="H689" s="295"/>
      <c r="I689" s="295"/>
      <c r="J689" s="295"/>
      <c r="K689" s="295"/>
      <c r="L689" s="295"/>
      <c r="M689" s="295"/>
      <c r="N689" s="295"/>
      <c r="O689" s="295"/>
      <c r="P689" s="295"/>
      <c r="Q689" s="295"/>
      <c r="R689" s="295"/>
      <c r="S689" s="296"/>
      <c r="T689" s="295"/>
      <c r="U689" s="296"/>
      <c r="V689" s="295"/>
      <c r="W689" s="295"/>
    </row>
    <row r="690" spans="1:23" ht="15.75" customHeight="1">
      <c r="A690" s="297"/>
      <c r="B690" s="295"/>
      <c r="C690" s="295"/>
      <c r="D690" s="295"/>
      <c r="E690" s="295"/>
      <c r="F690" s="295"/>
      <c r="G690" s="295"/>
      <c r="H690" s="295"/>
      <c r="I690" s="295"/>
      <c r="J690" s="295"/>
      <c r="K690" s="295"/>
      <c r="L690" s="295"/>
      <c r="M690" s="295"/>
      <c r="N690" s="295"/>
      <c r="O690" s="295"/>
      <c r="P690" s="295"/>
      <c r="Q690" s="295"/>
      <c r="R690" s="295"/>
      <c r="S690" s="296"/>
      <c r="T690" s="295"/>
      <c r="U690" s="296"/>
      <c r="V690" s="295"/>
      <c r="W690" s="295"/>
    </row>
    <row r="691" spans="1:23" ht="15.75" customHeight="1">
      <c r="A691" s="297"/>
      <c r="B691" s="295"/>
      <c r="C691" s="295"/>
      <c r="D691" s="295"/>
      <c r="E691" s="295"/>
      <c r="F691" s="295"/>
      <c r="G691" s="295"/>
      <c r="H691" s="295"/>
      <c r="I691" s="295"/>
      <c r="J691" s="295"/>
      <c r="K691" s="295"/>
      <c r="L691" s="295"/>
      <c r="M691" s="295"/>
      <c r="N691" s="295"/>
      <c r="O691" s="295"/>
      <c r="P691" s="295"/>
      <c r="Q691" s="295"/>
      <c r="R691" s="295"/>
      <c r="S691" s="296"/>
      <c r="T691" s="295"/>
      <c r="U691" s="296"/>
      <c r="V691" s="295"/>
      <c r="W691" s="295"/>
    </row>
    <row r="692" spans="1:23" ht="15.75" customHeight="1">
      <c r="A692" s="297"/>
      <c r="B692" s="295"/>
      <c r="C692" s="295"/>
      <c r="D692" s="295"/>
      <c r="E692" s="295"/>
      <c r="F692" s="295"/>
      <c r="G692" s="295"/>
      <c r="H692" s="295"/>
      <c r="I692" s="295"/>
      <c r="J692" s="295"/>
      <c r="K692" s="295"/>
      <c r="L692" s="295"/>
      <c r="M692" s="295"/>
      <c r="N692" s="295"/>
      <c r="O692" s="295"/>
      <c r="P692" s="295"/>
      <c r="Q692" s="295"/>
      <c r="R692" s="295"/>
      <c r="S692" s="296"/>
      <c r="T692" s="295"/>
      <c r="U692" s="296"/>
      <c r="V692" s="295"/>
      <c r="W692" s="295"/>
    </row>
    <row r="693" spans="1:23" ht="15.75" customHeight="1">
      <c r="A693" s="297"/>
      <c r="B693" s="295"/>
      <c r="C693" s="295"/>
      <c r="D693" s="295"/>
      <c r="E693" s="295"/>
      <c r="F693" s="295"/>
      <c r="G693" s="295"/>
      <c r="H693" s="295"/>
      <c r="I693" s="295"/>
      <c r="J693" s="295"/>
      <c r="K693" s="295"/>
      <c r="L693" s="295"/>
      <c r="M693" s="295"/>
      <c r="N693" s="295"/>
      <c r="O693" s="295"/>
      <c r="P693" s="295"/>
      <c r="Q693" s="295"/>
      <c r="R693" s="295"/>
      <c r="S693" s="296"/>
      <c r="T693" s="295"/>
      <c r="U693" s="296"/>
      <c r="V693" s="295"/>
      <c r="W693" s="295"/>
    </row>
    <row r="694" spans="1:23" ht="15.75" customHeight="1">
      <c r="A694" s="297"/>
      <c r="B694" s="295"/>
      <c r="C694" s="295"/>
      <c r="D694" s="295"/>
      <c r="E694" s="295"/>
      <c r="F694" s="295"/>
      <c r="G694" s="295"/>
      <c r="H694" s="295"/>
      <c r="I694" s="295"/>
      <c r="J694" s="295"/>
      <c r="K694" s="295"/>
      <c r="L694" s="295"/>
      <c r="M694" s="295"/>
      <c r="N694" s="295"/>
      <c r="O694" s="295"/>
      <c r="P694" s="295"/>
      <c r="Q694" s="295"/>
      <c r="R694" s="295"/>
      <c r="S694" s="296"/>
      <c r="T694" s="295"/>
      <c r="U694" s="296"/>
      <c r="V694" s="295"/>
      <c r="W694" s="295"/>
    </row>
    <row r="695" spans="1:23" ht="15.75" customHeight="1">
      <c r="A695" s="297"/>
      <c r="B695" s="295"/>
      <c r="C695" s="295"/>
      <c r="D695" s="295"/>
      <c r="E695" s="295"/>
      <c r="F695" s="295"/>
      <c r="G695" s="295"/>
      <c r="H695" s="295"/>
      <c r="I695" s="295"/>
      <c r="J695" s="295"/>
      <c r="K695" s="295"/>
      <c r="L695" s="295"/>
      <c r="M695" s="295"/>
      <c r="N695" s="295"/>
      <c r="O695" s="295"/>
      <c r="P695" s="295"/>
      <c r="Q695" s="295"/>
      <c r="R695" s="295"/>
      <c r="S695" s="296"/>
      <c r="T695" s="295"/>
      <c r="U695" s="296"/>
      <c r="V695" s="295"/>
      <c r="W695" s="295"/>
    </row>
    <row r="696" spans="1:23" ht="15.75" customHeight="1">
      <c r="A696" s="297"/>
      <c r="B696" s="295"/>
      <c r="C696" s="295"/>
      <c r="D696" s="295"/>
      <c r="E696" s="295"/>
      <c r="F696" s="295"/>
      <c r="G696" s="295"/>
      <c r="H696" s="295"/>
      <c r="I696" s="295"/>
      <c r="J696" s="295"/>
      <c r="K696" s="295"/>
      <c r="L696" s="295"/>
      <c r="M696" s="295"/>
      <c r="N696" s="295"/>
      <c r="O696" s="295"/>
      <c r="P696" s="295"/>
      <c r="Q696" s="295"/>
      <c r="R696" s="295"/>
      <c r="S696" s="296"/>
      <c r="T696" s="295"/>
      <c r="U696" s="296"/>
      <c r="V696" s="295"/>
      <c r="W696" s="295"/>
    </row>
    <row r="697" spans="1:23" ht="15.75" customHeight="1">
      <c r="A697" s="297"/>
      <c r="B697" s="295"/>
      <c r="C697" s="295"/>
      <c r="D697" s="295"/>
      <c r="E697" s="295"/>
      <c r="F697" s="295"/>
      <c r="G697" s="295"/>
      <c r="H697" s="295"/>
      <c r="I697" s="295"/>
      <c r="J697" s="295"/>
      <c r="K697" s="295"/>
      <c r="L697" s="295"/>
      <c r="M697" s="295"/>
      <c r="N697" s="295"/>
      <c r="O697" s="295"/>
      <c r="P697" s="295"/>
      <c r="Q697" s="295"/>
      <c r="R697" s="295"/>
      <c r="S697" s="296"/>
      <c r="T697" s="295"/>
      <c r="U697" s="296"/>
      <c r="V697" s="295"/>
      <c r="W697" s="295"/>
    </row>
    <row r="698" spans="1:23" ht="15.75" customHeight="1">
      <c r="A698" s="297"/>
      <c r="B698" s="295"/>
      <c r="C698" s="295"/>
      <c r="D698" s="295"/>
      <c r="E698" s="295"/>
      <c r="F698" s="295"/>
      <c r="G698" s="295"/>
      <c r="H698" s="295"/>
      <c r="I698" s="295"/>
      <c r="J698" s="295"/>
      <c r="K698" s="295"/>
      <c r="L698" s="295"/>
      <c r="M698" s="295"/>
      <c r="N698" s="295"/>
      <c r="O698" s="295"/>
      <c r="P698" s="295"/>
      <c r="Q698" s="295"/>
      <c r="R698" s="295"/>
      <c r="S698" s="296"/>
      <c r="T698" s="295"/>
      <c r="U698" s="296"/>
      <c r="V698" s="295"/>
      <c r="W698" s="295"/>
    </row>
    <row r="699" spans="1:23" ht="15.75" customHeight="1">
      <c r="A699" s="297"/>
      <c r="B699" s="295"/>
      <c r="C699" s="295"/>
      <c r="D699" s="295"/>
      <c r="E699" s="295"/>
      <c r="F699" s="295"/>
      <c r="G699" s="295"/>
      <c r="H699" s="295"/>
      <c r="I699" s="295"/>
      <c r="J699" s="295"/>
      <c r="K699" s="295"/>
      <c r="L699" s="295"/>
      <c r="M699" s="295"/>
      <c r="N699" s="295"/>
      <c r="O699" s="295"/>
      <c r="P699" s="295"/>
      <c r="Q699" s="295"/>
      <c r="R699" s="295"/>
      <c r="S699" s="296"/>
      <c r="T699" s="295"/>
      <c r="U699" s="296"/>
      <c r="V699" s="295"/>
      <c r="W699" s="295"/>
    </row>
    <row r="700" spans="1:23" ht="15.75" customHeight="1">
      <c r="A700" s="297"/>
      <c r="B700" s="295"/>
      <c r="C700" s="295"/>
      <c r="D700" s="295"/>
      <c r="E700" s="295"/>
      <c r="F700" s="295"/>
      <c r="G700" s="295"/>
      <c r="H700" s="295"/>
      <c r="I700" s="295"/>
      <c r="J700" s="295"/>
      <c r="K700" s="295"/>
      <c r="L700" s="295"/>
      <c r="M700" s="295"/>
      <c r="N700" s="295"/>
      <c r="O700" s="295"/>
      <c r="P700" s="295"/>
      <c r="Q700" s="295"/>
      <c r="R700" s="295"/>
      <c r="S700" s="296"/>
      <c r="T700" s="295"/>
      <c r="U700" s="296"/>
      <c r="V700" s="295"/>
      <c r="W700" s="295"/>
    </row>
    <row r="701" spans="1:23" ht="15.75" customHeight="1">
      <c r="A701" s="297"/>
      <c r="B701" s="295"/>
      <c r="C701" s="295"/>
      <c r="D701" s="295"/>
      <c r="E701" s="295"/>
      <c r="F701" s="295"/>
      <c r="G701" s="295"/>
      <c r="H701" s="295"/>
      <c r="I701" s="295"/>
      <c r="J701" s="295"/>
      <c r="K701" s="295"/>
      <c r="L701" s="295"/>
      <c r="M701" s="295"/>
      <c r="N701" s="295"/>
      <c r="O701" s="295"/>
      <c r="P701" s="295"/>
      <c r="Q701" s="295"/>
      <c r="R701" s="295"/>
      <c r="S701" s="296"/>
      <c r="T701" s="295"/>
      <c r="U701" s="296"/>
      <c r="V701" s="295"/>
      <c r="W701" s="295"/>
    </row>
    <row r="702" spans="1:23" ht="15.75" customHeight="1">
      <c r="A702" s="297"/>
      <c r="B702" s="295"/>
      <c r="C702" s="295"/>
      <c r="D702" s="295"/>
      <c r="E702" s="295"/>
      <c r="F702" s="295"/>
      <c r="G702" s="295"/>
      <c r="H702" s="295"/>
      <c r="I702" s="295"/>
      <c r="J702" s="295"/>
      <c r="K702" s="295"/>
      <c r="L702" s="295"/>
      <c r="M702" s="295"/>
      <c r="N702" s="295"/>
      <c r="O702" s="295"/>
      <c r="P702" s="295"/>
      <c r="Q702" s="295"/>
      <c r="R702" s="295"/>
      <c r="S702" s="296"/>
      <c r="T702" s="295"/>
      <c r="U702" s="296"/>
      <c r="V702" s="295"/>
      <c r="W702" s="295"/>
    </row>
    <row r="703" spans="1:23" ht="15.75" customHeight="1">
      <c r="A703" s="297"/>
      <c r="B703" s="295"/>
      <c r="C703" s="295"/>
      <c r="D703" s="295"/>
      <c r="E703" s="295"/>
      <c r="F703" s="295"/>
      <c r="G703" s="295"/>
      <c r="H703" s="295"/>
      <c r="I703" s="295"/>
      <c r="J703" s="295"/>
      <c r="K703" s="295"/>
      <c r="L703" s="295"/>
      <c r="M703" s="295"/>
      <c r="N703" s="295"/>
      <c r="O703" s="295"/>
      <c r="P703" s="295"/>
      <c r="Q703" s="295"/>
      <c r="R703" s="295"/>
      <c r="S703" s="296"/>
      <c r="T703" s="295"/>
      <c r="U703" s="296"/>
      <c r="V703" s="295"/>
      <c r="W703" s="295"/>
    </row>
    <row r="704" spans="1:23" ht="15.75" customHeight="1">
      <c r="A704" s="297"/>
      <c r="B704" s="295"/>
      <c r="C704" s="295"/>
      <c r="D704" s="295"/>
      <c r="E704" s="295"/>
      <c r="F704" s="295"/>
      <c r="G704" s="295"/>
      <c r="H704" s="295"/>
      <c r="I704" s="295"/>
      <c r="J704" s="295"/>
      <c r="K704" s="295"/>
      <c r="L704" s="295"/>
      <c r="M704" s="295"/>
      <c r="N704" s="295"/>
      <c r="O704" s="295"/>
      <c r="P704" s="295"/>
      <c r="Q704" s="295"/>
      <c r="R704" s="295"/>
      <c r="S704" s="296"/>
      <c r="T704" s="295"/>
      <c r="U704" s="296"/>
      <c r="V704" s="295"/>
      <c r="W704" s="295"/>
    </row>
    <row r="705" spans="1:23" ht="15.75" customHeight="1">
      <c r="A705" s="297"/>
      <c r="B705" s="295"/>
      <c r="C705" s="295"/>
      <c r="D705" s="295"/>
      <c r="E705" s="295"/>
      <c r="F705" s="295"/>
      <c r="G705" s="295"/>
      <c r="H705" s="295"/>
      <c r="I705" s="295"/>
      <c r="J705" s="295"/>
      <c r="K705" s="295"/>
      <c r="L705" s="295"/>
      <c r="M705" s="295"/>
      <c r="N705" s="295"/>
      <c r="O705" s="295"/>
      <c r="P705" s="295"/>
      <c r="Q705" s="295"/>
      <c r="R705" s="295"/>
      <c r="S705" s="296"/>
      <c r="T705" s="295"/>
      <c r="U705" s="296"/>
      <c r="V705" s="295"/>
      <c r="W705" s="295"/>
    </row>
    <row r="706" spans="1:23" ht="15.75" customHeight="1">
      <c r="A706" s="297"/>
      <c r="B706" s="295"/>
      <c r="C706" s="295"/>
      <c r="D706" s="295"/>
      <c r="E706" s="295"/>
      <c r="F706" s="295"/>
      <c r="G706" s="295"/>
      <c r="H706" s="295"/>
      <c r="I706" s="295"/>
      <c r="J706" s="295"/>
      <c r="K706" s="295"/>
      <c r="L706" s="295"/>
      <c r="M706" s="295"/>
      <c r="N706" s="295"/>
      <c r="O706" s="295"/>
      <c r="P706" s="295"/>
      <c r="Q706" s="295"/>
      <c r="R706" s="295"/>
      <c r="S706" s="296"/>
      <c r="T706" s="295"/>
      <c r="U706" s="296"/>
      <c r="V706" s="295"/>
      <c r="W706" s="295"/>
    </row>
    <row r="707" spans="1:23" ht="15.75" customHeight="1">
      <c r="A707" s="297"/>
      <c r="B707" s="295"/>
      <c r="C707" s="295"/>
      <c r="D707" s="295"/>
      <c r="E707" s="295"/>
      <c r="F707" s="295"/>
      <c r="G707" s="295"/>
      <c r="H707" s="295"/>
      <c r="I707" s="295"/>
      <c r="J707" s="295"/>
      <c r="K707" s="295"/>
      <c r="L707" s="295"/>
      <c r="M707" s="295"/>
      <c r="N707" s="295"/>
      <c r="O707" s="295"/>
      <c r="P707" s="295"/>
      <c r="Q707" s="295"/>
      <c r="R707" s="295"/>
      <c r="S707" s="296"/>
      <c r="T707" s="295"/>
      <c r="U707" s="296"/>
      <c r="V707" s="295"/>
      <c r="W707" s="295"/>
    </row>
    <row r="708" spans="1:23" ht="15.75" customHeight="1">
      <c r="A708" s="297"/>
      <c r="B708" s="295"/>
      <c r="C708" s="295"/>
      <c r="D708" s="295"/>
      <c r="E708" s="295"/>
      <c r="F708" s="295"/>
      <c r="G708" s="295"/>
      <c r="H708" s="295"/>
      <c r="I708" s="295"/>
      <c r="J708" s="295"/>
      <c r="K708" s="295"/>
      <c r="L708" s="295"/>
      <c r="M708" s="295"/>
      <c r="N708" s="295"/>
      <c r="O708" s="295"/>
      <c r="P708" s="295"/>
      <c r="Q708" s="295"/>
      <c r="R708" s="295"/>
      <c r="S708" s="296"/>
      <c r="T708" s="295"/>
      <c r="U708" s="296"/>
      <c r="V708" s="295"/>
      <c r="W708" s="295"/>
    </row>
    <row r="709" spans="1:23" ht="15.75" customHeight="1">
      <c r="A709" s="297"/>
      <c r="B709" s="295"/>
      <c r="C709" s="295"/>
      <c r="D709" s="295"/>
      <c r="E709" s="295"/>
      <c r="F709" s="295"/>
      <c r="G709" s="295"/>
      <c r="H709" s="295"/>
      <c r="I709" s="295"/>
      <c r="J709" s="295"/>
      <c r="K709" s="295"/>
      <c r="L709" s="295"/>
      <c r="M709" s="295"/>
      <c r="N709" s="295"/>
      <c r="O709" s="295"/>
      <c r="P709" s="295"/>
      <c r="Q709" s="295"/>
      <c r="R709" s="295"/>
      <c r="S709" s="296"/>
      <c r="T709" s="295"/>
      <c r="U709" s="296"/>
      <c r="V709" s="295"/>
      <c r="W709" s="295"/>
    </row>
    <row r="710" spans="1:23" ht="15.75" customHeight="1">
      <c r="A710" s="297"/>
      <c r="B710" s="295"/>
      <c r="C710" s="295"/>
      <c r="D710" s="295"/>
      <c r="E710" s="295"/>
      <c r="F710" s="295"/>
      <c r="G710" s="295"/>
      <c r="H710" s="295"/>
      <c r="I710" s="295"/>
      <c r="J710" s="295"/>
      <c r="K710" s="295"/>
      <c r="L710" s="295"/>
      <c r="M710" s="295"/>
      <c r="N710" s="295"/>
      <c r="O710" s="295"/>
      <c r="P710" s="295"/>
      <c r="Q710" s="295"/>
      <c r="R710" s="295"/>
      <c r="S710" s="296"/>
      <c r="T710" s="295"/>
      <c r="U710" s="296"/>
      <c r="V710" s="295"/>
      <c r="W710" s="295"/>
    </row>
    <row r="711" spans="1:23" ht="15.75" customHeight="1">
      <c r="A711" s="297"/>
      <c r="B711" s="295"/>
      <c r="C711" s="295"/>
      <c r="D711" s="295"/>
      <c r="E711" s="295"/>
      <c r="F711" s="295"/>
      <c r="G711" s="295"/>
      <c r="H711" s="295"/>
      <c r="I711" s="295"/>
      <c r="J711" s="295"/>
      <c r="K711" s="295"/>
      <c r="L711" s="295"/>
      <c r="M711" s="295"/>
      <c r="N711" s="295"/>
      <c r="O711" s="295"/>
      <c r="P711" s="295"/>
      <c r="Q711" s="295"/>
      <c r="R711" s="295"/>
      <c r="S711" s="296"/>
      <c r="T711" s="295"/>
      <c r="U711" s="296"/>
      <c r="V711" s="295"/>
      <c r="W711" s="295"/>
    </row>
    <row r="712" spans="1:23" ht="15.75" customHeight="1">
      <c r="A712" s="297"/>
      <c r="B712" s="295"/>
      <c r="C712" s="295"/>
      <c r="D712" s="295"/>
      <c r="E712" s="295"/>
      <c r="F712" s="295"/>
      <c r="G712" s="295"/>
      <c r="H712" s="295"/>
      <c r="I712" s="295"/>
      <c r="J712" s="295"/>
      <c r="K712" s="295"/>
      <c r="L712" s="295"/>
      <c r="M712" s="295"/>
      <c r="N712" s="295"/>
      <c r="O712" s="295"/>
      <c r="P712" s="295"/>
      <c r="Q712" s="295"/>
      <c r="R712" s="295"/>
      <c r="S712" s="296"/>
      <c r="T712" s="295"/>
      <c r="U712" s="296"/>
      <c r="V712" s="295"/>
      <c r="W712" s="295"/>
    </row>
    <row r="713" spans="1:23" ht="15.75" customHeight="1">
      <c r="A713" s="297"/>
      <c r="B713" s="295"/>
      <c r="C713" s="295"/>
      <c r="D713" s="295"/>
      <c r="E713" s="295"/>
      <c r="F713" s="295"/>
      <c r="G713" s="295"/>
      <c r="H713" s="295"/>
      <c r="I713" s="295"/>
      <c r="J713" s="295"/>
      <c r="K713" s="295"/>
      <c r="L713" s="295"/>
      <c r="M713" s="295"/>
      <c r="N713" s="295"/>
      <c r="O713" s="295"/>
      <c r="P713" s="295"/>
      <c r="Q713" s="295"/>
      <c r="R713" s="295"/>
      <c r="S713" s="296"/>
      <c r="T713" s="295"/>
      <c r="U713" s="296"/>
      <c r="V713" s="295"/>
      <c r="W713" s="295"/>
    </row>
    <row r="714" spans="1:23" ht="15.75" customHeight="1">
      <c r="A714" s="297"/>
      <c r="B714" s="295"/>
      <c r="C714" s="295"/>
      <c r="D714" s="295"/>
      <c r="E714" s="295"/>
      <c r="F714" s="295"/>
      <c r="G714" s="295"/>
      <c r="H714" s="295"/>
      <c r="I714" s="295"/>
      <c r="J714" s="295"/>
      <c r="K714" s="295"/>
      <c r="L714" s="295"/>
      <c r="M714" s="295"/>
      <c r="N714" s="295"/>
      <c r="O714" s="295"/>
      <c r="P714" s="295"/>
      <c r="Q714" s="295"/>
      <c r="R714" s="295"/>
      <c r="S714" s="296"/>
      <c r="T714" s="295"/>
      <c r="U714" s="296"/>
      <c r="V714" s="295"/>
      <c r="W714" s="295"/>
    </row>
    <row r="715" spans="1:23" ht="15.75" customHeight="1">
      <c r="A715" s="297"/>
      <c r="B715" s="295"/>
      <c r="C715" s="295"/>
      <c r="D715" s="295"/>
      <c r="E715" s="295"/>
      <c r="F715" s="295"/>
      <c r="G715" s="295"/>
      <c r="H715" s="295"/>
      <c r="I715" s="295"/>
      <c r="J715" s="295"/>
      <c r="K715" s="295"/>
      <c r="L715" s="295"/>
      <c r="M715" s="295"/>
      <c r="N715" s="295"/>
      <c r="O715" s="295"/>
      <c r="P715" s="295"/>
      <c r="Q715" s="295"/>
      <c r="R715" s="295"/>
      <c r="S715" s="296"/>
      <c r="T715" s="295"/>
      <c r="U715" s="296"/>
      <c r="V715" s="295"/>
      <c r="W715" s="295"/>
    </row>
    <row r="716" spans="1:23" ht="15.75" customHeight="1">
      <c r="A716" s="297"/>
      <c r="B716" s="295"/>
      <c r="C716" s="295"/>
      <c r="D716" s="295"/>
      <c r="E716" s="295"/>
      <c r="F716" s="295"/>
      <c r="G716" s="295"/>
      <c r="H716" s="295"/>
      <c r="I716" s="295"/>
      <c r="J716" s="295"/>
      <c r="K716" s="295"/>
      <c r="L716" s="295"/>
      <c r="M716" s="295"/>
      <c r="N716" s="295"/>
      <c r="O716" s="295"/>
      <c r="P716" s="295"/>
      <c r="Q716" s="295"/>
      <c r="R716" s="295"/>
      <c r="S716" s="296"/>
      <c r="T716" s="295"/>
      <c r="U716" s="296"/>
      <c r="V716" s="295"/>
      <c r="W716" s="295"/>
    </row>
    <row r="717" spans="1:23" ht="15.75" customHeight="1">
      <c r="A717" s="297"/>
      <c r="B717" s="295"/>
      <c r="C717" s="295"/>
      <c r="D717" s="295"/>
      <c r="E717" s="295"/>
      <c r="F717" s="295"/>
      <c r="G717" s="295"/>
      <c r="H717" s="295"/>
      <c r="I717" s="295"/>
      <c r="J717" s="295"/>
      <c r="K717" s="295"/>
      <c r="L717" s="295"/>
      <c r="M717" s="295"/>
      <c r="N717" s="295"/>
      <c r="O717" s="295"/>
      <c r="P717" s="295"/>
      <c r="Q717" s="295"/>
      <c r="R717" s="295"/>
      <c r="S717" s="296"/>
      <c r="T717" s="295"/>
      <c r="U717" s="296"/>
      <c r="V717" s="295"/>
      <c r="W717" s="295"/>
    </row>
    <row r="718" spans="1:23" ht="15.75" customHeight="1">
      <c r="A718" s="297"/>
      <c r="B718" s="295"/>
      <c r="C718" s="295"/>
      <c r="D718" s="295"/>
      <c r="E718" s="295"/>
      <c r="F718" s="295"/>
      <c r="G718" s="295"/>
      <c r="H718" s="295"/>
      <c r="I718" s="295"/>
      <c r="J718" s="295"/>
      <c r="K718" s="295"/>
      <c r="L718" s="295"/>
      <c r="M718" s="295"/>
      <c r="N718" s="295"/>
      <c r="O718" s="295"/>
      <c r="P718" s="295"/>
      <c r="Q718" s="295"/>
      <c r="R718" s="295"/>
      <c r="S718" s="296"/>
      <c r="T718" s="295"/>
      <c r="U718" s="296"/>
      <c r="V718" s="295"/>
      <c r="W718" s="295"/>
    </row>
    <row r="719" spans="1:23" ht="15.75" customHeight="1">
      <c r="A719" s="297"/>
      <c r="B719" s="295"/>
      <c r="C719" s="295"/>
      <c r="D719" s="295"/>
      <c r="E719" s="295"/>
      <c r="F719" s="295"/>
      <c r="G719" s="295"/>
      <c r="H719" s="295"/>
      <c r="I719" s="295"/>
      <c r="J719" s="295"/>
      <c r="K719" s="295"/>
      <c r="L719" s="295"/>
      <c r="M719" s="295"/>
      <c r="N719" s="295"/>
      <c r="O719" s="295"/>
      <c r="P719" s="295"/>
      <c r="Q719" s="295"/>
      <c r="R719" s="295"/>
      <c r="S719" s="296"/>
      <c r="T719" s="295"/>
      <c r="U719" s="296"/>
      <c r="V719" s="295"/>
      <c r="W719" s="295"/>
    </row>
    <row r="720" spans="1:23" ht="15.75" customHeight="1">
      <c r="A720" s="297"/>
      <c r="B720" s="295"/>
      <c r="C720" s="295"/>
      <c r="D720" s="295"/>
      <c r="E720" s="295"/>
      <c r="F720" s="295"/>
      <c r="G720" s="295"/>
      <c r="H720" s="295"/>
      <c r="I720" s="295"/>
      <c r="J720" s="295"/>
      <c r="K720" s="295"/>
      <c r="L720" s="295"/>
      <c r="M720" s="295"/>
      <c r="N720" s="295"/>
      <c r="O720" s="295"/>
      <c r="P720" s="295"/>
      <c r="Q720" s="295"/>
      <c r="R720" s="295"/>
      <c r="S720" s="296"/>
      <c r="T720" s="295"/>
      <c r="U720" s="296"/>
      <c r="V720" s="295"/>
      <c r="W720" s="295"/>
    </row>
    <row r="721" spans="1:23" ht="15.75" customHeight="1">
      <c r="A721" s="297"/>
      <c r="B721" s="295"/>
      <c r="C721" s="295"/>
      <c r="D721" s="295"/>
      <c r="E721" s="295"/>
      <c r="F721" s="295"/>
      <c r="G721" s="295"/>
      <c r="H721" s="295"/>
      <c r="I721" s="295"/>
      <c r="J721" s="295"/>
      <c r="K721" s="295"/>
      <c r="L721" s="295"/>
      <c r="M721" s="295"/>
      <c r="N721" s="295"/>
      <c r="O721" s="295"/>
      <c r="P721" s="295"/>
      <c r="Q721" s="295"/>
      <c r="R721" s="295"/>
      <c r="S721" s="296"/>
      <c r="T721" s="295"/>
      <c r="U721" s="296"/>
      <c r="V721" s="295"/>
      <c r="W721" s="295"/>
    </row>
    <row r="722" spans="1:23" ht="15.75" customHeight="1">
      <c r="A722" s="297"/>
      <c r="B722" s="295"/>
      <c r="C722" s="295"/>
      <c r="D722" s="295"/>
      <c r="E722" s="295"/>
      <c r="F722" s="295"/>
      <c r="G722" s="295"/>
      <c r="H722" s="295"/>
      <c r="I722" s="295"/>
      <c r="J722" s="295"/>
      <c r="K722" s="295"/>
      <c r="L722" s="295"/>
      <c r="M722" s="295"/>
      <c r="N722" s="295"/>
      <c r="O722" s="295"/>
      <c r="P722" s="295"/>
      <c r="Q722" s="295"/>
      <c r="R722" s="295"/>
      <c r="S722" s="296"/>
      <c r="T722" s="295"/>
      <c r="U722" s="296"/>
      <c r="V722" s="295"/>
      <c r="W722" s="295"/>
    </row>
    <row r="723" spans="1:23" ht="15.75" customHeight="1">
      <c r="A723" s="297"/>
      <c r="B723" s="295"/>
      <c r="C723" s="295"/>
      <c r="D723" s="295"/>
      <c r="E723" s="295"/>
      <c r="F723" s="295"/>
      <c r="G723" s="295"/>
      <c r="H723" s="295"/>
      <c r="I723" s="295"/>
      <c r="J723" s="295"/>
      <c r="K723" s="295"/>
      <c r="L723" s="295"/>
      <c r="M723" s="295"/>
      <c r="N723" s="295"/>
      <c r="O723" s="295"/>
      <c r="P723" s="295"/>
      <c r="Q723" s="295"/>
      <c r="R723" s="295"/>
      <c r="S723" s="296"/>
      <c r="T723" s="295"/>
      <c r="U723" s="296"/>
      <c r="V723" s="295"/>
      <c r="W723" s="295"/>
    </row>
    <row r="724" spans="1:23" ht="15.75" customHeight="1">
      <c r="A724" s="297"/>
      <c r="B724" s="295"/>
      <c r="C724" s="295"/>
      <c r="D724" s="295"/>
      <c r="E724" s="295"/>
      <c r="F724" s="295"/>
      <c r="G724" s="295"/>
      <c r="H724" s="295"/>
      <c r="I724" s="295"/>
      <c r="J724" s="295"/>
      <c r="K724" s="295"/>
      <c r="L724" s="295"/>
      <c r="M724" s="295"/>
      <c r="N724" s="295"/>
      <c r="O724" s="295"/>
      <c r="P724" s="295"/>
      <c r="Q724" s="295"/>
      <c r="R724" s="295"/>
      <c r="S724" s="296"/>
      <c r="T724" s="295"/>
      <c r="U724" s="296"/>
      <c r="V724" s="295"/>
      <c r="W724" s="295"/>
    </row>
    <row r="725" spans="1:23" ht="15.75" customHeight="1">
      <c r="A725" s="297"/>
      <c r="B725" s="295"/>
      <c r="C725" s="295"/>
      <c r="D725" s="295"/>
      <c r="E725" s="295"/>
      <c r="F725" s="295"/>
      <c r="G725" s="295"/>
      <c r="H725" s="295"/>
      <c r="I725" s="295"/>
      <c r="J725" s="295"/>
      <c r="K725" s="295"/>
      <c r="L725" s="295"/>
      <c r="M725" s="295"/>
      <c r="N725" s="295"/>
      <c r="O725" s="295"/>
      <c r="P725" s="295"/>
      <c r="Q725" s="295"/>
      <c r="R725" s="295"/>
      <c r="S725" s="296"/>
      <c r="T725" s="295"/>
      <c r="U725" s="296"/>
      <c r="V725" s="295"/>
      <c r="W725" s="295"/>
    </row>
    <row r="726" spans="1:23" ht="15.75" customHeight="1">
      <c r="A726" s="297"/>
      <c r="B726" s="295"/>
      <c r="C726" s="295"/>
      <c r="D726" s="295"/>
      <c r="E726" s="295"/>
      <c r="F726" s="295"/>
      <c r="G726" s="295"/>
      <c r="H726" s="295"/>
      <c r="I726" s="295"/>
      <c r="J726" s="295"/>
      <c r="K726" s="295"/>
      <c r="L726" s="295"/>
      <c r="M726" s="295"/>
      <c r="N726" s="295"/>
      <c r="O726" s="295"/>
      <c r="P726" s="295"/>
      <c r="Q726" s="295"/>
      <c r="R726" s="295"/>
      <c r="S726" s="296"/>
      <c r="T726" s="295"/>
      <c r="U726" s="296"/>
      <c r="V726" s="295"/>
      <c r="W726" s="295"/>
    </row>
    <row r="727" spans="1:23" ht="15.75" customHeight="1">
      <c r="A727" s="297"/>
      <c r="B727" s="295"/>
      <c r="C727" s="295"/>
      <c r="D727" s="295"/>
      <c r="E727" s="295"/>
      <c r="F727" s="295"/>
      <c r="G727" s="295"/>
      <c r="H727" s="295"/>
      <c r="I727" s="295"/>
      <c r="J727" s="295"/>
      <c r="K727" s="295"/>
      <c r="L727" s="295"/>
      <c r="M727" s="295"/>
      <c r="N727" s="295"/>
      <c r="O727" s="295"/>
      <c r="P727" s="295"/>
      <c r="Q727" s="295"/>
      <c r="R727" s="295"/>
      <c r="S727" s="296"/>
      <c r="T727" s="295"/>
      <c r="U727" s="296"/>
      <c r="V727" s="295"/>
      <c r="W727" s="295"/>
    </row>
    <row r="728" spans="1:23" ht="15.75" customHeight="1">
      <c r="A728" s="297"/>
      <c r="B728" s="295"/>
      <c r="C728" s="295"/>
      <c r="D728" s="295"/>
      <c r="E728" s="295"/>
      <c r="F728" s="295"/>
      <c r="G728" s="295"/>
      <c r="H728" s="295"/>
      <c r="I728" s="295"/>
      <c r="J728" s="295"/>
      <c r="K728" s="295"/>
      <c r="L728" s="295"/>
      <c r="M728" s="295"/>
      <c r="N728" s="295"/>
      <c r="O728" s="295"/>
      <c r="P728" s="295"/>
      <c r="Q728" s="295"/>
      <c r="R728" s="295"/>
      <c r="S728" s="296"/>
      <c r="T728" s="295"/>
      <c r="U728" s="296"/>
      <c r="V728" s="295"/>
      <c r="W728" s="295"/>
    </row>
    <row r="729" spans="1:23" ht="15.75" customHeight="1">
      <c r="A729" s="297"/>
      <c r="B729" s="295"/>
      <c r="C729" s="295"/>
      <c r="D729" s="295"/>
      <c r="E729" s="295"/>
      <c r="F729" s="295"/>
      <c r="G729" s="295"/>
      <c r="H729" s="295"/>
      <c r="I729" s="295"/>
      <c r="J729" s="295"/>
      <c r="K729" s="295"/>
      <c r="L729" s="295"/>
      <c r="M729" s="295"/>
      <c r="N729" s="295"/>
      <c r="O729" s="295"/>
      <c r="P729" s="295"/>
      <c r="Q729" s="295"/>
      <c r="R729" s="295"/>
      <c r="S729" s="296"/>
      <c r="T729" s="295"/>
      <c r="U729" s="296"/>
      <c r="V729" s="295"/>
      <c r="W729" s="295"/>
    </row>
    <row r="730" spans="1:23" ht="15.75" customHeight="1">
      <c r="A730" s="297"/>
      <c r="B730" s="295"/>
      <c r="C730" s="295"/>
      <c r="D730" s="295"/>
      <c r="E730" s="295"/>
      <c r="F730" s="295"/>
      <c r="G730" s="295"/>
      <c r="H730" s="295"/>
      <c r="I730" s="295"/>
      <c r="J730" s="295"/>
      <c r="K730" s="295"/>
      <c r="L730" s="295"/>
      <c r="M730" s="295"/>
      <c r="N730" s="295"/>
      <c r="O730" s="295"/>
      <c r="P730" s="295"/>
      <c r="Q730" s="295"/>
      <c r="R730" s="295"/>
      <c r="S730" s="296"/>
      <c r="T730" s="295"/>
      <c r="U730" s="296"/>
      <c r="V730" s="295"/>
      <c r="W730" s="295"/>
    </row>
    <row r="731" spans="1:23" ht="15.75" customHeight="1">
      <c r="A731" s="297"/>
      <c r="B731" s="295"/>
      <c r="C731" s="295"/>
      <c r="D731" s="295"/>
      <c r="E731" s="295"/>
      <c r="F731" s="295"/>
      <c r="G731" s="295"/>
      <c r="H731" s="295"/>
      <c r="I731" s="295"/>
      <c r="J731" s="295"/>
      <c r="K731" s="295"/>
      <c r="L731" s="295"/>
      <c r="M731" s="295"/>
      <c r="N731" s="295"/>
      <c r="O731" s="295"/>
      <c r="P731" s="295"/>
      <c r="Q731" s="295"/>
      <c r="R731" s="295"/>
      <c r="S731" s="296"/>
      <c r="T731" s="295"/>
      <c r="U731" s="296"/>
      <c r="V731" s="295"/>
      <c r="W731" s="295"/>
    </row>
    <row r="732" spans="1:23" ht="15.75" customHeight="1">
      <c r="A732" s="297"/>
      <c r="B732" s="295"/>
      <c r="C732" s="295"/>
      <c r="D732" s="295"/>
      <c r="E732" s="295"/>
      <c r="F732" s="295"/>
      <c r="G732" s="295"/>
      <c r="H732" s="295"/>
      <c r="I732" s="295"/>
      <c r="J732" s="295"/>
      <c r="K732" s="295"/>
      <c r="L732" s="295"/>
      <c r="M732" s="295"/>
      <c r="N732" s="295"/>
      <c r="O732" s="295"/>
      <c r="P732" s="295"/>
      <c r="Q732" s="295"/>
      <c r="R732" s="295"/>
      <c r="S732" s="296"/>
      <c r="T732" s="295"/>
      <c r="U732" s="296"/>
      <c r="V732" s="295"/>
      <c r="W732" s="295"/>
    </row>
    <row r="733" spans="1:23" ht="15.75" customHeight="1">
      <c r="A733" s="297"/>
      <c r="B733" s="295"/>
      <c r="C733" s="295"/>
      <c r="D733" s="295"/>
      <c r="E733" s="295"/>
      <c r="F733" s="295"/>
      <c r="G733" s="295"/>
      <c r="H733" s="295"/>
      <c r="I733" s="295"/>
      <c r="J733" s="295"/>
      <c r="K733" s="295"/>
      <c r="L733" s="295"/>
      <c r="M733" s="295"/>
      <c r="N733" s="295"/>
      <c r="O733" s="295"/>
      <c r="P733" s="295"/>
      <c r="Q733" s="295"/>
      <c r="R733" s="295"/>
      <c r="S733" s="296"/>
      <c r="T733" s="295"/>
      <c r="U733" s="296"/>
      <c r="V733" s="295"/>
      <c r="W733" s="295"/>
    </row>
    <row r="734" spans="1:23" ht="15.75" customHeight="1">
      <c r="A734" s="297"/>
      <c r="B734" s="295"/>
      <c r="C734" s="295"/>
      <c r="D734" s="295"/>
      <c r="E734" s="295"/>
      <c r="F734" s="295"/>
      <c r="G734" s="295"/>
      <c r="H734" s="295"/>
      <c r="I734" s="295"/>
      <c r="J734" s="295"/>
      <c r="K734" s="295"/>
      <c r="L734" s="295"/>
      <c r="M734" s="295"/>
      <c r="N734" s="295"/>
      <c r="O734" s="295"/>
      <c r="P734" s="295"/>
      <c r="Q734" s="295"/>
      <c r="R734" s="295"/>
      <c r="S734" s="296"/>
      <c r="T734" s="295"/>
      <c r="U734" s="296"/>
      <c r="V734" s="295"/>
      <c r="W734" s="295"/>
    </row>
    <row r="735" spans="1:23" ht="15.75" customHeight="1">
      <c r="A735" s="297"/>
      <c r="B735" s="295"/>
      <c r="C735" s="295"/>
      <c r="D735" s="295"/>
      <c r="E735" s="295"/>
      <c r="F735" s="295"/>
      <c r="G735" s="295"/>
      <c r="H735" s="295"/>
      <c r="I735" s="295"/>
      <c r="J735" s="295"/>
      <c r="K735" s="295"/>
      <c r="L735" s="295"/>
      <c r="M735" s="295"/>
      <c r="N735" s="295"/>
      <c r="O735" s="295"/>
      <c r="P735" s="295"/>
      <c r="Q735" s="295"/>
      <c r="R735" s="295"/>
      <c r="S735" s="296"/>
      <c r="T735" s="295"/>
      <c r="U735" s="296"/>
      <c r="V735" s="295"/>
      <c r="W735" s="295"/>
    </row>
    <row r="736" spans="1:23" ht="15.75" customHeight="1">
      <c r="A736" s="297"/>
      <c r="B736" s="295"/>
      <c r="C736" s="295"/>
      <c r="D736" s="295"/>
      <c r="E736" s="295"/>
      <c r="F736" s="295"/>
      <c r="G736" s="295"/>
      <c r="H736" s="295"/>
      <c r="I736" s="295"/>
      <c r="J736" s="295"/>
      <c r="K736" s="295"/>
      <c r="L736" s="295"/>
      <c r="M736" s="295"/>
      <c r="N736" s="295"/>
      <c r="O736" s="295"/>
      <c r="P736" s="295"/>
      <c r="Q736" s="295"/>
      <c r="R736" s="295"/>
      <c r="S736" s="296"/>
      <c r="T736" s="295"/>
      <c r="U736" s="296"/>
      <c r="V736" s="295"/>
      <c r="W736" s="295"/>
    </row>
    <row r="737" spans="1:23" ht="15.75" customHeight="1">
      <c r="A737" s="297"/>
      <c r="B737" s="295"/>
      <c r="C737" s="295"/>
      <c r="D737" s="295"/>
      <c r="E737" s="295"/>
      <c r="F737" s="295"/>
      <c r="G737" s="295"/>
      <c r="H737" s="295"/>
      <c r="I737" s="295"/>
      <c r="J737" s="295"/>
      <c r="K737" s="295"/>
      <c r="L737" s="295"/>
      <c r="M737" s="295"/>
      <c r="N737" s="295"/>
      <c r="O737" s="295"/>
      <c r="P737" s="295"/>
      <c r="Q737" s="295"/>
      <c r="R737" s="295"/>
      <c r="S737" s="296"/>
      <c r="T737" s="295"/>
      <c r="U737" s="296"/>
      <c r="V737" s="295"/>
      <c r="W737" s="295"/>
    </row>
    <row r="738" spans="1:23" ht="15.75" customHeight="1">
      <c r="A738" s="297"/>
      <c r="B738" s="295"/>
      <c r="C738" s="295"/>
      <c r="D738" s="295"/>
      <c r="E738" s="295"/>
      <c r="F738" s="295"/>
      <c r="G738" s="295"/>
      <c r="H738" s="295"/>
      <c r="I738" s="295"/>
      <c r="J738" s="295"/>
      <c r="K738" s="295"/>
      <c r="L738" s="295"/>
      <c r="M738" s="295"/>
      <c r="N738" s="295"/>
      <c r="O738" s="295"/>
      <c r="P738" s="295"/>
      <c r="Q738" s="295"/>
      <c r="R738" s="295"/>
      <c r="S738" s="296"/>
      <c r="T738" s="295"/>
      <c r="U738" s="296"/>
      <c r="V738" s="295"/>
      <c r="W738" s="295"/>
    </row>
    <row r="739" spans="1:23" ht="15.75" customHeight="1">
      <c r="A739" s="297"/>
      <c r="B739" s="295"/>
      <c r="C739" s="295"/>
      <c r="D739" s="295"/>
      <c r="E739" s="295"/>
      <c r="F739" s="295"/>
      <c r="G739" s="295"/>
      <c r="H739" s="295"/>
      <c r="I739" s="295"/>
      <c r="J739" s="295"/>
      <c r="K739" s="295"/>
      <c r="L739" s="295"/>
      <c r="M739" s="295"/>
      <c r="N739" s="295"/>
      <c r="O739" s="295"/>
      <c r="P739" s="295"/>
      <c r="Q739" s="295"/>
      <c r="R739" s="295"/>
      <c r="S739" s="296"/>
      <c r="T739" s="295"/>
      <c r="U739" s="296"/>
      <c r="V739" s="295"/>
      <c r="W739" s="295"/>
    </row>
    <row r="740" spans="1:23" ht="15.75" customHeight="1">
      <c r="A740" s="297"/>
      <c r="B740" s="295"/>
      <c r="C740" s="295"/>
      <c r="D740" s="295"/>
      <c r="E740" s="295"/>
      <c r="F740" s="295"/>
      <c r="G740" s="295"/>
      <c r="H740" s="295"/>
      <c r="I740" s="295"/>
      <c r="J740" s="295"/>
      <c r="K740" s="295"/>
      <c r="L740" s="295"/>
      <c r="M740" s="295"/>
      <c r="N740" s="295"/>
      <c r="O740" s="295"/>
      <c r="P740" s="295"/>
      <c r="Q740" s="295"/>
      <c r="R740" s="295"/>
      <c r="S740" s="296"/>
      <c r="T740" s="295"/>
      <c r="U740" s="296"/>
      <c r="V740" s="295"/>
      <c r="W740" s="295"/>
    </row>
    <row r="741" spans="1:23" ht="15.75" customHeight="1">
      <c r="A741" s="297"/>
      <c r="B741" s="295"/>
      <c r="C741" s="295"/>
      <c r="D741" s="295"/>
      <c r="E741" s="295"/>
      <c r="F741" s="295"/>
      <c r="G741" s="295"/>
      <c r="H741" s="295"/>
      <c r="I741" s="295"/>
      <c r="J741" s="295"/>
      <c r="K741" s="295"/>
      <c r="L741" s="295"/>
      <c r="M741" s="295"/>
      <c r="N741" s="295"/>
      <c r="O741" s="295"/>
      <c r="P741" s="295"/>
      <c r="Q741" s="295"/>
      <c r="R741" s="295"/>
      <c r="S741" s="296"/>
      <c r="T741" s="295"/>
      <c r="U741" s="296"/>
      <c r="V741" s="295"/>
      <c r="W741" s="295"/>
    </row>
    <row r="742" spans="1:23" ht="15.75" customHeight="1">
      <c r="A742" s="297"/>
      <c r="B742" s="295"/>
      <c r="C742" s="295"/>
      <c r="D742" s="295"/>
      <c r="E742" s="295"/>
      <c r="F742" s="295"/>
      <c r="G742" s="295"/>
      <c r="H742" s="295"/>
      <c r="I742" s="295"/>
      <c r="J742" s="295"/>
      <c r="K742" s="295"/>
      <c r="L742" s="295"/>
      <c r="M742" s="295"/>
      <c r="N742" s="295"/>
      <c r="O742" s="295"/>
      <c r="P742" s="295"/>
      <c r="Q742" s="295"/>
      <c r="R742" s="295"/>
      <c r="S742" s="296"/>
      <c r="T742" s="295"/>
      <c r="U742" s="296"/>
      <c r="V742" s="295"/>
      <c r="W742" s="295"/>
    </row>
    <row r="743" spans="1:23" ht="15.75" customHeight="1">
      <c r="A743" s="297"/>
      <c r="B743" s="295"/>
      <c r="C743" s="295"/>
      <c r="D743" s="295"/>
      <c r="E743" s="295"/>
      <c r="F743" s="295"/>
      <c r="G743" s="295"/>
      <c r="H743" s="295"/>
      <c r="I743" s="295"/>
      <c r="J743" s="295"/>
      <c r="K743" s="295"/>
      <c r="L743" s="295"/>
      <c r="M743" s="295"/>
      <c r="N743" s="295"/>
      <c r="O743" s="295"/>
      <c r="P743" s="295"/>
      <c r="Q743" s="295"/>
      <c r="R743" s="295"/>
      <c r="S743" s="296"/>
      <c r="T743" s="295"/>
      <c r="U743" s="296"/>
      <c r="V743" s="295"/>
      <c r="W743" s="295"/>
    </row>
    <row r="744" spans="1:23" ht="15.75" customHeight="1">
      <c r="A744" s="297"/>
      <c r="B744" s="295"/>
      <c r="C744" s="295"/>
      <c r="D744" s="295"/>
      <c r="E744" s="295"/>
      <c r="F744" s="295"/>
      <c r="G744" s="295"/>
      <c r="H744" s="295"/>
      <c r="I744" s="295"/>
      <c r="J744" s="295"/>
      <c r="K744" s="295"/>
      <c r="L744" s="295"/>
      <c r="M744" s="295"/>
      <c r="N744" s="295"/>
      <c r="O744" s="295"/>
      <c r="P744" s="295"/>
      <c r="Q744" s="295"/>
      <c r="R744" s="295"/>
      <c r="S744" s="296"/>
      <c r="T744" s="295"/>
      <c r="U744" s="296"/>
      <c r="V744" s="295"/>
      <c r="W744" s="295"/>
    </row>
    <row r="745" spans="1:23" ht="15.75" customHeight="1">
      <c r="A745" s="297"/>
      <c r="B745" s="295"/>
      <c r="C745" s="295"/>
      <c r="D745" s="295"/>
      <c r="E745" s="295"/>
      <c r="F745" s="295"/>
      <c r="G745" s="295"/>
      <c r="H745" s="295"/>
      <c r="I745" s="295"/>
      <c r="J745" s="295"/>
      <c r="K745" s="295"/>
      <c r="L745" s="295"/>
      <c r="M745" s="295"/>
      <c r="N745" s="295"/>
      <c r="O745" s="295"/>
      <c r="P745" s="295"/>
      <c r="Q745" s="295"/>
      <c r="R745" s="295"/>
      <c r="S745" s="296"/>
      <c r="T745" s="295"/>
      <c r="U745" s="296"/>
      <c r="V745" s="295"/>
      <c r="W745" s="295"/>
    </row>
    <row r="746" spans="1:23" ht="15.75" customHeight="1">
      <c r="A746" s="297"/>
      <c r="B746" s="295"/>
      <c r="C746" s="295"/>
      <c r="D746" s="295"/>
      <c r="E746" s="295"/>
      <c r="F746" s="295"/>
      <c r="G746" s="295"/>
      <c r="H746" s="295"/>
      <c r="I746" s="295"/>
      <c r="J746" s="295"/>
      <c r="K746" s="295"/>
      <c r="L746" s="295"/>
      <c r="M746" s="295"/>
      <c r="N746" s="295"/>
      <c r="O746" s="295"/>
      <c r="P746" s="295"/>
      <c r="Q746" s="295"/>
      <c r="R746" s="295"/>
      <c r="S746" s="296"/>
      <c r="T746" s="295"/>
      <c r="U746" s="296"/>
      <c r="V746" s="295"/>
      <c r="W746" s="295"/>
    </row>
    <row r="747" spans="1:23" ht="15.75" customHeight="1">
      <c r="A747" s="297"/>
      <c r="B747" s="295"/>
      <c r="C747" s="295"/>
      <c r="D747" s="295"/>
      <c r="E747" s="295"/>
      <c r="F747" s="295"/>
      <c r="G747" s="295"/>
      <c r="H747" s="295"/>
      <c r="I747" s="295"/>
      <c r="J747" s="295"/>
      <c r="K747" s="295"/>
      <c r="L747" s="295"/>
      <c r="M747" s="295"/>
      <c r="N747" s="295"/>
      <c r="O747" s="295"/>
      <c r="P747" s="295"/>
      <c r="Q747" s="295"/>
      <c r="R747" s="295"/>
      <c r="S747" s="296"/>
      <c r="T747" s="295"/>
      <c r="U747" s="296"/>
      <c r="V747" s="295"/>
      <c r="W747" s="295"/>
    </row>
    <row r="748" spans="1:23" ht="15.75" customHeight="1">
      <c r="A748" s="297"/>
      <c r="B748" s="295"/>
      <c r="C748" s="295"/>
      <c r="D748" s="295"/>
      <c r="E748" s="295"/>
      <c r="F748" s="295"/>
      <c r="G748" s="295"/>
      <c r="H748" s="295"/>
      <c r="I748" s="295"/>
      <c r="J748" s="295"/>
      <c r="K748" s="295"/>
      <c r="L748" s="295"/>
      <c r="M748" s="295"/>
      <c r="N748" s="295"/>
      <c r="O748" s="295"/>
      <c r="P748" s="295"/>
      <c r="Q748" s="295"/>
      <c r="R748" s="295"/>
      <c r="S748" s="296"/>
      <c r="T748" s="295"/>
      <c r="U748" s="296"/>
      <c r="V748" s="295"/>
      <c r="W748" s="295"/>
    </row>
    <row r="749" spans="1:23" ht="15.75" customHeight="1">
      <c r="A749" s="297"/>
      <c r="B749" s="295"/>
      <c r="C749" s="295"/>
      <c r="D749" s="295"/>
      <c r="E749" s="295"/>
      <c r="F749" s="295"/>
      <c r="G749" s="295"/>
      <c r="H749" s="295"/>
      <c r="I749" s="295"/>
      <c r="J749" s="295"/>
      <c r="K749" s="295"/>
      <c r="L749" s="295"/>
      <c r="M749" s="295"/>
      <c r="N749" s="295"/>
      <c r="O749" s="295"/>
      <c r="P749" s="295"/>
      <c r="Q749" s="295"/>
      <c r="R749" s="295"/>
      <c r="S749" s="296"/>
      <c r="T749" s="295"/>
      <c r="U749" s="296"/>
      <c r="V749" s="295"/>
      <c r="W749" s="295"/>
    </row>
    <row r="750" spans="1:23" ht="15.75" customHeight="1">
      <c r="A750" s="297"/>
      <c r="B750" s="295"/>
      <c r="C750" s="295"/>
      <c r="D750" s="295"/>
      <c r="E750" s="295"/>
      <c r="F750" s="295"/>
      <c r="G750" s="295"/>
      <c r="H750" s="295"/>
      <c r="I750" s="295"/>
      <c r="J750" s="295"/>
      <c r="K750" s="295"/>
      <c r="L750" s="295"/>
      <c r="M750" s="295"/>
      <c r="N750" s="295"/>
      <c r="O750" s="295"/>
      <c r="P750" s="295"/>
      <c r="Q750" s="295"/>
      <c r="R750" s="295"/>
      <c r="S750" s="296"/>
      <c r="T750" s="295"/>
      <c r="U750" s="296"/>
      <c r="V750" s="295"/>
      <c r="W750" s="295"/>
    </row>
    <row r="751" spans="1:23" ht="15.75" customHeight="1">
      <c r="A751" s="297"/>
      <c r="B751" s="295"/>
      <c r="C751" s="295"/>
      <c r="D751" s="295"/>
      <c r="E751" s="295"/>
      <c r="F751" s="295"/>
      <c r="G751" s="295"/>
      <c r="H751" s="295"/>
      <c r="I751" s="295"/>
      <c r="J751" s="295"/>
      <c r="K751" s="295"/>
      <c r="L751" s="295"/>
      <c r="M751" s="295"/>
      <c r="N751" s="295"/>
      <c r="O751" s="295"/>
      <c r="P751" s="295"/>
      <c r="Q751" s="295"/>
      <c r="R751" s="295"/>
      <c r="S751" s="296"/>
      <c r="T751" s="295"/>
      <c r="U751" s="296"/>
      <c r="V751" s="295"/>
      <c r="W751" s="295"/>
    </row>
    <row r="752" spans="1:23" ht="15.75" customHeight="1">
      <c r="A752" s="297"/>
      <c r="B752" s="295"/>
      <c r="C752" s="295"/>
      <c r="D752" s="295"/>
      <c r="E752" s="295"/>
      <c r="F752" s="295"/>
      <c r="G752" s="295"/>
      <c r="H752" s="295"/>
      <c r="I752" s="295"/>
      <c r="J752" s="295"/>
      <c r="K752" s="295"/>
      <c r="L752" s="295"/>
      <c r="M752" s="295"/>
      <c r="N752" s="295"/>
      <c r="O752" s="295"/>
      <c r="P752" s="295"/>
      <c r="Q752" s="295"/>
      <c r="R752" s="295"/>
      <c r="S752" s="296"/>
      <c r="T752" s="295"/>
      <c r="U752" s="296"/>
      <c r="V752" s="295"/>
      <c r="W752" s="295"/>
    </row>
    <row r="753" spans="1:23" ht="15.75" customHeight="1">
      <c r="A753" s="297"/>
      <c r="B753" s="295"/>
      <c r="C753" s="295"/>
      <c r="D753" s="295"/>
      <c r="E753" s="295"/>
      <c r="F753" s="295"/>
      <c r="G753" s="295"/>
      <c r="H753" s="295"/>
      <c r="I753" s="295"/>
      <c r="J753" s="295"/>
      <c r="K753" s="295"/>
      <c r="L753" s="295"/>
      <c r="M753" s="295"/>
      <c r="N753" s="295"/>
      <c r="O753" s="295"/>
      <c r="P753" s="295"/>
      <c r="Q753" s="295"/>
      <c r="R753" s="295"/>
      <c r="S753" s="296"/>
      <c r="T753" s="295"/>
      <c r="U753" s="296"/>
      <c r="V753" s="295"/>
      <c r="W753" s="295"/>
    </row>
    <row r="754" spans="1:23" ht="15.75" customHeight="1">
      <c r="A754" s="297"/>
      <c r="B754" s="295"/>
      <c r="C754" s="295"/>
      <c r="D754" s="295"/>
      <c r="E754" s="295"/>
      <c r="F754" s="295"/>
      <c r="G754" s="295"/>
      <c r="H754" s="295"/>
      <c r="I754" s="295"/>
      <c r="J754" s="295"/>
      <c r="K754" s="295"/>
      <c r="L754" s="295"/>
      <c r="M754" s="295"/>
      <c r="N754" s="295"/>
      <c r="O754" s="295"/>
      <c r="P754" s="295"/>
      <c r="Q754" s="295"/>
      <c r="R754" s="295"/>
      <c r="S754" s="296"/>
      <c r="T754" s="295"/>
      <c r="U754" s="296"/>
      <c r="V754" s="295"/>
      <c r="W754" s="295"/>
    </row>
    <row r="755" spans="1:23" ht="15.75" customHeight="1">
      <c r="A755" s="297"/>
      <c r="B755" s="295"/>
      <c r="C755" s="295"/>
      <c r="D755" s="295"/>
      <c r="E755" s="295"/>
      <c r="F755" s="295"/>
      <c r="G755" s="295"/>
      <c r="H755" s="295"/>
      <c r="I755" s="295"/>
      <c r="J755" s="295"/>
      <c r="K755" s="295"/>
      <c r="L755" s="295"/>
      <c r="M755" s="295"/>
      <c r="N755" s="295"/>
      <c r="O755" s="295"/>
      <c r="P755" s="295"/>
      <c r="Q755" s="295"/>
      <c r="R755" s="295"/>
      <c r="S755" s="296"/>
      <c r="T755" s="295"/>
      <c r="U755" s="296"/>
      <c r="V755" s="295"/>
      <c r="W755" s="295"/>
    </row>
    <row r="756" spans="1:23" ht="15.75" customHeight="1">
      <c r="A756" s="297"/>
      <c r="B756" s="295"/>
      <c r="C756" s="295"/>
      <c r="D756" s="295"/>
      <c r="E756" s="295"/>
      <c r="F756" s="295"/>
      <c r="G756" s="295"/>
      <c r="H756" s="295"/>
      <c r="I756" s="295"/>
      <c r="J756" s="295"/>
      <c r="K756" s="295"/>
      <c r="L756" s="295"/>
      <c r="M756" s="295"/>
      <c r="N756" s="295"/>
      <c r="O756" s="295"/>
      <c r="P756" s="295"/>
      <c r="Q756" s="295"/>
      <c r="R756" s="295"/>
      <c r="S756" s="296"/>
      <c r="T756" s="295"/>
      <c r="U756" s="296"/>
      <c r="V756" s="295"/>
      <c r="W756" s="295"/>
    </row>
    <row r="757" spans="1:23" ht="15.75" customHeight="1">
      <c r="A757" s="297"/>
      <c r="B757" s="295"/>
      <c r="C757" s="295"/>
      <c r="D757" s="295"/>
      <c r="E757" s="295"/>
      <c r="F757" s="295"/>
      <c r="G757" s="295"/>
      <c r="H757" s="295"/>
      <c r="I757" s="295"/>
      <c r="J757" s="295"/>
      <c r="K757" s="295"/>
      <c r="L757" s="295"/>
      <c r="M757" s="295"/>
      <c r="N757" s="295"/>
      <c r="O757" s="295"/>
      <c r="P757" s="295"/>
      <c r="Q757" s="295"/>
      <c r="R757" s="295"/>
      <c r="S757" s="296"/>
      <c r="T757" s="295"/>
      <c r="U757" s="296"/>
      <c r="V757" s="295"/>
      <c r="W757" s="295"/>
    </row>
    <row r="758" spans="1:23" ht="15.75" customHeight="1">
      <c r="A758" s="297"/>
      <c r="B758" s="295"/>
      <c r="C758" s="295"/>
      <c r="D758" s="295"/>
      <c r="E758" s="295"/>
      <c r="F758" s="295"/>
      <c r="G758" s="295"/>
      <c r="H758" s="295"/>
      <c r="I758" s="295"/>
      <c r="J758" s="295"/>
      <c r="K758" s="295"/>
      <c r="L758" s="295"/>
      <c r="M758" s="295"/>
      <c r="N758" s="295"/>
      <c r="O758" s="295"/>
      <c r="P758" s="295"/>
      <c r="Q758" s="295"/>
      <c r="R758" s="295"/>
      <c r="S758" s="296"/>
      <c r="T758" s="295"/>
      <c r="U758" s="296"/>
      <c r="V758" s="295"/>
      <c r="W758" s="295"/>
    </row>
    <row r="759" spans="1:23" ht="15.75" customHeight="1">
      <c r="A759" s="297"/>
      <c r="B759" s="295"/>
      <c r="C759" s="295"/>
      <c r="D759" s="295"/>
      <c r="E759" s="295"/>
      <c r="F759" s="295"/>
      <c r="G759" s="295"/>
      <c r="H759" s="295"/>
      <c r="I759" s="295"/>
      <c r="J759" s="295"/>
      <c r="K759" s="295"/>
      <c r="L759" s="295"/>
      <c r="M759" s="295"/>
      <c r="N759" s="295"/>
      <c r="O759" s="295"/>
      <c r="P759" s="295"/>
      <c r="Q759" s="295"/>
      <c r="R759" s="295"/>
      <c r="S759" s="296"/>
      <c r="T759" s="295"/>
      <c r="U759" s="296"/>
      <c r="V759" s="295"/>
      <c r="W759" s="295"/>
    </row>
    <row r="760" spans="1:23" ht="15.75" customHeight="1">
      <c r="A760" s="297"/>
      <c r="B760" s="295"/>
      <c r="C760" s="295"/>
      <c r="D760" s="295"/>
      <c r="E760" s="295"/>
      <c r="F760" s="295"/>
      <c r="G760" s="295"/>
      <c r="H760" s="295"/>
      <c r="I760" s="295"/>
      <c r="J760" s="295"/>
      <c r="K760" s="295"/>
      <c r="L760" s="295"/>
      <c r="M760" s="295"/>
      <c r="N760" s="295"/>
      <c r="O760" s="295"/>
      <c r="P760" s="295"/>
      <c r="Q760" s="295"/>
      <c r="R760" s="295"/>
      <c r="S760" s="296"/>
      <c r="T760" s="295"/>
      <c r="U760" s="296"/>
      <c r="V760" s="295"/>
      <c r="W760" s="295"/>
    </row>
    <row r="761" spans="1:23" ht="15.75" customHeight="1">
      <c r="A761" s="297"/>
      <c r="B761" s="295"/>
      <c r="C761" s="295"/>
      <c r="D761" s="295"/>
      <c r="E761" s="295"/>
      <c r="F761" s="295"/>
      <c r="G761" s="295"/>
      <c r="H761" s="295"/>
      <c r="I761" s="295"/>
      <c r="J761" s="295"/>
      <c r="K761" s="295"/>
      <c r="L761" s="295"/>
      <c r="M761" s="295"/>
      <c r="N761" s="295"/>
      <c r="O761" s="295"/>
      <c r="P761" s="295"/>
      <c r="Q761" s="295"/>
      <c r="R761" s="295"/>
      <c r="S761" s="296"/>
      <c r="T761" s="295"/>
      <c r="U761" s="296"/>
      <c r="V761" s="295"/>
      <c r="W761" s="295"/>
    </row>
    <row r="762" spans="1:23" ht="15.75" customHeight="1">
      <c r="A762" s="297"/>
      <c r="B762" s="295"/>
      <c r="C762" s="295"/>
      <c r="D762" s="295"/>
      <c r="E762" s="295"/>
      <c r="F762" s="295"/>
      <c r="G762" s="295"/>
      <c r="H762" s="295"/>
      <c r="I762" s="295"/>
      <c r="J762" s="295"/>
      <c r="K762" s="295"/>
      <c r="L762" s="295"/>
      <c r="M762" s="295"/>
      <c r="N762" s="295"/>
      <c r="O762" s="295"/>
      <c r="P762" s="295"/>
      <c r="Q762" s="295"/>
      <c r="R762" s="295"/>
      <c r="S762" s="296"/>
      <c r="T762" s="295"/>
      <c r="U762" s="296"/>
      <c r="V762" s="295"/>
      <c r="W762" s="295"/>
    </row>
    <row r="763" spans="1:23" ht="15.75" customHeight="1">
      <c r="A763" s="297"/>
      <c r="B763" s="295"/>
      <c r="C763" s="295"/>
      <c r="D763" s="295"/>
      <c r="E763" s="295"/>
      <c r="F763" s="295"/>
      <c r="G763" s="295"/>
      <c r="H763" s="295"/>
      <c r="I763" s="295"/>
      <c r="J763" s="295"/>
      <c r="K763" s="295"/>
      <c r="L763" s="295"/>
      <c r="M763" s="295"/>
      <c r="N763" s="295"/>
      <c r="O763" s="295"/>
      <c r="P763" s="295"/>
      <c r="Q763" s="295"/>
      <c r="R763" s="295"/>
      <c r="S763" s="296"/>
      <c r="T763" s="295"/>
      <c r="U763" s="296"/>
      <c r="V763" s="295"/>
      <c r="W763" s="295"/>
    </row>
    <row r="764" spans="1:23" ht="15.75" customHeight="1">
      <c r="A764" s="297"/>
      <c r="B764" s="295"/>
      <c r="C764" s="295"/>
      <c r="D764" s="295"/>
      <c r="E764" s="295"/>
      <c r="F764" s="295"/>
      <c r="G764" s="295"/>
      <c r="H764" s="295"/>
      <c r="I764" s="295"/>
      <c r="J764" s="295"/>
      <c r="K764" s="295"/>
      <c r="L764" s="295"/>
      <c r="M764" s="295"/>
      <c r="N764" s="295"/>
      <c r="O764" s="295"/>
      <c r="P764" s="295"/>
      <c r="Q764" s="295"/>
      <c r="R764" s="295"/>
      <c r="S764" s="296"/>
      <c r="T764" s="295"/>
      <c r="U764" s="296"/>
      <c r="V764" s="295"/>
      <c r="W764" s="295"/>
    </row>
    <row r="765" spans="1:23" ht="15.75" customHeight="1">
      <c r="A765" s="297"/>
      <c r="B765" s="295"/>
      <c r="C765" s="295"/>
      <c r="D765" s="295"/>
      <c r="E765" s="295"/>
      <c r="F765" s="295"/>
      <c r="G765" s="295"/>
      <c r="H765" s="295"/>
      <c r="I765" s="295"/>
      <c r="J765" s="295"/>
      <c r="K765" s="295"/>
      <c r="L765" s="295"/>
      <c r="M765" s="295"/>
      <c r="N765" s="295"/>
      <c r="O765" s="295"/>
      <c r="P765" s="295"/>
      <c r="Q765" s="295"/>
      <c r="R765" s="295"/>
      <c r="S765" s="296"/>
      <c r="T765" s="295"/>
      <c r="U765" s="296"/>
      <c r="V765" s="295"/>
      <c r="W765" s="295"/>
    </row>
    <row r="766" spans="1:23" ht="15.75" customHeight="1">
      <c r="A766" s="297"/>
      <c r="B766" s="295"/>
      <c r="C766" s="295"/>
      <c r="D766" s="295"/>
      <c r="E766" s="295"/>
      <c r="F766" s="295"/>
      <c r="G766" s="295"/>
      <c r="H766" s="295"/>
      <c r="I766" s="295"/>
      <c r="J766" s="295"/>
      <c r="K766" s="295"/>
      <c r="L766" s="295"/>
      <c r="M766" s="295"/>
      <c r="N766" s="295"/>
      <c r="O766" s="295"/>
      <c r="P766" s="295"/>
      <c r="Q766" s="295"/>
      <c r="R766" s="295"/>
      <c r="S766" s="296"/>
      <c r="T766" s="295"/>
      <c r="U766" s="296"/>
      <c r="V766" s="295"/>
      <c r="W766" s="295"/>
    </row>
    <row r="767" spans="1:23" ht="15.75" customHeight="1">
      <c r="A767" s="297"/>
      <c r="B767" s="295"/>
      <c r="C767" s="295"/>
      <c r="D767" s="295"/>
      <c r="E767" s="295"/>
      <c r="F767" s="295"/>
      <c r="G767" s="295"/>
      <c r="H767" s="295"/>
      <c r="I767" s="295"/>
      <c r="J767" s="295"/>
      <c r="K767" s="295"/>
      <c r="L767" s="295"/>
      <c r="M767" s="295"/>
      <c r="N767" s="295"/>
      <c r="O767" s="295"/>
      <c r="P767" s="295"/>
      <c r="Q767" s="295"/>
      <c r="R767" s="295"/>
      <c r="S767" s="296"/>
      <c r="T767" s="295"/>
      <c r="U767" s="296"/>
      <c r="V767" s="295"/>
      <c r="W767" s="295"/>
    </row>
    <row r="768" spans="1:23" ht="15.75" customHeight="1">
      <c r="A768" s="297"/>
      <c r="B768" s="295"/>
      <c r="C768" s="295"/>
      <c r="D768" s="295"/>
      <c r="E768" s="295"/>
      <c r="F768" s="295"/>
      <c r="G768" s="295"/>
      <c r="H768" s="295"/>
      <c r="I768" s="295"/>
      <c r="J768" s="295"/>
      <c r="K768" s="295"/>
      <c r="L768" s="295"/>
      <c r="M768" s="295"/>
      <c r="N768" s="295"/>
      <c r="O768" s="295"/>
      <c r="P768" s="295"/>
      <c r="Q768" s="295"/>
      <c r="R768" s="295"/>
      <c r="S768" s="296"/>
      <c r="T768" s="295"/>
      <c r="U768" s="296"/>
      <c r="V768" s="295"/>
      <c r="W768" s="295"/>
    </row>
    <row r="769" spans="1:23" ht="15.75" customHeight="1">
      <c r="A769" s="297"/>
      <c r="B769" s="295"/>
      <c r="C769" s="295"/>
      <c r="D769" s="295"/>
      <c r="E769" s="295"/>
      <c r="F769" s="295"/>
      <c r="G769" s="295"/>
      <c r="H769" s="295"/>
      <c r="I769" s="295"/>
      <c r="J769" s="295"/>
      <c r="K769" s="295"/>
      <c r="L769" s="295"/>
      <c r="M769" s="295"/>
      <c r="N769" s="295"/>
      <c r="O769" s="295"/>
      <c r="P769" s="295"/>
      <c r="Q769" s="295"/>
      <c r="R769" s="295"/>
      <c r="S769" s="296"/>
      <c r="T769" s="295"/>
      <c r="U769" s="296"/>
      <c r="V769" s="295"/>
      <c r="W769" s="295"/>
    </row>
    <row r="770" spans="1:23" ht="15.75" customHeight="1">
      <c r="A770" s="297"/>
      <c r="B770" s="295"/>
      <c r="C770" s="295"/>
      <c r="D770" s="295"/>
      <c r="E770" s="295"/>
      <c r="F770" s="295"/>
      <c r="G770" s="295"/>
      <c r="H770" s="295"/>
      <c r="I770" s="295"/>
      <c r="J770" s="295"/>
      <c r="K770" s="295"/>
      <c r="L770" s="295"/>
      <c r="M770" s="295"/>
      <c r="N770" s="295"/>
      <c r="O770" s="295"/>
      <c r="P770" s="295"/>
      <c r="Q770" s="295"/>
      <c r="R770" s="295"/>
      <c r="S770" s="296"/>
      <c r="T770" s="295"/>
      <c r="U770" s="296"/>
      <c r="V770" s="295"/>
      <c r="W770" s="295"/>
    </row>
    <row r="771" spans="1:23" ht="15.75" customHeight="1">
      <c r="A771" s="297"/>
      <c r="B771" s="295"/>
      <c r="C771" s="295"/>
      <c r="D771" s="295"/>
      <c r="E771" s="295"/>
      <c r="F771" s="295"/>
      <c r="G771" s="295"/>
      <c r="H771" s="295"/>
      <c r="I771" s="295"/>
      <c r="J771" s="295"/>
      <c r="K771" s="295"/>
      <c r="L771" s="295"/>
      <c r="M771" s="295"/>
      <c r="N771" s="295"/>
      <c r="O771" s="295"/>
      <c r="P771" s="295"/>
      <c r="Q771" s="295"/>
      <c r="R771" s="295"/>
      <c r="S771" s="296"/>
      <c r="T771" s="295"/>
      <c r="U771" s="296"/>
      <c r="V771" s="295"/>
      <c r="W771" s="295"/>
    </row>
    <row r="772" spans="1:23" ht="15.75" customHeight="1">
      <c r="A772" s="297"/>
      <c r="B772" s="295"/>
      <c r="C772" s="295"/>
      <c r="D772" s="295"/>
      <c r="E772" s="295"/>
      <c r="F772" s="295"/>
      <c r="G772" s="295"/>
      <c r="H772" s="295"/>
      <c r="I772" s="295"/>
      <c r="J772" s="295"/>
      <c r="K772" s="295"/>
      <c r="L772" s="295"/>
      <c r="M772" s="295"/>
      <c r="N772" s="295"/>
      <c r="O772" s="295"/>
      <c r="P772" s="295"/>
      <c r="Q772" s="295"/>
      <c r="R772" s="295"/>
      <c r="S772" s="296"/>
      <c r="T772" s="295"/>
      <c r="U772" s="296"/>
      <c r="V772" s="295"/>
      <c r="W772" s="295"/>
    </row>
    <row r="773" spans="1:23" ht="15.75" customHeight="1">
      <c r="A773" s="297"/>
      <c r="B773" s="295"/>
      <c r="C773" s="295"/>
      <c r="D773" s="295"/>
      <c r="E773" s="295"/>
      <c r="F773" s="295"/>
      <c r="G773" s="295"/>
      <c r="H773" s="295"/>
      <c r="I773" s="295"/>
      <c r="J773" s="295"/>
      <c r="K773" s="295"/>
      <c r="L773" s="295"/>
      <c r="M773" s="295"/>
      <c r="N773" s="295"/>
      <c r="O773" s="295"/>
      <c r="P773" s="295"/>
      <c r="Q773" s="295"/>
      <c r="R773" s="295"/>
      <c r="S773" s="296"/>
      <c r="T773" s="295"/>
      <c r="U773" s="296"/>
      <c r="V773" s="295"/>
      <c r="W773" s="295"/>
    </row>
    <row r="774" spans="1:23" ht="15.75" customHeight="1">
      <c r="A774" s="297"/>
      <c r="B774" s="295"/>
      <c r="C774" s="295"/>
      <c r="D774" s="295"/>
      <c r="E774" s="295"/>
      <c r="F774" s="295"/>
      <c r="G774" s="295"/>
      <c r="H774" s="295"/>
      <c r="I774" s="295"/>
      <c r="J774" s="295"/>
      <c r="K774" s="295"/>
      <c r="L774" s="295"/>
      <c r="M774" s="295"/>
      <c r="N774" s="295"/>
      <c r="O774" s="295"/>
      <c r="P774" s="295"/>
      <c r="Q774" s="295"/>
      <c r="R774" s="295"/>
      <c r="S774" s="296"/>
      <c r="T774" s="295"/>
      <c r="U774" s="296"/>
      <c r="V774" s="295"/>
      <c r="W774" s="295"/>
    </row>
    <row r="775" spans="1:23" ht="15.75" customHeight="1">
      <c r="A775" s="297"/>
      <c r="B775" s="295"/>
      <c r="C775" s="295"/>
      <c r="D775" s="295"/>
      <c r="E775" s="295"/>
      <c r="F775" s="295"/>
      <c r="G775" s="295"/>
      <c r="H775" s="295"/>
      <c r="I775" s="295"/>
      <c r="J775" s="295"/>
      <c r="K775" s="295"/>
      <c r="L775" s="295"/>
      <c r="M775" s="295"/>
      <c r="N775" s="295"/>
      <c r="O775" s="295"/>
      <c r="P775" s="295"/>
      <c r="Q775" s="295"/>
      <c r="R775" s="295"/>
      <c r="S775" s="296"/>
      <c r="T775" s="295"/>
      <c r="U775" s="296"/>
      <c r="V775" s="295"/>
      <c r="W775" s="295"/>
    </row>
    <row r="776" spans="1:23" ht="15.75" customHeight="1">
      <c r="A776" s="297"/>
      <c r="B776" s="295"/>
      <c r="C776" s="295"/>
      <c r="D776" s="295"/>
      <c r="E776" s="295"/>
      <c r="F776" s="295"/>
      <c r="G776" s="295"/>
      <c r="H776" s="295"/>
      <c r="I776" s="295"/>
      <c r="J776" s="295"/>
      <c r="K776" s="295"/>
      <c r="L776" s="295"/>
      <c r="M776" s="295"/>
      <c r="N776" s="295"/>
      <c r="O776" s="295"/>
      <c r="P776" s="295"/>
      <c r="Q776" s="295"/>
      <c r="R776" s="295"/>
      <c r="S776" s="296"/>
      <c r="T776" s="295"/>
      <c r="U776" s="296"/>
      <c r="V776" s="295"/>
      <c r="W776" s="295"/>
    </row>
    <row r="777" spans="1:23" ht="15.75" customHeight="1">
      <c r="A777" s="297"/>
      <c r="B777" s="295"/>
      <c r="C777" s="295"/>
      <c r="D777" s="295"/>
      <c r="E777" s="295"/>
      <c r="F777" s="295"/>
      <c r="G777" s="295"/>
      <c r="H777" s="295"/>
      <c r="I777" s="295"/>
      <c r="J777" s="295"/>
      <c r="K777" s="295"/>
      <c r="L777" s="295"/>
      <c r="M777" s="295"/>
      <c r="N777" s="295"/>
      <c r="O777" s="295"/>
      <c r="P777" s="295"/>
      <c r="Q777" s="295"/>
      <c r="R777" s="295"/>
      <c r="S777" s="296"/>
      <c r="T777" s="295"/>
      <c r="U777" s="296"/>
      <c r="V777" s="295"/>
      <c r="W777" s="295"/>
    </row>
    <row r="778" spans="1:23" ht="15.75" customHeight="1">
      <c r="A778" s="297"/>
      <c r="B778" s="295"/>
      <c r="C778" s="295"/>
      <c r="D778" s="295"/>
      <c r="E778" s="295"/>
      <c r="F778" s="295"/>
      <c r="G778" s="295"/>
      <c r="H778" s="295"/>
      <c r="I778" s="295"/>
      <c r="J778" s="295"/>
      <c r="K778" s="295"/>
      <c r="L778" s="295"/>
      <c r="M778" s="295"/>
      <c r="N778" s="295"/>
      <c r="O778" s="295"/>
      <c r="P778" s="295"/>
      <c r="Q778" s="295"/>
      <c r="R778" s="295"/>
      <c r="S778" s="296"/>
      <c r="T778" s="295"/>
      <c r="U778" s="296"/>
      <c r="V778" s="295"/>
      <c r="W778" s="295"/>
    </row>
    <row r="779" spans="1:23" ht="15.75" customHeight="1">
      <c r="A779" s="297"/>
      <c r="B779" s="295"/>
      <c r="C779" s="295"/>
      <c r="D779" s="295"/>
      <c r="E779" s="295"/>
      <c r="F779" s="295"/>
      <c r="G779" s="295"/>
      <c r="H779" s="295"/>
      <c r="I779" s="295"/>
      <c r="J779" s="295"/>
      <c r="K779" s="295"/>
      <c r="L779" s="295"/>
      <c r="M779" s="295"/>
      <c r="N779" s="295"/>
      <c r="O779" s="295"/>
      <c r="P779" s="295"/>
      <c r="Q779" s="295"/>
      <c r="R779" s="295"/>
      <c r="S779" s="296"/>
      <c r="T779" s="295"/>
      <c r="U779" s="296"/>
      <c r="V779" s="295"/>
      <c r="W779" s="295"/>
    </row>
    <row r="780" spans="1:23" ht="15.75" customHeight="1">
      <c r="A780" s="297"/>
      <c r="B780" s="295"/>
      <c r="C780" s="295"/>
      <c r="D780" s="295"/>
      <c r="E780" s="295"/>
      <c r="F780" s="295"/>
      <c r="G780" s="295"/>
      <c r="H780" s="295"/>
      <c r="I780" s="295"/>
      <c r="J780" s="295"/>
      <c r="K780" s="295"/>
      <c r="L780" s="295"/>
      <c r="M780" s="295"/>
      <c r="N780" s="295"/>
      <c r="O780" s="295"/>
      <c r="P780" s="295"/>
      <c r="Q780" s="295"/>
      <c r="R780" s="295"/>
      <c r="S780" s="296"/>
      <c r="T780" s="295"/>
      <c r="U780" s="296"/>
      <c r="V780" s="295"/>
      <c r="W780" s="295"/>
    </row>
    <row r="781" spans="1:23" ht="15.75" customHeight="1">
      <c r="A781" s="297"/>
      <c r="B781" s="295"/>
      <c r="C781" s="295"/>
      <c r="D781" s="295"/>
      <c r="E781" s="295"/>
      <c r="F781" s="295"/>
      <c r="G781" s="295"/>
      <c r="H781" s="295"/>
      <c r="I781" s="295"/>
      <c r="J781" s="295"/>
      <c r="K781" s="295"/>
      <c r="L781" s="295"/>
      <c r="M781" s="295"/>
      <c r="N781" s="295"/>
      <c r="O781" s="295"/>
      <c r="P781" s="295"/>
      <c r="Q781" s="295"/>
      <c r="R781" s="295"/>
      <c r="S781" s="296"/>
      <c r="T781" s="295"/>
      <c r="U781" s="296"/>
      <c r="V781" s="295"/>
      <c r="W781" s="295"/>
    </row>
    <row r="782" spans="1:23" ht="15.75" customHeight="1">
      <c r="A782" s="297"/>
      <c r="B782" s="295"/>
      <c r="C782" s="295"/>
      <c r="D782" s="295"/>
      <c r="E782" s="295"/>
      <c r="F782" s="295"/>
      <c r="G782" s="295"/>
      <c r="H782" s="295"/>
      <c r="I782" s="295"/>
      <c r="J782" s="295"/>
      <c r="K782" s="295"/>
      <c r="L782" s="295"/>
      <c r="M782" s="295"/>
      <c r="N782" s="295"/>
      <c r="O782" s="295"/>
      <c r="P782" s="295"/>
      <c r="Q782" s="295"/>
      <c r="R782" s="295"/>
      <c r="S782" s="296"/>
      <c r="T782" s="295"/>
      <c r="U782" s="296"/>
      <c r="V782" s="295"/>
      <c r="W782" s="295"/>
    </row>
    <row r="783" spans="1:23" ht="15.75" customHeight="1">
      <c r="A783" s="297"/>
      <c r="B783" s="295"/>
      <c r="C783" s="295"/>
      <c r="D783" s="295"/>
      <c r="E783" s="295"/>
      <c r="F783" s="295"/>
      <c r="G783" s="295"/>
      <c r="H783" s="295"/>
      <c r="I783" s="295"/>
      <c r="J783" s="295"/>
      <c r="K783" s="295"/>
      <c r="L783" s="295"/>
      <c r="M783" s="295"/>
      <c r="N783" s="295"/>
      <c r="O783" s="295"/>
      <c r="P783" s="295"/>
      <c r="Q783" s="295"/>
      <c r="R783" s="295"/>
      <c r="S783" s="296"/>
      <c r="T783" s="295"/>
      <c r="U783" s="296"/>
      <c r="V783" s="295"/>
      <c r="W783" s="295"/>
    </row>
    <row r="784" spans="1:23" ht="15.75" customHeight="1">
      <c r="A784" s="297"/>
      <c r="B784" s="295"/>
      <c r="C784" s="295"/>
      <c r="D784" s="295"/>
      <c r="E784" s="295"/>
      <c r="F784" s="295"/>
      <c r="G784" s="295"/>
      <c r="H784" s="295"/>
      <c r="I784" s="295"/>
      <c r="J784" s="295"/>
      <c r="K784" s="295"/>
      <c r="L784" s="295"/>
      <c r="M784" s="295"/>
      <c r="N784" s="295"/>
      <c r="O784" s="295"/>
      <c r="P784" s="295"/>
      <c r="Q784" s="295"/>
      <c r="R784" s="295"/>
      <c r="S784" s="296"/>
      <c r="T784" s="295"/>
      <c r="U784" s="296"/>
      <c r="V784" s="295"/>
      <c r="W784" s="295"/>
    </row>
    <row r="785" spans="1:23" ht="15.75" customHeight="1">
      <c r="A785" s="297"/>
      <c r="B785" s="295"/>
      <c r="C785" s="295"/>
      <c r="D785" s="295"/>
      <c r="E785" s="295"/>
      <c r="F785" s="295"/>
      <c r="G785" s="295"/>
      <c r="H785" s="295"/>
      <c r="I785" s="295"/>
      <c r="J785" s="295"/>
      <c r="K785" s="295"/>
      <c r="L785" s="295"/>
      <c r="M785" s="295"/>
      <c r="N785" s="295"/>
      <c r="O785" s="295"/>
      <c r="P785" s="295"/>
      <c r="Q785" s="295"/>
      <c r="R785" s="295"/>
      <c r="S785" s="296"/>
      <c r="T785" s="295"/>
      <c r="U785" s="296"/>
      <c r="V785" s="295"/>
      <c r="W785" s="295"/>
    </row>
    <row r="786" spans="1:23" ht="15.75" customHeight="1">
      <c r="A786" s="297"/>
      <c r="B786" s="295"/>
      <c r="C786" s="295"/>
      <c r="D786" s="295"/>
      <c r="E786" s="295"/>
      <c r="F786" s="295"/>
      <c r="G786" s="295"/>
      <c r="H786" s="295"/>
      <c r="I786" s="295"/>
      <c r="J786" s="295"/>
      <c r="K786" s="295"/>
      <c r="L786" s="295"/>
      <c r="M786" s="295"/>
      <c r="N786" s="295"/>
      <c r="O786" s="295"/>
      <c r="P786" s="295"/>
      <c r="Q786" s="295"/>
      <c r="R786" s="295"/>
      <c r="S786" s="296"/>
      <c r="T786" s="295"/>
      <c r="U786" s="296"/>
      <c r="V786" s="295"/>
      <c r="W786" s="295"/>
    </row>
    <row r="787" spans="1:23" ht="15.75" customHeight="1">
      <c r="A787" s="297"/>
      <c r="B787" s="295"/>
      <c r="C787" s="295"/>
      <c r="D787" s="295"/>
      <c r="E787" s="295"/>
      <c r="F787" s="295"/>
      <c r="G787" s="295"/>
      <c r="H787" s="295"/>
      <c r="I787" s="295"/>
      <c r="J787" s="295"/>
      <c r="K787" s="295"/>
      <c r="L787" s="295"/>
      <c r="M787" s="295"/>
      <c r="N787" s="295"/>
      <c r="O787" s="295"/>
      <c r="P787" s="295"/>
      <c r="Q787" s="295"/>
      <c r="R787" s="295"/>
      <c r="S787" s="296"/>
      <c r="T787" s="295"/>
      <c r="U787" s="296"/>
      <c r="V787" s="295"/>
      <c r="W787" s="295"/>
    </row>
    <row r="788" spans="1:23" ht="15.75" customHeight="1">
      <c r="A788" s="297"/>
      <c r="B788" s="295"/>
      <c r="C788" s="295"/>
      <c r="D788" s="295"/>
      <c r="E788" s="295"/>
      <c r="F788" s="295"/>
      <c r="G788" s="295"/>
      <c r="H788" s="295"/>
      <c r="I788" s="295"/>
      <c r="J788" s="295"/>
      <c r="K788" s="295"/>
      <c r="L788" s="295"/>
      <c r="M788" s="295"/>
      <c r="N788" s="295"/>
      <c r="O788" s="295"/>
      <c r="P788" s="295"/>
      <c r="Q788" s="295"/>
      <c r="R788" s="295"/>
      <c r="S788" s="296"/>
      <c r="T788" s="295"/>
      <c r="U788" s="296"/>
      <c r="V788" s="295"/>
      <c r="W788" s="295"/>
    </row>
    <row r="789" spans="1:23" ht="15.75" customHeight="1">
      <c r="A789" s="297"/>
      <c r="B789" s="295"/>
      <c r="C789" s="295"/>
      <c r="D789" s="295"/>
      <c r="E789" s="295"/>
      <c r="F789" s="295"/>
      <c r="G789" s="295"/>
      <c r="H789" s="295"/>
      <c r="I789" s="295"/>
      <c r="J789" s="295"/>
      <c r="K789" s="295"/>
      <c r="L789" s="295"/>
      <c r="M789" s="295"/>
      <c r="N789" s="295"/>
      <c r="O789" s="295"/>
      <c r="P789" s="295"/>
      <c r="Q789" s="295"/>
      <c r="R789" s="295"/>
      <c r="S789" s="296"/>
      <c r="T789" s="295"/>
      <c r="U789" s="296"/>
      <c r="V789" s="295"/>
      <c r="W789" s="295"/>
    </row>
    <row r="790" spans="1:23" ht="15.75" customHeight="1">
      <c r="A790" s="297"/>
      <c r="B790" s="295"/>
      <c r="C790" s="295"/>
      <c r="D790" s="295"/>
      <c r="E790" s="295"/>
      <c r="F790" s="295"/>
      <c r="G790" s="295"/>
      <c r="H790" s="295"/>
      <c r="I790" s="295"/>
      <c r="J790" s="295"/>
      <c r="K790" s="295"/>
      <c r="L790" s="295"/>
      <c r="M790" s="295"/>
      <c r="N790" s="295"/>
      <c r="O790" s="295"/>
      <c r="P790" s="295"/>
      <c r="Q790" s="295"/>
      <c r="R790" s="295"/>
      <c r="S790" s="296"/>
      <c r="T790" s="295"/>
      <c r="U790" s="296"/>
      <c r="V790" s="295"/>
      <c r="W790" s="295"/>
    </row>
    <row r="791" spans="1:23" ht="15.75" customHeight="1">
      <c r="A791" s="297"/>
      <c r="B791" s="295"/>
      <c r="C791" s="295"/>
      <c r="D791" s="295"/>
      <c r="E791" s="295"/>
      <c r="F791" s="295"/>
      <c r="G791" s="295"/>
      <c r="H791" s="295"/>
      <c r="I791" s="295"/>
      <c r="J791" s="295"/>
      <c r="K791" s="295"/>
      <c r="L791" s="295"/>
      <c r="M791" s="295"/>
      <c r="N791" s="295"/>
      <c r="O791" s="295"/>
      <c r="P791" s="295"/>
      <c r="Q791" s="295"/>
      <c r="R791" s="295"/>
      <c r="S791" s="296"/>
      <c r="T791" s="295"/>
      <c r="U791" s="296"/>
      <c r="V791" s="295"/>
      <c r="W791" s="295"/>
    </row>
    <row r="792" spans="1:23" ht="15.75" customHeight="1">
      <c r="A792" s="297"/>
      <c r="B792" s="295"/>
      <c r="C792" s="295"/>
      <c r="D792" s="295"/>
      <c r="E792" s="295"/>
      <c r="F792" s="295"/>
      <c r="G792" s="295"/>
      <c r="H792" s="295"/>
      <c r="I792" s="295"/>
      <c r="J792" s="295"/>
      <c r="K792" s="295"/>
      <c r="L792" s="295"/>
      <c r="M792" s="295"/>
      <c r="N792" s="295"/>
      <c r="O792" s="295"/>
      <c r="P792" s="295"/>
      <c r="Q792" s="295"/>
      <c r="R792" s="295"/>
      <c r="S792" s="296"/>
      <c r="T792" s="295"/>
      <c r="U792" s="296"/>
      <c r="V792" s="295"/>
      <c r="W792" s="295"/>
    </row>
    <row r="793" spans="1:23" ht="15.75" customHeight="1">
      <c r="A793" s="297"/>
      <c r="B793" s="295"/>
      <c r="C793" s="295"/>
      <c r="D793" s="295"/>
      <c r="E793" s="295"/>
      <c r="F793" s="295"/>
      <c r="G793" s="295"/>
      <c r="H793" s="295"/>
      <c r="I793" s="295"/>
      <c r="J793" s="295"/>
      <c r="K793" s="295"/>
      <c r="L793" s="295"/>
      <c r="M793" s="295"/>
      <c r="N793" s="295"/>
      <c r="O793" s="295"/>
      <c r="P793" s="295"/>
      <c r="Q793" s="295"/>
      <c r="R793" s="295"/>
      <c r="S793" s="296"/>
      <c r="T793" s="295"/>
      <c r="U793" s="296"/>
      <c r="V793" s="295"/>
      <c r="W793" s="295"/>
    </row>
    <row r="794" spans="1:23" ht="15.75" customHeight="1">
      <c r="A794" s="297"/>
      <c r="B794" s="295"/>
      <c r="C794" s="295"/>
      <c r="D794" s="295"/>
      <c r="E794" s="295"/>
      <c r="F794" s="295"/>
      <c r="G794" s="295"/>
      <c r="H794" s="295"/>
      <c r="I794" s="295"/>
      <c r="J794" s="295"/>
      <c r="K794" s="295"/>
      <c r="L794" s="295"/>
      <c r="M794" s="295"/>
      <c r="N794" s="295"/>
      <c r="O794" s="295"/>
      <c r="P794" s="295"/>
      <c r="Q794" s="295"/>
      <c r="R794" s="295"/>
      <c r="S794" s="296"/>
      <c r="T794" s="295"/>
      <c r="U794" s="296"/>
      <c r="V794" s="295"/>
      <c r="W794" s="295"/>
    </row>
    <row r="795" spans="1:23" ht="15.75" customHeight="1">
      <c r="A795" s="297"/>
      <c r="B795" s="295"/>
      <c r="C795" s="295"/>
      <c r="D795" s="295"/>
      <c r="E795" s="295"/>
      <c r="F795" s="295"/>
      <c r="G795" s="295"/>
      <c r="H795" s="295"/>
      <c r="I795" s="295"/>
      <c r="J795" s="295"/>
      <c r="K795" s="295"/>
      <c r="L795" s="295"/>
      <c r="M795" s="295"/>
      <c r="N795" s="295"/>
      <c r="O795" s="295"/>
      <c r="P795" s="295"/>
      <c r="Q795" s="295"/>
      <c r="R795" s="295"/>
      <c r="S795" s="296"/>
      <c r="T795" s="295"/>
      <c r="U795" s="296"/>
      <c r="V795" s="295"/>
      <c r="W795" s="295"/>
    </row>
    <row r="796" spans="1:23" ht="15.75" customHeight="1">
      <c r="A796" s="297"/>
      <c r="B796" s="295"/>
      <c r="C796" s="295"/>
      <c r="D796" s="295"/>
      <c r="E796" s="295"/>
      <c r="F796" s="295"/>
      <c r="G796" s="295"/>
      <c r="H796" s="295"/>
      <c r="I796" s="295"/>
      <c r="J796" s="295"/>
      <c r="K796" s="295"/>
      <c r="L796" s="295"/>
      <c r="M796" s="295"/>
      <c r="N796" s="295"/>
      <c r="O796" s="295"/>
      <c r="P796" s="295"/>
      <c r="Q796" s="295"/>
      <c r="R796" s="295"/>
      <c r="S796" s="296"/>
      <c r="T796" s="295"/>
      <c r="U796" s="296"/>
      <c r="V796" s="295"/>
      <c r="W796" s="295"/>
    </row>
    <row r="797" spans="1:23" ht="15.75" customHeight="1">
      <c r="A797" s="297"/>
      <c r="B797" s="295"/>
      <c r="C797" s="295"/>
      <c r="D797" s="295"/>
      <c r="E797" s="295"/>
      <c r="F797" s="295"/>
      <c r="G797" s="295"/>
      <c r="H797" s="295"/>
      <c r="I797" s="295"/>
      <c r="J797" s="295"/>
      <c r="K797" s="295"/>
      <c r="L797" s="295"/>
      <c r="M797" s="295"/>
      <c r="N797" s="295"/>
      <c r="O797" s="295"/>
      <c r="P797" s="295"/>
      <c r="Q797" s="295"/>
      <c r="R797" s="295"/>
      <c r="S797" s="296"/>
      <c r="T797" s="295"/>
      <c r="U797" s="296"/>
      <c r="V797" s="295"/>
      <c r="W797" s="295"/>
    </row>
    <row r="798" spans="1:23" ht="15.75" customHeight="1">
      <c r="A798" s="297"/>
      <c r="B798" s="295"/>
      <c r="C798" s="295"/>
      <c r="D798" s="295"/>
      <c r="E798" s="295"/>
      <c r="F798" s="295"/>
      <c r="G798" s="295"/>
      <c r="H798" s="295"/>
      <c r="I798" s="295"/>
      <c r="J798" s="295"/>
      <c r="K798" s="295"/>
      <c r="L798" s="295"/>
      <c r="M798" s="295"/>
      <c r="N798" s="295"/>
      <c r="O798" s="295"/>
      <c r="P798" s="295"/>
      <c r="Q798" s="295"/>
      <c r="R798" s="295"/>
      <c r="S798" s="296"/>
      <c r="T798" s="295"/>
      <c r="U798" s="296"/>
      <c r="V798" s="295"/>
      <c r="W798" s="295"/>
    </row>
    <row r="799" spans="1:23" ht="15.75" customHeight="1">
      <c r="A799" s="297"/>
      <c r="B799" s="295"/>
      <c r="C799" s="295"/>
      <c r="D799" s="295"/>
      <c r="E799" s="295"/>
      <c r="F799" s="295"/>
      <c r="G799" s="295"/>
      <c r="H799" s="295"/>
      <c r="I799" s="295"/>
      <c r="J799" s="295"/>
      <c r="K799" s="295"/>
      <c r="L799" s="295"/>
      <c r="M799" s="295"/>
      <c r="N799" s="295"/>
      <c r="O799" s="295"/>
      <c r="P799" s="295"/>
      <c r="Q799" s="295"/>
      <c r="R799" s="295"/>
      <c r="S799" s="296"/>
      <c r="T799" s="295"/>
      <c r="U799" s="296"/>
      <c r="V799" s="295"/>
      <c r="W799" s="295"/>
    </row>
    <row r="800" spans="1:23" ht="15.75" customHeight="1">
      <c r="A800" s="297"/>
      <c r="B800" s="295"/>
      <c r="C800" s="295"/>
      <c r="D800" s="295"/>
      <c r="E800" s="295"/>
      <c r="F800" s="295"/>
      <c r="G800" s="295"/>
      <c r="H800" s="295"/>
      <c r="I800" s="295"/>
      <c r="J800" s="295"/>
      <c r="K800" s="295"/>
      <c r="L800" s="295"/>
      <c r="M800" s="295"/>
      <c r="N800" s="295"/>
      <c r="O800" s="295"/>
      <c r="P800" s="295"/>
      <c r="Q800" s="295"/>
      <c r="R800" s="295"/>
      <c r="S800" s="296"/>
      <c r="T800" s="295"/>
      <c r="U800" s="296"/>
      <c r="V800" s="295"/>
      <c r="W800" s="295"/>
    </row>
    <row r="801" spans="1:23" ht="15.75" customHeight="1">
      <c r="A801" s="297"/>
      <c r="B801" s="295"/>
      <c r="C801" s="295"/>
      <c r="D801" s="295"/>
      <c r="E801" s="295"/>
      <c r="F801" s="295"/>
      <c r="G801" s="295"/>
      <c r="H801" s="295"/>
      <c r="I801" s="295"/>
      <c r="J801" s="295"/>
      <c r="K801" s="295"/>
      <c r="L801" s="295"/>
      <c r="M801" s="295"/>
      <c r="N801" s="295"/>
      <c r="O801" s="295"/>
      <c r="P801" s="295"/>
      <c r="Q801" s="295"/>
      <c r="R801" s="295"/>
      <c r="S801" s="296"/>
      <c r="T801" s="295"/>
      <c r="U801" s="296"/>
      <c r="V801" s="295"/>
      <c r="W801" s="295"/>
    </row>
    <row r="802" spans="1:23" ht="15.75" customHeight="1">
      <c r="A802" s="297"/>
      <c r="B802" s="295"/>
      <c r="C802" s="295"/>
      <c r="D802" s="295"/>
      <c r="E802" s="295"/>
      <c r="F802" s="295"/>
      <c r="G802" s="295"/>
      <c r="H802" s="295"/>
      <c r="I802" s="295"/>
      <c r="J802" s="295"/>
      <c r="K802" s="295"/>
      <c r="L802" s="295"/>
      <c r="M802" s="295"/>
      <c r="N802" s="295"/>
      <c r="O802" s="295"/>
      <c r="P802" s="295"/>
      <c r="Q802" s="295"/>
      <c r="R802" s="295"/>
      <c r="S802" s="296"/>
      <c r="T802" s="295"/>
      <c r="U802" s="296"/>
      <c r="V802" s="295"/>
      <c r="W802" s="295"/>
    </row>
    <row r="803" spans="1:23" ht="15.75" customHeight="1">
      <c r="A803" s="297"/>
      <c r="B803" s="295"/>
      <c r="C803" s="295"/>
      <c r="D803" s="295"/>
      <c r="E803" s="295"/>
      <c r="F803" s="295"/>
      <c r="G803" s="295"/>
      <c r="H803" s="295"/>
      <c r="I803" s="295"/>
      <c r="J803" s="295"/>
      <c r="K803" s="295"/>
      <c r="L803" s="295"/>
      <c r="M803" s="295"/>
      <c r="N803" s="295"/>
      <c r="O803" s="295"/>
      <c r="P803" s="295"/>
      <c r="Q803" s="295"/>
      <c r="R803" s="295"/>
      <c r="S803" s="296"/>
      <c r="T803" s="295"/>
      <c r="U803" s="296"/>
      <c r="V803" s="295"/>
      <c r="W803" s="295"/>
    </row>
    <row r="804" spans="1:23" ht="15.75" customHeight="1">
      <c r="A804" s="297"/>
      <c r="B804" s="295"/>
      <c r="C804" s="295"/>
      <c r="D804" s="295"/>
      <c r="E804" s="295"/>
      <c r="F804" s="295"/>
      <c r="G804" s="295"/>
      <c r="H804" s="295"/>
      <c r="I804" s="295"/>
      <c r="J804" s="295"/>
      <c r="K804" s="295"/>
      <c r="L804" s="295"/>
      <c r="M804" s="295"/>
      <c r="N804" s="295"/>
      <c r="O804" s="295"/>
      <c r="P804" s="295"/>
      <c r="Q804" s="295"/>
      <c r="R804" s="295"/>
      <c r="S804" s="296"/>
      <c r="T804" s="295"/>
      <c r="U804" s="296"/>
      <c r="V804" s="295"/>
      <c r="W804" s="295"/>
    </row>
    <row r="805" spans="1:23" ht="15.75" customHeight="1">
      <c r="A805" s="297"/>
      <c r="B805" s="295"/>
      <c r="C805" s="295"/>
      <c r="D805" s="295"/>
      <c r="E805" s="295"/>
      <c r="F805" s="295"/>
      <c r="G805" s="295"/>
      <c r="H805" s="295"/>
      <c r="I805" s="295"/>
      <c r="J805" s="295"/>
      <c r="K805" s="295"/>
      <c r="L805" s="295"/>
      <c r="M805" s="295"/>
      <c r="N805" s="295"/>
      <c r="O805" s="295"/>
      <c r="P805" s="295"/>
      <c r="Q805" s="295"/>
      <c r="R805" s="295"/>
      <c r="S805" s="296"/>
      <c r="T805" s="295"/>
      <c r="U805" s="296"/>
      <c r="V805" s="295"/>
      <c r="W805" s="295"/>
    </row>
    <row r="806" spans="1:23" ht="15.75" customHeight="1">
      <c r="A806" s="297"/>
      <c r="B806" s="295"/>
      <c r="C806" s="295"/>
      <c r="D806" s="295"/>
      <c r="E806" s="295"/>
      <c r="F806" s="295"/>
      <c r="G806" s="295"/>
      <c r="H806" s="295"/>
      <c r="I806" s="295"/>
      <c r="J806" s="295"/>
      <c r="K806" s="295"/>
      <c r="L806" s="295"/>
      <c r="M806" s="295"/>
      <c r="N806" s="295"/>
      <c r="O806" s="295"/>
      <c r="P806" s="295"/>
      <c r="Q806" s="295"/>
      <c r="R806" s="295"/>
      <c r="S806" s="296"/>
      <c r="T806" s="295"/>
      <c r="U806" s="296"/>
      <c r="V806" s="295"/>
      <c r="W806" s="295"/>
    </row>
    <row r="807" spans="1:23" ht="15.75" customHeight="1">
      <c r="A807" s="297"/>
      <c r="B807" s="295"/>
      <c r="C807" s="295"/>
      <c r="D807" s="295"/>
      <c r="E807" s="295"/>
      <c r="F807" s="295"/>
      <c r="G807" s="295"/>
      <c r="H807" s="295"/>
      <c r="I807" s="295"/>
      <c r="J807" s="295"/>
      <c r="K807" s="295"/>
      <c r="L807" s="295"/>
      <c r="M807" s="295"/>
      <c r="N807" s="295"/>
      <c r="O807" s="295"/>
      <c r="P807" s="295"/>
      <c r="Q807" s="295"/>
      <c r="R807" s="295"/>
      <c r="S807" s="296"/>
      <c r="T807" s="295"/>
      <c r="U807" s="296"/>
      <c r="V807" s="295"/>
      <c r="W807" s="295"/>
    </row>
    <row r="808" spans="1:23" ht="15.75" customHeight="1">
      <c r="A808" s="297"/>
      <c r="B808" s="295"/>
      <c r="C808" s="295"/>
      <c r="D808" s="295"/>
      <c r="E808" s="295"/>
      <c r="F808" s="295"/>
      <c r="G808" s="295"/>
      <c r="H808" s="295"/>
      <c r="I808" s="295"/>
      <c r="J808" s="295"/>
      <c r="K808" s="295"/>
      <c r="L808" s="295"/>
      <c r="M808" s="295"/>
      <c r="N808" s="295"/>
      <c r="O808" s="295"/>
      <c r="P808" s="295"/>
      <c r="Q808" s="295"/>
      <c r="R808" s="295"/>
      <c r="S808" s="296"/>
      <c r="T808" s="295"/>
      <c r="U808" s="296"/>
      <c r="V808" s="295"/>
      <c r="W808" s="295"/>
    </row>
    <row r="809" spans="1:23" ht="15.75" customHeight="1">
      <c r="A809" s="297"/>
      <c r="B809" s="295"/>
      <c r="C809" s="295"/>
      <c r="D809" s="295"/>
      <c r="E809" s="295"/>
      <c r="F809" s="295"/>
      <c r="G809" s="295"/>
      <c r="H809" s="295"/>
      <c r="I809" s="295"/>
      <c r="J809" s="295"/>
      <c r="K809" s="295"/>
      <c r="L809" s="295"/>
      <c r="M809" s="295"/>
      <c r="N809" s="295"/>
      <c r="O809" s="295"/>
      <c r="P809" s="295"/>
      <c r="Q809" s="295"/>
      <c r="R809" s="295"/>
      <c r="S809" s="296"/>
      <c r="T809" s="295"/>
      <c r="U809" s="296"/>
      <c r="V809" s="295"/>
      <c r="W809" s="295"/>
    </row>
    <row r="810" spans="1:23" ht="15.75" customHeight="1">
      <c r="A810" s="297"/>
      <c r="B810" s="295"/>
      <c r="C810" s="295"/>
      <c r="D810" s="295"/>
      <c r="E810" s="295"/>
      <c r="F810" s="295"/>
      <c r="G810" s="295"/>
      <c r="H810" s="295"/>
      <c r="I810" s="295"/>
      <c r="J810" s="295"/>
      <c r="K810" s="295"/>
      <c r="L810" s="295"/>
      <c r="M810" s="295"/>
      <c r="N810" s="295"/>
      <c r="O810" s="295"/>
      <c r="P810" s="295"/>
      <c r="Q810" s="295"/>
      <c r="R810" s="295"/>
      <c r="S810" s="296"/>
      <c r="T810" s="295"/>
      <c r="U810" s="296"/>
      <c r="V810" s="295"/>
      <c r="W810" s="295"/>
    </row>
    <row r="811" spans="1:23" ht="15.75" customHeight="1">
      <c r="A811" s="297"/>
      <c r="B811" s="295"/>
      <c r="C811" s="295"/>
      <c r="D811" s="295"/>
      <c r="E811" s="295"/>
      <c r="F811" s="295"/>
      <c r="G811" s="295"/>
      <c r="H811" s="295"/>
      <c r="I811" s="295"/>
      <c r="J811" s="295"/>
      <c r="K811" s="295"/>
      <c r="L811" s="295"/>
      <c r="M811" s="295"/>
      <c r="N811" s="295"/>
      <c r="O811" s="295"/>
      <c r="P811" s="295"/>
      <c r="Q811" s="295"/>
      <c r="R811" s="295"/>
      <c r="S811" s="296"/>
      <c r="T811" s="295"/>
      <c r="U811" s="296"/>
      <c r="V811" s="295"/>
      <c r="W811" s="295"/>
    </row>
    <row r="812" spans="1:23" ht="15.75" customHeight="1">
      <c r="A812" s="297"/>
      <c r="B812" s="295"/>
      <c r="C812" s="295"/>
      <c r="D812" s="295"/>
      <c r="E812" s="295"/>
      <c r="F812" s="295"/>
      <c r="G812" s="295"/>
      <c r="H812" s="295"/>
      <c r="I812" s="295"/>
      <c r="J812" s="295"/>
      <c r="K812" s="295"/>
      <c r="L812" s="295"/>
      <c r="M812" s="295"/>
      <c r="N812" s="295"/>
      <c r="O812" s="295"/>
      <c r="P812" s="295"/>
      <c r="Q812" s="295"/>
      <c r="R812" s="295"/>
      <c r="S812" s="296"/>
      <c r="T812" s="295"/>
      <c r="U812" s="296"/>
      <c r="V812" s="295"/>
      <c r="W812" s="295"/>
    </row>
    <row r="813" spans="1:23" ht="15.75" customHeight="1">
      <c r="A813" s="297"/>
      <c r="B813" s="295"/>
      <c r="C813" s="295"/>
      <c r="D813" s="295"/>
      <c r="E813" s="295"/>
      <c r="F813" s="295"/>
      <c r="G813" s="295"/>
      <c r="H813" s="295"/>
      <c r="I813" s="295"/>
      <c r="J813" s="295"/>
      <c r="K813" s="295"/>
      <c r="L813" s="295"/>
      <c r="M813" s="295"/>
      <c r="N813" s="295"/>
      <c r="O813" s="295"/>
      <c r="P813" s="295"/>
      <c r="Q813" s="295"/>
      <c r="R813" s="295"/>
      <c r="S813" s="296"/>
      <c r="T813" s="295"/>
      <c r="U813" s="296"/>
      <c r="V813" s="295"/>
      <c r="W813" s="295"/>
    </row>
    <row r="814" spans="1:23" ht="15.75" customHeight="1">
      <c r="A814" s="297"/>
      <c r="B814" s="295"/>
      <c r="C814" s="295"/>
      <c r="D814" s="295"/>
      <c r="E814" s="295"/>
      <c r="F814" s="295"/>
      <c r="G814" s="295"/>
      <c r="H814" s="295"/>
      <c r="I814" s="295"/>
      <c r="J814" s="295"/>
      <c r="K814" s="295"/>
      <c r="L814" s="295"/>
      <c r="M814" s="295"/>
      <c r="N814" s="295"/>
      <c r="O814" s="295"/>
      <c r="P814" s="295"/>
      <c r="Q814" s="295"/>
      <c r="R814" s="295"/>
      <c r="S814" s="296"/>
      <c r="T814" s="295"/>
      <c r="U814" s="296"/>
      <c r="V814" s="295"/>
      <c r="W814" s="295"/>
    </row>
    <row r="815" spans="1:23" ht="15.75" customHeight="1">
      <c r="A815" s="297"/>
      <c r="B815" s="295"/>
      <c r="C815" s="295"/>
      <c r="D815" s="295"/>
      <c r="E815" s="295"/>
      <c r="F815" s="295"/>
      <c r="G815" s="295"/>
      <c r="H815" s="295"/>
      <c r="I815" s="295"/>
      <c r="J815" s="295"/>
      <c r="K815" s="295"/>
      <c r="L815" s="295"/>
      <c r="M815" s="295"/>
      <c r="N815" s="295"/>
      <c r="O815" s="295"/>
      <c r="P815" s="295"/>
      <c r="Q815" s="295"/>
      <c r="R815" s="295"/>
      <c r="S815" s="296"/>
      <c r="T815" s="295"/>
      <c r="U815" s="296"/>
      <c r="V815" s="295"/>
      <c r="W815" s="295"/>
    </row>
    <row r="816" spans="1:23" ht="15.75" customHeight="1">
      <c r="A816" s="297"/>
      <c r="B816" s="295"/>
      <c r="C816" s="295"/>
      <c r="D816" s="295"/>
      <c r="E816" s="295"/>
      <c r="F816" s="295"/>
      <c r="G816" s="295"/>
      <c r="H816" s="295"/>
      <c r="I816" s="295"/>
      <c r="J816" s="295"/>
      <c r="K816" s="295"/>
      <c r="L816" s="295"/>
      <c r="M816" s="295"/>
      <c r="N816" s="295"/>
      <c r="O816" s="295"/>
      <c r="P816" s="295"/>
      <c r="Q816" s="295"/>
      <c r="R816" s="295"/>
      <c r="S816" s="296"/>
      <c r="T816" s="295"/>
      <c r="U816" s="296"/>
      <c r="V816" s="295"/>
      <c r="W816" s="295"/>
    </row>
    <row r="817" spans="1:23" ht="15.75" customHeight="1">
      <c r="A817" s="297"/>
      <c r="B817" s="295"/>
      <c r="C817" s="295"/>
      <c r="D817" s="295"/>
      <c r="E817" s="295"/>
      <c r="F817" s="295"/>
      <c r="G817" s="295"/>
      <c r="H817" s="295"/>
      <c r="I817" s="295"/>
      <c r="J817" s="295"/>
      <c r="K817" s="295"/>
      <c r="L817" s="295"/>
      <c r="M817" s="295"/>
      <c r="N817" s="295"/>
      <c r="O817" s="295"/>
      <c r="P817" s="295"/>
      <c r="Q817" s="295"/>
      <c r="R817" s="295"/>
      <c r="S817" s="296"/>
      <c r="T817" s="295"/>
      <c r="U817" s="296"/>
      <c r="V817" s="295"/>
      <c r="W817" s="295"/>
    </row>
    <row r="818" spans="1:23" ht="15.75" customHeight="1">
      <c r="A818" s="297"/>
      <c r="B818" s="295"/>
      <c r="C818" s="295"/>
      <c r="D818" s="295"/>
      <c r="E818" s="295"/>
      <c r="F818" s="295"/>
      <c r="G818" s="295"/>
      <c r="H818" s="295"/>
      <c r="I818" s="295"/>
      <c r="J818" s="295"/>
      <c r="K818" s="295"/>
      <c r="L818" s="295"/>
      <c r="M818" s="295"/>
      <c r="N818" s="295"/>
      <c r="O818" s="295"/>
      <c r="P818" s="295"/>
      <c r="Q818" s="295"/>
      <c r="R818" s="295"/>
      <c r="S818" s="296"/>
      <c r="T818" s="295"/>
      <c r="U818" s="296"/>
      <c r="V818" s="295"/>
      <c r="W818" s="295"/>
    </row>
    <row r="819" spans="1:23" ht="15.75" customHeight="1">
      <c r="A819" s="297"/>
      <c r="B819" s="295"/>
      <c r="C819" s="295"/>
      <c r="D819" s="295"/>
      <c r="E819" s="295"/>
      <c r="F819" s="295"/>
      <c r="G819" s="295"/>
      <c r="H819" s="295"/>
      <c r="I819" s="295"/>
      <c r="J819" s="295"/>
      <c r="K819" s="295"/>
      <c r="L819" s="295"/>
      <c r="M819" s="295"/>
      <c r="N819" s="295"/>
      <c r="O819" s="295"/>
      <c r="P819" s="295"/>
      <c r="Q819" s="295"/>
      <c r="R819" s="295"/>
      <c r="S819" s="296"/>
      <c r="T819" s="295"/>
      <c r="U819" s="296"/>
      <c r="V819" s="295"/>
      <c r="W819" s="295"/>
    </row>
    <row r="820" spans="1:23" ht="15.75" customHeight="1">
      <c r="A820" s="297"/>
      <c r="B820" s="295"/>
      <c r="C820" s="295"/>
      <c r="D820" s="295"/>
      <c r="E820" s="295"/>
      <c r="F820" s="295"/>
      <c r="G820" s="295"/>
      <c r="H820" s="295"/>
      <c r="I820" s="295"/>
      <c r="J820" s="295"/>
      <c r="K820" s="295"/>
      <c r="L820" s="295"/>
      <c r="M820" s="295"/>
      <c r="N820" s="295"/>
      <c r="O820" s="295"/>
      <c r="P820" s="295"/>
      <c r="Q820" s="295"/>
      <c r="R820" s="295"/>
      <c r="S820" s="296"/>
      <c r="T820" s="295"/>
      <c r="U820" s="296"/>
      <c r="V820" s="295"/>
      <c r="W820" s="295"/>
    </row>
    <row r="821" spans="1:23" ht="15.75" customHeight="1">
      <c r="A821" s="297"/>
      <c r="B821" s="295"/>
      <c r="C821" s="295"/>
      <c r="D821" s="295"/>
      <c r="E821" s="295"/>
      <c r="F821" s="295"/>
      <c r="G821" s="295"/>
      <c r="H821" s="295"/>
      <c r="I821" s="295"/>
      <c r="J821" s="295"/>
      <c r="K821" s="295"/>
      <c r="L821" s="295"/>
      <c r="M821" s="295"/>
      <c r="N821" s="295"/>
      <c r="O821" s="295"/>
      <c r="P821" s="295"/>
      <c r="Q821" s="295"/>
      <c r="R821" s="295"/>
      <c r="S821" s="296"/>
      <c r="T821" s="295"/>
      <c r="U821" s="296"/>
      <c r="V821" s="295"/>
      <c r="W821" s="295"/>
    </row>
    <row r="822" spans="1:23" ht="15.75" customHeight="1">
      <c r="A822" s="297"/>
      <c r="B822" s="295"/>
      <c r="C822" s="295"/>
      <c r="D822" s="295"/>
      <c r="E822" s="295"/>
      <c r="F822" s="295"/>
      <c r="G822" s="295"/>
      <c r="H822" s="295"/>
      <c r="I822" s="295"/>
      <c r="J822" s="295"/>
      <c r="K822" s="295"/>
      <c r="L822" s="295"/>
      <c r="M822" s="295"/>
      <c r="N822" s="295"/>
      <c r="O822" s="295"/>
      <c r="P822" s="295"/>
      <c r="Q822" s="295"/>
      <c r="R822" s="295"/>
      <c r="S822" s="296"/>
      <c r="T822" s="295"/>
      <c r="U822" s="296"/>
      <c r="V822" s="295"/>
      <c r="W822" s="295"/>
    </row>
    <row r="823" spans="1:23" ht="15.75" customHeight="1">
      <c r="A823" s="297"/>
      <c r="B823" s="295"/>
      <c r="C823" s="295"/>
      <c r="D823" s="295"/>
      <c r="E823" s="295"/>
      <c r="F823" s="295"/>
      <c r="G823" s="295"/>
      <c r="H823" s="295"/>
      <c r="I823" s="295"/>
      <c r="J823" s="295"/>
      <c r="K823" s="295"/>
      <c r="L823" s="295"/>
      <c r="M823" s="295"/>
      <c r="N823" s="295"/>
      <c r="O823" s="295"/>
      <c r="P823" s="295"/>
      <c r="Q823" s="295"/>
      <c r="R823" s="295"/>
      <c r="S823" s="296"/>
      <c r="T823" s="295"/>
      <c r="U823" s="296"/>
      <c r="V823" s="295"/>
      <c r="W823" s="295"/>
    </row>
    <row r="824" spans="1:23" ht="15.75" customHeight="1">
      <c r="A824" s="297"/>
      <c r="B824" s="295"/>
      <c r="C824" s="295"/>
      <c r="D824" s="295"/>
      <c r="E824" s="295"/>
      <c r="F824" s="295"/>
      <c r="G824" s="295"/>
      <c r="H824" s="295"/>
      <c r="I824" s="295"/>
      <c r="J824" s="295"/>
      <c r="K824" s="295"/>
      <c r="L824" s="295"/>
      <c r="M824" s="295"/>
      <c r="N824" s="295"/>
      <c r="O824" s="295"/>
      <c r="P824" s="295"/>
      <c r="Q824" s="295"/>
      <c r="R824" s="295"/>
      <c r="S824" s="296"/>
      <c r="T824" s="295"/>
      <c r="U824" s="296"/>
      <c r="V824" s="295"/>
      <c r="W824" s="295"/>
    </row>
    <row r="825" spans="1:23" ht="15.75" customHeight="1">
      <c r="A825" s="297"/>
      <c r="B825" s="295"/>
      <c r="C825" s="295"/>
      <c r="D825" s="295"/>
      <c r="E825" s="295"/>
      <c r="F825" s="295"/>
      <c r="G825" s="295"/>
      <c r="H825" s="295"/>
      <c r="I825" s="295"/>
      <c r="J825" s="295"/>
      <c r="K825" s="295"/>
      <c r="L825" s="295"/>
      <c r="M825" s="295"/>
      <c r="N825" s="295"/>
      <c r="O825" s="295"/>
      <c r="P825" s="295"/>
      <c r="Q825" s="295"/>
      <c r="R825" s="295"/>
      <c r="S825" s="296"/>
      <c r="T825" s="295"/>
      <c r="U825" s="296"/>
      <c r="V825" s="295"/>
      <c r="W825" s="295"/>
    </row>
    <row r="826" spans="1:23" ht="15.75" customHeight="1">
      <c r="A826" s="297"/>
      <c r="B826" s="295"/>
      <c r="C826" s="295"/>
      <c r="D826" s="295"/>
      <c r="E826" s="295"/>
      <c r="F826" s="295"/>
      <c r="G826" s="295"/>
      <c r="H826" s="295"/>
      <c r="I826" s="295"/>
      <c r="J826" s="295"/>
      <c r="K826" s="295"/>
      <c r="L826" s="295"/>
      <c r="M826" s="295"/>
      <c r="N826" s="295"/>
      <c r="O826" s="295"/>
      <c r="P826" s="295"/>
      <c r="Q826" s="295"/>
      <c r="R826" s="295"/>
      <c r="S826" s="296"/>
      <c r="T826" s="295"/>
      <c r="U826" s="296"/>
      <c r="V826" s="295"/>
      <c r="W826" s="295"/>
    </row>
    <row r="827" spans="1:23" ht="15.75" customHeight="1">
      <c r="A827" s="297"/>
      <c r="B827" s="295"/>
      <c r="C827" s="295"/>
      <c r="D827" s="295"/>
      <c r="E827" s="295"/>
      <c r="F827" s="295"/>
      <c r="G827" s="295"/>
      <c r="H827" s="295"/>
      <c r="I827" s="295"/>
      <c r="J827" s="295"/>
      <c r="K827" s="295"/>
      <c r="L827" s="295"/>
      <c r="M827" s="295"/>
      <c r="N827" s="295"/>
      <c r="O827" s="295"/>
      <c r="P827" s="295"/>
      <c r="Q827" s="295"/>
      <c r="R827" s="295"/>
      <c r="S827" s="296"/>
      <c r="T827" s="295"/>
      <c r="U827" s="296"/>
      <c r="V827" s="295"/>
      <c r="W827" s="295"/>
    </row>
    <row r="828" spans="1:23" ht="15.75" customHeight="1">
      <c r="A828" s="297"/>
      <c r="B828" s="295"/>
      <c r="C828" s="295"/>
      <c r="D828" s="295"/>
      <c r="E828" s="295"/>
      <c r="F828" s="295"/>
      <c r="G828" s="295"/>
      <c r="H828" s="295"/>
      <c r="I828" s="295"/>
      <c r="J828" s="295"/>
      <c r="K828" s="295"/>
      <c r="L828" s="295"/>
      <c r="M828" s="295"/>
      <c r="N828" s="295"/>
      <c r="O828" s="295"/>
      <c r="P828" s="295"/>
      <c r="Q828" s="295"/>
      <c r="R828" s="295"/>
      <c r="S828" s="296"/>
      <c r="T828" s="295"/>
      <c r="U828" s="296"/>
      <c r="V828" s="295"/>
      <c r="W828" s="295"/>
    </row>
    <row r="829" spans="1:23" ht="15.75" customHeight="1">
      <c r="A829" s="297"/>
      <c r="B829" s="295"/>
      <c r="C829" s="295"/>
      <c r="D829" s="295"/>
      <c r="E829" s="295"/>
      <c r="F829" s="295"/>
      <c r="G829" s="295"/>
      <c r="H829" s="295"/>
      <c r="I829" s="295"/>
      <c r="J829" s="295"/>
      <c r="K829" s="295"/>
      <c r="L829" s="295"/>
      <c r="M829" s="295"/>
      <c r="N829" s="295"/>
      <c r="O829" s="295"/>
      <c r="P829" s="295"/>
      <c r="Q829" s="295"/>
      <c r="R829" s="295"/>
      <c r="S829" s="296"/>
      <c r="T829" s="295"/>
      <c r="U829" s="296"/>
      <c r="V829" s="295"/>
      <c r="W829" s="295"/>
    </row>
    <row r="830" spans="1:23" ht="15.75" customHeight="1">
      <c r="A830" s="297"/>
      <c r="B830" s="295"/>
      <c r="C830" s="295"/>
      <c r="D830" s="295"/>
      <c r="E830" s="295"/>
      <c r="F830" s="295"/>
      <c r="G830" s="295"/>
      <c r="H830" s="295"/>
      <c r="I830" s="295"/>
      <c r="J830" s="295"/>
      <c r="K830" s="295"/>
      <c r="L830" s="295"/>
      <c r="M830" s="295"/>
      <c r="N830" s="295"/>
      <c r="O830" s="295"/>
      <c r="P830" s="295"/>
      <c r="Q830" s="295"/>
      <c r="R830" s="295"/>
      <c r="S830" s="296"/>
      <c r="T830" s="295"/>
      <c r="U830" s="296"/>
      <c r="V830" s="295"/>
      <c r="W830" s="295"/>
    </row>
    <row r="831" spans="1:23" ht="15.75" customHeight="1">
      <c r="A831" s="297"/>
      <c r="B831" s="295"/>
      <c r="C831" s="295"/>
      <c r="D831" s="295"/>
      <c r="E831" s="295"/>
      <c r="F831" s="295"/>
      <c r="G831" s="295"/>
      <c r="H831" s="295"/>
      <c r="I831" s="295"/>
      <c r="J831" s="295"/>
      <c r="K831" s="295"/>
      <c r="L831" s="295"/>
      <c r="M831" s="295"/>
      <c r="N831" s="295"/>
      <c r="O831" s="295"/>
      <c r="P831" s="295"/>
      <c r="Q831" s="295"/>
      <c r="R831" s="295"/>
      <c r="S831" s="296"/>
      <c r="T831" s="295"/>
      <c r="U831" s="296"/>
      <c r="V831" s="295"/>
      <c r="W831" s="295"/>
    </row>
    <row r="832" spans="1:23" ht="15.75" customHeight="1">
      <c r="A832" s="297"/>
      <c r="B832" s="295"/>
      <c r="C832" s="295"/>
      <c r="D832" s="295"/>
      <c r="E832" s="295"/>
      <c r="F832" s="295"/>
      <c r="G832" s="295"/>
      <c r="H832" s="295"/>
      <c r="I832" s="295"/>
      <c r="J832" s="295"/>
      <c r="K832" s="295"/>
      <c r="L832" s="295"/>
      <c r="M832" s="295"/>
      <c r="N832" s="295"/>
      <c r="O832" s="295"/>
      <c r="P832" s="295"/>
      <c r="Q832" s="295"/>
      <c r="R832" s="295"/>
      <c r="S832" s="296"/>
      <c r="T832" s="295"/>
      <c r="U832" s="296"/>
      <c r="V832" s="295"/>
      <c r="W832" s="295"/>
    </row>
    <row r="833" spans="1:23" ht="15.75" customHeight="1">
      <c r="A833" s="297"/>
      <c r="B833" s="295"/>
      <c r="C833" s="295"/>
      <c r="D833" s="295"/>
      <c r="E833" s="295"/>
      <c r="F833" s="295"/>
      <c r="G833" s="295"/>
      <c r="H833" s="295"/>
      <c r="I833" s="295"/>
      <c r="J833" s="295"/>
      <c r="K833" s="295"/>
      <c r="L833" s="295"/>
      <c r="M833" s="295"/>
      <c r="N833" s="295"/>
      <c r="O833" s="295"/>
      <c r="P833" s="295"/>
      <c r="Q833" s="295"/>
      <c r="R833" s="295"/>
      <c r="S833" s="296"/>
      <c r="T833" s="295"/>
      <c r="U833" s="296"/>
      <c r="V833" s="295"/>
      <c r="W833" s="295"/>
    </row>
    <row r="834" spans="1:23" ht="15.75" customHeight="1">
      <c r="A834" s="297"/>
      <c r="B834" s="295"/>
      <c r="C834" s="295"/>
      <c r="D834" s="295"/>
      <c r="E834" s="295"/>
      <c r="F834" s="295"/>
      <c r="G834" s="295"/>
      <c r="H834" s="295"/>
      <c r="I834" s="295"/>
      <c r="J834" s="295"/>
      <c r="K834" s="295"/>
      <c r="L834" s="295"/>
      <c r="M834" s="295"/>
      <c r="N834" s="295"/>
      <c r="O834" s="295"/>
      <c r="P834" s="295"/>
      <c r="Q834" s="295"/>
      <c r="R834" s="295"/>
      <c r="S834" s="296"/>
      <c r="T834" s="295"/>
      <c r="U834" s="296"/>
      <c r="V834" s="295"/>
      <c r="W834" s="295"/>
    </row>
    <row r="835" spans="1:23" ht="15.75" customHeight="1">
      <c r="A835" s="297"/>
      <c r="B835" s="295"/>
      <c r="C835" s="295"/>
      <c r="D835" s="295"/>
      <c r="E835" s="295"/>
      <c r="F835" s="295"/>
      <c r="G835" s="295"/>
      <c r="H835" s="295"/>
      <c r="I835" s="295"/>
      <c r="J835" s="295"/>
      <c r="K835" s="295"/>
      <c r="L835" s="295"/>
      <c r="M835" s="295"/>
      <c r="N835" s="295"/>
      <c r="O835" s="295"/>
      <c r="P835" s="295"/>
      <c r="Q835" s="295"/>
      <c r="R835" s="295"/>
      <c r="S835" s="296"/>
      <c r="T835" s="295"/>
      <c r="U835" s="296"/>
      <c r="V835" s="295"/>
      <c r="W835" s="295"/>
    </row>
    <row r="836" spans="1:23" ht="15.75" customHeight="1">
      <c r="A836" s="297"/>
      <c r="B836" s="295"/>
      <c r="C836" s="295"/>
      <c r="D836" s="295"/>
      <c r="E836" s="295"/>
      <c r="F836" s="295"/>
      <c r="G836" s="295"/>
      <c r="H836" s="295"/>
      <c r="I836" s="295"/>
      <c r="J836" s="295"/>
      <c r="K836" s="295"/>
      <c r="L836" s="295"/>
      <c r="M836" s="295"/>
      <c r="N836" s="295"/>
      <c r="O836" s="295"/>
      <c r="P836" s="295"/>
      <c r="Q836" s="295"/>
      <c r="R836" s="295"/>
      <c r="S836" s="296"/>
      <c r="T836" s="295"/>
      <c r="U836" s="296"/>
      <c r="V836" s="295"/>
      <c r="W836" s="295"/>
    </row>
    <row r="837" spans="1:23" ht="15.75" customHeight="1">
      <c r="A837" s="297"/>
      <c r="B837" s="295"/>
      <c r="C837" s="295"/>
      <c r="D837" s="295"/>
      <c r="E837" s="295"/>
      <c r="F837" s="295"/>
      <c r="G837" s="295"/>
      <c r="H837" s="295"/>
      <c r="I837" s="295"/>
      <c r="J837" s="295"/>
      <c r="K837" s="295"/>
      <c r="L837" s="295"/>
      <c r="M837" s="295"/>
      <c r="N837" s="295"/>
      <c r="O837" s="295"/>
      <c r="P837" s="295"/>
      <c r="Q837" s="295"/>
      <c r="R837" s="295"/>
      <c r="S837" s="296"/>
      <c r="T837" s="295"/>
      <c r="U837" s="296"/>
      <c r="V837" s="295"/>
      <c r="W837" s="295"/>
    </row>
    <row r="838" spans="1:23" ht="15.75" customHeight="1">
      <c r="A838" s="297"/>
      <c r="B838" s="295"/>
      <c r="C838" s="295"/>
      <c r="D838" s="295"/>
      <c r="E838" s="295"/>
      <c r="F838" s="295"/>
      <c r="G838" s="295"/>
      <c r="H838" s="295"/>
      <c r="I838" s="295"/>
      <c r="J838" s="295"/>
      <c r="K838" s="295"/>
      <c r="L838" s="295"/>
      <c r="M838" s="295"/>
      <c r="N838" s="295"/>
      <c r="O838" s="295"/>
      <c r="P838" s="295"/>
      <c r="Q838" s="295"/>
      <c r="R838" s="295"/>
      <c r="S838" s="296"/>
      <c r="T838" s="295"/>
      <c r="U838" s="296"/>
      <c r="V838" s="295"/>
      <c r="W838" s="295"/>
    </row>
    <row r="839" spans="1:23" ht="15.75" customHeight="1">
      <c r="A839" s="297"/>
      <c r="B839" s="295"/>
      <c r="C839" s="295"/>
      <c r="D839" s="295"/>
      <c r="E839" s="295"/>
      <c r="F839" s="295"/>
      <c r="G839" s="295"/>
      <c r="H839" s="295"/>
      <c r="I839" s="295"/>
      <c r="J839" s="295"/>
      <c r="K839" s="295"/>
      <c r="L839" s="295"/>
      <c r="M839" s="295"/>
      <c r="N839" s="295"/>
      <c r="O839" s="295"/>
      <c r="P839" s="295"/>
      <c r="Q839" s="295"/>
      <c r="R839" s="295"/>
      <c r="S839" s="296"/>
      <c r="T839" s="295"/>
      <c r="U839" s="296"/>
      <c r="V839" s="295"/>
      <c r="W839" s="295"/>
    </row>
    <row r="840" spans="1:23" ht="15.75" customHeight="1">
      <c r="A840" s="297"/>
      <c r="B840" s="295"/>
      <c r="C840" s="295"/>
      <c r="D840" s="295"/>
      <c r="E840" s="295"/>
      <c r="F840" s="295"/>
      <c r="G840" s="295"/>
      <c r="H840" s="295"/>
      <c r="I840" s="295"/>
      <c r="J840" s="295"/>
      <c r="K840" s="295"/>
      <c r="L840" s="295"/>
      <c r="M840" s="295"/>
      <c r="N840" s="295"/>
      <c r="O840" s="295"/>
      <c r="P840" s="295"/>
      <c r="Q840" s="295"/>
      <c r="R840" s="295"/>
      <c r="S840" s="296"/>
      <c r="T840" s="295"/>
      <c r="U840" s="296"/>
      <c r="V840" s="295"/>
      <c r="W840" s="295"/>
    </row>
    <row r="841" spans="1:23" ht="15.75" customHeight="1">
      <c r="A841" s="297"/>
      <c r="B841" s="295"/>
      <c r="C841" s="295"/>
      <c r="D841" s="295"/>
      <c r="E841" s="295"/>
      <c r="F841" s="295"/>
      <c r="G841" s="295"/>
      <c r="H841" s="295"/>
      <c r="I841" s="295"/>
      <c r="J841" s="295"/>
      <c r="K841" s="295"/>
      <c r="L841" s="295"/>
      <c r="M841" s="295"/>
      <c r="N841" s="295"/>
      <c r="O841" s="295"/>
      <c r="P841" s="295"/>
      <c r="Q841" s="295"/>
      <c r="R841" s="295"/>
      <c r="S841" s="296"/>
      <c r="T841" s="295"/>
      <c r="U841" s="296"/>
      <c r="V841" s="295"/>
      <c r="W841" s="295"/>
    </row>
    <row r="842" spans="1:23" ht="15.75" customHeight="1">
      <c r="A842" s="297"/>
      <c r="B842" s="295"/>
      <c r="C842" s="295"/>
      <c r="D842" s="295"/>
      <c r="E842" s="295"/>
      <c r="F842" s="295"/>
      <c r="G842" s="295"/>
      <c r="H842" s="295"/>
      <c r="I842" s="295"/>
      <c r="J842" s="295"/>
      <c r="K842" s="295"/>
      <c r="L842" s="295"/>
      <c r="M842" s="295"/>
      <c r="N842" s="295"/>
      <c r="O842" s="295"/>
      <c r="P842" s="295"/>
      <c r="Q842" s="295"/>
      <c r="R842" s="295"/>
      <c r="S842" s="296"/>
      <c r="T842" s="295"/>
      <c r="U842" s="296"/>
      <c r="V842" s="295"/>
      <c r="W842" s="295"/>
    </row>
    <row r="843" spans="1:23" ht="15.75" customHeight="1">
      <c r="A843" s="297"/>
      <c r="B843" s="295"/>
      <c r="C843" s="295"/>
      <c r="D843" s="295"/>
      <c r="E843" s="295"/>
      <c r="F843" s="295"/>
      <c r="G843" s="295"/>
      <c r="H843" s="295"/>
      <c r="I843" s="295"/>
      <c r="J843" s="295"/>
      <c r="K843" s="295"/>
      <c r="L843" s="295"/>
      <c r="M843" s="295"/>
      <c r="N843" s="295"/>
      <c r="O843" s="295"/>
      <c r="P843" s="295"/>
      <c r="Q843" s="295"/>
      <c r="R843" s="295"/>
      <c r="S843" s="296"/>
      <c r="T843" s="295"/>
      <c r="U843" s="296"/>
      <c r="V843" s="295"/>
      <c r="W843" s="295"/>
    </row>
    <row r="844" spans="1:23" ht="15.75" customHeight="1">
      <c r="A844" s="297"/>
      <c r="B844" s="295"/>
      <c r="C844" s="295"/>
      <c r="D844" s="295"/>
      <c r="E844" s="295"/>
      <c r="F844" s="295"/>
      <c r="G844" s="295"/>
      <c r="H844" s="295"/>
      <c r="I844" s="295"/>
      <c r="J844" s="295"/>
      <c r="K844" s="295"/>
      <c r="L844" s="295"/>
      <c r="M844" s="295"/>
      <c r="N844" s="295"/>
      <c r="O844" s="295"/>
      <c r="P844" s="295"/>
      <c r="Q844" s="295"/>
      <c r="R844" s="295"/>
      <c r="S844" s="296"/>
      <c r="T844" s="295"/>
      <c r="U844" s="296"/>
      <c r="V844" s="295"/>
      <c r="W844" s="295"/>
    </row>
    <row r="845" spans="1:23" ht="15.75" customHeight="1">
      <c r="A845" s="297"/>
      <c r="B845" s="295"/>
      <c r="C845" s="295"/>
      <c r="D845" s="295"/>
      <c r="E845" s="295"/>
      <c r="F845" s="295"/>
      <c r="G845" s="295"/>
      <c r="H845" s="295"/>
      <c r="I845" s="295"/>
      <c r="J845" s="295"/>
      <c r="K845" s="295"/>
      <c r="L845" s="295"/>
      <c r="M845" s="295"/>
      <c r="N845" s="295"/>
      <c r="O845" s="295"/>
      <c r="P845" s="295"/>
      <c r="Q845" s="295"/>
      <c r="R845" s="295"/>
      <c r="S845" s="296"/>
      <c r="T845" s="295"/>
      <c r="U845" s="296"/>
      <c r="V845" s="295"/>
      <c r="W845" s="295"/>
    </row>
    <row r="846" spans="1:23" ht="15.75" customHeight="1">
      <c r="A846" s="297"/>
      <c r="B846" s="295"/>
      <c r="C846" s="295"/>
      <c r="D846" s="295"/>
      <c r="E846" s="295"/>
      <c r="F846" s="295"/>
      <c r="G846" s="295"/>
      <c r="H846" s="295"/>
      <c r="I846" s="295"/>
      <c r="J846" s="295"/>
      <c r="K846" s="295"/>
      <c r="L846" s="295"/>
      <c r="M846" s="295"/>
      <c r="N846" s="295"/>
      <c r="O846" s="295"/>
      <c r="P846" s="295"/>
      <c r="Q846" s="295"/>
      <c r="R846" s="295"/>
      <c r="S846" s="296"/>
      <c r="T846" s="295"/>
      <c r="U846" s="296"/>
      <c r="V846" s="295"/>
      <c r="W846" s="295"/>
    </row>
    <row r="847" spans="1:23" ht="15.75" customHeight="1">
      <c r="A847" s="297"/>
      <c r="B847" s="295"/>
      <c r="C847" s="295"/>
      <c r="D847" s="295"/>
      <c r="E847" s="295"/>
      <c r="F847" s="295"/>
      <c r="G847" s="295"/>
      <c r="H847" s="295"/>
      <c r="I847" s="295"/>
      <c r="J847" s="295"/>
      <c r="K847" s="295"/>
      <c r="L847" s="295"/>
      <c r="M847" s="295"/>
      <c r="N847" s="295"/>
      <c r="O847" s="295"/>
      <c r="P847" s="295"/>
      <c r="Q847" s="295"/>
      <c r="R847" s="295"/>
      <c r="S847" s="296"/>
      <c r="T847" s="295"/>
      <c r="U847" s="296"/>
      <c r="V847" s="295"/>
      <c r="W847" s="295"/>
    </row>
    <row r="848" spans="1:23" ht="15.75" customHeight="1">
      <c r="A848" s="297"/>
      <c r="B848" s="295"/>
      <c r="C848" s="295"/>
      <c r="D848" s="295"/>
      <c r="E848" s="295"/>
      <c r="F848" s="295"/>
      <c r="G848" s="295"/>
      <c r="H848" s="295"/>
      <c r="I848" s="295"/>
      <c r="J848" s="295"/>
      <c r="K848" s="295"/>
      <c r="L848" s="295"/>
      <c r="M848" s="295"/>
      <c r="N848" s="295"/>
      <c r="O848" s="295"/>
      <c r="P848" s="295"/>
      <c r="Q848" s="295"/>
      <c r="R848" s="295"/>
      <c r="S848" s="296"/>
      <c r="T848" s="295"/>
      <c r="U848" s="296"/>
      <c r="V848" s="295"/>
      <c r="W848" s="295"/>
    </row>
    <row r="849" spans="1:23" ht="15.75" customHeight="1">
      <c r="A849" s="297"/>
      <c r="B849" s="295"/>
      <c r="C849" s="295"/>
      <c r="D849" s="295"/>
      <c r="E849" s="295"/>
      <c r="F849" s="295"/>
      <c r="G849" s="295"/>
      <c r="H849" s="295"/>
      <c r="I849" s="295"/>
      <c r="J849" s="295"/>
      <c r="K849" s="295"/>
      <c r="L849" s="295"/>
      <c r="M849" s="295"/>
      <c r="N849" s="295"/>
      <c r="O849" s="295"/>
      <c r="P849" s="295"/>
      <c r="Q849" s="295"/>
      <c r="R849" s="295"/>
      <c r="S849" s="296"/>
      <c r="T849" s="295"/>
      <c r="U849" s="296"/>
      <c r="V849" s="295"/>
      <c r="W849" s="295"/>
    </row>
    <row r="850" spans="1:23" ht="15.75" customHeight="1">
      <c r="A850" s="297"/>
      <c r="B850" s="295"/>
      <c r="C850" s="295"/>
      <c r="D850" s="295"/>
      <c r="E850" s="295"/>
      <c r="F850" s="295"/>
      <c r="G850" s="295"/>
      <c r="H850" s="295"/>
      <c r="I850" s="295"/>
      <c r="J850" s="295"/>
      <c r="K850" s="295"/>
      <c r="L850" s="295"/>
      <c r="M850" s="295"/>
      <c r="N850" s="295"/>
      <c r="O850" s="295"/>
      <c r="P850" s="295"/>
      <c r="Q850" s="295"/>
      <c r="R850" s="295"/>
      <c r="S850" s="296"/>
      <c r="T850" s="295"/>
      <c r="U850" s="296"/>
      <c r="V850" s="295"/>
      <c r="W850" s="295"/>
    </row>
    <row r="851" spans="1:23" ht="15.75" customHeight="1">
      <c r="A851" s="297"/>
      <c r="B851" s="295"/>
      <c r="C851" s="295"/>
      <c r="D851" s="295"/>
      <c r="E851" s="295"/>
      <c r="F851" s="295"/>
      <c r="G851" s="295"/>
      <c r="H851" s="295"/>
      <c r="I851" s="295"/>
      <c r="J851" s="295"/>
      <c r="K851" s="295"/>
      <c r="L851" s="295"/>
      <c r="M851" s="295"/>
      <c r="N851" s="295"/>
      <c r="O851" s="295"/>
      <c r="P851" s="295"/>
      <c r="Q851" s="295"/>
      <c r="R851" s="295"/>
      <c r="S851" s="296"/>
      <c r="T851" s="295"/>
      <c r="U851" s="296"/>
      <c r="V851" s="295"/>
      <c r="W851" s="295"/>
    </row>
    <row r="852" spans="1:23" ht="15.75" customHeight="1">
      <c r="A852" s="297"/>
      <c r="B852" s="295"/>
      <c r="C852" s="295"/>
      <c r="D852" s="295"/>
      <c r="E852" s="295"/>
      <c r="F852" s="295"/>
      <c r="G852" s="295"/>
      <c r="H852" s="295"/>
      <c r="I852" s="295"/>
      <c r="J852" s="295"/>
      <c r="K852" s="295"/>
      <c r="L852" s="295"/>
      <c r="M852" s="295"/>
      <c r="N852" s="295"/>
      <c r="O852" s="295"/>
      <c r="P852" s="295"/>
      <c r="Q852" s="295"/>
      <c r="R852" s="295"/>
      <c r="S852" s="296"/>
      <c r="T852" s="295"/>
      <c r="U852" s="296"/>
      <c r="V852" s="295"/>
      <c r="W852" s="295"/>
    </row>
    <row r="853" spans="1:23" ht="15.75" customHeight="1">
      <c r="A853" s="297"/>
      <c r="B853" s="295"/>
      <c r="C853" s="295"/>
      <c r="D853" s="295"/>
      <c r="E853" s="295"/>
      <c r="F853" s="295"/>
      <c r="G853" s="295"/>
      <c r="H853" s="295"/>
      <c r="I853" s="295"/>
      <c r="J853" s="295"/>
      <c r="K853" s="295"/>
      <c r="L853" s="295"/>
      <c r="M853" s="295"/>
      <c r="N853" s="295"/>
      <c r="O853" s="295"/>
      <c r="P853" s="295"/>
      <c r="Q853" s="295"/>
      <c r="R853" s="295"/>
      <c r="S853" s="296"/>
      <c r="T853" s="295"/>
      <c r="U853" s="296"/>
      <c r="V853" s="295"/>
      <c r="W853" s="295"/>
    </row>
    <row r="854" spans="1:23" ht="15.75" customHeight="1">
      <c r="A854" s="297"/>
      <c r="B854" s="295"/>
      <c r="C854" s="295"/>
      <c r="D854" s="295"/>
      <c r="E854" s="295"/>
      <c r="F854" s="295"/>
      <c r="G854" s="295"/>
      <c r="H854" s="295"/>
      <c r="I854" s="295"/>
      <c r="J854" s="295"/>
      <c r="K854" s="295"/>
      <c r="L854" s="295"/>
      <c r="M854" s="295"/>
      <c r="N854" s="295"/>
      <c r="O854" s="295"/>
      <c r="P854" s="295"/>
      <c r="Q854" s="295"/>
      <c r="R854" s="295"/>
      <c r="S854" s="296"/>
      <c r="T854" s="295"/>
      <c r="U854" s="296"/>
      <c r="V854" s="295"/>
      <c r="W854" s="295"/>
    </row>
    <row r="855" spans="1:23" ht="15.75" customHeight="1">
      <c r="A855" s="297"/>
      <c r="B855" s="295"/>
      <c r="C855" s="295"/>
      <c r="D855" s="295"/>
      <c r="E855" s="295"/>
      <c r="F855" s="295"/>
      <c r="G855" s="295"/>
      <c r="H855" s="295"/>
      <c r="I855" s="295"/>
      <c r="J855" s="295"/>
      <c r="K855" s="295"/>
      <c r="L855" s="295"/>
      <c r="M855" s="295"/>
      <c r="N855" s="295"/>
      <c r="O855" s="295"/>
      <c r="P855" s="295"/>
      <c r="Q855" s="295"/>
      <c r="R855" s="295"/>
      <c r="S855" s="296"/>
      <c r="T855" s="295"/>
      <c r="U855" s="296"/>
      <c r="V855" s="295"/>
      <c r="W855" s="295"/>
    </row>
    <row r="856" spans="1:23" ht="15.75" customHeight="1">
      <c r="A856" s="297"/>
      <c r="B856" s="295"/>
      <c r="C856" s="295"/>
      <c r="D856" s="295"/>
      <c r="E856" s="295"/>
      <c r="F856" s="295"/>
      <c r="G856" s="295"/>
      <c r="H856" s="295"/>
      <c r="I856" s="295"/>
      <c r="J856" s="295"/>
      <c r="K856" s="295"/>
      <c r="L856" s="295"/>
      <c r="M856" s="295"/>
      <c r="N856" s="295"/>
      <c r="O856" s="295"/>
      <c r="P856" s="295"/>
      <c r="Q856" s="295"/>
      <c r="R856" s="295"/>
      <c r="S856" s="296"/>
      <c r="T856" s="295"/>
      <c r="U856" s="296"/>
      <c r="V856" s="295"/>
      <c r="W856" s="295"/>
    </row>
    <row r="857" spans="1:23" ht="15.75" customHeight="1">
      <c r="A857" s="297"/>
      <c r="B857" s="295"/>
      <c r="C857" s="295"/>
      <c r="D857" s="295"/>
      <c r="E857" s="295"/>
      <c r="F857" s="295"/>
      <c r="G857" s="295"/>
      <c r="H857" s="295"/>
      <c r="I857" s="295"/>
      <c r="J857" s="295"/>
      <c r="K857" s="295"/>
      <c r="L857" s="295"/>
      <c r="M857" s="295"/>
      <c r="N857" s="295"/>
      <c r="O857" s="295"/>
      <c r="P857" s="295"/>
      <c r="Q857" s="295"/>
      <c r="R857" s="295"/>
      <c r="S857" s="296"/>
      <c r="T857" s="295"/>
      <c r="U857" s="296"/>
      <c r="V857" s="295"/>
      <c r="W857" s="295"/>
    </row>
    <row r="858" spans="1:23" ht="15.75" customHeight="1">
      <c r="A858" s="297"/>
      <c r="B858" s="295"/>
      <c r="C858" s="295"/>
      <c r="D858" s="295"/>
      <c r="E858" s="295"/>
      <c r="F858" s="295"/>
      <c r="G858" s="295"/>
      <c r="H858" s="295"/>
      <c r="I858" s="295"/>
      <c r="J858" s="295"/>
      <c r="K858" s="295"/>
      <c r="L858" s="295"/>
      <c r="M858" s="295"/>
      <c r="N858" s="295"/>
      <c r="O858" s="295"/>
      <c r="P858" s="295"/>
      <c r="Q858" s="295"/>
      <c r="R858" s="295"/>
      <c r="S858" s="296"/>
      <c r="T858" s="295"/>
      <c r="U858" s="296"/>
      <c r="V858" s="295"/>
      <c r="W858" s="295"/>
    </row>
    <row r="859" spans="1:23" ht="15.75" customHeight="1">
      <c r="A859" s="297"/>
      <c r="B859" s="295"/>
      <c r="C859" s="295"/>
      <c r="D859" s="295"/>
      <c r="E859" s="295"/>
      <c r="F859" s="295"/>
      <c r="G859" s="295"/>
      <c r="H859" s="295"/>
      <c r="I859" s="295"/>
      <c r="J859" s="295"/>
      <c r="K859" s="295"/>
      <c r="L859" s="295"/>
      <c r="M859" s="295"/>
      <c r="N859" s="295"/>
      <c r="O859" s="295"/>
      <c r="P859" s="295"/>
      <c r="Q859" s="295"/>
      <c r="R859" s="295"/>
      <c r="S859" s="296"/>
      <c r="T859" s="295"/>
      <c r="U859" s="296"/>
      <c r="V859" s="295"/>
      <c r="W859" s="295"/>
    </row>
    <row r="860" spans="1:23" ht="15.75" customHeight="1">
      <c r="A860" s="297"/>
      <c r="B860" s="295"/>
      <c r="C860" s="295"/>
      <c r="D860" s="295"/>
      <c r="E860" s="295"/>
      <c r="F860" s="295"/>
      <c r="G860" s="295"/>
      <c r="H860" s="295"/>
      <c r="I860" s="295"/>
      <c r="J860" s="295"/>
      <c r="K860" s="295"/>
      <c r="L860" s="295"/>
      <c r="M860" s="295"/>
      <c r="N860" s="295"/>
      <c r="O860" s="295"/>
      <c r="P860" s="295"/>
      <c r="Q860" s="295"/>
      <c r="R860" s="295"/>
      <c r="S860" s="296"/>
      <c r="T860" s="295"/>
      <c r="U860" s="296"/>
      <c r="V860" s="295"/>
      <c r="W860" s="295"/>
    </row>
    <row r="861" spans="1:23" ht="15.75" customHeight="1">
      <c r="A861" s="297"/>
      <c r="B861" s="295"/>
      <c r="C861" s="295"/>
      <c r="D861" s="295"/>
      <c r="E861" s="295"/>
      <c r="F861" s="295"/>
      <c r="G861" s="295"/>
      <c r="H861" s="295"/>
      <c r="I861" s="295"/>
      <c r="J861" s="295"/>
      <c r="K861" s="295"/>
      <c r="L861" s="295"/>
      <c r="M861" s="295"/>
      <c r="N861" s="295"/>
      <c r="O861" s="295"/>
      <c r="P861" s="295"/>
      <c r="Q861" s="295"/>
      <c r="R861" s="295"/>
      <c r="S861" s="296"/>
      <c r="T861" s="295"/>
      <c r="U861" s="296"/>
      <c r="V861" s="295"/>
      <c r="W861" s="295"/>
    </row>
    <row r="862" spans="1:23" ht="15.75" customHeight="1">
      <c r="A862" s="297"/>
      <c r="B862" s="295"/>
      <c r="C862" s="295"/>
      <c r="D862" s="295"/>
      <c r="E862" s="295"/>
      <c r="F862" s="295"/>
      <c r="G862" s="295"/>
      <c r="H862" s="295"/>
      <c r="I862" s="295"/>
      <c r="J862" s="295"/>
      <c r="K862" s="295"/>
      <c r="L862" s="295"/>
      <c r="M862" s="295"/>
      <c r="N862" s="295"/>
      <c r="O862" s="295"/>
      <c r="P862" s="295"/>
      <c r="Q862" s="295"/>
      <c r="R862" s="295"/>
      <c r="S862" s="296"/>
      <c r="T862" s="295"/>
      <c r="U862" s="296"/>
      <c r="V862" s="295"/>
      <c r="W862" s="295"/>
    </row>
    <row r="863" spans="1:23" ht="15.75" customHeight="1">
      <c r="A863" s="297"/>
      <c r="B863" s="295"/>
      <c r="C863" s="295"/>
      <c r="D863" s="295"/>
      <c r="E863" s="295"/>
      <c r="F863" s="295"/>
      <c r="G863" s="295"/>
      <c r="H863" s="295"/>
      <c r="I863" s="295"/>
      <c r="J863" s="295"/>
      <c r="K863" s="295"/>
      <c r="L863" s="295"/>
      <c r="M863" s="295"/>
      <c r="N863" s="295"/>
      <c r="O863" s="295"/>
      <c r="P863" s="295"/>
      <c r="Q863" s="295"/>
      <c r="R863" s="295"/>
      <c r="S863" s="296"/>
      <c r="T863" s="295"/>
      <c r="U863" s="296"/>
      <c r="V863" s="295"/>
      <c r="W863" s="295"/>
    </row>
    <row r="864" spans="1:23" ht="15.75" customHeight="1">
      <c r="A864" s="297"/>
      <c r="B864" s="295"/>
      <c r="C864" s="295"/>
      <c r="D864" s="295"/>
      <c r="E864" s="295"/>
      <c r="F864" s="295"/>
      <c r="G864" s="295"/>
      <c r="H864" s="295"/>
      <c r="I864" s="295"/>
      <c r="J864" s="295"/>
      <c r="K864" s="295"/>
      <c r="L864" s="295"/>
      <c r="M864" s="295"/>
      <c r="N864" s="295"/>
      <c r="O864" s="295"/>
      <c r="P864" s="295"/>
      <c r="Q864" s="295"/>
      <c r="R864" s="295"/>
      <c r="S864" s="296"/>
      <c r="T864" s="295"/>
      <c r="U864" s="296"/>
      <c r="V864" s="295"/>
      <c r="W864" s="295"/>
    </row>
    <row r="865" spans="1:23" ht="15.75" customHeight="1">
      <c r="A865" s="297"/>
      <c r="B865" s="295"/>
      <c r="C865" s="295"/>
      <c r="D865" s="295"/>
      <c r="E865" s="295"/>
      <c r="F865" s="295"/>
      <c r="G865" s="295"/>
      <c r="H865" s="295"/>
      <c r="I865" s="295"/>
      <c r="J865" s="295"/>
      <c r="K865" s="295"/>
      <c r="L865" s="295"/>
      <c r="M865" s="295"/>
      <c r="N865" s="295"/>
      <c r="O865" s="295"/>
      <c r="P865" s="295"/>
      <c r="Q865" s="295"/>
      <c r="R865" s="295"/>
      <c r="S865" s="296"/>
      <c r="T865" s="295"/>
      <c r="U865" s="296"/>
      <c r="V865" s="295"/>
      <c r="W865" s="295"/>
    </row>
    <row r="866" spans="1:23" ht="15.75" customHeight="1">
      <c r="A866" s="297"/>
      <c r="B866" s="295"/>
      <c r="C866" s="295"/>
      <c r="D866" s="295"/>
      <c r="E866" s="295"/>
      <c r="F866" s="295"/>
      <c r="G866" s="295"/>
      <c r="H866" s="295"/>
      <c r="I866" s="295"/>
      <c r="J866" s="295"/>
      <c r="K866" s="295"/>
      <c r="L866" s="295"/>
      <c r="M866" s="295"/>
      <c r="N866" s="295"/>
      <c r="O866" s="295"/>
      <c r="P866" s="295"/>
      <c r="Q866" s="295"/>
      <c r="R866" s="295"/>
      <c r="S866" s="296"/>
      <c r="T866" s="295"/>
      <c r="U866" s="296"/>
      <c r="V866" s="295"/>
      <c r="W866" s="295"/>
    </row>
    <row r="867" spans="1:23" ht="15.75" customHeight="1">
      <c r="A867" s="297"/>
      <c r="B867" s="295"/>
      <c r="C867" s="295"/>
      <c r="D867" s="295"/>
      <c r="E867" s="295"/>
      <c r="F867" s="295"/>
      <c r="G867" s="295"/>
      <c r="H867" s="295"/>
      <c r="I867" s="295"/>
      <c r="J867" s="295"/>
      <c r="K867" s="295"/>
      <c r="L867" s="295"/>
      <c r="M867" s="295"/>
      <c r="N867" s="295"/>
      <c r="O867" s="295"/>
      <c r="P867" s="295"/>
      <c r="Q867" s="295"/>
      <c r="R867" s="295"/>
      <c r="S867" s="296"/>
      <c r="T867" s="295"/>
      <c r="U867" s="296"/>
      <c r="V867" s="295"/>
      <c r="W867" s="295"/>
    </row>
    <row r="868" spans="1:23" ht="15.75" customHeight="1">
      <c r="A868" s="297"/>
      <c r="B868" s="295"/>
      <c r="C868" s="295"/>
      <c r="D868" s="295"/>
      <c r="E868" s="295"/>
      <c r="F868" s="295"/>
      <c r="G868" s="295"/>
      <c r="H868" s="295"/>
      <c r="I868" s="295"/>
      <c r="J868" s="295"/>
      <c r="K868" s="295"/>
      <c r="L868" s="295"/>
      <c r="M868" s="295"/>
      <c r="N868" s="295"/>
      <c r="O868" s="295"/>
      <c r="P868" s="295"/>
      <c r="Q868" s="295"/>
      <c r="R868" s="295"/>
      <c r="S868" s="296"/>
      <c r="T868" s="295"/>
      <c r="U868" s="296"/>
      <c r="V868" s="295"/>
      <c r="W868" s="295"/>
    </row>
    <row r="869" spans="1:23" ht="15.75" customHeight="1">
      <c r="A869" s="297"/>
      <c r="B869" s="295"/>
      <c r="C869" s="295"/>
      <c r="D869" s="295"/>
      <c r="E869" s="295"/>
      <c r="F869" s="295"/>
      <c r="G869" s="295"/>
      <c r="H869" s="295"/>
      <c r="I869" s="295"/>
      <c r="J869" s="295"/>
      <c r="K869" s="295"/>
      <c r="L869" s="295"/>
      <c r="M869" s="295"/>
      <c r="N869" s="295"/>
      <c r="O869" s="295"/>
      <c r="P869" s="295"/>
      <c r="Q869" s="295"/>
      <c r="R869" s="295"/>
      <c r="S869" s="296"/>
      <c r="T869" s="295"/>
      <c r="U869" s="296"/>
      <c r="V869" s="295"/>
      <c r="W869" s="295"/>
    </row>
    <row r="870" spans="1:23" ht="15.75" customHeight="1">
      <c r="A870" s="297"/>
      <c r="B870" s="295"/>
      <c r="C870" s="295"/>
      <c r="D870" s="295"/>
      <c r="E870" s="295"/>
      <c r="F870" s="295"/>
      <c r="G870" s="295"/>
      <c r="H870" s="295"/>
      <c r="I870" s="295"/>
      <c r="J870" s="295"/>
      <c r="K870" s="295"/>
      <c r="L870" s="295"/>
      <c r="M870" s="295"/>
      <c r="N870" s="295"/>
      <c r="O870" s="295"/>
      <c r="P870" s="295"/>
      <c r="Q870" s="295"/>
      <c r="R870" s="295"/>
      <c r="S870" s="296"/>
      <c r="T870" s="295"/>
      <c r="U870" s="296"/>
      <c r="V870" s="295"/>
      <c r="W870" s="295"/>
    </row>
    <row r="871" spans="1:23" ht="15.75" customHeight="1">
      <c r="A871" s="297"/>
      <c r="B871" s="295"/>
      <c r="C871" s="295"/>
      <c r="D871" s="295"/>
      <c r="E871" s="295"/>
      <c r="F871" s="295"/>
      <c r="G871" s="295"/>
      <c r="H871" s="295"/>
      <c r="I871" s="295"/>
      <c r="J871" s="295"/>
      <c r="K871" s="295"/>
      <c r="L871" s="295"/>
      <c r="M871" s="295"/>
      <c r="N871" s="295"/>
      <c r="O871" s="295"/>
      <c r="P871" s="295"/>
      <c r="Q871" s="295"/>
      <c r="R871" s="295"/>
      <c r="S871" s="296"/>
      <c r="T871" s="295"/>
      <c r="U871" s="296"/>
      <c r="V871" s="295"/>
      <c r="W871" s="295"/>
    </row>
    <row r="872" spans="1:23" ht="15.75" customHeight="1">
      <c r="A872" s="297"/>
      <c r="B872" s="295"/>
      <c r="C872" s="295"/>
      <c r="D872" s="295"/>
      <c r="E872" s="295"/>
      <c r="F872" s="295"/>
      <c r="G872" s="295"/>
      <c r="H872" s="295"/>
      <c r="I872" s="295"/>
      <c r="J872" s="295"/>
      <c r="K872" s="295"/>
      <c r="L872" s="295"/>
      <c r="M872" s="295"/>
      <c r="N872" s="295"/>
      <c r="O872" s="295"/>
      <c r="P872" s="295"/>
      <c r="Q872" s="295"/>
      <c r="R872" s="295"/>
      <c r="S872" s="296"/>
      <c r="T872" s="295"/>
      <c r="U872" s="296"/>
      <c r="V872" s="295"/>
      <c r="W872" s="295"/>
    </row>
    <row r="873" spans="1:23" ht="15.75" customHeight="1">
      <c r="A873" s="297"/>
      <c r="B873" s="295"/>
      <c r="C873" s="295"/>
      <c r="D873" s="295"/>
      <c r="E873" s="295"/>
      <c r="F873" s="295"/>
      <c r="G873" s="295"/>
      <c r="H873" s="295"/>
      <c r="I873" s="295"/>
      <c r="J873" s="295"/>
      <c r="K873" s="295"/>
      <c r="L873" s="295"/>
      <c r="M873" s="295"/>
      <c r="N873" s="295"/>
      <c r="O873" s="295"/>
      <c r="P873" s="295"/>
      <c r="Q873" s="295"/>
      <c r="R873" s="295"/>
      <c r="S873" s="296"/>
      <c r="T873" s="295"/>
      <c r="U873" s="296"/>
      <c r="V873" s="295"/>
      <c r="W873" s="295"/>
    </row>
    <row r="874" spans="1:23" ht="15.75" customHeight="1">
      <c r="A874" s="297"/>
      <c r="B874" s="295"/>
      <c r="C874" s="295"/>
      <c r="D874" s="295"/>
      <c r="E874" s="295"/>
      <c r="F874" s="295"/>
      <c r="G874" s="295"/>
      <c r="H874" s="295"/>
      <c r="I874" s="295"/>
      <c r="J874" s="295"/>
      <c r="K874" s="295"/>
      <c r="L874" s="295"/>
      <c r="M874" s="295"/>
      <c r="N874" s="295"/>
      <c r="O874" s="295"/>
      <c r="P874" s="295"/>
      <c r="Q874" s="295"/>
      <c r="R874" s="295"/>
      <c r="S874" s="296"/>
      <c r="T874" s="295"/>
      <c r="U874" s="296"/>
      <c r="V874" s="295"/>
      <c r="W874" s="295"/>
    </row>
    <row r="875" spans="1:23" ht="15.75" customHeight="1">
      <c r="A875" s="297"/>
      <c r="B875" s="295"/>
      <c r="C875" s="295"/>
      <c r="D875" s="295"/>
      <c r="E875" s="295"/>
      <c r="F875" s="295"/>
      <c r="G875" s="295"/>
      <c r="H875" s="295"/>
      <c r="I875" s="295"/>
      <c r="J875" s="295"/>
      <c r="K875" s="295"/>
      <c r="L875" s="295"/>
      <c r="M875" s="295"/>
      <c r="N875" s="295"/>
      <c r="O875" s="295"/>
      <c r="P875" s="295"/>
      <c r="Q875" s="295"/>
      <c r="R875" s="295"/>
      <c r="S875" s="296"/>
      <c r="T875" s="295"/>
      <c r="U875" s="296"/>
      <c r="V875" s="295"/>
      <c r="W875" s="295"/>
    </row>
    <row r="876" spans="1:23" ht="15.75" customHeight="1">
      <c r="A876" s="297"/>
      <c r="B876" s="295"/>
      <c r="C876" s="295"/>
      <c r="D876" s="295"/>
      <c r="E876" s="295"/>
      <c r="F876" s="295"/>
      <c r="G876" s="295"/>
      <c r="H876" s="295"/>
      <c r="I876" s="295"/>
      <c r="J876" s="295"/>
      <c r="K876" s="295"/>
      <c r="L876" s="295"/>
      <c r="M876" s="295"/>
      <c r="N876" s="295"/>
      <c r="O876" s="295"/>
      <c r="P876" s="295"/>
      <c r="Q876" s="295"/>
      <c r="R876" s="295"/>
      <c r="S876" s="296"/>
      <c r="T876" s="295"/>
      <c r="U876" s="296"/>
      <c r="V876" s="295"/>
      <c r="W876" s="295"/>
    </row>
    <row r="877" spans="1:23" ht="15.75" customHeight="1">
      <c r="A877" s="297"/>
      <c r="B877" s="295"/>
      <c r="C877" s="295"/>
      <c r="D877" s="295"/>
      <c r="E877" s="295"/>
      <c r="F877" s="295"/>
      <c r="G877" s="295"/>
      <c r="H877" s="295"/>
      <c r="I877" s="295"/>
      <c r="J877" s="295"/>
      <c r="K877" s="295"/>
      <c r="L877" s="295"/>
      <c r="M877" s="295"/>
      <c r="N877" s="295"/>
      <c r="O877" s="295"/>
      <c r="P877" s="295"/>
      <c r="Q877" s="295"/>
      <c r="R877" s="295"/>
      <c r="S877" s="296"/>
      <c r="T877" s="295"/>
      <c r="U877" s="296"/>
      <c r="V877" s="295"/>
      <c r="W877" s="295"/>
    </row>
    <row r="878" spans="1:23" ht="15.75" customHeight="1">
      <c r="A878" s="297"/>
      <c r="B878" s="295"/>
      <c r="C878" s="295"/>
      <c r="D878" s="295"/>
      <c r="E878" s="295"/>
      <c r="F878" s="295"/>
      <c r="G878" s="295"/>
      <c r="H878" s="295"/>
      <c r="I878" s="295"/>
      <c r="J878" s="295"/>
      <c r="K878" s="295"/>
      <c r="L878" s="295"/>
      <c r="M878" s="295"/>
      <c r="N878" s="295"/>
      <c r="O878" s="295"/>
      <c r="P878" s="295"/>
      <c r="Q878" s="295"/>
      <c r="R878" s="295"/>
      <c r="S878" s="296"/>
      <c r="T878" s="295"/>
      <c r="U878" s="296"/>
      <c r="V878" s="295"/>
      <c r="W878" s="295"/>
    </row>
    <row r="879" spans="1:23" ht="15.75" customHeight="1">
      <c r="A879" s="297"/>
      <c r="B879" s="295"/>
      <c r="C879" s="295"/>
      <c r="D879" s="295"/>
      <c r="E879" s="295"/>
      <c r="F879" s="295"/>
      <c r="G879" s="295"/>
      <c r="H879" s="295"/>
      <c r="I879" s="295"/>
      <c r="J879" s="295"/>
      <c r="K879" s="295"/>
      <c r="L879" s="295"/>
      <c r="M879" s="295"/>
      <c r="N879" s="295"/>
      <c r="O879" s="295"/>
      <c r="P879" s="295"/>
      <c r="Q879" s="295"/>
      <c r="R879" s="295"/>
      <c r="S879" s="296"/>
      <c r="T879" s="295"/>
      <c r="U879" s="296"/>
      <c r="V879" s="295"/>
      <c r="W879" s="295"/>
    </row>
    <row r="880" spans="1:23" ht="15.75" customHeight="1">
      <c r="A880" s="297"/>
      <c r="B880" s="295"/>
      <c r="C880" s="295"/>
      <c r="D880" s="295"/>
      <c r="E880" s="295"/>
      <c r="F880" s="295"/>
      <c r="G880" s="295"/>
      <c r="H880" s="295"/>
      <c r="I880" s="295"/>
      <c r="J880" s="295"/>
      <c r="K880" s="295"/>
      <c r="L880" s="295"/>
      <c r="M880" s="295"/>
      <c r="N880" s="295"/>
      <c r="O880" s="295"/>
      <c r="P880" s="295"/>
      <c r="Q880" s="295"/>
      <c r="R880" s="295"/>
      <c r="S880" s="296"/>
      <c r="T880" s="295"/>
      <c r="U880" s="296"/>
      <c r="V880" s="295"/>
      <c r="W880" s="295"/>
    </row>
    <row r="881" spans="1:23" ht="15.75" customHeight="1">
      <c r="A881" s="297"/>
      <c r="B881" s="295"/>
      <c r="C881" s="295"/>
      <c r="D881" s="295"/>
      <c r="E881" s="295"/>
      <c r="F881" s="295"/>
      <c r="G881" s="295"/>
      <c r="H881" s="295"/>
      <c r="I881" s="295"/>
      <c r="J881" s="295"/>
      <c r="K881" s="295"/>
      <c r="L881" s="295"/>
      <c r="M881" s="295"/>
      <c r="N881" s="295"/>
      <c r="O881" s="295"/>
      <c r="P881" s="295"/>
      <c r="Q881" s="295"/>
      <c r="R881" s="295"/>
      <c r="S881" s="296"/>
      <c r="T881" s="295"/>
      <c r="U881" s="296"/>
      <c r="V881" s="295"/>
      <c r="W881" s="295"/>
    </row>
    <row r="882" spans="1:23" ht="15.75" customHeight="1">
      <c r="A882" s="297"/>
      <c r="B882" s="295"/>
      <c r="C882" s="295"/>
      <c r="D882" s="295"/>
      <c r="E882" s="295"/>
      <c r="F882" s="295"/>
      <c r="G882" s="295"/>
      <c r="H882" s="295"/>
      <c r="I882" s="295"/>
      <c r="J882" s="295"/>
      <c r="K882" s="295"/>
      <c r="L882" s="295"/>
      <c r="M882" s="295"/>
      <c r="N882" s="295"/>
      <c r="O882" s="295"/>
      <c r="P882" s="295"/>
      <c r="Q882" s="295"/>
      <c r="R882" s="295"/>
      <c r="S882" s="296"/>
      <c r="T882" s="295"/>
      <c r="U882" s="296"/>
      <c r="V882" s="295"/>
      <c r="W882" s="295"/>
    </row>
    <row r="883" spans="1:23" ht="15.75" customHeight="1">
      <c r="A883" s="297"/>
      <c r="B883" s="295"/>
      <c r="C883" s="295"/>
      <c r="D883" s="295"/>
      <c r="E883" s="295"/>
      <c r="F883" s="295"/>
      <c r="G883" s="295"/>
      <c r="H883" s="295"/>
      <c r="I883" s="295"/>
      <c r="J883" s="295"/>
      <c r="K883" s="295"/>
      <c r="L883" s="295"/>
      <c r="M883" s="295"/>
      <c r="N883" s="295"/>
      <c r="O883" s="295"/>
      <c r="P883" s="295"/>
      <c r="Q883" s="295"/>
      <c r="R883" s="295"/>
      <c r="S883" s="296"/>
      <c r="T883" s="295"/>
      <c r="U883" s="296"/>
      <c r="V883" s="295"/>
      <c r="W883" s="295"/>
    </row>
    <row r="884" spans="1:23" ht="15.75" customHeight="1">
      <c r="A884" s="297"/>
      <c r="B884" s="295"/>
      <c r="C884" s="295"/>
      <c r="D884" s="295"/>
      <c r="E884" s="295"/>
      <c r="F884" s="295"/>
      <c r="G884" s="295"/>
      <c r="H884" s="295"/>
      <c r="I884" s="295"/>
      <c r="J884" s="295"/>
      <c r="K884" s="295"/>
      <c r="L884" s="295"/>
      <c r="M884" s="295"/>
      <c r="N884" s="295"/>
      <c r="O884" s="295"/>
      <c r="P884" s="295"/>
      <c r="Q884" s="295"/>
      <c r="R884" s="295"/>
      <c r="S884" s="296"/>
      <c r="T884" s="295"/>
      <c r="U884" s="296"/>
      <c r="V884" s="295"/>
      <c r="W884" s="295"/>
    </row>
    <row r="885" spans="1:23" ht="15.75" customHeight="1">
      <c r="A885" s="297"/>
      <c r="B885" s="295"/>
      <c r="C885" s="295"/>
      <c r="D885" s="295"/>
      <c r="E885" s="295"/>
      <c r="F885" s="295"/>
      <c r="G885" s="295"/>
      <c r="H885" s="295"/>
      <c r="I885" s="295"/>
      <c r="J885" s="295"/>
      <c r="K885" s="295"/>
      <c r="L885" s="295"/>
      <c r="M885" s="295"/>
      <c r="N885" s="295"/>
      <c r="O885" s="295"/>
      <c r="P885" s="295"/>
      <c r="Q885" s="295"/>
      <c r="R885" s="295"/>
      <c r="S885" s="296"/>
      <c r="T885" s="295"/>
      <c r="U885" s="296"/>
      <c r="V885" s="295"/>
      <c r="W885" s="295"/>
    </row>
    <row r="886" spans="1:23" ht="15.75" customHeight="1">
      <c r="A886" s="297"/>
      <c r="B886" s="295"/>
      <c r="C886" s="295"/>
      <c r="D886" s="295"/>
      <c r="E886" s="295"/>
      <c r="F886" s="295"/>
      <c r="G886" s="295"/>
      <c r="H886" s="295"/>
      <c r="I886" s="295"/>
      <c r="J886" s="295"/>
      <c r="K886" s="295"/>
      <c r="L886" s="295"/>
      <c r="M886" s="295"/>
      <c r="N886" s="295"/>
      <c r="O886" s="295"/>
      <c r="P886" s="295"/>
      <c r="Q886" s="295"/>
      <c r="R886" s="295"/>
      <c r="S886" s="296"/>
      <c r="T886" s="295"/>
      <c r="U886" s="296"/>
      <c r="V886" s="295"/>
      <c r="W886" s="295"/>
    </row>
    <row r="887" spans="1:23" ht="15.75" customHeight="1">
      <c r="A887" s="297"/>
      <c r="B887" s="295"/>
      <c r="C887" s="295"/>
      <c r="D887" s="295"/>
      <c r="E887" s="295"/>
      <c r="F887" s="295"/>
      <c r="G887" s="295"/>
      <c r="H887" s="295"/>
      <c r="I887" s="295"/>
      <c r="J887" s="295"/>
      <c r="K887" s="295"/>
      <c r="L887" s="295"/>
      <c r="M887" s="295"/>
      <c r="N887" s="295"/>
      <c r="O887" s="295"/>
      <c r="P887" s="295"/>
      <c r="Q887" s="295"/>
      <c r="R887" s="295"/>
      <c r="S887" s="296"/>
      <c r="T887" s="295"/>
      <c r="U887" s="296"/>
      <c r="V887" s="295"/>
      <c r="W887" s="295"/>
    </row>
    <row r="888" spans="1:23" ht="15.75" customHeight="1">
      <c r="A888" s="297"/>
      <c r="B888" s="295"/>
      <c r="C888" s="295"/>
      <c r="D888" s="295"/>
      <c r="E888" s="295"/>
      <c r="F888" s="295"/>
      <c r="G888" s="295"/>
      <c r="H888" s="295"/>
      <c r="I888" s="295"/>
      <c r="J888" s="295"/>
      <c r="K888" s="295"/>
      <c r="L888" s="295"/>
      <c r="M888" s="295"/>
      <c r="N888" s="295"/>
      <c r="O888" s="295"/>
      <c r="P888" s="295"/>
      <c r="Q888" s="295"/>
      <c r="R888" s="295"/>
      <c r="S888" s="296"/>
      <c r="T888" s="295"/>
      <c r="U888" s="296"/>
      <c r="V888" s="295"/>
      <c r="W888" s="295"/>
    </row>
    <row r="889" spans="1:23" ht="15.75" customHeight="1">
      <c r="A889" s="297"/>
      <c r="B889" s="295"/>
      <c r="C889" s="295"/>
      <c r="D889" s="295"/>
      <c r="E889" s="295"/>
      <c r="F889" s="295"/>
      <c r="G889" s="295"/>
      <c r="H889" s="295"/>
      <c r="I889" s="295"/>
      <c r="J889" s="295"/>
      <c r="K889" s="295"/>
      <c r="L889" s="295"/>
      <c r="M889" s="295"/>
      <c r="N889" s="295"/>
      <c r="O889" s="295"/>
      <c r="P889" s="295"/>
      <c r="Q889" s="295"/>
      <c r="R889" s="295"/>
      <c r="S889" s="296"/>
      <c r="T889" s="295"/>
      <c r="U889" s="296"/>
      <c r="V889" s="295"/>
      <c r="W889" s="295"/>
    </row>
    <row r="890" spans="1:23" ht="15.75" customHeight="1">
      <c r="A890" s="297"/>
      <c r="B890" s="295"/>
      <c r="C890" s="295"/>
      <c r="D890" s="295"/>
      <c r="E890" s="295"/>
      <c r="F890" s="295"/>
      <c r="G890" s="295"/>
      <c r="H890" s="295"/>
      <c r="I890" s="295"/>
      <c r="J890" s="295"/>
      <c r="K890" s="295"/>
      <c r="L890" s="295"/>
      <c r="M890" s="295"/>
      <c r="N890" s="295"/>
      <c r="O890" s="295"/>
      <c r="P890" s="295"/>
      <c r="Q890" s="295"/>
      <c r="R890" s="295"/>
      <c r="S890" s="296"/>
      <c r="T890" s="295"/>
      <c r="U890" s="296"/>
      <c r="V890" s="295"/>
      <c r="W890" s="295"/>
    </row>
    <row r="891" spans="1:23" ht="15.75" customHeight="1">
      <c r="A891" s="297"/>
      <c r="B891" s="295"/>
      <c r="C891" s="295"/>
      <c r="D891" s="295"/>
      <c r="E891" s="295"/>
      <c r="F891" s="295"/>
      <c r="G891" s="295"/>
      <c r="H891" s="295"/>
      <c r="I891" s="295"/>
      <c r="J891" s="295"/>
      <c r="K891" s="295"/>
      <c r="L891" s="295"/>
      <c r="M891" s="295"/>
      <c r="N891" s="295"/>
      <c r="O891" s="295"/>
      <c r="P891" s="295"/>
      <c r="Q891" s="295"/>
      <c r="R891" s="295"/>
      <c r="S891" s="296"/>
      <c r="T891" s="295"/>
      <c r="U891" s="296"/>
      <c r="V891" s="295"/>
      <c r="W891" s="295"/>
    </row>
    <row r="892" spans="1:23" ht="15.75" customHeight="1">
      <c r="A892" s="297"/>
      <c r="B892" s="295"/>
      <c r="C892" s="295"/>
      <c r="D892" s="295"/>
      <c r="E892" s="295"/>
      <c r="F892" s="295"/>
      <c r="G892" s="295"/>
      <c r="H892" s="295"/>
      <c r="I892" s="295"/>
      <c r="J892" s="295"/>
      <c r="K892" s="295"/>
      <c r="L892" s="295"/>
      <c r="M892" s="295"/>
      <c r="N892" s="295"/>
      <c r="O892" s="295"/>
      <c r="P892" s="295"/>
      <c r="Q892" s="295"/>
      <c r="R892" s="295"/>
      <c r="S892" s="296"/>
      <c r="T892" s="295"/>
      <c r="U892" s="296"/>
      <c r="V892" s="295"/>
      <c r="W892" s="295"/>
    </row>
    <row r="893" spans="1:23" ht="15.75" customHeight="1">
      <c r="A893" s="297"/>
      <c r="B893" s="295"/>
      <c r="C893" s="295"/>
      <c r="D893" s="295"/>
      <c r="E893" s="295"/>
      <c r="F893" s="295"/>
      <c r="G893" s="295"/>
      <c r="H893" s="295"/>
      <c r="I893" s="295"/>
      <c r="J893" s="295"/>
      <c r="K893" s="295"/>
      <c r="L893" s="295"/>
      <c r="M893" s="295"/>
      <c r="N893" s="295"/>
      <c r="O893" s="295"/>
      <c r="P893" s="295"/>
      <c r="Q893" s="295"/>
      <c r="R893" s="295"/>
      <c r="S893" s="296"/>
      <c r="T893" s="295"/>
      <c r="U893" s="296"/>
      <c r="V893" s="295"/>
      <c r="W893" s="295"/>
    </row>
    <row r="894" spans="1:23" ht="15.75" customHeight="1">
      <c r="A894" s="297"/>
      <c r="B894" s="295"/>
      <c r="C894" s="295"/>
      <c r="D894" s="295"/>
      <c r="E894" s="295"/>
      <c r="F894" s="295"/>
      <c r="G894" s="295"/>
      <c r="H894" s="295"/>
      <c r="I894" s="295"/>
      <c r="J894" s="295"/>
      <c r="K894" s="295"/>
      <c r="L894" s="295"/>
      <c r="M894" s="295"/>
      <c r="N894" s="295"/>
      <c r="O894" s="295"/>
      <c r="P894" s="295"/>
      <c r="Q894" s="295"/>
      <c r="R894" s="295"/>
      <c r="S894" s="296"/>
      <c r="T894" s="295"/>
      <c r="U894" s="296"/>
      <c r="V894" s="295"/>
      <c r="W894" s="295"/>
    </row>
    <row r="895" spans="1:23" ht="15.75" customHeight="1">
      <c r="A895" s="297"/>
      <c r="B895" s="295"/>
      <c r="C895" s="295"/>
      <c r="D895" s="295"/>
      <c r="E895" s="295"/>
      <c r="F895" s="295"/>
      <c r="G895" s="295"/>
      <c r="H895" s="295"/>
      <c r="I895" s="295"/>
      <c r="J895" s="295"/>
      <c r="K895" s="295"/>
      <c r="L895" s="295"/>
      <c r="M895" s="295"/>
      <c r="N895" s="295"/>
      <c r="O895" s="295"/>
      <c r="P895" s="295"/>
      <c r="Q895" s="295"/>
      <c r="R895" s="295"/>
      <c r="S895" s="296"/>
      <c r="T895" s="295"/>
      <c r="U895" s="296"/>
      <c r="V895" s="295"/>
      <c r="W895" s="295"/>
    </row>
    <row r="896" spans="1:23" ht="15.75" customHeight="1">
      <c r="A896" s="297"/>
      <c r="B896" s="295"/>
      <c r="C896" s="295"/>
      <c r="D896" s="295"/>
      <c r="E896" s="295"/>
      <c r="F896" s="295"/>
      <c r="G896" s="295"/>
      <c r="H896" s="295"/>
      <c r="I896" s="295"/>
      <c r="J896" s="295"/>
      <c r="K896" s="295"/>
      <c r="L896" s="295"/>
      <c r="M896" s="295"/>
      <c r="N896" s="295"/>
      <c r="O896" s="295"/>
      <c r="P896" s="295"/>
      <c r="Q896" s="295"/>
      <c r="R896" s="295"/>
      <c r="S896" s="296"/>
      <c r="T896" s="295"/>
      <c r="U896" s="296"/>
      <c r="V896" s="295"/>
      <c r="W896" s="295"/>
    </row>
    <row r="897" spans="1:23" ht="15.75" customHeight="1">
      <c r="A897" s="297"/>
      <c r="B897" s="295"/>
      <c r="C897" s="295"/>
      <c r="D897" s="295"/>
      <c r="E897" s="295"/>
      <c r="F897" s="295"/>
      <c r="G897" s="295"/>
      <c r="H897" s="295"/>
      <c r="I897" s="295"/>
      <c r="J897" s="295"/>
      <c r="K897" s="295"/>
      <c r="L897" s="295"/>
      <c r="M897" s="295"/>
      <c r="N897" s="295"/>
      <c r="O897" s="295"/>
      <c r="P897" s="295"/>
      <c r="Q897" s="295"/>
      <c r="R897" s="295"/>
      <c r="S897" s="296"/>
      <c r="T897" s="295"/>
      <c r="U897" s="296"/>
      <c r="V897" s="295"/>
      <c r="W897" s="295"/>
    </row>
    <row r="898" spans="1:23" ht="15.75" customHeight="1">
      <c r="A898" s="297"/>
      <c r="B898" s="295"/>
      <c r="C898" s="295"/>
      <c r="D898" s="295"/>
      <c r="E898" s="295"/>
      <c r="F898" s="295"/>
      <c r="G898" s="295"/>
      <c r="H898" s="295"/>
      <c r="I898" s="295"/>
      <c r="J898" s="295"/>
      <c r="K898" s="295"/>
      <c r="L898" s="295"/>
      <c r="M898" s="295"/>
      <c r="N898" s="295"/>
      <c r="O898" s="295"/>
      <c r="P898" s="295"/>
      <c r="Q898" s="295"/>
      <c r="R898" s="295"/>
      <c r="S898" s="296"/>
      <c r="T898" s="295"/>
      <c r="U898" s="296"/>
      <c r="V898" s="295"/>
      <c r="W898" s="295"/>
    </row>
    <row r="899" spans="1:23" ht="15.75" customHeight="1">
      <c r="A899" s="297"/>
      <c r="B899" s="295"/>
      <c r="C899" s="295"/>
      <c r="D899" s="295"/>
      <c r="E899" s="295"/>
      <c r="F899" s="295"/>
      <c r="G899" s="295"/>
      <c r="H899" s="295"/>
      <c r="I899" s="295"/>
      <c r="J899" s="295"/>
      <c r="K899" s="295"/>
      <c r="L899" s="295"/>
      <c r="M899" s="295"/>
      <c r="N899" s="295"/>
      <c r="O899" s="295"/>
      <c r="P899" s="295"/>
      <c r="Q899" s="295"/>
      <c r="R899" s="295"/>
      <c r="S899" s="296"/>
      <c r="T899" s="295"/>
      <c r="U899" s="296"/>
      <c r="V899" s="295"/>
      <c r="W899" s="295"/>
    </row>
    <row r="900" spans="1:23" ht="15.75" customHeight="1">
      <c r="A900" s="297"/>
      <c r="B900" s="295"/>
      <c r="C900" s="295"/>
      <c r="D900" s="295"/>
      <c r="E900" s="295"/>
      <c r="F900" s="295"/>
      <c r="G900" s="295"/>
      <c r="H900" s="295"/>
      <c r="I900" s="295"/>
      <c r="J900" s="295"/>
      <c r="K900" s="295"/>
      <c r="L900" s="295"/>
      <c r="M900" s="295"/>
      <c r="N900" s="295"/>
      <c r="O900" s="295"/>
      <c r="P900" s="295"/>
      <c r="Q900" s="295"/>
      <c r="R900" s="295"/>
      <c r="S900" s="296"/>
      <c r="T900" s="295"/>
      <c r="U900" s="296"/>
      <c r="V900" s="295"/>
      <c r="W900" s="295"/>
    </row>
    <row r="901" spans="1:23" ht="15.75" customHeight="1">
      <c r="A901" s="297"/>
      <c r="B901" s="295"/>
      <c r="C901" s="295"/>
      <c r="D901" s="295"/>
      <c r="E901" s="295"/>
      <c r="F901" s="295"/>
      <c r="G901" s="295"/>
      <c r="H901" s="295"/>
      <c r="I901" s="295"/>
      <c r="J901" s="295"/>
      <c r="K901" s="295"/>
      <c r="L901" s="295"/>
      <c r="M901" s="295"/>
      <c r="N901" s="295"/>
      <c r="O901" s="295"/>
      <c r="P901" s="295"/>
      <c r="Q901" s="295"/>
      <c r="R901" s="295"/>
      <c r="S901" s="296"/>
      <c r="T901" s="295"/>
      <c r="U901" s="296"/>
      <c r="V901" s="295"/>
      <c r="W901" s="295"/>
    </row>
    <row r="902" spans="1:23" ht="15.75" customHeight="1">
      <c r="A902" s="297"/>
      <c r="B902" s="295"/>
      <c r="C902" s="295"/>
      <c r="D902" s="295"/>
      <c r="E902" s="295"/>
      <c r="F902" s="295"/>
      <c r="G902" s="295"/>
      <c r="H902" s="295"/>
      <c r="I902" s="295"/>
      <c r="J902" s="295"/>
      <c r="K902" s="295"/>
      <c r="L902" s="295"/>
      <c r="M902" s="295"/>
      <c r="N902" s="295"/>
      <c r="O902" s="295"/>
      <c r="P902" s="295"/>
      <c r="Q902" s="295"/>
      <c r="R902" s="295"/>
      <c r="S902" s="296"/>
      <c r="T902" s="295"/>
      <c r="U902" s="296"/>
      <c r="V902" s="295"/>
      <c r="W902" s="295"/>
    </row>
    <row r="903" spans="1:23" ht="15.75" customHeight="1">
      <c r="A903" s="297"/>
      <c r="B903" s="295"/>
      <c r="C903" s="295"/>
      <c r="D903" s="295"/>
      <c r="E903" s="295"/>
      <c r="F903" s="295"/>
      <c r="G903" s="295"/>
      <c r="H903" s="295"/>
      <c r="I903" s="295"/>
      <c r="J903" s="295"/>
      <c r="K903" s="295"/>
      <c r="L903" s="295"/>
      <c r="M903" s="295"/>
      <c r="N903" s="295"/>
      <c r="O903" s="295"/>
      <c r="P903" s="295"/>
      <c r="Q903" s="295"/>
      <c r="R903" s="295"/>
      <c r="S903" s="296"/>
      <c r="T903" s="295"/>
      <c r="U903" s="296"/>
      <c r="V903" s="295"/>
      <c r="W903" s="295"/>
    </row>
    <row r="904" spans="1:23" ht="15.75" customHeight="1">
      <c r="A904" s="297"/>
      <c r="B904" s="295"/>
      <c r="C904" s="295"/>
      <c r="D904" s="295"/>
      <c r="E904" s="295"/>
      <c r="F904" s="295"/>
      <c r="G904" s="295"/>
      <c r="H904" s="295"/>
      <c r="I904" s="295"/>
      <c r="J904" s="295"/>
      <c r="K904" s="295"/>
      <c r="L904" s="295"/>
      <c r="M904" s="295"/>
      <c r="N904" s="295"/>
      <c r="O904" s="295"/>
      <c r="P904" s="295"/>
      <c r="Q904" s="295"/>
      <c r="R904" s="295"/>
      <c r="S904" s="296"/>
      <c r="T904" s="295"/>
      <c r="U904" s="296"/>
      <c r="V904" s="295"/>
      <c r="W904" s="295"/>
    </row>
    <row r="905" spans="1:23" ht="15.75" customHeight="1">
      <c r="A905" s="297"/>
      <c r="B905" s="295"/>
      <c r="C905" s="295"/>
      <c r="D905" s="295"/>
      <c r="E905" s="295"/>
      <c r="F905" s="295"/>
      <c r="G905" s="295"/>
      <c r="H905" s="295"/>
      <c r="I905" s="295"/>
      <c r="J905" s="295"/>
      <c r="K905" s="295"/>
      <c r="L905" s="295"/>
      <c r="M905" s="295"/>
      <c r="N905" s="295"/>
      <c r="O905" s="295"/>
      <c r="P905" s="295"/>
      <c r="Q905" s="295"/>
      <c r="R905" s="295"/>
      <c r="S905" s="296"/>
      <c r="T905" s="295"/>
      <c r="U905" s="296"/>
      <c r="V905" s="295"/>
      <c r="W905" s="295"/>
    </row>
    <row r="906" spans="1:23" ht="15.75" customHeight="1">
      <c r="A906" s="297"/>
      <c r="B906" s="295"/>
      <c r="C906" s="295"/>
      <c r="D906" s="295"/>
      <c r="E906" s="295"/>
      <c r="F906" s="295"/>
      <c r="G906" s="295"/>
      <c r="H906" s="295"/>
      <c r="I906" s="295"/>
      <c r="J906" s="295"/>
      <c r="K906" s="295"/>
      <c r="L906" s="295"/>
      <c r="M906" s="295"/>
      <c r="N906" s="295"/>
      <c r="O906" s="295"/>
      <c r="P906" s="295"/>
      <c r="Q906" s="295"/>
      <c r="R906" s="295"/>
      <c r="S906" s="296"/>
      <c r="T906" s="295"/>
      <c r="U906" s="296"/>
      <c r="V906" s="295"/>
      <c r="W906" s="295"/>
    </row>
    <row r="907" spans="1:23" ht="15.75" customHeight="1">
      <c r="A907" s="297"/>
      <c r="B907" s="295"/>
      <c r="C907" s="295"/>
      <c r="D907" s="295"/>
      <c r="E907" s="295"/>
      <c r="F907" s="295"/>
      <c r="G907" s="295"/>
      <c r="H907" s="295"/>
      <c r="I907" s="295"/>
      <c r="J907" s="295"/>
      <c r="K907" s="295"/>
      <c r="L907" s="295"/>
      <c r="M907" s="295"/>
      <c r="N907" s="295"/>
      <c r="O907" s="295"/>
      <c r="P907" s="295"/>
      <c r="Q907" s="295"/>
      <c r="R907" s="295"/>
      <c r="S907" s="296"/>
      <c r="T907" s="295"/>
      <c r="U907" s="296"/>
      <c r="V907" s="295"/>
      <c r="W907" s="295"/>
    </row>
    <row r="908" spans="1:23" ht="15.75" customHeight="1">
      <c r="A908" s="297"/>
      <c r="B908" s="295"/>
      <c r="C908" s="295"/>
      <c r="D908" s="295"/>
      <c r="E908" s="295"/>
      <c r="F908" s="295"/>
      <c r="G908" s="295"/>
      <c r="H908" s="295"/>
      <c r="I908" s="295"/>
      <c r="J908" s="295"/>
      <c r="K908" s="295"/>
      <c r="L908" s="295"/>
      <c r="M908" s="295"/>
      <c r="N908" s="295"/>
      <c r="O908" s="295"/>
      <c r="P908" s="295"/>
      <c r="Q908" s="295"/>
      <c r="R908" s="295"/>
      <c r="S908" s="296"/>
      <c r="T908" s="295"/>
      <c r="U908" s="296"/>
      <c r="V908" s="295"/>
      <c r="W908" s="295"/>
    </row>
    <row r="909" spans="1:23" ht="15.75" customHeight="1">
      <c r="A909" s="297"/>
      <c r="B909" s="295"/>
      <c r="C909" s="295"/>
      <c r="D909" s="295"/>
      <c r="E909" s="295"/>
      <c r="F909" s="295"/>
      <c r="G909" s="295"/>
      <c r="H909" s="295"/>
      <c r="I909" s="295"/>
      <c r="J909" s="295"/>
      <c r="K909" s="295"/>
      <c r="L909" s="295"/>
      <c r="M909" s="295"/>
      <c r="N909" s="295"/>
      <c r="O909" s="295"/>
      <c r="P909" s="295"/>
      <c r="Q909" s="295"/>
      <c r="R909" s="295"/>
      <c r="S909" s="296"/>
      <c r="T909" s="295"/>
      <c r="U909" s="296"/>
      <c r="V909" s="295"/>
      <c r="W909" s="295"/>
    </row>
    <row r="910" spans="1:23" ht="15.75" customHeight="1">
      <c r="A910" s="297"/>
      <c r="B910" s="295"/>
      <c r="C910" s="295"/>
      <c r="D910" s="295"/>
      <c r="E910" s="295"/>
      <c r="F910" s="295"/>
      <c r="G910" s="295"/>
      <c r="H910" s="295"/>
      <c r="I910" s="295"/>
      <c r="J910" s="295"/>
      <c r="K910" s="295"/>
      <c r="L910" s="295"/>
      <c r="M910" s="295"/>
      <c r="N910" s="295"/>
      <c r="O910" s="295"/>
      <c r="P910" s="295"/>
      <c r="Q910" s="295"/>
      <c r="R910" s="295"/>
      <c r="S910" s="296"/>
      <c r="T910" s="295"/>
      <c r="U910" s="296"/>
      <c r="V910" s="295"/>
      <c r="W910" s="295"/>
    </row>
    <row r="911" spans="1:23" ht="15.75" customHeight="1">
      <c r="A911" s="297"/>
      <c r="B911" s="295"/>
      <c r="C911" s="295"/>
      <c r="D911" s="295"/>
      <c r="E911" s="295"/>
      <c r="F911" s="295"/>
      <c r="G911" s="295"/>
      <c r="H911" s="295"/>
      <c r="I911" s="295"/>
      <c r="J911" s="295"/>
      <c r="K911" s="295"/>
      <c r="L911" s="295"/>
      <c r="M911" s="295"/>
      <c r="N911" s="295"/>
      <c r="O911" s="295"/>
      <c r="P911" s="295"/>
      <c r="Q911" s="295"/>
      <c r="R911" s="295"/>
      <c r="S911" s="296"/>
      <c r="T911" s="295"/>
      <c r="U911" s="296"/>
      <c r="V911" s="295"/>
      <c r="W911" s="295"/>
    </row>
    <row r="912" spans="1:23" ht="15.75" customHeight="1">
      <c r="A912" s="297"/>
      <c r="B912" s="295"/>
      <c r="C912" s="295"/>
      <c r="D912" s="295"/>
      <c r="E912" s="295"/>
      <c r="F912" s="295"/>
      <c r="G912" s="295"/>
      <c r="H912" s="295"/>
      <c r="I912" s="295"/>
      <c r="J912" s="295"/>
      <c r="K912" s="295"/>
      <c r="L912" s="295"/>
      <c r="M912" s="295"/>
      <c r="N912" s="295"/>
      <c r="O912" s="295"/>
      <c r="P912" s="295"/>
      <c r="Q912" s="295"/>
      <c r="R912" s="295"/>
      <c r="S912" s="296"/>
      <c r="T912" s="295"/>
      <c r="U912" s="296"/>
      <c r="V912" s="295"/>
      <c r="W912" s="295"/>
    </row>
    <row r="913" spans="1:23" ht="15.75" customHeight="1">
      <c r="A913" s="297"/>
      <c r="B913" s="295"/>
      <c r="C913" s="295"/>
      <c r="D913" s="295"/>
      <c r="E913" s="295"/>
      <c r="F913" s="295"/>
      <c r="G913" s="295"/>
      <c r="H913" s="295"/>
      <c r="I913" s="295"/>
      <c r="J913" s="295"/>
      <c r="K913" s="295"/>
      <c r="L913" s="295"/>
      <c r="M913" s="295"/>
      <c r="N913" s="295"/>
      <c r="O913" s="295"/>
      <c r="P913" s="295"/>
      <c r="Q913" s="295"/>
      <c r="R913" s="295"/>
      <c r="S913" s="296"/>
      <c r="T913" s="295"/>
      <c r="U913" s="296"/>
      <c r="V913" s="295"/>
      <c r="W913" s="295"/>
    </row>
    <row r="914" spans="1:23" ht="15.75" customHeight="1">
      <c r="A914" s="297"/>
      <c r="B914" s="295"/>
      <c r="C914" s="295"/>
      <c r="D914" s="295"/>
      <c r="E914" s="295"/>
      <c r="F914" s="295"/>
      <c r="G914" s="295"/>
      <c r="H914" s="295"/>
      <c r="I914" s="295"/>
      <c r="J914" s="295"/>
      <c r="K914" s="295"/>
      <c r="L914" s="295"/>
      <c r="M914" s="295"/>
      <c r="N914" s="295"/>
      <c r="O914" s="295"/>
      <c r="P914" s="295"/>
      <c r="Q914" s="295"/>
      <c r="R914" s="295"/>
      <c r="S914" s="296"/>
      <c r="T914" s="295"/>
      <c r="U914" s="296"/>
      <c r="V914" s="295"/>
      <c r="W914" s="295"/>
    </row>
    <row r="915" spans="1:23" ht="15.75" customHeight="1">
      <c r="A915" s="297"/>
      <c r="B915" s="295"/>
      <c r="C915" s="295"/>
      <c r="D915" s="295"/>
      <c r="E915" s="295"/>
      <c r="F915" s="295"/>
      <c r="G915" s="295"/>
      <c r="H915" s="295"/>
      <c r="I915" s="295"/>
      <c r="J915" s="295"/>
      <c r="K915" s="295"/>
      <c r="L915" s="295"/>
      <c r="M915" s="295"/>
      <c r="N915" s="295"/>
      <c r="O915" s="295"/>
      <c r="P915" s="295"/>
      <c r="Q915" s="295"/>
      <c r="R915" s="295"/>
      <c r="S915" s="296"/>
      <c r="T915" s="295"/>
      <c r="U915" s="296"/>
      <c r="V915" s="295"/>
      <c r="W915" s="295"/>
    </row>
    <row r="916" spans="1:23" ht="15.75" customHeight="1">
      <c r="A916" s="297"/>
      <c r="B916" s="295"/>
      <c r="C916" s="295"/>
      <c r="D916" s="295"/>
      <c r="E916" s="295"/>
      <c r="F916" s="295"/>
      <c r="G916" s="295"/>
      <c r="H916" s="295"/>
      <c r="I916" s="295"/>
      <c r="J916" s="295"/>
      <c r="K916" s="295"/>
      <c r="L916" s="295"/>
      <c r="M916" s="295"/>
      <c r="N916" s="295"/>
      <c r="O916" s="295"/>
      <c r="P916" s="295"/>
      <c r="Q916" s="295"/>
      <c r="R916" s="295"/>
      <c r="S916" s="296"/>
      <c r="T916" s="295"/>
      <c r="U916" s="296"/>
      <c r="V916" s="295"/>
      <c r="W916" s="295"/>
    </row>
    <row r="917" spans="1:23" ht="15.75" customHeight="1">
      <c r="A917" s="297"/>
      <c r="B917" s="295"/>
      <c r="C917" s="295"/>
      <c r="D917" s="295"/>
      <c r="E917" s="295"/>
      <c r="F917" s="295"/>
      <c r="G917" s="295"/>
      <c r="H917" s="295"/>
      <c r="I917" s="295"/>
      <c r="J917" s="295"/>
      <c r="K917" s="295"/>
      <c r="L917" s="295"/>
      <c r="M917" s="295"/>
      <c r="N917" s="295"/>
      <c r="O917" s="295"/>
      <c r="P917" s="295"/>
      <c r="Q917" s="295"/>
      <c r="R917" s="295"/>
      <c r="S917" s="296"/>
      <c r="T917" s="295"/>
      <c r="U917" s="296"/>
      <c r="V917" s="295"/>
      <c r="W917" s="295"/>
    </row>
    <row r="918" spans="1:23" ht="15.75" customHeight="1">
      <c r="A918" s="297"/>
      <c r="B918" s="295"/>
      <c r="C918" s="295"/>
      <c r="D918" s="295"/>
      <c r="E918" s="295"/>
      <c r="F918" s="295"/>
      <c r="G918" s="295"/>
      <c r="H918" s="295"/>
      <c r="I918" s="295"/>
      <c r="J918" s="295"/>
      <c r="K918" s="295"/>
      <c r="L918" s="295"/>
      <c r="M918" s="295"/>
      <c r="N918" s="295"/>
      <c r="O918" s="295"/>
      <c r="P918" s="295"/>
      <c r="Q918" s="295"/>
      <c r="R918" s="295"/>
      <c r="S918" s="296"/>
      <c r="T918" s="295"/>
      <c r="U918" s="296"/>
      <c r="V918" s="295"/>
      <c r="W918" s="295"/>
    </row>
    <row r="919" spans="1:23" ht="15.75" customHeight="1">
      <c r="A919" s="297"/>
      <c r="B919" s="295"/>
      <c r="C919" s="295"/>
      <c r="D919" s="295"/>
      <c r="E919" s="295"/>
      <c r="F919" s="295"/>
      <c r="G919" s="295"/>
      <c r="H919" s="295"/>
      <c r="I919" s="295"/>
      <c r="J919" s="295"/>
      <c r="K919" s="295"/>
      <c r="L919" s="295"/>
      <c r="M919" s="295"/>
      <c r="N919" s="295"/>
      <c r="O919" s="295"/>
      <c r="P919" s="295"/>
      <c r="Q919" s="295"/>
      <c r="R919" s="295"/>
      <c r="S919" s="296"/>
      <c r="T919" s="295"/>
      <c r="U919" s="296"/>
      <c r="V919" s="295"/>
      <c r="W919" s="295"/>
    </row>
    <row r="920" spans="1:23" ht="15.75" customHeight="1">
      <c r="A920" s="297"/>
      <c r="B920" s="295"/>
      <c r="C920" s="295"/>
      <c r="D920" s="295"/>
      <c r="E920" s="295"/>
      <c r="F920" s="295"/>
      <c r="G920" s="295"/>
      <c r="H920" s="295"/>
      <c r="I920" s="295"/>
      <c r="J920" s="295"/>
      <c r="K920" s="295"/>
      <c r="L920" s="295"/>
      <c r="M920" s="295"/>
      <c r="N920" s="295"/>
      <c r="O920" s="295"/>
      <c r="P920" s="295"/>
      <c r="Q920" s="295"/>
      <c r="R920" s="295"/>
      <c r="S920" s="296"/>
      <c r="T920" s="295"/>
      <c r="U920" s="296"/>
      <c r="V920" s="295"/>
      <c r="W920" s="295"/>
    </row>
    <row r="921" spans="1:23" ht="15.75" customHeight="1">
      <c r="A921" s="297"/>
      <c r="B921" s="295"/>
      <c r="C921" s="295"/>
      <c r="D921" s="295"/>
      <c r="E921" s="295"/>
      <c r="F921" s="295"/>
      <c r="G921" s="295"/>
      <c r="H921" s="295"/>
      <c r="I921" s="295"/>
      <c r="J921" s="295"/>
      <c r="K921" s="295"/>
      <c r="L921" s="295"/>
      <c r="M921" s="295"/>
      <c r="N921" s="295"/>
      <c r="O921" s="295"/>
      <c r="P921" s="295"/>
      <c r="Q921" s="295"/>
      <c r="R921" s="295"/>
      <c r="S921" s="296"/>
      <c r="T921" s="295"/>
      <c r="U921" s="296"/>
      <c r="V921" s="295"/>
      <c r="W921" s="295"/>
    </row>
    <row r="922" spans="1:23" ht="15.75" customHeight="1">
      <c r="A922" s="297"/>
      <c r="B922" s="295"/>
      <c r="C922" s="295"/>
      <c r="D922" s="295"/>
      <c r="E922" s="295"/>
      <c r="F922" s="295"/>
      <c r="G922" s="295"/>
      <c r="H922" s="295"/>
      <c r="I922" s="295"/>
      <c r="J922" s="295"/>
      <c r="K922" s="295"/>
      <c r="L922" s="295"/>
      <c r="M922" s="295"/>
      <c r="N922" s="295"/>
      <c r="O922" s="295"/>
      <c r="P922" s="295"/>
      <c r="Q922" s="295"/>
      <c r="R922" s="295"/>
      <c r="S922" s="296"/>
      <c r="T922" s="295"/>
      <c r="U922" s="296"/>
      <c r="V922" s="295"/>
      <c r="W922" s="295"/>
    </row>
    <row r="923" spans="1:23" ht="15.75" customHeight="1">
      <c r="A923" s="297"/>
      <c r="B923" s="295"/>
      <c r="C923" s="295"/>
      <c r="D923" s="295"/>
      <c r="E923" s="295"/>
      <c r="F923" s="295"/>
      <c r="G923" s="295"/>
      <c r="H923" s="295"/>
      <c r="I923" s="295"/>
      <c r="J923" s="295"/>
      <c r="K923" s="295"/>
      <c r="L923" s="295"/>
      <c r="M923" s="295"/>
      <c r="N923" s="295"/>
      <c r="O923" s="295"/>
      <c r="P923" s="295"/>
      <c r="Q923" s="295"/>
      <c r="R923" s="295"/>
      <c r="S923" s="296"/>
      <c r="T923" s="295"/>
      <c r="U923" s="296"/>
      <c r="V923" s="295"/>
      <c r="W923" s="295"/>
    </row>
    <row r="924" spans="1:23" ht="15.75" customHeight="1">
      <c r="A924" s="297"/>
      <c r="B924" s="295"/>
      <c r="C924" s="295"/>
      <c r="D924" s="295"/>
      <c r="E924" s="295"/>
      <c r="F924" s="295"/>
      <c r="G924" s="295"/>
      <c r="H924" s="295"/>
      <c r="I924" s="295"/>
      <c r="J924" s="295"/>
      <c r="K924" s="295"/>
      <c r="L924" s="295"/>
      <c r="M924" s="295"/>
      <c r="N924" s="295"/>
      <c r="O924" s="295"/>
      <c r="P924" s="295"/>
      <c r="Q924" s="295"/>
      <c r="R924" s="295"/>
      <c r="S924" s="296"/>
      <c r="T924" s="295"/>
      <c r="U924" s="296"/>
      <c r="V924" s="295"/>
      <c r="W924" s="295"/>
    </row>
    <row r="925" spans="1:23" ht="15.75" customHeight="1">
      <c r="A925" s="297"/>
      <c r="B925" s="295"/>
      <c r="C925" s="295"/>
      <c r="D925" s="295"/>
      <c r="E925" s="295"/>
      <c r="F925" s="295"/>
      <c r="G925" s="295"/>
      <c r="H925" s="295"/>
      <c r="I925" s="295"/>
      <c r="J925" s="295"/>
      <c r="K925" s="295"/>
      <c r="L925" s="295"/>
      <c r="M925" s="295"/>
      <c r="N925" s="295"/>
      <c r="O925" s="295"/>
      <c r="P925" s="295"/>
      <c r="Q925" s="295"/>
      <c r="R925" s="295"/>
      <c r="S925" s="296"/>
      <c r="T925" s="295"/>
      <c r="U925" s="296"/>
      <c r="V925" s="295"/>
      <c r="W925" s="295"/>
    </row>
    <row r="926" spans="1:23" ht="15.75" customHeight="1">
      <c r="A926" s="297"/>
      <c r="B926" s="295"/>
      <c r="C926" s="295"/>
      <c r="D926" s="295"/>
      <c r="E926" s="295"/>
      <c r="F926" s="295"/>
      <c r="G926" s="295"/>
      <c r="H926" s="295"/>
      <c r="I926" s="295"/>
      <c r="J926" s="295"/>
      <c r="K926" s="295"/>
      <c r="L926" s="295"/>
      <c r="M926" s="295"/>
      <c r="N926" s="295"/>
      <c r="O926" s="295"/>
      <c r="P926" s="295"/>
      <c r="Q926" s="295"/>
      <c r="R926" s="295"/>
      <c r="S926" s="296"/>
      <c r="T926" s="295"/>
      <c r="U926" s="296"/>
      <c r="V926" s="295"/>
      <c r="W926" s="295"/>
    </row>
    <row r="927" spans="1:23" ht="15.75" customHeight="1">
      <c r="A927" s="297"/>
      <c r="B927" s="295"/>
      <c r="C927" s="295"/>
      <c r="D927" s="295"/>
      <c r="E927" s="295"/>
      <c r="F927" s="295"/>
      <c r="G927" s="295"/>
      <c r="H927" s="295"/>
      <c r="I927" s="295"/>
      <c r="J927" s="295"/>
      <c r="K927" s="295"/>
      <c r="L927" s="295"/>
      <c r="M927" s="295"/>
      <c r="N927" s="295"/>
      <c r="O927" s="295"/>
      <c r="P927" s="295"/>
      <c r="Q927" s="295"/>
      <c r="R927" s="295"/>
      <c r="S927" s="296"/>
      <c r="T927" s="295"/>
      <c r="U927" s="296"/>
      <c r="V927" s="295"/>
      <c r="W927" s="295"/>
    </row>
    <row r="928" spans="1:23" ht="15.75" customHeight="1">
      <c r="A928" s="297"/>
      <c r="B928" s="295"/>
      <c r="C928" s="295"/>
      <c r="D928" s="295"/>
      <c r="E928" s="295"/>
      <c r="F928" s="295"/>
      <c r="G928" s="295"/>
      <c r="H928" s="295"/>
      <c r="I928" s="295"/>
      <c r="J928" s="295"/>
      <c r="K928" s="295"/>
      <c r="L928" s="295"/>
      <c r="M928" s="295"/>
      <c r="N928" s="295"/>
      <c r="O928" s="295"/>
      <c r="P928" s="295"/>
      <c r="Q928" s="295"/>
      <c r="R928" s="295"/>
      <c r="S928" s="296"/>
      <c r="T928" s="295"/>
      <c r="U928" s="296"/>
      <c r="V928" s="295"/>
      <c r="W928" s="295"/>
    </row>
    <row r="929" spans="1:23" ht="15.75" customHeight="1">
      <c r="A929" s="297"/>
      <c r="B929" s="295"/>
      <c r="C929" s="295"/>
      <c r="D929" s="295"/>
      <c r="E929" s="295"/>
      <c r="F929" s="295"/>
      <c r="G929" s="295"/>
      <c r="H929" s="295"/>
      <c r="I929" s="295"/>
      <c r="J929" s="295"/>
      <c r="K929" s="295"/>
      <c r="L929" s="295"/>
      <c r="M929" s="295"/>
      <c r="N929" s="295"/>
      <c r="O929" s="295"/>
      <c r="P929" s="295"/>
      <c r="Q929" s="295"/>
      <c r="R929" s="295"/>
      <c r="S929" s="296"/>
      <c r="T929" s="295"/>
      <c r="U929" s="296"/>
      <c r="V929" s="295"/>
      <c r="W929" s="295"/>
    </row>
    <row r="930" spans="1:23" ht="15.75" customHeight="1">
      <c r="A930" s="297"/>
      <c r="B930" s="295"/>
      <c r="C930" s="295"/>
      <c r="D930" s="295"/>
      <c r="E930" s="295"/>
      <c r="F930" s="295"/>
      <c r="G930" s="295"/>
      <c r="H930" s="295"/>
      <c r="I930" s="295"/>
      <c r="J930" s="295"/>
      <c r="K930" s="295"/>
      <c r="L930" s="295"/>
      <c r="M930" s="295"/>
      <c r="N930" s="295"/>
      <c r="O930" s="295"/>
      <c r="P930" s="295"/>
      <c r="Q930" s="295"/>
      <c r="R930" s="295"/>
      <c r="S930" s="296"/>
      <c r="T930" s="295"/>
      <c r="U930" s="296"/>
      <c r="V930" s="295"/>
      <c r="W930" s="295"/>
    </row>
    <row r="931" spans="1:23" ht="15.75" customHeight="1">
      <c r="A931" s="297"/>
      <c r="B931" s="295"/>
      <c r="C931" s="295"/>
      <c r="D931" s="295"/>
      <c r="E931" s="295"/>
      <c r="F931" s="295"/>
      <c r="G931" s="295"/>
      <c r="H931" s="295"/>
      <c r="I931" s="295"/>
      <c r="J931" s="295"/>
      <c r="K931" s="295"/>
      <c r="L931" s="295"/>
      <c r="M931" s="295"/>
      <c r="N931" s="295"/>
      <c r="O931" s="295"/>
      <c r="P931" s="295"/>
      <c r="Q931" s="295"/>
      <c r="R931" s="295"/>
      <c r="S931" s="296"/>
      <c r="T931" s="295"/>
      <c r="U931" s="296"/>
      <c r="V931" s="295"/>
      <c r="W931" s="295"/>
    </row>
    <row r="932" spans="1:23" ht="15.75" customHeight="1">
      <c r="A932" s="297"/>
      <c r="B932" s="295"/>
      <c r="C932" s="295"/>
      <c r="D932" s="295"/>
      <c r="E932" s="295"/>
      <c r="F932" s="295"/>
      <c r="G932" s="295"/>
      <c r="H932" s="295"/>
      <c r="I932" s="295"/>
      <c r="J932" s="295"/>
      <c r="K932" s="295"/>
      <c r="L932" s="295"/>
      <c r="M932" s="295"/>
      <c r="N932" s="295"/>
      <c r="O932" s="295"/>
      <c r="P932" s="295"/>
      <c r="Q932" s="295"/>
      <c r="R932" s="295"/>
      <c r="S932" s="296"/>
      <c r="T932" s="295"/>
      <c r="U932" s="296"/>
      <c r="V932" s="295"/>
      <c r="W932" s="295"/>
    </row>
    <row r="933" spans="1:23" ht="15.75" customHeight="1">
      <c r="A933" s="297"/>
      <c r="B933" s="295"/>
      <c r="C933" s="295"/>
      <c r="D933" s="295"/>
      <c r="E933" s="295"/>
      <c r="F933" s="295"/>
      <c r="G933" s="295"/>
      <c r="H933" s="295"/>
      <c r="I933" s="295"/>
      <c r="J933" s="295"/>
      <c r="K933" s="295"/>
      <c r="L933" s="295"/>
      <c r="M933" s="295"/>
      <c r="N933" s="295"/>
      <c r="O933" s="295"/>
      <c r="P933" s="295"/>
      <c r="Q933" s="295"/>
      <c r="R933" s="295"/>
      <c r="S933" s="296"/>
      <c r="T933" s="295"/>
      <c r="U933" s="296"/>
      <c r="V933" s="295"/>
      <c r="W933" s="295"/>
    </row>
    <row r="934" spans="1:23" ht="15.75" customHeight="1">
      <c r="A934" s="297"/>
      <c r="B934" s="295"/>
      <c r="C934" s="295"/>
      <c r="D934" s="295"/>
      <c r="E934" s="295"/>
      <c r="F934" s="295"/>
      <c r="G934" s="295"/>
      <c r="H934" s="295"/>
      <c r="I934" s="295"/>
      <c r="J934" s="295"/>
      <c r="K934" s="295"/>
      <c r="L934" s="295"/>
      <c r="M934" s="295"/>
      <c r="N934" s="295"/>
      <c r="O934" s="295"/>
      <c r="P934" s="295"/>
      <c r="Q934" s="295"/>
      <c r="R934" s="295"/>
      <c r="S934" s="296"/>
      <c r="T934" s="295"/>
      <c r="U934" s="296"/>
      <c r="V934" s="295"/>
      <c r="W934" s="295"/>
    </row>
    <row r="935" spans="1:23" ht="15.75" customHeight="1">
      <c r="A935" s="297"/>
      <c r="B935" s="295"/>
      <c r="C935" s="295"/>
      <c r="D935" s="295"/>
      <c r="E935" s="295"/>
      <c r="F935" s="295"/>
      <c r="G935" s="295"/>
      <c r="H935" s="295"/>
      <c r="I935" s="295"/>
      <c r="J935" s="295"/>
      <c r="K935" s="295"/>
      <c r="L935" s="295"/>
      <c r="M935" s="295"/>
      <c r="N935" s="295"/>
      <c r="O935" s="295"/>
      <c r="P935" s="295"/>
      <c r="Q935" s="295"/>
      <c r="R935" s="295"/>
      <c r="S935" s="296"/>
      <c r="T935" s="295"/>
      <c r="U935" s="296"/>
      <c r="V935" s="295"/>
      <c r="W935" s="295"/>
    </row>
    <row r="936" spans="1:23" ht="15.75" customHeight="1">
      <c r="A936" s="297"/>
      <c r="B936" s="295"/>
      <c r="C936" s="295"/>
      <c r="D936" s="295"/>
      <c r="E936" s="295"/>
      <c r="F936" s="295"/>
      <c r="G936" s="295"/>
      <c r="H936" s="295"/>
      <c r="I936" s="295"/>
      <c r="J936" s="295"/>
      <c r="K936" s="295"/>
      <c r="L936" s="295"/>
      <c r="M936" s="295"/>
      <c r="N936" s="295"/>
      <c r="O936" s="295"/>
      <c r="P936" s="295"/>
      <c r="Q936" s="295"/>
      <c r="R936" s="295"/>
      <c r="S936" s="296"/>
      <c r="T936" s="295"/>
      <c r="U936" s="296"/>
      <c r="V936" s="295"/>
      <c r="W936" s="295"/>
    </row>
    <row r="937" spans="1:23" ht="15.75" customHeight="1">
      <c r="A937" s="297"/>
      <c r="B937" s="295"/>
      <c r="C937" s="295"/>
      <c r="D937" s="295"/>
      <c r="E937" s="295"/>
      <c r="F937" s="295"/>
      <c r="G937" s="295"/>
      <c r="H937" s="295"/>
      <c r="I937" s="295"/>
      <c r="J937" s="295"/>
      <c r="K937" s="295"/>
      <c r="L937" s="295"/>
      <c r="M937" s="295"/>
      <c r="N937" s="295"/>
      <c r="O937" s="295"/>
      <c r="P937" s="295"/>
      <c r="Q937" s="295"/>
      <c r="R937" s="295"/>
      <c r="S937" s="296"/>
      <c r="T937" s="295"/>
      <c r="U937" s="296"/>
      <c r="V937" s="295"/>
      <c r="W937" s="295"/>
    </row>
    <row r="938" spans="1:23" ht="15.75" customHeight="1">
      <c r="A938" s="297"/>
      <c r="B938" s="295"/>
      <c r="C938" s="295"/>
      <c r="D938" s="295"/>
      <c r="E938" s="295"/>
      <c r="F938" s="295"/>
      <c r="G938" s="295"/>
      <c r="H938" s="295"/>
      <c r="I938" s="295"/>
      <c r="J938" s="295"/>
      <c r="K938" s="295"/>
      <c r="L938" s="295"/>
      <c r="M938" s="295"/>
      <c r="N938" s="295"/>
      <c r="O938" s="295"/>
      <c r="P938" s="295"/>
      <c r="Q938" s="295"/>
      <c r="R938" s="295"/>
      <c r="S938" s="296"/>
      <c r="T938" s="295"/>
      <c r="U938" s="296"/>
      <c r="V938" s="295"/>
      <c r="W938" s="295"/>
    </row>
    <row r="939" spans="1:23" ht="15.75" customHeight="1">
      <c r="A939" s="297"/>
      <c r="B939" s="295"/>
      <c r="C939" s="295"/>
      <c r="D939" s="295"/>
      <c r="E939" s="295"/>
      <c r="F939" s="295"/>
      <c r="G939" s="295"/>
      <c r="H939" s="295"/>
      <c r="I939" s="295"/>
      <c r="J939" s="295"/>
      <c r="K939" s="295"/>
      <c r="L939" s="295"/>
      <c r="M939" s="295"/>
      <c r="N939" s="295"/>
      <c r="O939" s="295"/>
      <c r="P939" s="295"/>
      <c r="Q939" s="295"/>
      <c r="R939" s="295"/>
      <c r="S939" s="296"/>
      <c r="T939" s="295"/>
      <c r="U939" s="296"/>
      <c r="V939" s="295"/>
      <c r="W939" s="295"/>
    </row>
    <row r="940" spans="1:23" ht="15.75" customHeight="1">
      <c r="A940" s="297"/>
      <c r="B940" s="295"/>
      <c r="C940" s="295"/>
      <c r="D940" s="295"/>
      <c r="E940" s="295"/>
      <c r="F940" s="295"/>
      <c r="G940" s="295"/>
      <c r="H940" s="295"/>
      <c r="I940" s="295"/>
      <c r="J940" s="295"/>
      <c r="K940" s="295"/>
      <c r="L940" s="295"/>
      <c r="M940" s="295"/>
      <c r="N940" s="295"/>
      <c r="O940" s="295"/>
      <c r="P940" s="295"/>
      <c r="Q940" s="295"/>
      <c r="R940" s="295"/>
      <c r="S940" s="296"/>
      <c r="T940" s="295"/>
      <c r="U940" s="296"/>
      <c r="V940" s="295"/>
      <c r="W940" s="295"/>
    </row>
    <row r="941" spans="1:23" ht="15.75" customHeight="1">
      <c r="A941" s="297"/>
      <c r="B941" s="295"/>
      <c r="C941" s="295"/>
      <c r="D941" s="295"/>
      <c r="E941" s="295"/>
      <c r="F941" s="295"/>
      <c r="G941" s="295"/>
      <c r="H941" s="295"/>
      <c r="I941" s="295"/>
      <c r="J941" s="295"/>
      <c r="K941" s="295"/>
      <c r="L941" s="295"/>
      <c r="M941" s="295"/>
      <c r="N941" s="295"/>
      <c r="O941" s="295"/>
      <c r="P941" s="295"/>
      <c r="Q941" s="295"/>
      <c r="R941" s="295"/>
      <c r="S941" s="296"/>
      <c r="T941" s="295"/>
      <c r="U941" s="296"/>
      <c r="V941" s="295"/>
      <c r="W941" s="295"/>
    </row>
    <row r="942" spans="1:23" ht="15.75" customHeight="1">
      <c r="A942" s="297"/>
      <c r="B942" s="295"/>
      <c r="C942" s="295"/>
      <c r="D942" s="295"/>
      <c r="E942" s="295"/>
      <c r="F942" s="295"/>
      <c r="G942" s="295"/>
      <c r="H942" s="295"/>
      <c r="I942" s="295"/>
      <c r="J942" s="295"/>
      <c r="K942" s="295"/>
      <c r="L942" s="295"/>
      <c r="M942" s="295"/>
      <c r="N942" s="295"/>
      <c r="O942" s="295"/>
      <c r="P942" s="295"/>
      <c r="Q942" s="295"/>
      <c r="R942" s="295"/>
      <c r="S942" s="296"/>
      <c r="T942" s="295"/>
      <c r="U942" s="296"/>
      <c r="V942" s="295"/>
      <c r="W942" s="295"/>
    </row>
    <row r="943" spans="1:23" ht="15.75" customHeight="1">
      <c r="A943" s="297"/>
      <c r="B943" s="295"/>
      <c r="C943" s="295"/>
      <c r="D943" s="295"/>
      <c r="E943" s="295"/>
      <c r="F943" s="295"/>
      <c r="G943" s="295"/>
      <c r="H943" s="295"/>
      <c r="I943" s="295"/>
      <c r="J943" s="295"/>
      <c r="K943" s="295"/>
      <c r="L943" s="295"/>
      <c r="M943" s="295"/>
      <c r="N943" s="295"/>
      <c r="O943" s="295"/>
      <c r="P943" s="295"/>
      <c r="Q943" s="295"/>
      <c r="R943" s="295"/>
      <c r="S943" s="296"/>
      <c r="T943" s="295"/>
      <c r="U943" s="296"/>
      <c r="V943" s="295"/>
      <c r="W943" s="295"/>
    </row>
    <row r="944" spans="1:23" ht="15.75" customHeight="1">
      <c r="A944" s="297"/>
      <c r="B944" s="295"/>
      <c r="C944" s="295"/>
      <c r="D944" s="295"/>
      <c r="E944" s="295"/>
      <c r="F944" s="295"/>
      <c r="G944" s="295"/>
      <c r="H944" s="295"/>
      <c r="I944" s="295"/>
      <c r="J944" s="295"/>
      <c r="K944" s="295"/>
      <c r="L944" s="295"/>
      <c r="M944" s="295"/>
      <c r="N944" s="295"/>
      <c r="O944" s="295"/>
      <c r="P944" s="295"/>
      <c r="Q944" s="295"/>
      <c r="R944" s="295"/>
      <c r="S944" s="296"/>
      <c r="T944" s="295"/>
      <c r="U944" s="296"/>
      <c r="V944" s="295"/>
      <c r="W944" s="295"/>
    </row>
    <row r="945" spans="1:23" ht="15.75" customHeight="1">
      <c r="A945" s="297"/>
      <c r="B945" s="295"/>
      <c r="C945" s="295"/>
      <c r="D945" s="295"/>
      <c r="E945" s="295"/>
      <c r="F945" s="295"/>
      <c r="G945" s="295"/>
      <c r="H945" s="295"/>
      <c r="I945" s="295"/>
      <c r="J945" s="295"/>
      <c r="K945" s="295"/>
      <c r="L945" s="295"/>
      <c r="M945" s="295"/>
      <c r="N945" s="295"/>
      <c r="O945" s="295"/>
      <c r="P945" s="295"/>
      <c r="Q945" s="295"/>
      <c r="R945" s="295"/>
      <c r="S945" s="296"/>
      <c r="T945" s="295"/>
      <c r="U945" s="296"/>
      <c r="V945" s="295"/>
      <c r="W945" s="295"/>
    </row>
    <row r="946" spans="1:23" ht="15.75" customHeight="1">
      <c r="A946" s="297"/>
      <c r="B946" s="295"/>
      <c r="C946" s="295"/>
      <c r="D946" s="295"/>
      <c r="E946" s="295"/>
      <c r="F946" s="295"/>
      <c r="G946" s="295"/>
      <c r="H946" s="295"/>
      <c r="I946" s="295"/>
      <c r="J946" s="295"/>
      <c r="K946" s="295"/>
      <c r="L946" s="295"/>
      <c r="M946" s="295"/>
      <c r="N946" s="295"/>
      <c r="O946" s="295"/>
      <c r="P946" s="295"/>
      <c r="Q946" s="295"/>
      <c r="R946" s="295"/>
      <c r="S946" s="296"/>
      <c r="T946" s="295"/>
      <c r="U946" s="296"/>
      <c r="V946" s="295"/>
      <c r="W946" s="295"/>
    </row>
    <row r="947" spans="1:23" ht="15.75" customHeight="1">
      <c r="A947" s="297"/>
      <c r="B947" s="295"/>
      <c r="C947" s="295"/>
      <c r="D947" s="295"/>
      <c r="E947" s="295"/>
      <c r="F947" s="295"/>
      <c r="G947" s="295"/>
      <c r="H947" s="295"/>
      <c r="I947" s="295"/>
      <c r="J947" s="295"/>
      <c r="K947" s="295"/>
      <c r="L947" s="295"/>
      <c r="M947" s="295"/>
      <c r="N947" s="295"/>
      <c r="O947" s="295"/>
      <c r="P947" s="295"/>
      <c r="Q947" s="295"/>
      <c r="R947" s="295"/>
      <c r="S947" s="296"/>
      <c r="T947" s="295"/>
      <c r="U947" s="296"/>
      <c r="V947" s="295"/>
      <c r="W947" s="295"/>
    </row>
    <row r="948" spans="1:23" ht="15.75" customHeight="1">
      <c r="A948" s="297"/>
      <c r="B948" s="295"/>
      <c r="C948" s="295"/>
      <c r="D948" s="295"/>
      <c r="E948" s="295"/>
      <c r="F948" s="295"/>
      <c r="G948" s="295"/>
      <c r="H948" s="295"/>
      <c r="I948" s="295"/>
      <c r="J948" s="295"/>
      <c r="K948" s="295"/>
      <c r="L948" s="295"/>
      <c r="M948" s="295"/>
      <c r="N948" s="295"/>
      <c r="O948" s="295"/>
      <c r="P948" s="295"/>
      <c r="Q948" s="295"/>
      <c r="R948" s="295"/>
      <c r="S948" s="296"/>
      <c r="T948" s="295"/>
      <c r="U948" s="296"/>
      <c r="V948" s="295"/>
      <c r="W948" s="295"/>
    </row>
    <row r="949" spans="1:23" ht="15.75" customHeight="1">
      <c r="A949" s="297"/>
      <c r="B949" s="295"/>
      <c r="C949" s="295"/>
      <c r="D949" s="295"/>
      <c r="E949" s="295"/>
      <c r="F949" s="295"/>
      <c r="G949" s="295"/>
      <c r="H949" s="295"/>
      <c r="I949" s="295"/>
      <c r="J949" s="295"/>
      <c r="K949" s="295"/>
      <c r="L949" s="295"/>
      <c r="M949" s="295"/>
      <c r="N949" s="295"/>
      <c r="O949" s="295"/>
      <c r="P949" s="295"/>
      <c r="Q949" s="295"/>
      <c r="R949" s="295"/>
      <c r="S949" s="296"/>
      <c r="T949" s="295"/>
      <c r="U949" s="296"/>
      <c r="V949" s="295"/>
      <c r="W949" s="295"/>
    </row>
    <row r="950" spans="1:23" ht="15.75" customHeight="1">
      <c r="A950" s="297"/>
      <c r="B950" s="295"/>
      <c r="C950" s="295"/>
      <c r="D950" s="295"/>
      <c r="E950" s="295"/>
      <c r="F950" s="295"/>
      <c r="G950" s="295"/>
      <c r="H950" s="295"/>
      <c r="I950" s="295"/>
      <c r="J950" s="295"/>
      <c r="K950" s="295"/>
      <c r="L950" s="295"/>
      <c r="M950" s="295"/>
      <c r="N950" s="295"/>
      <c r="O950" s="295"/>
      <c r="P950" s="295"/>
      <c r="Q950" s="295"/>
      <c r="R950" s="295"/>
      <c r="S950" s="296"/>
      <c r="T950" s="295"/>
      <c r="U950" s="296"/>
      <c r="V950" s="295"/>
      <c r="W950" s="295"/>
    </row>
    <row r="951" spans="1:23" ht="15.75" customHeight="1">
      <c r="A951" s="297"/>
      <c r="B951" s="295"/>
      <c r="C951" s="295"/>
      <c r="D951" s="295"/>
      <c r="E951" s="295"/>
      <c r="F951" s="295"/>
      <c r="G951" s="295"/>
      <c r="H951" s="295"/>
      <c r="I951" s="295"/>
      <c r="J951" s="295"/>
      <c r="K951" s="295"/>
      <c r="L951" s="295"/>
      <c r="M951" s="295"/>
      <c r="N951" s="295"/>
      <c r="O951" s="295"/>
      <c r="P951" s="295"/>
      <c r="Q951" s="295"/>
      <c r="R951" s="295"/>
      <c r="S951" s="296"/>
      <c r="T951" s="295"/>
      <c r="U951" s="296"/>
      <c r="V951" s="295"/>
      <c r="W951" s="295"/>
    </row>
    <row r="952" spans="1:23" ht="15.75" customHeight="1">
      <c r="A952" s="297"/>
      <c r="B952" s="295"/>
      <c r="C952" s="295"/>
      <c r="D952" s="295"/>
      <c r="E952" s="295"/>
      <c r="F952" s="295"/>
      <c r="G952" s="295"/>
      <c r="H952" s="295"/>
      <c r="I952" s="295"/>
      <c r="J952" s="295"/>
      <c r="K952" s="295"/>
      <c r="L952" s="295"/>
      <c r="M952" s="295"/>
      <c r="N952" s="295"/>
      <c r="O952" s="295"/>
      <c r="P952" s="295"/>
      <c r="Q952" s="295"/>
      <c r="R952" s="295"/>
      <c r="S952" s="296"/>
      <c r="T952" s="295"/>
      <c r="U952" s="296"/>
      <c r="V952" s="295"/>
      <c r="W952" s="295"/>
    </row>
    <row r="953" spans="1:23" ht="15.75" customHeight="1">
      <c r="A953" s="297"/>
      <c r="B953" s="295"/>
      <c r="C953" s="295"/>
      <c r="D953" s="295"/>
      <c r="E953" s="295"/>
      <c r="F953" s="295"/>
      <c r="G953" s="295"/>
      <c r="H953" s="295"/>
      <c r="I953" s="295"/>
      <c r="J953" s="295"/>
      <c r="K953" s="295"/>
      <c r="L953" s="295"/>
      <c r="M953" s="295"/>
      <c r="N953" s="295"/>
      <c r="O953" s="295"/>
      <c r="P953" s="295"/>
      <c r="Q953" s="295"/>
      <c r="R953" s="295"/>
      <c r="S953" s="296"/>
      <c r="T953" s="295"/>
      <c r="U953" s="296"/>
      <c r="V953" s="295"/>
      <c r="W953" s="295"/>
    </row>
    <row r="954" spans="1:23" ht="15.75" customHeight="1">
      <c r="A954" s="297"/>
      <c r="B954" s="295"/>
      <c r="C954" s="295"/>
      <c r="D954" s="295"/>
      <c r="E954" s="295"/>
      <c r="F954" s="295"/>
      <c r="G954" s="295"/>
      <c r="H954" s="295"/>
      <c r="I954" s="295"/>
      <c r="J954" s="295"/>
      <c r="K954" s="295"/>
      <c r="L954" s="295"/>
      <c r="M954" s="295"/>
      <c r="N954" s="295"/>
      <c r="O954" s="295"/>
      <c r="P954" s="295"/>
      <c r="Q954" s="295"/>
      <c r="R954" s="295"/>
      <c r="S954" s="296"/>
      <c r="T954" s="295"/>
      <c r="U954" s="296"/>
      <c r="V954" s="295"/>
      <c r="W954" s="295"/>
    </row>
    <row r="955" spans="1:23" ht="15.75" customHeight="1">
      <c r="A955" s="297"/>
      <c r="B955" s="295"/>
      <c r="C955" s="295"/>
      <c r="D955" s="295"/>
      <c r="E955" s="295"/>
      <c r="F955" s="295"/>
      <c r="G955" s="295"/>
      <c r="H955" s="295"/>
      <c r="I955" s="295"/>
      <c r="J955" s="295"/>
      <c r="K955" s="295"/>
      <c r="L955" s="295"/>
      <c r="M955" s="295"/>
      <c r="N955" s="295"/>
      <c r="O955" s="295"/>
      <c r="P955" s="295"/>
      <c r="Q955" s="295"/>
      <c r="R955" s="295"/>
      <c r="S955" s="296"/>
      <c r="T955" s="295"/>
      <c r="U955" s="296"/>
      <c r="V955" s="295"/>
      <c r="W955" s="295"/>
    </row>
    <row r="956" spans="1:23" ht="15.75" customHeight="1">
      <c r="A956" s="297"/>
      <c r="B956" s="295"/>
      <c r="C956" s="295"/>
      <c r="D956" s="295"/>
      <c r="E956" s="295"/>
      <c r="F956" s="295"/>
      <c r="G956" s="295"/>
      <c r="H956" s="295"/>
      <c r="I956" s="295"/>
      <c r="J956" s="295"/>
      <c r="K956" s="295"/>
      <c r="L956" s="295"/>
      <c r="M956" s="295"/>
      <c r="N956" s="295"/>
      <c r="O956" s="295"/>
      <c r="P956" s="295"/>
      <c r="Q956" s="295"/>
      <c r="R956" s="295"/>
      <c r="S956" s="296"/>
      <c r="T956" s="295"/>
      <c r="U956" s="296"/>
      <c r="V956" s="295"/>
      <c r="W956" s="295"/>
    </row>
    <row r="957" spans="1:23" ht="15.75" customHeight="1">
      <c r="A957" s="297"/>
      <c r="B957" s="295"/>
      <c r="C957" s="295"/>
      <c r="D957" s="295"/>
      <c r="E957" s="295"/>
      <c r="F957" s="295"/>
      <c r="G957" s="295"/>
      <c r="H957" s="295"/>
      <c r="I957" s="295"/>
      <c r="J957" s="295"/>
      <c r="K957" s="295"/>
      <c r="L957" s="295"/>
      <c r="M957" s="295"/>
      <c r="N957" s="295"/>
      <c r="O957" s="295"/>
      <c r="P957" s="295"/>
      <c r="Q957" s="295"/>
      <c r="R957" s="295"/>
      <c r="S957" s="296"/>
      <c r="T957" s="295"/>
      <c r="U957" s="296"/>
      <c r="V957" s="295"/>
      <c r="W957" s="295"/>
    </row>
    <row r="958" spans="1:23" ht="15.75" customHeight="1">
      <c r="A958" s="297"/>
      <c r="B958" s="295"/>
      <c r="C958" s="295"/>
      <c r="D958" s="295"/>
      <c r="E958" s="295"/>
      <c r="F958" s="295"/>
      <c r="G958" s="295"/>
      <c r="H958" s="295"/>
      <c r="I958" s="295"/>
      <c r="J958" s="295"/>
      <c r="K958" s="295"/>
      <c r="L958" s="295"/>
      <c r="M958" s="295"/>
      <c r="N958" s="295"/>
      <c r="O958" s="295"/>
      <c r="P958" s="295"/>
      <c r="Q958" s="295"/>
      <c r="R958" s="295"/>
      <c r="S958" s="296"/>
      <c r="T958" s="295"/>
      <c r="U958" s="296"/>
      <c r="V958" s="295"/>
      <c r="W958" s="295"/>
    </row>
    <row r="959" spans="1:23" ht="15.75" customHeight="1">
      <c r="A959" s="297"/>
      <c r="B959" s="295"/>
      <c r="C959" s="295"/>
      <c r="D959" s="295"/>
      <c r="E959" s="295"/>
      <c r="F959" s="295"/>
      <c r="G959" s="295"/>
      <c r="H959" s="295"/>
      <c r="I959" s="295"/>
      <c r="J959" s="295"/>
      <c r="K959" s="295"/>
      <c r="L959" s="295"/>
      <c r="M959" s="295"/>
      <c r="N959" s="295"/>
      <c r="O959" s="295"/>
      <c r="P959" s="295"/>
      <c r="Q959" s="295"/>
      <c r="R959" s="295"/>
      <c r="S959" s="296"/>
      <c r="T959" s="295"/>
      <c r="U959" s="296"/>
      <c r="V959" s="295"/>
      <c r="W959" s="295"/>
    </row>
    <row r="960" spans="1:23" ht="15.75" customHeight="1">
      <c r="A960" s="297"/>
      <c r="B960" s="295"/>
      <c r="C960" s="295"/>
      <c r="D960" s="295"/>
      <c r="E960" s="295"/>
      <c r="F960" s="295"/>
      <c r="G960" s="295"/>
      <c r="H960" s="295"/>
      <c r="I960" s="295"/>
      <c r="J960" s="295"/>
      <c r="K960" s="295"/>
      <c r="L960" s="295"/>
      <c r="M960" s="295"/>
      <c r="N960" s="295"/>
      <c r="O960" s="295"/>
      <c r="P960" s="295"/>
      <c r="Q960" s="295"/>
      <c r="R960" s="295"/>
      <c r="S960" s="296"/>
      <c r="T960" s="295"/>
      <c r="U960" s="296"/>
      <c r="V960" s="295"/>
      <c r="W960" s="295"/>
    </row>
    <row r="961" spans="1:23" ht="15.75" customHeight="1">
      <c r="A961" s="297"/>
      <c r="B961" s="295"/>
      <c r="C961" s="295"/>
      <c r="D961" s="295"/>
      <c r="E961" s="295"/>
      <c r="F961" s="295"/>
      <c r="G961" s="295"/>
      <c r="H961" s="295"/>
      <c r="I961" s="295"/>
      <c r="J961" s="295"/>
      <c r="K961" s="295"/>
      <c r="L961" s="295"/>
      <c r="M961" s="295"/>
      <c r="N961" s="295"/>
      <c r="O961" s="295"/>
      <c r="P961" s="295"/>
      <c r="Q961" s="295"/>
      <c r="R961" s="295"/>
      <c r="S961" s="296"/>
      <c r="T961" s="295"/>
      <c r="U961" s="296"/>
      <c r="V961" s="295"/>
      <c r="W961" s="295"/>
    </row>
    <row r="962" spans="1:23" ht="15.75" customHeight="1">
      <c r="A962" s="297"/>
      <c r="B962" s="295"/>
      <c r="C962" s="295"/>
      <c r="D962" s="295"/>
      <c r="E962" s="295"/>
      <c r="F962" s="295"/>
      <c r="G962" s="295"/>
      <c r="H962" s="295"/>
      <c r="I962" s="295"/>
      <c r="J962" s="295"/>
      <c r="K962" s="295"/>
      <c r="L962" s="295"/>
      <c r="M962" s="295"/>
      <c r="N962" s="295"/>
      <c r="O962" s="295"/>
      <c r="P962" s="295"/>
      <c r="Q962" s="295"/>
      <c r="R962" s="295"/>
      <c r="S962" s="296"/>
      <c r="T962" s="295"/>
      <c r="U962" s="296"/>
      <c r="V962" s="295"/>
      <c r="W962" s="295"/>
    </row>
    <row r="963" spans="1:23" ht="15.75" customHeight="1">
      <c r="A963" s="297"/>
      <c r="B963" s="295"/>
      <c r="C963" s="295"/>
      <c r="D963" s="295"/>
      <c r="E963" s="295"/>
      <c r="F963" s="295"/>
      <c r="G963" s="295"/>
      <c r="H963" s="295"/>
      <c r="I963" s="295"/>
      <c r="J963" s="295"/>
      <c r="K963" s="295"/>
      <c r="L963" s="295"/>
      <c r="M963" s="295"/>
      <c r="N963" s="295"/>
      <c r="O963" s="295"/>
      <c r="P963" s="295"/>
      <c r="Q963" s="295"/>
      <c r="R963" s="295"/>
      <c r="S963" s="296"/>
      <c r="T963" s="295"/>
      <c r="U963" s="296"/>
      <c r="V963" s="295"/>
      <c r="W963" s="295"/>
    </row>
    <row r="964" spans="1:23" ht="15.75" customHeight="1">
      <c r="A964" s="297"/>
      <c r="B964" s="295"/>
      <c r="C964" s="295"/>
      <c r="D964" s="295"/>
      <c r="E964" s="295"/>
      <c r="F964" s="295"/>
      <c r="G964" s="295"/>
      <c r="H964" s="295"/>
      <c r="I964" s="295"/>
      <c r="J964" s="295"/>
      <c r="K964" s="295"/>
      <c r="L964" s="295"/>
      <c r="M964" s="295"/>
      <c r="N964" s="295"/>
      <c r="O964" s="295"/>
      <c r="P964" s="295"/>
      <c r="Q964" s="295"/>
      <c r="R964" s="295"/>
      <c r="S964" s="296"/>
      <c r="T964" s="295"/>
      <c r="U964" s="296"/>
      <c r="V964" s="295"/>
      <c r="W964" s="295"/>
    </row>
    <row r="965" spans="1:23" ht="15.75" customHeight="1">
      <c r="A965" s="297"/>
      <c r="B965" s="295"/>
      <c r="C965" s="295"/>
      <c r="D965" s="295"/>
      <c r="E965" s="295"/>
      <c r="F965" s="295"/>
      <c r="G965" s="295"/>
      <c r="H965" s="295"/>
      <c r="I965" s="295"/>
      <c r="J965" s="295"/>
      <c r="K965" s="295"/>
      <c r="L965" s="295"/>
      <c r="M965" s="295"/>
      <c r="N965" s="295"/>
      <c r="O965" s="295"/>
      <c r="P965" s="295"/>
      <c r="Q965" s="295"/>
      <c r="R965" s="295"/>
      <c r="S965" s="296"/>
      <c r="T965" s="295"/>
      <c r="U965" s="296"/>
      <c r="V965" s="295"/>
      <c r="W965" s="295"/>
    </row>
    <row r="966" spans="1:23" ht="15.75" customHeight="1">
      <c r="A966" s="297"/>
      <c r="B966" s="295"/>
      <c r="C966" s="295"/>
      <c r="D966" s="295"/>
      <c r="E966" s="295"/>
      <c r="F966" s="295"/>
      <c r="G966" s="295"/>
      <c r="H966" s="295"/>
      <c r="I966" s="295"/>
      <c r="J966" s="295"/>
      <c r="K966" s="295"/>
      <c r="L966" s="295"/>
      <c r="M966" s="295"/>
      <c r="N966" s="295"/>
      <c r="O966" s="295"/>
      <c r="P966" s="295"/>
      <c r="Q966" s="295"/>
      <c r="R966" s="295"/>
      <c r="S966" s="296"/>
      <c r="T966" s="295"/>
      <c r="U966" s="296"/>
      <c r="V966" s="295"/>
      <c r="W966" s="295"/>
    </row>
    <row r="967" spans="1:23" ht="15.75" customHeight="1">
      <c r="A967" s="297"/>
      <c r="B967" s="295"/>
      <c r="C967" s="295"/>
      <c r="D967" s="295"/>
      <c r="E967" s="295"/>
      <c r="F967" s="295"/>
      <c r="G967" s="295"/>
      <c r="H967" s="295"/>
      <c r="I967" s="295"/>
      <c r="J967" s="295"/>
      <c r="K967" s="295"/>
      <c r="L967" s="295"/>
      <c r="M967" s="295"/>
      <c r="N967" s="295"/>
      <c r="O967" s="295"/>
      <c r="P967" s="295"/>
      <c r="Q967" s="295"/>
      <c r="R967" s="295"/>
      <c r="S967" s="296"/>
      <c r="T967" s="295"/>
      <c r="U967" s="296"/>
      <c r="V967" s="295"/>
      <c r="W967" s="295"/>
    </row>
    <row r="968" spans="1:23" ht="15.75" customHeight="1">
      <c r="A968" s="297"/>
      <c r="B968" s="295"/>
      <c r="C968" s="295"/>
      <c r="D968" s="295"/>
      <c r="E968" s="295"/>
      <c r="F968" s="295"/>
      <c r="G968" s="295"/>
      <c r="H968" s="295"/>
      <c r="I968" s="295"/>
      <c r="J968" s="295"/>
      <c r="K968" s="295"/>
      <c r="L968" s="295"/>
      <c r="M968" s="295"/>
      <c r="N968" s="295"/>
      <c r="O968" s="295"/>
      <c r="P968" s="295"/>
      <c r="Q968" s="295"/>
      <c r="R968" s="295"/>
      <c r="S968" s="296"/>
      <c r="T968" s="295"/>
      <c r="U968" s="296"/>
      <c r="V968" s="295"/>
      <c r="W968" s="295"/>
    </row>
    <row r="969" spans="1:23" ht="15.75" customHeight="1">
      <c r="A969" s="297"/>
      <c r="B969" s="295"/>
      <c r="C969" s="295"/>
      <c r="D969" s="295"/>
      <c r="E969" s="295"/>
      <c r="F969" s="295"/>
      <c r="G969" s="295"/>
      <c r="H969" s="295"/>
      <c r="I969" s="295"/>
      <c r="J969" s="295"/>
      <c r="K969" s="295"/>
      <c r="L969" s="295"/>
      <c r="M969" s="295"/>
      <c r="N969" s="295"/>
      <c r="O969" s="295"/>
      <c r="P969" s="295"/>
      <c r="Q969" s="295"/>
      <c r="R969" s="295"/>
      <c r="S969" s="296"/>
      <c r="T969" s="295"/>
      <c r="U969" s="296"/>
      <c r="V969" s="295"/>
      <c r="W969" s="295"/>
    </row>
    <row r="970" spans="1:23" ht="15.75" customHeight="1">
      <c r="A970" s="297"/>
      <c r="B970" s="295"/>
      <c r="C970" s="295"/>
      <c r="D970" s="295"/>
      <c r="E970" s="295"/>
      <c r="F970" s="295"/>
      <c r="G970" s="295"/>
      <c r="H970" s="295"/>
      <c r="I970" s="295"/>
      <c r="J970" s="295"/>
      <c r="K970" s="295"/>
      <c r="L970" s="295"/>
      <c r="M970" s="295"/>
      <c r="N970" s="295"/>
      <c r="O970" s="295"/>
      <c r="P970" s="295"/>
      <c r="Q970" s="295"/>
      <c r="R970" s="295"/>
      <c r="S970" s="296"/>
      <c r="T970" s="295"/>
      <c r="U970" s="296"/>
      <c r="V970" s="295"/>
      <c r="W970" s="295"/>
    </row>
    <row r="971" spans="1:23" ht="15.75" customHeight="1">
      <c r="A971" s="297"/>
      <c r="B971" s="295"/>
      <c r="C971" s="295"/>
      <c r="D971" s="295"/>
      <c r="E971" s="295"/>
      <c r="F971" s="295"/>
      <c r="G971" s="295"/>
      <c r="H971" s="295"/>
      <c r="I971" s="295"/>
      <c r="J971" s="295"/>
      <c r="K971" s="295"/>
      <c r="L971" s="295"/>
      <c r="M971" s="295"/>
      <c r="N971" s="295"/>
      <c r="O971" s="295"/>
      <c r="P971" s="295"/>
      <c r="Q971" s="295"/>
      <c r="R971" s="295"/>
      <c r="S971" s="296"/>
      <c r="T971" s="295"/>
      <c r="U971" s="296"/>
      <c r="V971" s="295"/>
      <c r="W971" s="295"/>
    </row>
    <row r="972" spans="1:23" ht="15.75" customHeight="1">
      <c r="A972" s="297"/>
      <c r="B972" s="295"/>
      <c r="C972" s="295"/>
      <c r="D972" s="295"/>
      <c r="E972" s="295"/>
      <c r="F972" s="295"/>
      <c r="G972" s="295"/>
      <c r="H972" s="295"/>
      <c r="I972" s="295"/>
      <c r="J972" s="295"/>
      <c r="K972" s="295"/>
      <c r="L972" s="295"/>
      <c r="M972" s="295"/>
      <c r="N972" s="295"/>
      <c r="O972" s="295"/>
      <c r="P972" s="295"/>
      <c r="Q972" s="295"/>
      <c r="R972" s="295"/>
      <c r="S972" s="296"/>
      <c r="T972" s="295"/>
      <c r="U972" s="296"/>
      <c r="V972" s="295"/>
      <c r="W972" s="295"/>
    </row>
    <row r="973" spans="1:23" ht="15.75" customHeight="1">
      <c r="A973" s="297"/>
      <c r="B973" s="295"/>
      <c r="C973" s="295"/>
      <c r="D973" s="295"/>
      <c r="E973" s="295"/>
      <c r="F973" s="295"/>
      <c r="G973" s="295"/>
      <c r="H973" s="295"/>
      <c r="I973" s="295"/>
      <c r="J973" s="295"/>
      <c r="K973" s="295"/>
      <c r="L973" s="295"/>
      <c r="M973" s="295"/>
      <c r="N973" s="295"/>
      <c r="O973" s="295"/>
      <c r="P973" s="295"/>
      <c r="Q973" s="295"/>
      <c r="R973" s="295"/>
      <c r="S973" s="296"/>
      <c r="T973" s="295"/>
      <c r="U973" s="296"/>
      <c r="V973" s="295"/>
      <c r="W973" s="295"/>
    </row>
    <row r="974" spans="1:23" ht="15.75" customHeight="1">
      <c r="A974" s="297"/>
      <c r="B974" s="295"/>
      <c r="C974" s="295"/>
      <c r="D974" s="295"/>
      <c r="E974" s="295"/>
      <c r="F974" s="295"/>
      <c r="G974" s="295"/>
      <c r="H974" s="295"/>
      <c r="I974" s="295"/>
      <c r="J974" s="295"/>
      <c r="K974" s="295"/>
      <c r="L974" s="295"/>
      <c r="M974" s="295"/>
      <c r="N974" s="295"/>
      <c r="O974" s="295"/>
      <c r="P974" s="295"/>
      <c r="Q974" s="295"/>
      <c r="R974" s="295"/>
      <c r="S974" s="296"/>
      <c r="T974" s="295"/>
      <c r="U974" s="296"/>
      <c r="V974" s="295"/>
      <c r="W974" s="295"/>
    </row>
    <row r="975" spans="1:23" ht="15.75" customHeight="1">
      <c r="A975" s="297"/>
      <c r="B975" s="295"/>
      <c r="C975" s="295"/>
      <c r="D975" s="295"/>
      <c r="E975" s="295"/>
      <c r="F975" s="295"/>
      <c r="G975" s="295"/>
      <c r="H975" s="295"/>
      <c r="I975" s="295"/>
      <c r="J975" s="295"/>
      <c r="K975" s="295"/>
      <c r="L975" s="295"/>
      <c r="M975" s="295"/>
      <c r="N975" s="295"/>
      <c r="O975" s="295"/>
      <c r="P975" s="295"/>
      <c r="Q975" s="295"/>
      <c r="R975" s="295"/>
      <c r="S975" s="296"/>
      <c r="T975" s="295"/>
      <c r="U975" s="296"/>
      <c r="V975" s="295"/>
      <c r="W975" s="295"/>
    </row>
    <row r="976" spans="1:23" ht="15.75" customHeight="1">
      <c r="A976" s="297"/>
      <c r="B976" s="295"/>
      <c r="C976" s="295"/>
      <c r="D976" s="295"/>
      <c r="E976" s="295"/>
      <c r="F976" s="295"/>
      <c r="G976" s="295"/>
      <c r="H976" s="295"/>
      <c r="I976" s="295"/>
      <c r="J976" s="295"/>
      <c r="K976" s="295"/>
      <c r="L976" s="295"/>
      <c r="M976" s="295"/>
      <c r="N976" s="295"/>
      <c r="O976" s="295"/>
      <c r="P976" s="295"/>
      <c r="Q976" s="295"/>
      <c r="R976" s="295"/>
      <c r="S976" s="296"/>
      <c r="T976" s="295"/>
      <c r="U976" s="296"/>
      <c r="V976" s="295"/>
      <c r="W976" s="295"/>
    </row>
    <row r="977" spans="1:23" ht="15.75" customHeight="1">
      <c r="A977" s="297"/>
      <c r="B977" s="295"/>
      <c r="C977" s="295"/>
      <c r="D977" s="295"/>
      <c r="E977" s="295"/>
      <c r="F977" s="295"/>
      <c r="G977" s="295"/>
      <c r="H977" s="295"/>
      <c r="I977" s="295"/>
      <c r="J977" s="295"/>
      <c r="K977" s="295"/>
      <c r="L977" s="295"/>
      <c r="M977" s="295"/>
      <c r="N977" s="295"/>
      <c r="O977" s="295"/>
      <c r="P977" s="295"/>
      <c r="Q977" s="295"/>
      <c r="R977" s="295"/>
      <c r="S977" s="296"/>
      <c r="T977" s="295"/>
      <c r="U977" s="296"/>
      <c r="V977" s="295"/>
      <c r="W977" s="295"/>
    </row>
    <row r="978" spans="1:23" ht="15.75" customHeight="1">
      <c r="A978" s="297"/>
      <c r="B978" s="295"/>
      <c r="C978" s="295"/>
      <c r="D978" s="295"/>
      <c r="E978" s="295"/>
      <c r="F978" s="295"/>
      <c r="G978" s="295"/>
      <c r="H978" s="295"/>
      <c r="I978" s="295"/>
      <c r="J978" s="295"/>
      <c r="K978" s="295"/>
      <c r="L978" s="295"/>
      <c r="M978" s="295"/>
      <c r="N978" s="295"/>
      <c r="O978" s="295"/>
      <c r="P978" s="295"/>
      <c r="Q978" s="295"/>
      <c r="R978" s="295"/>
      <c r="S978" s="296"/>
      <c r="T978" s="295"/>
      <c r="U978" s="296"/>
      <c r="V978" s="295"/>
      <c r="W978" s="295"/>
    </row>
    <row r="979" spans="1:23" ht="15.75" customHeight="1">
      <c r="A979" s="297"/>
      <c r="B979" s="295"/>
      <c r="C979" s="295"/>
      <c r="D979" s="295"/>
      <c r="E979" s="295"/>
      <c r="F979" s="295"/>
      <c r="G979" s="295"/>
      <c r="H979" s="295"/>
      <c r="I979" s="295"/>
      <c r="J979" s="295"/>
      <c r="K979" s="295"/>
      <c r="L979" s="295"/>
      <c r="M979" s="295"/>
      <c r="N979" s="295"/>
      <c r="O979" s="295"/>
      <c r="P979" s="295"/>
      <c r="Q979" s="295"/>
      <c r="R979" s="295"/>
      <c r="S979" s="296"/>
      <c r="T979" s="295"/>
      <c r="U979" s="296"/>
      <c r="V979" s="295"/>
      <c r="W979" s="295"/>
    </row>
    <row r="980" spans="1:23" ht="15.75" customHeight="1">
      <c r="A980" s="297"/>
      <c r="B980" s="295"/>
      <c r="C980" s="295"/>
      <c r="D980" s="295"/>
      <c r="E980" s="295"/>
      <c r="F980" s="295"/>
      <c r="G980" s="295"/>
      <c r="H980" s="295"/>
      <c r="I980" s="295"/>
      <c r="J980" s="295"/>
      <c r="K980" s="295"/>
      <c r="L980" s="295"/>
      <c r="M980" s="295"/>
      <c r="N980" s="295"/>
      <c r="O980" s="295"/>
      <c r="P980" s="295"/>
      <c r="Q980" s="295"/>
      <c r="R980" s="295"/>
      <c r="S980" s="296"/>
      <c r="T980" s="295"/>
      <c r="U980" s="296"/>
      <c r="V980" s="295"/>
      <c r="W980" s="295"/>
    </row>
    <row r="981" spans="1:23" ht="15.75" customHeight="1">
      <c r="A981" s="297"/>
      <c r="B981" s="295"/>
      <c r="C981" s="295"/>
      <c r="D981" s="295"/>
      <c r="E981" s="295"/>
      <c r="F981" s="295"/>
      <c r="G981" s="295"/>
      <c r="H981" s="295"/>
      <c r="I981" s="295"/>
      <c r="J981" s="295"/>
      <c r="K981" s="295"/>
      <c r="L981" s="295"/>
      <c r="M981" s="295"/>
      <c r="N981" s="295"/>
      <c r="O981" s="295"/>
      <c r="P981" s="295"/>
      <c r="Q981" s="295"/>
      <c r="R981" s="295"/>
      <c r="S981" s="296"/>
      <c r="T981" s="295"/>
      <c r="U981" s="296"/>
      <c r="V981" s="295"/>
      <c r="W981" s="295"/>
    </row>
    <row r="982" spans="1:23" ht="15.75" customHeight="1">
      <c r="A982" s="297"/>
      <c r="B982" s="295"/>
      <c r="C982" s="295"/>
      <c r="D982" s="295"/>
      <c r="E982" s="295"/>
      <c r="F982" s="295"/>
      <c r="G982" s="295"/>
      <c r="H982" s="295"/>
      <c r="I982" s="295"/>
      <c r="J982" s="295"/>
      <c r="K982" s="295"/>
      <c r="L982" s="295"/>
      <c r="M982" s="295"/>
      <c r="N982" s="295"/>
      <c r="O982" s="295"/>
      <c r="P982" s="295"/>
      <c r="Q982" s="295"/>
      <c r="R982" s="295"/>
      <c r="S982" s="296"/>
      <c r="T982" s="295"/>
      <c r="U982" s="296"/>
      <c r="V982" s="295"/>
      <c r="W982" s="295"/>
    </row>
    <row r="983" spans="1:23" ht="15.75" customHeight="1">
      <c r="A983" s="297"/>
      <c r="B983" s="295"/>
      <c r="C983" s="295"/>
      <c r="D983" s="295"/>
      <c r="E983" s="295"/>
      <c r="F983" s="295"/>
      <c r="G983" s="295"/>
      <c r="H983" s="295"/>
      <c r="I983" s="295"/>
      <c r="J983" s="295"/>
      <c r="K983" s="295"/>
      <c r="L983" s="295"/>
      <c r="M983" s="295"/>
      <c r="N983" s="295"/>
      <c r="O983" s="295"/>
      <c r="P983" s="295"/>
      <c r="Q983" s="295"/>
      <c r="R983" s="295"/>
      <c r="S983" s="296"/>
      <c r="T983" s="295"/>
      <c r="U983" s="296"/>
      <c r="V983" s="295"/>
      <c r="W983" s="295"/>
    </row>
    <row r="984" spans="1:23" ht="15.75" customHeight="1">
      <c r="A984" s="297"/>
      <c r="B984" s="295"/>
      <c r="C984" s="295"/>
      <c r="D984" s="295"/>
      <c r="E984" s="295"/>
      <c r="F984" s="295"/>
      <c r="G984" s="295"/>
      <c r="H984" s="295"/>
      <c r="I984" s="295"/>
      <c r="J984" s="295"/>
      <c r="K984" s="295"/>
      <c r="L984" s="295"/>
      <c r="M984" s="295"/>
      <c r="N984" s="295"/>
      <c r="O984" s="295"/>
      <c r="P984" s="295"/>
      <c r="Q984" s="295"/>
      <c r="R984" s="295"/>
      <c r="S984" s="296"/>
      <c r="T984" s="295"/>
      <c r="U984" s="296"/>
      <c r="V984" s="295"/>
      <c r="W984" s="295"/>
    </row>
    <row r="985" spans="1:23" ht="15.75" customHeight="1">
      <c r="A985" s="297"/>
      <c r="B985" s="295"/>
      <c r="C985" s="295"/>
      <c r="D985" s="295"/>
      <c r="E985" s="295"/>
      <c r="F985" s="295"/>
      <c r="G985" s="295"/>
      <c r="H985" s="295"/>
      <c r="I985" s="295"/>
      <c r="J985" s="295"/>
      <c r="K985" s="295"/>
      <c r="L985" s="295"/>
      <c r="M985" s="295"/>
      <c r="N985" s="295"/>
      <c r="O985" s="295"/>
      <c r="P985" s="295"/>
      <c r="Q985" s="295"/>
      <c r="R985" s="295"/>
      <c r="S985" s="296"/>
      <c r="T985" s="295"/>
      <c r="U985" s="296"/>
      <c r="V985" s="295"/>
      <c r="W985" s="295"/>
    </row>
    <row r="986" spans="1:23" ht="15.75" customHeight="1">
      <c r="A986" s="297"/>
      <c r="B986" s="295"/>
      <c r="C986" s="295"/>
      <c r="D986" s="295"/>
      <c r="E986" s="295"/>
      <c r="F986" s="295"/>
      <c r="G986" s="295"/>
      <c r="H986" s="295"/>
      <c r="I986" s="295"/>
      <c r="J986" s="295"/>
      <c r="K986" s="295"/>
      <c r="L986" s="295"/>
      <c r="M986" s="295"/>
      <c r="N986" s="295"/>
      <c r="O986" s="295"/>
      <c r="P986" s="295"/>
      <c r="Q986" s="295"/>
      <c r="R986" s="295"/>
      <c r="S986" s="296"/>
      <c r="T986" s="295"/>
      <c r="U986" s="296"/>
      <c r="V986" s="295"/>
      <c r="W986" s="295"/>
    </row>
    <row r="987" spans="1:23" ht="15.75" customHeight="1">
      <c r="A987" s="297"/>
      <c r="B987" s="295"/>
      <c r="C987" s="295"/>
      <c r="D987" s="295"/>
      <c r="E987" s="295"/>
      <c r="F987" s="295"/>
      <c r="G987" s="295"/>
      <c r="H987" s="295"/>
      <c r="I987" s="295"/>
      <c r="J987" s="295"/>
      <c r="K987" s="295"/>
      <c r="L987" s="295"/>
      <c r="M987" s="295"/>
      <c r="N987" s="295"/>
      <c r="O987" s="295"/>
      <c r="P987" s="295"/>
      <c r="Q987" s="295"/>
      <c r="R987" s="295"/>
      <c r="S987" s="296"/>
      <c r="T987" s="295"/>
      <c r="U987" s="296"/>
      <c r="V987" s="295"/>
      <c r="W987" s="295"/>
    </row>
    <row r="988" spans="1:23" ht="15.75" customHeight="1">
      <c r="A988" s="297"/>
      <c r="B988" s="295"/>
      <c r="C988" s="295"/>
      <c r="D988" s="295"/>
      <c r="E988" s="295"/>
      <c r="F988" s="295"/>
      <c r="G988" s="295"/>
      <c r="H988" s="295"/>
      <c r="I988" s="295"/>
      <c r="J988" s="295"/>
      <c r="K988" s="295"/>
      <c r="L988" s="295"/>
      <c r="M988" s="295"/>
      <c r="N988" s="295"/>
      <c r="O988" s="295"/>
      <c r="P988" s="295"/>
      <c r="Q988" s="295"/>
      <c r="R988" s="295"/>
      <c r="S988" s="296"/>
      <c r="T988" s="295"/>
      <c r="U988" s="296"/>
      <c r="V988" s="295"/>
      <c r="W988" s="295"/>
    </row>
    <row r="989" spans="1:23" ht="15.75" customHeight="1">
      <c r="A989" s="297"/>
      <c r="B989" s="295"/>
      <c r="C989" s="295"/>
      <c r="D989" s="295"/>
      <c r="E989" s="295"/>
      <c r="F989" s="295"/>
      <c r="G989" s="295"/>
      <c r="H989" s="295"/>
      <c r="I989" s="295"/>
      <c r="J989" s="295"/>
      <c r="K989" s="295"/>
      <c r="L989" s="295"/>
      <c r="M989" s="295"/>
      <c r="N989" s="295"/>
      <c r="O989" s="295"/>
      <c r="P989" s="295"/>
      <c r="Q989" s="295"/>
      <c r="R989" s="295"/>
      <c r="S989" s="296"/>
      <c r="T989" s="295"/>
      <c r="U989" s="296"/>
      <c r="V989" s="295"/>
      <c r="W989" s="295"/>
    </row>
    <row r="990" spans="1:23" ht="15.75" customHeight="1">
      <c r="A990" s="297"/>
      <c r="B990" s="295"/>
      <c r="C990" s="295"/>
      <c r="D990" s="295"/>
      <c r="E990" s="295"/>
      <c r="F990" s="295"/>
      <c r="G990" s="295"/>
      <c r="H990" s="295"/>
      <c r="I990" s="295"/>
      <c r="J990" s="295"/>
      <c r="K990" s="295"/>
      <c r="L990" s="295"/>
      <c r="M990" s="295"/>
      <c r="N990" s="295"/>
      <c r="O990" s="295"/>
      <c r="P990" s="295"/>
      <c r="Q990" s="295"/>
      <c r="R990" s="295"/>
      <c r="S990" s="296"/>
      <c r="T990" s="295"/>
      <c r="U990" s="296"/>
      <c r="V990" s="295"/>
      <c r="W990" s="295"/>
    </row>
    <row r="991" spans="1:23" ht="15.75" customHeight="1">
      <c r="A991" s="297"/>
      <c r="B991" s="295"/>
      <c r="C991" s="295"/>
      <c r="D991" s="295"/>
      <c r="E991" s="295"/>
      <c r="F991" s="295"/>
      <c r="G991" s="295"/>
      <c r="H991" s="295"/>
      <c r="I991" s="295"/>
      <c r="J991" s="295"/>
      <c r="K991" s="295"/>
      <c r="L991" s="295"/>
      <c r="M991" s="295"/>
      <c r="N991" s="295"/>
      <c r="O991" s="295"/>
      <c r="P991" s="295"/>
      <c r="Q991" s="295"/>
      <c r="R991" s="295"/>
      <c r="S991" s="296"/>
      <c r="T991" s="295"/>
      <c r="U991" s="296"/>
      <c r="V991" s="295"/>
      <c r="W991" s="295"/>
    </row>
    <row r="992" spans="1:23" ht="15.75" customHeight="1">
      <c r="A992" s="297"/>
      <c r="B992" s="295"/>
      <c r="C992" s="295"/>
      <c r="D992" s="295"/>
      <c r="E992" s="295"/>
      <c r="F992" s="295"/>
      <c r="G992" s="295"/>
      <c r="H992" s="295"/>
      <c r="I992" s="295"/>
      <c r="J992" s="295"/>
      <c r="K992" s="295"/>
      <c r="L992" s="295"/>
      <c r="M992" s="295"/>
      <c r="N992" s="295"/>
      <c r="O992" s="295"/>
      <c r="P992" s="295"/>
      <c r="Q992" s="295"/>
      <c r="R992" s="295"/>
      <c r="S992" s="296"/>
      <c r="T992" s="295"/>
      <c r="U992" s="296"/>
      <c r="V992" s="295"/>
      <c r="W992" s="295"/>
    </row>
    <row r="993" spans="1:23" ht="15.75" customHeight="1">
      <c r="A993" s="297"/>
      <c r="B993" s="295"/>
      <c r="C993" s="295"/>
      <c r="D993" s="295"/>
      <c r="E993" s="295"/>
      <c r="F993" s="295"/>
      <c r="G993" s="295"/>
      <c r="H993" s="295"/>
      <c r="I993" s="295"/>
      <c r="J993" s="295"/>
      <c r="K993" s="295"/>
      <c r="L993" s="295"/>
      <c r="M993" s="295"/>
      <c r="N993" s="295"/>
      <c r="O993" s="295"/>
      <c r="P993" s="295"/>
      <c r="Q993" s="295"/>
      <c r="R993" s="295"/>
      <c r="S993" s="296"/>
      <c r="T993" s="295"/>
      <c r="U993" s="296"/>
      <c r="V993" s="295"/>
      <c r="W993" s="295"/>
    </row>
    <row r="994" spans="1:23" ht="15.75" customHeight="1">
      <c r="A994" s="297"/>
      <c r="B994" s="295"/>
      <c r="C994" s="295"/>
      <c r="D994" s="295"/>
      <c r="E994" s="295"/>
      <c r="F994" s="295"/>
      <c r="G994" s="295"/>
      <c r="H994" s="295"/>
      <c r="I994" s="295"/>
      <c r="J994" s="295"/>
      <c r="K994" s="295"/>
      <c r="L994" s="295"/>
      <c r="M994" s="295"/>
      <c r="N994" s="295"/>
      <c r="O994" s="295"/>
      <c r="P994" s="295"/>
      <c r="Q994" s="295"/>
      <c r="R994" s="295"/>
      <c r="S994" s="296"/>
      <c r="T994" s="295"/>
      <c r="U994" s="296"/>
      <c r="V994" s="295"/>
      <c r="W994" s="295"/>
    </row>
    <row r="995" spans="1:23" ht="15.75" customHeight="1">
      <c r="A995" s="297"/>
      <c r="B995" s="295"/>
      <c r="C995" s="295"/>
      <c r="D995" s="295"/>
      <c r="E995" s="295"/>
      <c r="F995" s="295"/>
      <c r="G995" s="295"/>
      <c r="H995" s="295"/>
      <c r="I995" s="295"/>
      <c r="J995" s="295"/>
      <c r="K995" s="295"/>
      <c r="L995" s="295"/>
      <c r="M995" s="295"/>
      <c r="N995" s="295"/>
      <c r="O995" s="295"/>
      <c r="P995" s="295"/>
      <c r="Q995" s="295"/>
      <c r="R995" s="295"/>
      <c r="S995" s="296"/>
      <c r="T995" s="295"/>
      <c r="U995" s="296"/>
      <c r="V995" s="295"/>
      <c r="W995" s="295"/>
    </row>
    <row r="996" spans="1:23" ht="15.75" customHeight="1">
      <c r="A996" s="297"/>
      <c r="B996" s="295"/>
      <c r="C996" s="295"/>
      <c r="D996" s="295"/>
      <c r="E996" s="295"/>
      <c r="F996" s="295"/>
      <c r="G996" s="295"/>
      <c r="H996" s="295"/>
      <c r="I996" s="295"/>
      <c r="J996" s="295"/>
      <c r="K996" s="295"/>
      <c r="L996" s="295"/>
      <c r="M996" s="295"/>
      <c r="N996" s="295"/>
      <c r="O996" s="295"/>
      <c r="P996" s="295"/>
      <c r="Q996" s="295"/>
      <c r="R996" s="295"/>
      <c r="S996" s="296"/>
      <c r="T996" s="295"/>
      <c r="U996" s="296"/>
      <c r="V996" s="295"/>
      <c r="W996" s="295"/>
    </row>
    <row r="997" spans="1:23" ht="15.75" customHeight="1">
      <c r="A997" s="297"/>
      <c r="B997" s="295"/>
      <c r="C997" s="295"/>
      <c r="D997" s="295"/>
      <c r="E997" s="295"/>
      <c r="F997" s="295"/>
      <c r="G997" s="295"/>
      <c r="H997" s="295"/>
      <c r="I997" s="295"/>
      <c r="J997" s="295"/>
      <c r="K997" s="295"/>
      <c r="L997" s="295"/>
      <c r="M997" s="295"/>
      <c r="N997" s="295"/>
      <c r="O997" s="295"/>
      <c r="P997" s="295"/>
      <c r="Q997" s="295"/>
      <c r="R997" s="295"/>
      <c r="S997" s="296"/>
      <c r="T997" s="295"/>
      <c r="U997" s="296"/>
      <c r="V997" s="295"/>
      <c r="W997" s="295"/>
    </row>
    <row r="998" spans="1:23" ht="15.75" customHeight="1">
      <c r="A998" s="297"/>
      <c r="B998" s="295"/>
      <c r="C998" s="295"/>
      <c r="D998" s="295"/>
      <c r="E998" s="295"/>
      <c r="F998" s="295"/>
      <c r="G998" s="295"/>
      <c r="H998" s="295"/>
      <c r="I998" s="295"/>
      <c r="J998" s="295"/>
      <c r="K998" s="295"/>
      <c r="L998" s="295"/>
      <c r="M998" s="295"/>
      <c r="N998" s="295"/>
      <c r="O998" s="295"/>
      <c r="P998" s="295"/>
      <c r="Q998" s="295"/>
      <c r="R998" s="295"/>
      <c r="S998" s="296"/>
      <c r="T998" s="295"/>
      <c r="U998" s="296"/>
      <c r="V998" s="295"/>
      <c r="W998" s="295"/>
    </row>
    <row r="999" spans="1:23" ht="15.75" customHeight="1">
      <c r="A999" s="297"/>
      <c r="B999" s="295"/>
      <c r="C999" s="295"/>
      <c r="D999" s="295"/>
      <c r="E999" s="295"/>
      <c r="F999" s="295"/>
      <c r="G999" s="295"/>
      <c r="H999" s="295"/>
      <c r="I999" s="295"/>
      <c r="J999" s="295"/>
      <c r="K999" s="295"/>
      <c r="L999" s="295"/>
      <c r="M999" s="295"/>
      <c r="N999" s="295"/>
      <c r="O999" s="295"/>
      <c r="P999" s="295"/>
      <c r="Q999" s="295"/>
      <c r="R999" s="295"/>
      <c r="S999" s="296"/>
      <c r="T999" s="295"/>
      <c r="U999" s="296"/>
      <c r="V999" s="295"/>
      <c r="W999" s="295"/>
    </row>
    <row r="1000" spans="1:23" ht="15.75" customHeight="1">
      <c r="A1000" s="297"/>
      <c r="B1000" s="295"/>
      <c r="C1000" s="295"/>
      <c r="D1000" s="295"/>
      <c r="E1000" s="295"/>
      <c r="F1000" s="295"/>
      <c r="G1000" s="295"/>
      <c r="H1000" s="295"/>
      <c r="I1000" s="295"/>
      <c r="J1000" s="295"/>
      <c r="K1000" s="295"/>
      <c r="L1000" s="295"/>
      <c r="M1000" s="295"/>
      <c r="N1000" s="295"/>
      <c r="O1000" s="295"/>
      <c r="P1000" s="295"/>
      <c r="Q1000" s="295"/>
      <c r="R1000" s="295"/>
      <c r="S1000" s="296"/>
      <c r="T1000" s="295"/>
      <c r="U1000" s="296"/>
      <c r="V1000" s="295"/>
      <c r="W1000" s="295"/>
    </row>
  </sheetData>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4D7DF-65FF-4A52-A037-E70C829322B0}">
  <sheetPr>
    <tabColor rgb="FF00B050"/>
  </sheetPr>
  <dimension ref="A1:AV1000"/>
  <sheetViews>
    <sheetView workbookViewId="0">
      <selection activeCell="G26" sqref="G26"/>
    </sheetView>
  </sheetViews>
  <sheetFormatPr defaultColWidth="12.625" defaultRowHeight="15"/>
  <cols>
    <col min="1" max="1" width="15.75" style="294" customWidth="1"/>
    <col min="2" max="9" width="10.125" style="294" customWidth="1"/>
    <col min="10" max="11" width="9.25" style="294" customWidth="1"/>
    <col min="12" max="14" width="8" style="294" customWidth="1"/>
    <col min="15" max="17" width="9.25" style="294" customWidth="1"/>
    <col min="18" max="18" width="8" style="294" customWidth="1"/>
    <col min="19" max="19" width="8.375" style="294" customWidth="1"/>
    <col min="20" max="20" width="10.875" style="294" customWidth="1"/>
    <col min="21" max="21" width="10" style="294" customWidth="1"/>
    <col min="22" max="25" width="8" style="294" customWidth="1"/>
    <col min="26" max="26" width="9.125" style="294" customWidth="1"/>
    <col min="27" max="27" width="9" style="294" customWidth="1"/>
    <col min="28" max="29" width="9.125" style="294" bestFit="1" customWidth="1"/>
    <col min="30" max="30" width="10.375" style="294" customWidth="1"/>
    <col min="31" max="31" width="9.125" style="294" bestFit="1" customWidth="1"/>
    <col min="32" max="32" width="10.25" style="294" customWidth="1"/>
    <col min="33" max="33" width="9.125" style="294" bestFit="1" customWidth="1"/>
    <col min="34" max="48" width="7" style="294" customWidth="1"/>
    <col min="49" max="16384" width="12.625" style="294"/>
  </cols>
  <sheetData>
    <row r="1" spans="1:48">
      <c r="A1" s="297"/>
      <c r="B1" s="295"/>
      <c r="C1" s="295"/>
      <c r="D1" s="295"/>
      <c r="E1" s="295"/>
      <c r="F1" s="295"/>
      <c r="G1" s="295"/>
      <c r="H1" s="295"/>
      <c r="I1" s="295"/>
      <c r="J1" s="295"/>
      <c r="K1" s="295"/>
      <c r="L1" s="295"/>
      <c r="M1" s="295"/>
      <c r="N1" s="295"/>
      <c r="O1" s="295"/>
      <c r="P1" s="295"/>
      <c r="Q1" s="295"/>
      <c r="R1" s="295"/>
      <c r="S1" s="296"/>
      <c r="T1" s="295"/>
      <c r="U1" s="296"/>
      <c r="V1" s="295"/>
      <c r="W1" s="295"/>
    </row>
    <row r="2" spans="1:48">
      <c r="A2" s="297" t="s">
        <v>678</v>
      </c>
      <c r="B2" s="327">
        <v>12</v>
      </c>
      <c r="C2" s="328" t="s">
        <v>1006</v>
      </c>
      <c r="D2" s="295"/>
      <c r="E2" s="295"/>
      <c r="F2" s="295"/>
      <c r="G2" s="295"/>
      <c r="H2" s="295"/>
      <c r="I2" s="327"/>
      <c r="J2" s="295"/>
      <c r="K2" s="295"/>
      <c r="L2" s="295"/>
      <c r="M2" s="295"/>
      <c r="N2" s="295"/>
      <c r="O2" s="295"/>
      <c r="P2" s="295"/>
      <c r="Q2" s="295"/>
      <c r="R2" s="326" t="s">
        <v>680</v>
      </c>
      <c r="S2" s="296"/>
      <c r="T2" s="295"/>
      <c r="U2" s="296"/>
      <c r="V2" s="295"/>
      <c r="W2" s="295"/>
    </row>
    <row r="3" spans="1:48">
      <c r="A3" s="297"/>
      <c r="B3" s="320"/>
      <c r="C3" s="295"/>
      <c r="D3" s="295"/>
      <c r="E3" s="295"/>
      <c r="F3" s="295"/>
      <c r="G3" s="324" t="s">
        <v>654</v>
      </c>
      <c r="H3" s="324"/>
      <c r="I3" s="325"/>
      <c r="J3" s="324"/>
      <c r="K3" s="295"/>
      <c r="L3" s="295"/>
      <c r="M3" s="295"/>
      <c r="N3" s="295"/>
      <c r="O3" s="295"/>
      <c r="P3" s="295"/>
      <c r="Q3" s="295"/>
      <c r="R3" s="324" t="s">
        <v>655</v>
      </c>
      <c r="S3" s="323"/>
      <c r="T3" s="322" t="s">
        <v>656</v>
      </c>
      <c r="U3" s="316"/>
      <c r="V3" s="322"/>
      <c r="W3" s="322"/>
    </row>
    <row r="4" spans="1:48">
      <c r="A4" s="320" t="s">
        <v>657</v>
      </c>
      <c r="B4" s="320">
        <v>1</v>
      </c>
      <c r="C4" s="320">
        <v>1</v>
      </c>
      <c r="D4" s="320">
        <v>1</v>
      </c>
      <c r="E4" s="320">
        <v>1</v>
      </c>
      <c r="F4" s="320">
        <v>20</v>
      </c>
      <c r="G4" s="320">
        <v>20</v>
      </c>
      <c r="H4" s="320">
        <v>60</v>
      </c>
      <c r="I4" s="320">
        <v>60</v>
      </c>
      <c r="J4" s="320">
        <v>2</v>
      </c>
      <c r="K4" s="320">
        <v>2</v>
      </c>
      <c r="L4" s="320">
        <v>2</v>
      </c>
      <c r="M4" s="320">
        <v>2</v>
      </c>
      <c r="N4" s="320">
        <v>10</v>
      </c>
      <c r="O4" s="320">
        <v>10</v>
      </c>
      <c r="P4" s="320">
        <v>61</v>
      </c>
      <c r="Q4" s="320">
        <v>61</v>
      </c>
      <c r="R4" s="320">
        <v>37</v>
      </c>
      <c r="S4" s="320">
        <v>37</v>
      </c>
      <c r="T4" s="321">
        <v>34</v>
      </c>
      <c r="U4" s="321">
        <v>34</v>
      </c>
      <c r="V4" s="320"/>
      <c r="W4" s="320"/>
      <c r="X4" s="320"/>
      <c r="Y4" s="320"/>
      <c r="Z4" s="320"/>
      <c r="AA4" s="320"/>
      <c r="AB4" s="320"/>
      <c r="AC4" s="320"/>
      <c r="AD4" s="320"/>
      <c r="AE4" s="320"/>
      <c r="AF4" s="320"/>
      <c r="AG4" s="320"/>
      <c r="AH4" s="320"/>
      <c r="AI4" s="320"/>
      <c r="AJ4" s="320"/>
      <c r="AK4" s="320"/>
      <c r="AL4" s="320"/>
      <c r="AM4" s="320"/>
      <c r="AN4" s="320"/>
      <c r="AO4" s="320"/>
      <c r="AP4" s="320"/>
      <c r="AQ4" s="320"/>
      <c r="AR4" s="320"/>
      <c r="AS4" s="320"/>
      <c r="AT4" s="320"/>
      <c r="AU4" s="320"/>
      <c r="AV4" s="320"/>
    </row>
    <row r="5" spans="1:48">
      <c r="A5" s="318" t="s">
        <v>658</v>
      </c>
      <c r="B5" s="318">
        <v>12001</v>
      </c>
      <c r="C5" s="318">
        <v>12001</v>
      </c>
      <c r="D5" s="318">
        <v>12001</v>
      </c>
      <c r="E5" s="318">
        <v>12001</v>
      </c>
      <c r="F5" s="318">
        <v>12020</v>
      </c>
      <c r="G5" s="318">
        <v>12020</v>
      </c>
      <c r="H5" s="318">
        <v>12060</v>
      </c>
      <c r="I5" s="318">
        <v>12060</v>
      </c>
      <c r="J5" s="318">
        <v>12002</v>
      </c>
      <c r="K5" s="318">
        <v>12002</v>
      </c>
      <c r="L5" s="318">
        <v>12002</v>
      </c>
      <c r="M5" s="318">
        <v>12002</v>
      </c>
      <c r="N5" s="318">
        <v>12010</v>
      </c>
      <c r="O5" s="318">
        <v>12010</v>
      </c>
      <c r="P5" s="318">
        <v>12061</v>
      </c>
      <c r="Q5" s="318">
        <v>12061</v>
      </c>
      <c r="R5" s="318">
        <v>12037</v>
      </c>
      <c r="S5" s="318">
        <v>12037</v>
      </c>
      <c r="T5" s="319">
        <v>12034</v>
      </c>
      <c r="U5" s="319">
        <v>12034</v>
      </c>
      <c r="V5" s="318"/>
      <c r="W5" s="318"/>
      <c r="X5" s="318"/>
      <c r="Y5" s="318"/>
      <c r="Z5" s="318"/>
      <c r="AA5" s="318"/>
      <c r="AB5" s="318"/>
      <c r="AC5" s="318"/>
      <c r="AD5" s="318"/>
      <c r="AE5" s="318"/>
      <c r="AF5" s="318"/>
      <c r="AG5" s="318"/>
      <c r="AH5" s="318"/>
      <c r="AI5" s="318"/>
      <c r="AJ5" s="318"/>
      <c r="AK5" s="318"/>
      <c r="AL5" s="318"/>
      <c r="AM5" s="318"/>
      <c r="AN5" s="318"/>
      <c r="AO5" s="318"/>
      <c r="AP5" s="318"/>
      <c r="AQ5" s="318"/>
      <c r="AR5" s="318"/>
      <c r="AS5" s="318"/>
      <c r="AT5" s="318"/>
      <c r="AU5" s="318"/>
      <c r="AV5" s="318"/>
    </row>
    <row r="6" spans="1:48" ht="45" customHeight="1">
      <c r="A6" s="317" t="s">
        <v>659</v>
      </c>
      <c r="B6" s="316" t="s">
        <v>660</v>
      </c>
      <c r="C6" s="316" t="s">
        <v>661</v>
      </c>
      <c r="D6" s="316" t="s">
        <v>662</v>
      </c>
      <c r="E6" s="316" t="s">
        <v>663</v>
      </c>
      <c r="F6" s="316" t="s">
        <v>664</v>
      </c>
      <c r="G6" s="316" t="s">
        <v>665</v>
      </c>
      <c r="H6" s="316" t="s">
        <v>666</v>
      </c>
      <c r="I6" s="316" t="s">
        <v>667</v>
      </c>
      <c r="J6" s="316" t="s">
        <v>668</v>
      </c>
      <c r="K6" s="316" t="s">
        <v>669</v>
      </c>
      <c r="L6" s="316" t="s">
        <v>670</v>
      </c>
      <c r="M6" s="316" t="s">
        <v>671</v>
      </c>
      <c r="N6" s="316" t="s">
        <v>672</v>
      </c>
      <c r="O6" s="316" t="s">
        <v>673</v>
      </c>
      <c r="P6" s="316" t="s">
        <v>674</v>
      </c>
      <c r="Q6" s="316" t="s">
        <v>675</v>
      </c>
      <c r="R6" s="316" t="s">
        <v>676</v>
      </c>
      <c r="S6" s="316" t="s">
        <v>677</v>
      </c>
      <c r="T6" s="316" t="s">
        <v>693</v>
      </c>
      <c r="U6" s="316" t="s">
        <v>694</v>
      </c>
      <c r="V6" s="316" t="s">
        <v>695</v>
      </c>
      <c r="W6" s="316" t="s">
        <v>696</v>
      </c>
      <c r="X6" s="316" t="s">
        <v>695</v>
      </c>
      <c r="Y6" s="316" t="s">
        <v>696</v>
      </c>
      <c r="Z6" s="314"/>
      <c r="AA6" s="314"/>
      <c r="AB6" s="314"/>
      <c r="AC6" s="314"/>
      <c r="AD6" s="314"/>
      <c r="AE6" s="314"/>
      <c r="AF6" s="314"/>
      <c r="AG6" s="314"/>
      <c r="AH6" s="314"/>
      <c r="AI6" s="314"/>
      <c r="AJ6" s="314"/>
      <c r="AK6" s="314"/>
      <c r="AL6" s="314"/>
      <c r="AM6" s="314"/>
      <c r="AN6" s="314"/>
      <c r="AO6" s="314"/>
      <c r="AP6" s="314"/>
      <c r="AQ6" s="314"/>
      <c r="AR6" s="314"/>
      <c r="AS6" s="314"/>
      <c r="AT6" s="314"/>
      <c r="AU6" s="314"/>
      <c r="AV6" s="314"/>
    </row>
    <row r="7" spans="1:48">
      <c r="A7" s="315">
        <v>0</v>
      </c>
      <c r="B7" s="296">
        <v>1.08</v>
      </c>
      <c r="C7" s="296">
        <v>1.08</v>
      </c>
      <c r="D7" s="295"/>
      <c r="E7" s="295"/>
      <c r="F7" s="295">
        <v>0.65</v>
      </c>
      <c r="G7" s="295">
        <v>0.65</v>
      </c>
      <c r="H7" s="295">
        <v>0.86</v>
      </c>
      <c r="I7" s="295">
        <v>0.86</v>
      </c>
      <c r="J7" s="295">
        <v>2.16</v>
      </c>
      <c r="K7" s="295">
        <v>2.16</v>
      </c>
      <c r="L7" s="296"/>
      <c r="M7" s="296"/>
      <c r="N7" s="296">
        <v>1.3</v>
      </c>
      <c r="O7" s="296">
        <v>1.3</v>
      </c>
      <c r="P7" s="296">
        <v>1.72</v>
      </c>
      <c r="Q7" s="296">
        <v>1.72</v>
      </c>
      <c r="R7" s="296">
        <v>441</v>
      </c>
      <c r="S7" s="296">
        <v>393</v>
      </c>
      <c r="T7" s="296">
        <v>36.75</v>
      </c>
      <c r="U7" s="296">
        <v>32.75</v>
      </c>
      <c r="V7" s="296">
        <v>44.1</v>
      </c>
      <c r="W7" s="296">
        <v>39.299999999999997</v>
      </c>
      <c r="X7" s="296">
        <v>110.25</v>
      </c>
      <c r="Y7" s="296">
        <v>98.25</v>
      </c>
      <c r="Z7" s="314"/>
      <c r="AA7" s="314"/>
      <c r="AB7" s="314"/>
      <c r="AC7" s="314"/>
      <c r="AD7" s="314"/>
      <c r="AE7" s="314"/>
      <c r="AF7" s="314"/>
      <c r="AG7" s="314"/>
      <c r="AH7" s="314"/>
      <c r="AI7" s="314"/>
      <c r="AJ7" s="314"/>
      <c r="AK7" s="314"/>
      <c r="AL7" s="314"/>
      <c r="AM7" s="314"/>
      <c r="AN7" s="314"/>
      <c r="AO7" s="314"/>
      <c r="AP7" s="314"/>
      <c r="AQ7" s="314"/>
      <c r="AR7" s="314"/>
      <c r="AS7" s="314"/>
      <c r="AT7" s="314"/>
      <c r="AU7" s="314"/>
      <c r="AV7" s="314"/>
    </row>
    <row r="8" spans="1:48">
      <c r="A8" s="297">
        <v>1</v>
      </c>
      <c r="B8" s="295">
        <v>1.47</v>
      </c>
      <c r="C8" s="295">
        <v>1.31</v>
      </c>
      <c r="D8" s="295"/>
      <c r="E8" s="295"/>
      <c r="F8" s="295">
        <v>0.88</v>
      </c>
      <c r="G8" s="295">
        <v>0.79</v>
      </c>
      <c r="H8" s="295">
        <v>1.18</v>
      </c>
      <c r="I8" s="295">
        <v>1.05</v>
      </c>
      <c r="J8" s="295">
        <v>2.94</v>
      </c>
      <c r="K8" s="295">
        <v>2.62</v>
      </c>
      <c r="L8" s="296"/>
      <c r="M8" s="296"/>
      <c r="N8" s="296">
        <v>1.76</v>
      </c>
      <c r="O8" s="296">
        <v>1.58</v>
      </c>
      <c r="P8" s="296">
        <v>2.36</v>
      </c>
      <c r="Q8" s="296">
        <v>2.1</v>
      </c>
      <c r="R8" s="296">
        <v>441</v>
      </c>
      <c r="S8" s="296">
        <v>393</v>
      </c>
      <c r="T8" s="296">
        <v>36.75</v>
      </c>
      <c r="U8" s="296">
        <v>32.75</v>
      </c>
      <c r="V8" s="296">
        <v>44.1</v>
      </c>
      <c r="W8" s="296">
        <v>39.299999999999997</v>
      </c>
      <c r="X8" s="296">
        <v>110.25</v>
      </c>
      <c r="Y8" s="296">
        <v>98.25</v>
      </c>
    </row>
    <row r="9" spans="1:48">
      <c r="A9" s="297">
        <v>2</v>
      </c>
      <c r="B9" s="295">
        <v>1.86</v>
      </c>
      <c r="C9" s="295">
        <v>1.54</v>
      </c>
      <c r="D9" s="295"/>
      <c r="E9" s="295"/>
      <c r="F9" s="295">
        <v>1.1200000000000001</v>
      </c>
      <c r="G9" s="295">
        <v>0.92</v>
      </c>
      <c r="H9" s="295">
        <v>1.49</v>
      </c>
      <c r="I9" s="295">
        <v>1.23</v>
      </c>
      <c r="J9" s="295">
        <v>3.72</v>
      </c>
      <c r="K9" s="295">
        <v>3.08</v>
      </c>
      <c r="L9" s="296"/>
      <c r="M9" s="296"/>
      <c r="N9" s="296">
        <v>2.2400000000000002</v>
      </c>
      <c r="O9" s="296">
        <v>1.84</v>
      </c>
      <c r="P9" s="296">
        <v>2.98</v>
      </c>
      <c r="Q9" s="296">
        <v>2.46</v>
      </c>
      <c r="R9" s="296">
        <v>558</v>
      </c>
      <c r="S9" s="296">
        <v>462</v>
      </c>
      <c r="T9" s="296">
        <v>46.5</v>
      </c>
      <c r="U9" s="296">
        <v>38.5</v>
      </c>
      <c r="V9" s="296">
        <v>55.8</v>
      </c>
      <c r="W9" s="296">
        <v>46.199999999999996</v>
      </c>
      <c r="X9" s="296">
        <v>139.5</v>
      </c>
      <c r="Y9" s="296">
        <v>115.5</v>
      </c>
    </row>
    <row r="10" spans="1:48">
      <c r="A10" s="297">
        <v>3</v>
      </c>
      <c r="B10" s="295">
        <v>2.25</v>
      </c>
      <c r="C10" s="295">
        <v>1.77</v>
      </c>
      <c r="D10" s="295"/>
      <c r="E10" s="295"/>
      <c r="F10" s="295">
        <v>1.35</v>
      </c>
      <c r="G10" s="295">
        <v>1.06</v>
      </c>
      <c r="H10" s="295">
        <v>1.8</v>
      </c>
      <c r="I10" s="295">
        <v>1.42</v>
      </c>
      <c r="J10" s="295">
        <v>4.5</v>
      </c>
      <c r="K10" s="295">
        <v>3.54</v>
      </c>
      <c r="L10" s="296"/>
      <c r="M10" s="296"/>
      <c r="N10" s="296">
        <v>2.7</v>
      </c>
      <c r="O10" s="296">
        <v>2.12</v>
      </c>
      <c r="P10" s="296">
        <v>3.6</v>
      </c>
      <c r="Q10" s="296">
        <v>2.84</v>
      </c>
      <c r="R10" s="296">
        <v>675</v>
      </c>
      <c r="S10" s="296">
        <v>531</v>
      </c>
      <c r="T10" s="296">
        <v>56.25</v>
      </c>
      <c r="U10" s="296">
        <v>44.25</v>
      </c>
      <c r="V10" s="296">
        <v>67.5</v>
      </c>
      <c r="W10" s="296">
        <v>53.1</v>
      </c>
      <c r="X10" s="296">
        <v>168.75</v>
      </c>
      <c r="Y10" s="296">
        <v>132.75</v>
      </c>
    </row>
    <row r="11" spans="1:48">
      <c r="A11" s="297">
        <v>4</v>
      </c>
      <c r="B11" s="295">
        <v>2.64</v>
      </c>
      <c r="C11" s="295">
        <v>2</v>
      </c>
      <c r="D11" s="295"/>
      <c r="E11" s="295"/>
      <c r="F11" s="295">
        <v>1.58</v>
      </c>
      <c r="G11" s="295">
        <v>1.2</v>
      </c>
      <c r="H11" s="295">
        <v>2.11</v>
      </c>
      <c r="I11" s="295">
        <v>1.6</v>
      </c>
      <c r="J11" s="295">
        <v>5.28</v>
      </c>
      <c r="K11" s="295">
        <v>4</v>
      </c>
      <c r="L11" s="296"/>
      <c r="M11" s="296"/>
      <c r="N11" s="296">
        <v>3.16</v>
      </c>
      <c r="O11" s="296">
        <v>2.4</v>
      </c>
      <c r="P11" s="296">
        <v>4.22</v>
      </c>
      <c r="Q11" s="296">
        <v>3.2</v>
      </c>
      <c r="R11" s="296">
        <v>792</v>
      </c>
      <c r="S11" s="296">
        <v>600</v>
      </c>
      <c r="T11" s="296">
        <v>66</v>
      </c>
      <c r="U11" s="296">
        <v>50</v>
      </c>
      <c r="V11" s="296">
        <v>79.2</v>
      </c>
      <c r="W11" s="296">
        <v>60</v>
      </c>
      <c r="X11" s="296">
        <v>198</v>
      </c>
      <c r="Y11" s="296">
        <v>150</v>
      </c>
    </row>
    <row r="12" spans="1:48">
      <c r="A12" s="297">
        <v>5</v>
      </c>
      <c r="B12" s="295">
        <v>3.03</v>
      </c>
      <c r="C12" s="295">
        <v>2.2200000000000002</v>
      </c>
      <c r="D12" s="295"/>
      <c r="E12" s="295"/>
      <c r="F12" s="295">
        <v>1.82</v>
      </c>
      <c r="G12" s="295">
        <v>1.33</v>
      </c>
      <c r="H12" s="295">
        <v>2.42</v>
      </c>
      <c r="I12" s="295">
        <v>1.78</v>
      </c>
      <c r="J12" s="295">
        <v>6.06</v>
      </c>
      <c r="K12" s="295">
        <v>4.4400000000000004</v>
      </c>
      <c r="L12" s="296"/>
      <c r="M12" s="296"/>
      <c r="N12" s="296">
        <v>3.64</v>
      </c>
      <c r="O12" s="296">
        <v>2.66</v>
      </c>
      <c r="P12" s="296">
        <v>4.84</v>
      </c>
      <c r="Q12" s="296">
        <v>3.56</v>
      </c>
      <c r="R12" s="296">
        <v>908.99999999999989</v>
      </c>
      <c r="S12" s="296">
        <v>666.00000000000011</v>
      </c>
      <c r="T12" s="296">
        <v>75.75</v>
      </c>
      <c r="U12" s="296">
        <v>55.500000000000007</v>
      </c>
      <c r="V12" s="296">
        <v>90.899999999999991</v>
      </c>
      <c r="W12" s="296">
        <v>66.600000000000009</v>
      </c>
      <c r="X12" s="296">
        <v>227.25</v>
      </c>
      <c r="Y12" s="296">
        <v>166.50000000000003</v>
      </c>
    </row>
    <row r="13" spans="1:48">
      <c r="A13" s="297">
        <v>6</v>
      </c>
      <c r="B13" s="295">
        <v>3.41</v>
      </c>
      <c r="C13" s="295">
        <v>2.4500000000000002</v>
      </c>
      <c r="D13" s="295"/>
      <c r="E13" s="295"/>
      <c r="F13" s="295">
        <v>2.0499999999999998</v>
      </c>
      <c r="G13" s="295">
        <v>1.47</v>
      </c>
      <c r="H13" s="295">
        <v>2.73</v>
      </c>
      <c r="I13" s="295">
        <v>1.96</v>
      </c>
      <c r="J13" s="295">
        <v>6.82</v>
      </c>
      <c r="K13" s="295">
        <v>4.9000000000000004</v>
      </c>
      <c r="L13" s="296"/>
      <c r="M13" s="296"/>
      <c r="N13" s="296">
        <v>4.0999999999999996</v>
      </c>
      <c r="O13" s="296">
        <v>2.94</v>
      </c>
      <c r="P13" s="296">
        <v>5.46</v>
      </c>
      <c r="Q13" s="296">
        <v>3.92</v>
      </c>
      <c r="R13" s="296">
        <v>1023</v>
      </c>
      <c r="S13" s="296">
        <v>735</v>
      </c>
      <c r="T13" s="296">
        <v>85.25</v>
      </c>
      <c r="U13" s="296">
        <v>61.250000000000007</v>
      </c>
      <c r="V13" s="296">
        <v>102.3</v>
      </c>
      <c r="W13" s="296">
        <v>73.5</v>
      </c>
      <c r="X13" s="296">
        <v>255.75</v>
      </c>
      <c r="Y13" s="296">
        <v>183.75000000000003</v>
      </c>
    </row>
    <row r="14" spans="1:48">
      <c r="A14" s="297">
        <v>7</v>
      </c>
      <c r="B14" s="295">
        <v>3.8</v>
      </c>
      <c r="C14" s="295">
        <v>2.68</v>
      </c>
      <c r="D14" s="295"/>
      <c r="E14" s="295"/>
      <c r="F14" s="295">
        <v>2.2799999999999998</v>
      </c>
      <c r="G14" s="295">
        <v>1.61</v>
      </c>
      <c r="H14" s="295">
        <v>3.04</v>
      </c>
      <c r="I14" s="295">
        <v>2.14</v>
      </c>
      <c r="J14" s="295">
        <v>7.6</v>
      </c>
      <c r="K14" s="295">
        <v>5.36</v>
      </c>
      <c r="L14" s="296"/>
      <c r="M14" s="296"/>
      <c r="N14" s="296">
        <v>4.5599999999999996</v>
      </c>
      <c r="O14" s="296">
        <v>3.22</v>
      </c>
      <c r="P14" s="296">
        <v>6.08</v>
      </c>
      <c r="Q14" s="296">
        <v>4.28</v>
      </c>
      <c r="R14" s="296">
        <v>1140</v>
      </c>
      <c r="S14" s="296">
        <v>804</v>
      </c>
      <c r="T14" s="296">
        <v>95</v>
      </c>
      <c r="U14" s="296">
        <v>67</v>
      </c>
      <c r="V14" s="296">
        <v>114</v>
      </c>
      <c r="W14" s="296">
        <v>80.399999999999991</v>
      </c>
      <c r="X14" s="296">
        <v>285</v>
      </c>
      <c r="Y14" s="296">
        <v>201</v>
      </c>
    </row>
    <row r="15" spans="1:48">
      <c r="A15" s="297">
        <v>8</v>
      </c>
      <c r="B15" s="295">
        <v>4.1900000000000004</v>
      </c>
      <c r="C15" s="295">
        <v>2.91</v>
      </c>
      <c r="D15" s="295"/>
      <c r="E15" s="295"/>
      <c r="F15" s="295">
        <v>2.5099999999999998</v>
      </c>
      <c r="G15" s="295">
        <v>1.75</v>
      </c>
      <c r="H15" s="295">
        <v>3.35</v>
      </c>
      <c r="I15" s="295">
        <v>2.33</v>
      </c>
      <c r="J15" s="295">
        <v>8.3800000000000008</v>
      </c>
      <c r="K15" s="295">
        <v>5.82</v>
      </c>
      <c r="L15" s="296"/>
      <c r="M15" s="296"/>
      <c r="N15" s="296">
        <v>5.0199999999999996</v>
      </c>
      <c r="O15" s="296">
        <v>3.5</v>
      </c>
      <c r="P15" s="296">
        <v>6.7</v>
      </c>
      <c r="Q15" s="296">
        <v>4.66</v>
      </c>
      <c r="R15" s="296">
        <v>1257.0000000000002</v>
      </c>
      <c r="S15" s="296">
        <v>873</v>
      </c>
      <c r="T15" s="296">
        <v>104.75000000000001</v>
      </c>
      <c r="U15" s="296">
        <v>72.75</v>
      </c>
      <c r="V15" s="296">
        <v>125.70000000000002</v>
      </c>
      <c r="W15" s="296">
        <v>87.3</v>
      </c>
      <c r="X15" s="296">
        <v>314.25000000000006</v>
      </c>
      <c r="Y15" s="296">
        <v>218.25</v>
      </c>
    </row>
    <row r="16" spans="1:48">
      <c r="A16" s="297">
        <v>9</v>
      </c>
      <c r="B16" s="295">
        <v>4.58</v>
      </c>
      <c r="C16" s="295">
        <v>3.14</v>
      </c>
      <c r="D16" s="295"/>
      <c r="E16" s="295"/>
      <c r="F16" s="295">
        <v>2.75</v>
      </c>
      <c r="G16" s="295">
        <v>1.88</v>
      </c>
      <c r="H16" s="295">
        <v>3.66</v>
      </c>
      <c r="I16" s="295">
        <v>2.5099999999999998</v>
      </c>
      <c r="J16" s="295">
        <v>9.16</v>
      </c>
      <c r="K16" s="295">
        <v>6.28</v>
      </c>
      <c r="L16" s="296"/>
      <c r="M16" s="296"/>
      <c r="N16" s="296">
        <v>5.5</v>
      </c>
      <c r="O16" s="296">
        <v>3.76</v>
      </c>
      <c r="P16" s="296">
        <v>7.32</v>
      </c>
      <c r="Q16" s="296">
        <v>5.0199999999999996</v>
      </c>
      <c r="R16" s="296">
        <v>1374</v>
      </c>
      <c r="S16" s="296">
        <v>942</v>
      </c>
      <c r="T16" s="296">
        <v>114.5</v>
      </c>
      <c r="U16" s="296">
        <v>78.5</v>
      </c>
      <c r="V16" s="296">
        <v>137.4</v>
      </c>
      <c r="W16" s="296">
        <v>94.2</v>
      </c>
      <c r="X16" s="296">
        <v>343.5</v>
      </c>
      <c r="Y16" s="296">
        <v>235.5</v>
      </c>
    </row>
    <row r="17" spans="1:25">
      <c r="A17" s="297">
        <v>10</v>
      </c>
      <c r="B17" s="295">
        <v>4.97</v>
      </c>
      <c r="C17" s="295">
        <v>3.37</v>
      </c>
      <c r="D17" s="295"/>
      <c r="E17" s="295"/>
      <c r="F17" s="295">
        <v>2.98</v>
      </c>
      <c r="G17" s="295">
        <v>2.02</v>
      </c>
      <c r="H17" s="295">
        <v>3.98</v>
      </c>
      <c r="I17" s="295">
        <v>2.7</v>
      </c>
      <c r="J17" s="295">
        <v>9.94</v>
      </c>
      <c r="K17" s="295">
        <v>6.74</v>
      </c>
      <c r="L17" s="296"/>
      <c r="M17" s="296"/>
      <c r="N17" s="296">
        <v>5.96</v>
      </c>
      <c r="O17" s="296">
        <v>4.04</v>
      </c>
      <c r="P17" s="296">
        <v>7.96</v>
      </c>
      <c r="Q17" s="296">
        <v>5.4</v>
      </c>
      <c r="R17" s="296">
        <v>1491</v>
      </c>
      <c r="S17" s="296">
        <v>1011</v>
      </c>
      <c r="T17" s="296">
        <v>124.25</v>
      </c>
      <c r="U17" s="296">
        <v>84.25</v>
      </c>
      <c r="V17" s="296">
        <v>149.1</v>
      </c>
      <c r="W17" s="296">
        <v>101.1</v>
      </c>
      <c r="X17" s="296">
        <v>372.75</v>
      </c>
      <c r="Y17" s="296">
        <v>252.75</v>
      </c>
    </row>
    <row r="18" spans="1:25">
      <c r="A18" s="297">
        <v>11</v>
      </c>
      <c r="B18" s="295">
        <v>5.36</v>
      </c>
      <c r="C18" s="295">
        <v>3.6</v>
      </c>
      <c r="D18" s="295"/>
      <c r="E18" s="295"/>
      <c r="F18" s="295">
        <v>3.22</v>
      </c>
      <c r="G18" s="295">
        <v>2.16</v>
      </c>
      <c r="H18" s="295">
        <v>4.29</v>
      </c>
      <c r="I18" s="295">
        <v>2.88</v>
      </c>
      <c r="J18" s="295">
        <v>10.72</v>
      </c>
      <c r="K18" s="295">
        <v>7.2</v>
      </c>
      <c r="L18" s="296"/>
      <c r="M18" s="296"/>
      <c r="N18" s="296">
        <v>6.44</v>
      </c>
      <c r="O18" s="296">
        <v>4.32</v>
      </c>
      <c r="P18" s="296">
        <v>8.58</v>
      </c>
      <c r="Q18" s="296">
        <v>5.76</v>
      </c>
      <c r="R18" s="296">
        <v>1608</v>
      </c>
      <c r="S18" s="296">
        <v>1080</v>
      </c>
      <c r="T18" s="296">
        <v>134</v>
      </c>
      <c r="U18" s="296">
        <v>90</v>
      </c>
      <c r="V18" s="296">
        <v>160.79999999999998</v>
      </c>
      <c r="W18" s="296">
        <v>108</v>
      </c>
      <c r="X18" s="296">
        <v>402</v>
      </c>
      <c r="Y18" s="296">
        <v>270</v>
      </c>
    </row>
    <row r="19" spans="1:25">
      <c r="A19" s="297">
        <v>12</v>
      </c>
      <c r="B19" s="295">
        <v>5.75</v>
      </c>
      <c r="C19" s="295">
        <v>3.83</v>
      </c>
      <c r="D19" s="295"/>
      <c r="E19" s="295"/>
      <c r="F19" s="295">
        <v>3.45</v>
      </c>
      <c r="G19" s="295">
        <v>2.2999999999999998</v>
      </c>
      <c r="H19" s="295">
        <v>4.5999999999999996</v>
      </c>
      <c r="I19" s="295">
        <v>3.06</v>
      </c>
      <c r="J19" s="295">
        <v>11.5</v>
      </c>
      <c r="K19" s="295">
        <v>7.66</v>
      </c>
      <c r="L19" s="296"/>
      <c r="M19" s="296"/>
      <c r="N19" s="296">
        <v>6.9</v>
      </c>
      <c r="O19" s="296">
        <v>4.5999999999999996</v>
      </c>
      <c r="P19" s="296">
        <v>9.1999999999999993</v>
      </c>
      <c r="Q19" s="296">
        <v>6.12</v>
      </c>
      <c r="R19" s="296">
        <v>1725</v>
      </c>
      <c r="S19" s="296">
        <v>1149</v>
      </c>
      <c r="T19" s="296">
        <v>143.75</v>
      </c>
      <c r="U19" s="296">
        <v>95.75</v>
      </c>
      <c r="V19" s="296">
        <v>172.5</v>
      </c>
      <c r="W19" s="296">
        <v>114.89999999999999</v>
      </c>
      <c r="X19" s="296">
        <v>431.25</v>
      </c>
      <c r="Y19" s="296">
        <v>287.25</v>
      </c>
    </row>
    <row r="20" spans="1:25">
      <c r="A20" s="297">
        <v>13</v>
      </c>
      <c r="B20" s="295">
        <v>6.14</v>
      </c>
      <c r="C20" s="295">
        <v>4.05</v>
      </c>
      <c r="D20" s="295"/>
      <c r="E20" s="295"/>
      <c r="F20" s="295">
        <v>3.68</v>
      </c>
      <c r="G20" s="295">
        <v>2.4300000000000002</v>
      </c>
      <c r="H20" s="295">
        <v>4.91</v>
      </c>
      <c r="I20" s="295">
        <v>3.24</v>
      </c>
      <c r="J20" s="295">
        <v>12.28</v>
      </c>
      <c r="K20" s="295">
        <v>8.1</v>
      </c>
      <c r="L20" s="296"/>
      <c r="M20" s="296"/>
      <c r="N20" s="296">
        <v>7.36</v>
      </c>
      <c r="O20" s="296">
        <v>4.8600000000000003</v>
      </c>
      <c r="P20" s="296">
        <v>9.82</v>
      </c>
      <c r="Q20" s="296">
        <v>6.48</v>
      </c>
      <c r="R20" s="296">
        <v>1842</v>
      </c>
      <c r="S20" s="296">
        <v>1215</v>
      </c>
      <c r="T20" s="296">
        <v>153.5</v>
      </c>
      <c r="U20" s="296">
        <v>101.25</v>
      </c>
      <c r="V20" s="296">
        <v>184.2</v>
      </c>
      <c r="W20" s="296">
        <v>121.5</v>
      </c>
      <c r="X20" s="296">
        <v>460.5</v>
      </c>
      <c r="Y20" s="296">
        <v>303.75</v>
      </c>
    </row>
    <row r="21" spans="1:25" ht="15.75" customHeight="1">
      <c r="A21" s="297">
        <v>14</v>
      </c>
      <c r="B21" s="295">
        <v>6.53</v>
      </c>
      <c r="C21" s="295">
        <v>4.28</v>
      </c>
      <c r="D21" s="295"/>
      <c r="E21" s="295"/>
      <c r="F21" s="295">
        <v>3.92</v>
      </c>
      <c r="G21" s="295">
        <v>2.57</v>
      </c>
      <c r="H21" s="295">
        <v>5.22</v>
      </c>
      <c r="I21" s="295">
        <v>3.42</v>
      </c>
      <c r="J21" s="295">
        <v>13.06</v>
      </c>
      <c r="K21" s="295">
        <v>8.56</v>
      </c>
      <c r="L21" s="296"/>
      <c r="M21" s="296"/>
      <c r="N21" s="296">
        <v>7.84</v>
      </c>
      <c r="O21" s="296">
        <v>5.14</v>
      </c>
      <c r="P21" s="296">
        <v>10.44</v>
      </c>
      <c r="Q21" s="296">
        <v>6.84</v>
      </c>
      <c r="R21" s="296">
        <v>1959</v>
      </c>
      <c r="S21" s="296">
        <v>1284</v>
      </c>
      <c r="T21" s="296">
        <v>163.25</v>
      </c>
      <c r="U21" s="296">
        <v>107</v>
      </c>
      <c r="V21" s="296">
        <v>195.9</v>
      </c>
      <c r="W21" s="296">
        <v>128.4</v>
      </c>
      <c r="X21" s="296">
        <v>489.75</v>
      </c>
      <c r="Y21" s="296">
        <v>321</v>
      </c>
    </row>
    <row r="22" spans="1:25" ht="15.75" customHeight="1">
      <c r="A22" s="297">
        <v>15</v>
      </c>
      <c r="B22" s="295">
        <v>6.92</v>
      </c>
      <c r="C22" s="295">
        <v>4.51</v>
      </c>
      <c r="D22" s="295"/>
      <c r="E22" s="295"/>
      <c r="F22" s="295">
        <v>4.1500000000000004</v>
      </c>
      <c r="G22" s="295">
        <v>2.71</v>
      </c>
      <c r="H22" s="295">
        <v>5.54</v>
      </c>
      <c r="I22" s="295">
        <v>3.61</v>
      </c>
      <c r="J22" s="295">
        <v>13.84</v>
      </c>
      <c r="K22" s="295">
        <v>9.02</v>
      </c>
      <c r="L22" s="296"/>
      <c r="M22" s="296"/>
      <c r="N22" s="296">
        <v>8.3000000000000007</v>
      </c>
      <c r="O22" s="296">
        <v>5.42</v>
      </c>
      <c r="P22" s="296">
        <v>11.08</v>
      </c>
      <c r="Q22" s="296">
        <v>7.22</v>
      </c>
      <c r="R22" s="296">
        <v>2076</v>
      </c>
      <c r="S22" s="296">
        <v>1353</v>
      </c>
      <c r="T22" s="296">
        <v>173</v>
      </c>
      <c r="U22" s="296">
        <v>112.75</v>
      </c>
      <c r="V22" s="296">
        <v>207.6</v>
      </c>
      <c r="W22" s="296">
        <v>135.29999999999998</v>
      </c>
      <c r="X22" s="296">
        <v>519</v>
      </c>
      <c r="Y22" s="296">
        <v>338.25</v>
      </c>
    </row>
    <row r="23" spans="1:25" ht="15.75" customHeight="1">
      <c r="A23" s="297">
        <v>16</v>
      </c>
      <c r="B23" s="295">
        <v>7.3</v>
      </c>
      <c r="C23" s="295">
        <v>4.74</v>
      </c>
      <c r="D23" s="295"/>
      <c r="E23" s="295"/>
      <c r="F23" s="295">
        <v>4.38</v>
      </c>
      <c r="G23" s="295">
        <v>2.84</v>
      </c>
      <c r="H23" s="295">
        <v>5.84</v>
      </c>
      <c r="I23" s="295">
        <v>3.79</v>
      </c>
      <c r="J23" s="295">
        <v>14.6</v>
      </c>
      <c r="K23" s="295">
        <v>9.48</v>
      </c>
      <c r="L23" s="296"/>
      <c r="M23" s="296"/>
      <c r="N23" s="296">
        <v>8.76</v>
      </c>
      <c r="O23" s="296">
        <v>5.68</v>
      </c>
      <c r="P23" s="296">
        <v>11.68</v>
      </c>
      <c r="Q23" s="296">
        <v>7.58</v>
      </c>
      <c r="R23" s="296">
        <v>2190</v>
      </c>
      <c r="S23" s="296">
        <v>1422</v>
      </c>
      <c r="T23" s="296">
        <v>182.5</v>
      </c>
      <c r="U23" s="296">
        <v>118.5</v>
      </c>
      <c r="V23" s="296">
        <v>219</v>
      </c>
      <c r="W23" s="296">
        <v>142.19999999999999</v>
      </c>
      <c r="X23" s="296">
        <v>547.5</v>
      </c>
      <c r="Y23" s="296">
        <v>355.5</v>
      </c>
    </row>
    <row r="24" spans="1:25" ht="15.75" customHeight="1">
      <c r="A24" s="297">
        <v>17</v>
      </c>
      <c r="B24" s="295">
        <v>7.69</v>
      </c>
      <c r="C24" s="295">
        <v>4.97</v>
      </c>
      <c r="D24" s="295"/>
      <c r="E24" s="295"/>
      <c r="F24" s="295">
        <v>4.6100000000000003</v>
      </c>
      <c r="G24" s="295">
        <v>2.98</v>
      </c>
      <c r="H24" s="295">
        <v>6.15</v>
      </c>
      <c r="I24" s="295">
        <v>3.98</v>
      </c>
      <c r="J24" s="295">
        <v>15.38</v>
      </c>
      <c r="K24" s="295">
        <v>9.94</v>
      </c>
      <c r="L24" s="296"/>
      <c r="M24" s="296"/>
      <c r="N24" s="296">
        <v>9.2200000000000006</v>
      </c>
      <c r="O24" s="296">
        <v>5.96</v>
      </c>
      <c r="P24" s="296">
        <v>12.3</v>
      </c>
      <c r="Q24" s="296">
        <v>7.96</v>
      </c>
      <c r="R24" s="296">
        <v>2307</v>
      </c>
      <c r="S24" s="296">
        <v>1491</v>
      </c>
      <c r="T24" s="296">
        <v>192.25</v>
      </c>
      <c r="U24" s="296">
        <v>124.25</v>
      </c>
      <c r="V24" s="296">
        <v>230.7</v>
      </c>
      <c r="W24" s="296">
        <v>149.1</v>
      </c>
      <c r="X24" s="296">
        <v>576.75</v>
      </c>
      <c r="Y24" s="296">
        <v>372.75</v>
      </c>
    </row>
    <row r="25" spans="1:25" ht="15.75" customHeight="1">
      <c r="A25" s="297">
        <v>18</v>
      </c>
      <c r="B25" s="295">
        <v>8.08</v>
      </c>
      <c r="C25" s="295">
        <v>5.2</v>
      </c>
      <c r="D25" s="295"/>
      <c r="E25" s="295"/>
      <c r="F25" s="295">
        <v>4.8499999999999996</v>
      </c>
      <c r="G25" s="295">
        <v>3.12</v>
      </c>
      <c r="H25" s="295">
        <v>6.46</v>
      </c>
      <c r="I25" s="295">
        <v>4.16</v>
      </c>
      <c r="J25" s="295">
        <v>16.16</v>
      </c>
      <c r="K25" s="295">
        <v>10.4</v>
      </c>
      <c r="L25" s="296"/>
      <c r="M25" s="296"/>
      <c r="N25" s="296">
        <v>9.6999999999999993</v>
      </c>
      <c r="O25" s="296">
        <v>6.24</v>
      </c>
      <c r="P25" s="296">
        <v>12.92</v>
      </c>
      <c r="Q25" s="296">
        <v>8.32</v>
      </c>
      <c r="R25" s="296">
        <v>2424</v>
      </c>
      <c r="S25" s="296">
        <v>1560</v>
      </c>
      <c r="T25" s="296">
        <v>202</v>
      </c>
      <c r="U25" s="296">
        <v>130</v>
      </c>
      <c r="V25" s="296">
        <v>242.39999999999998</v>
      </c>
      <c r="W25" s="296">
        <v>156</v>
      </c>
      <c r="X25" s="296">
        <v>606</v>
      </c>
      <c r="Y25" s="296">
        <v>390</v>
      </c>
    </row>
    <row r="26" spans="1:25" ht="15.75" customHeight="1">
      <c r="A26" s="297">
        <v>19</v>
      </c>
      <c r="B26" s="295">
        <v>8.4700000000000006</v>
      </c>
      <c r="C26" s="295">
        <v>5.43</v>
      </c>
      <c r="D26" s="295"/>
      <c r="E26" s="295"/>
      <c r="F26" s="295">
        <v>5.08</v>
      </c>
      <c r="G26" s="295">
        <v>3.26</v>
      </c>
      <c r="H26" s="295">
        <v>6.78</v>
      </c>
      <c r="I26" s="295">
        <v>4.34</v>
      </c>
      <c r="J26" s="295">
        <v>16.940000000000001</v>
      </c>
      <c r="K26" s="295">
        <v>10.86</v>
      </c>
      <c r="L26" s="296"/>
      <c r="M26" s="296"/>
      <c r="N26" s="296">
        <v>10.16</v>
      </c>
      <c r="O26" s="296">
        <v>6.52</v>
      </c>
      <c r="P26" s="296">
        <v>13.56</v>
      </c>
      <c r="Q26" s="296">
        <v>8.68</v>
      </c>
      <c r="R26" s="296">
        <v>2541</v>
      </c>
      <c r="S26" s="296">
        <v>1629</v>
      </c>
      <c r="T26" s="296">
        <v>211.75000000000003</v>
      </c>
      <c r="U26" s="296">
        <v>135.75</v>
      </c>
      <c r="V26" s="296">
        <v>254.10000000000002</v>
      </c>
      <c r="W26" s="296">
        <v>162.9</v>
      </c>
      <c r="X26" s="296">
        <v>635.25000000000011</v>
      </c>
      <c r="Y26" s="296">
        <v>407.25</v>
      </c>
    </row>
    <row r="27" spans="1:25" ht="15.75" customHeight="1">
      <c r="A27" s="297">
        <v>20</v>
      </c>
      <c r="B27" s="295">
        <v>8.86</v>
      </c>
      <c r="C27" s="295">
        <v>5.66</v>
      </c>
      <c r="D27" s="295"/>
      <c r="E27" s="295"/>
      <c r="F27" s="295">
        <v>5.32</v>
      </c>
      <c r="G27" s="295">
        <v>3.4</v>
      </c>
      <c r="H27" s="295">
        <v>7.09</v>
      </c>
      <c r="I27" s="295">
        <v>4.53</v>
      </c>
      <c r="J27" s="295">
        <v>17.72</v>
      </c>
      <c r="K27" s="295">
        <v>11.32</v>
      </c>
      <c r="L27" s="296"/>
      <c r="M27" s="296"/>
      <c r="N27" s="296">
        <v>10.64</v>
      </c>
      <c r="O27" s="296">
        <v>6.8</v>
      </c>
      <c r="P27" s="296">
        <v>14.18</v>
      </c>
      <c r="Q27" s="296">
        <v>9.06</v>
      </c>
      <c r="R27" s="296">
        <v>2658</v>
      </c>
      <c r="S27" s="296">
        <v>1698</v>
      </c>
      <c r="T27" s="296">
        <v>221.5</v>
      </c>
      <c r="U27" s="296">
        <v>141.5</v>
      </c>
      <c r="V27" s="296">
        <v>265.8</v>
      </c>
      <c r="W27" s="296">
        <v>169.79999999999998</v>
      </c>
      <c r="X27" s="296">
        <v>664.5</v>
      </c>
      <c r="Y27" s="296">
        <v>424.5</v>
      </c>
    </row>
    <row r="28" spans="1:25" ht="15.75" customHeight="1">
      <c r="A28" s="297">
        <v>21</v>
      </c>
      <c r="B28" s="295">
        <v>9.25</v>
      </c>
      <c r="C28" s="295">
        <v>5.88</v>
      </c>
      <c r="D28" s="295"/>
      <c r="E28" s="295"/>
      <c r="F28" s="295">
        <v>5.55</v>
      </c>
      <c r="G28" s="295">
        <v>3.53</v>
      </c>
      <c r="H28" s="295">
        <v>7.4</v>
      </c>
      <c r="I28" s="295">
        <v>4.7</v>
      </c>
      <c r="J28" s="295">
        <v>18.5</v>
      </c>
      <c r="K28" s="295">
        <v>11.76</v>
      </c>
      <c r="L28" s="296"/>
      <c r="M28" s="296"/>
      <c r="N28" s="296">
        <v>11.1</v>
      </c>
      <c r="O28" s="296">
        <v>7.06</v>
      </c>
      <c r="P28" s="296">
        <v>14.8</v>
      </c>
      <c r="Q28" s="296">
        <v>9.4</v>
      </c>
      <c r="R28" s="296">
        <v>2775</v>
      </c>
      <c r="S28" s="296">
        <v>1764</v>
      </c>
      <c r="T28" s="296">
        <v>231.25</v>
      </c>
      <c r="U28" s="296">
        <v>147</v>
      </c>
      <c r="V28" s="296">
        <v>277.5</v>
      </c>
      <c r="W28" s="296">
        <v>176.4</v>
      </c>
      <c r="X28" s="296">
        <v>693.75</v>
      </c>
      <c r="Y28" s="296">
        <v>441</v>
      </c>
    </row>
    <row r="29" spans="1:25" ht="15.75" customHeight="1">
      <c r="A29" s="297">
        <v>22</v>
      </c>
      <c r="B29" s="295">
        <v>9.64</v>
      </c>
      <c r="C29" s="295">
        <v>6.11</v>
      </c>
      <c r="D29" s="295"/>
      <c r="E29" s="295"/>
      <c r="F29" s="295">
        <v>5.78</v>
      </c>
      <c r="G29" s="295">
        <v>3.67</v>
      </c>
      <c r="H29" s="295">
        <v>7.71</v>
      </c>
      <c r="I29" s="295">
        <v>4.8899999999999997</v>
      </c>
      <c r="J29" s="295">
        <v>19.28</v>
      </c>
      <c r="K29" s="295">
        <v>12.22</v>
      </c>
      <c r="L29" s="296"/>
      <c r="M29" s="296"/>
      <c r="N29" s="296">
        <v>11.56</v>
      </c>
      <c r="O29" s="296">
        <v>7.34</v>
      </c>
      <c r="P29" s="296">
        <v>15.42</v>
      </c>
      <c r="Q29" s="296">
        <v>9.7799999999999994</v>
      </c>
      <c r="R29" s="296">
        <v>2892</v>
      </c>
      <c r="S29" s="296">
        <v>1833</v>
      </c>
      <c r="T29" s="296">
        <v>241</v>
      </c>
      <c r="U29" s="296">
        <v>152.75</v>
      </c>
      <c r="V29" s="296">
        <v>289.2</v>
      </c>
      <c r="W29" s="296">
        <v>183.29999999999998</v>
      </c>
      <c r="X29" s="296">
        <v>723</v>
      </c>
      <c r="Y29" s="296">
        <v>458.25</v>
      </c>
    </row>
    <row r="30" spans="1:25" ht="15.75" customHeight="1">
      <c r="A30" s="297">
        <v>23</v>
      </c>
      <c r="B30" s="295">
        <v>10.029999999999999</v>
      </c>
      <c r="C30" s="295">
        <v>6.34</v>
      </c>
      <c r="D30" s="295"/>
      <c r="E30" s="295"/>
      <c r="F30" s="295">
        <v>6.02</v>
      </c>
      <c r="G30" s="295">
        <v>3.8</v>
      </c>
      <c r="H30" s="295">
        <v>8.02</v>
      </c>
      <c r="I30" s="295">
        <v>5.07</v>
      </c>
      <c r="J30" s="295">
        <v>20.059999999999999</v>
      </c>
      <c r="K30" s="295">
        <v>12.68</v>
      </c>
      <c r="L30" s="296"/>
      <c r="M30" s="296"/>
      <c r="N30" s="296">
        <v>12.04</v>
      </c>
      <c r="O30" s="296">
        <v>7.6</v>
      </c>
      <c r="P30" s="296">
        <v>16.04</v>
      </c>
      <c r="Q30" s="296">
        <v>10.14</v>
      </c>
      <c r="R30" s="296">
        <v>3009</v>
      </c>
      <c r="S30" s="296">
        <v>1902</v>
      </c>
      <c r="T30" s="296">
        <v>250.74999999999997</v>
      </c>
      <c r="U30" s="296">
        <v>158.5</v>
      </c>
      <c r="V30" s="296">
        <v>300.89999999999998</v>
      </c>
      <c r="W30" s="296">
        <v>190.2</v>
      </c>
      <c r="X30" s="296">
        <v>752.24999999999989</v>
      </c>
      <c r="Y30" s="296">
        <v>475.5</v>
      </c>
    </row>
    <row r="31" spans="1:25" ht="15.75" customHeight="1">
      <c r="A31" s="297">
        <v>24</v>
      </c>
      <c r="B31" s="295">
        <v>10.42</v>
      </c>
      <c r="C31" s="295">
        <v>6.57</v>
      </c>
      <c r="D31" s="295"/>
      <c r="E31" s="295"/>
      <c r="F31" s="295">
        <v>6.25</v>
      </c>
      <c r="G31" s="295">
        <v>3.94</v>
      </c>
      <c r="H31" s="295">
        <v>8.34</v>
      </c>
      <c r="I31" s="295">
        <v>5.26</v>
      </c>
      <c r="J31" s="295">
        <v>20.84</v>
      </c>
      <c r="K31" s="295">
        <v>13.14</v>
      </c>
      <c r="L31" s="296"/>
      <c r="M31" s="296"/>
      <c r="N31" s="296">
        <v>12.5</v>
      </c>
      <c r="O31" s="296">
        <v>7.88</v>
      </c>
      <c r="P31" s="296">
        <v>16.68</v>
      </c>
      <c r="Q31" s="296">
        <v>10.52</v>
      </c>
      <c r="R31" s="296">
        <v>3126</v>
      </c>
      <c r="S31" s="296">
        <v>1971</v>
      </c>
      <c r="T31" s="296">
        <v>260.5</v>
      </c>
      <c r="U31" s="296">
        <v>164.25</v>
      </c>
      <c r="V31" s="296">
        <v>312.59999999999997</v>
      </c>
      <c r="W31" s="296">
        <v>197.1</v>
      </c>
      <c r="X31" s="296">
        <v>781.5</v>
      </c>
      <c r="Y31" s="296">
        <v>492.75</v>
      </c>
    </row>
    <row r="32" spans="1:25" ht="15.75" customHeight="1">
      <c r="A32" s="297">
        <v>25</v>
      </c>
      <c r="B32" s="295">
        <v>10.81</v>
      </c>
      <c r="C32" s="295">
        <v>6.8</v>
      </c>
      <c r="D32" s="295"/>
      <c r="E32" s="295"/>
      <c r="F32" s="295">
        <v>6.49</v>
      </c>
      <c r="G32" s="295">
        <v>4.08</v>
      </c>
      <c r="H32" s="295">
        <v>8.65</v>
      </c>
      <c r="I32" s="295">
        <v>5.44</v>
      </c>
      <c r="J32" s="295">
        <v>21.62</v>
      </c>
      <c r="K32" s="295">
        <v>13.6</v>
      </c>
      <c r="L32" s="296"/>
      <c r="M32" s="296"/>
      <c r="N32" s="296">
        <v>12.98</v>
      </c>
      <c r="O32" s="296">
        <v>8.16</v>
      </c>
      <c r="P32" s="296">
        <v>17.3</v>
      </c>
      <c r="Q32" s="296">
        <v>10.88</v>
      </c>
      <c r="R32" s="296">
        <v>3243</v>
      </c>
      <c r="S32" s="296">
        <v>2040</v>
      </c>
      <c r="T32" s="296">
        <v>270.25</v>
      </c>
      <c r="U32" s="296">
        <v>170</v>
      </c>
      <c r="V32" s="296">
        <v>324.3</v>
      </c>
      <c r="W32" s="296">
        <v>204</v>
      </c>
      <c r="X32" s="296">
        <v>810.75</v>
      </c>
      <c r="Y32" s="296">
        <v>510</v>
      </c>
    </row>
    <row r="33" spans="1:25" ht="15.75" customHeight="1">
      <c r="A33" s="297">
        <v>26</v>
      </c>
      <c r="B33" s="295">
        <v>11.19</v>
      </c>
      <c r="C33" s="295">
        <v>7.03</v>
      </c>
      <c r="D33" s="295"/>
      <c r="E33" s="295"/>
      <c r="F33" s="295">
        <v>6.71</v>
      </c>
      <c r="G33" s="295">
        <v>4.22</v>
      </c>
      <c r="H33" s="295">
        <v>8.9499999999999993</v>
      </c>
      <c r="I33" s="295">
        <v>5.62</v>
      </c>
      <c r="J33" s="295">
        <v>22.38</v>
      </c>
      <c r="K33" s="295">
        <v>14.06</v>
      </c>
      <c r="L33" s="296"/>
      <c r="M33" s="296"/>
      <c r="N33" s="296">
        <v>13.42</v>
      </c>
      <c r="O33" s="296">
        <v>8.44</v>
      </c>
      <c r="P33" s="296">
        <v>17.899999999999999</v>
      </c>
      <c r="Q33" s="296">
        <v>11.24</v>
      </c>
      <c r="R33" s="296">
        <v>3357</v>
      </c>
      <c r="S33" s="296">
        <v>2109</v>
      </c>
      <c r="T33" s="296">
        <v>279.75</v>
      </c>
      <c r="U33" s="296">
        <v>175.75</v>
      </c>
      <c r="V33" s="296">
        <v>335.7</v>
      </c>
      <c r="W33" s="296">
        <v>210.9</v>
      </c>
      <c r="X33" s="296">
        <v>839.25</v>
      </c>
      <c r="Y33" s="296">
        <v>527.25</v>
      </c>
    </row>
    <row r="34" spans="1:25" ht="15.75" customHeight="1">
      <c r="A34" s="297">
        <v>27</v>
      </c>
      <c r="B34" s="295">
        <v>11.58</v>
      </c>
      <c r="C34" s="295">
        <v>7.26</v>
      </c>
      <c r="D34" s="295"/>
      <c r="E34" s="295"/>
      <c r="F34" s="295">
        <v>6.95</v>
      </c>
      <c r="G34" s="295">
        <v>4.3600000000000003</v>
      </c>
      <c r="H34" s="295">
        <v>9.26</v>
      </c>
      <c r="I34" s="295">
        <v>5.81</v>
      </c>
      <c r="J34" s="295">
        <v>23.16</v>
      </c>
      <c r="K34" s="295">
        <v>14.52</v>
      </c>
      <c r="L34" s="296"/>
      <c r="M34" s="296"/>
      <c r="N34" s="296">
        <v>13.9</v>
      </c>
      <c r="O34" s="296">
        <v>8.7200000000000006</v>
      </c>
      <c r="P34" s="296">
        <v>18.52</v>
      </c>
      <c r="Q34" s="296">
        <v>11.62</v>
      </c>
      <c r="R34" s="296">
        <v>3474</v>
      </c>
      <c r="S34" s="296">
        <v>2178</v>
      </c>
      <c r="T34" s="296">
        <v>289.5</v>
      </c>
      <c r="U34" s="296">
        <v>181.5</v>
      </c>
      <c r="V34" s="296">
        <v>347.4</v>
      </c>
      <c r="W34" s="296">
        <v>217.79999999999998</v>
      </c>
      <c r="X34" s="296">
        <v>868.5</v>
      </c>
      <c r="Y34" s="296">
        <v>544.5</v>
      </c>
    </row>
    <row r="35" spans="1:25" ht="15.75" customHeight="1">
      <c r="A35" s="297">
        <v>28</v>
      </c>
      <c r="B35" s="295">
        <v>11.97</v>
      </c>
      <c r="C35" s="295">
        <v>7.49</v>
      </c>
      <c r="D35" s="295"/>
      <c r="E35" s="295"/>
      <c r="F35" s="295">
        <v>7.18</v>
      </c>
      <c r="G35" s="295">
        <v>4.49</v>
      </c>
      <c r="H35" s="295">
        <v>9.58</v>
      </c>
      <c r="I35" s="295">
        <v>5.99</v>
      </c>
      <c r="J35" s="295">
        <v>23.94</v>
      </c>
      <c r="K35" s="295">
        <v>14.98</v>
      </c>
      <c r="L35" s="296"/>
      <c r="M35" s="296"/>
      <c r="N35" s="296">
        <v>14.36</v>
      </c>
      <c r="O35" s="296">
        <v>8.98</v>
      </c>
      <c r="P35" s="296">
        <v>19.16</v>
      </c>
      <c r="Q35" s="296">
        <v>11.98</v>
      </c>
      <c r="R35" s="296">
        <v>3591</v>
      </c>
      <c r="S35" s="296">
        <v>2247</v>
      </c>
      <c r="T35" s="296">
        <v>299.25</v>
      </c>
      <c r="U35" s="296">
        <v>187.25</v>
      </c>
      <c r="V35" s="296">
        <v>359.09999999999997</v>
      </c>
      <c r="W35" s="296">
        <v>224.7</v>
      </c>
      <c r="X35" s="296">
        <v>897.75</v>
      </c>
      <c r="Y35" s="296">
        <v>561.75</v>
      </c>
    </row>
    <row r="36" spans="1:25" ht="15.75" customHeight="1">
      <c r="A36" s="297">
        <v>29</v>
      </c>
      <c r="B36" s="295">
        <v>12.36</v>
      </c>
      <c r="C36" s="295">
        <v>7.71</v>
      </c>
      <c r="D36" s="295"/>
      <c r="E36" s="295"/>
      <c r="F36" s="295">
        <v>7.42</v>
      </c>
      <c r="G36" s="295">
        <v>4.63</v>
      </c>
      <c r="H36" s="295">
        <v>9.89</v>
      </c>
      <c r="I36" s="295">
        <v>6.17</v>
      </c>
      <c r="J36" s="295">
        <v>24.72</v>
      </c>
      <c r="K36" s="295">
        <v>15.42</v>
      </c>
      <c r="L36" s="296"/>
      <c r="M36" s="296"/>
      <c r="N36" s="296">
        <v>14.84</v>
      </c>
      <c r="O36" s="296">
        <v>9.26</v>
      </c>
      <c r="P36" s="296">
        <v>19.78</v>
      </c>
      <c r="Q36" s="296">
        <v>12.34</v>
      </c>
      <c r="R36" s="296">
        <v>3708</v>
      </c>
      <c r="S36" s="296">
        <v>2313</v>
      </c>
      <c r="T36" s="296">
        <v>309</v>
      </c>
      <c r="U36" s="296">
        <v>192.75</v>
      </c>
      <c r="V36" s="296">
        <v>370.8</v>
      </c>
      <c r="W36" s="296">
        <v>231.29999999999998</v>
      </c>
      <c r="X36" s="296">
        <v>927</v>
      </c>
      <c r="Y36" s="296">
        <v>578.25</v>
      </c>
    </row>
    <row r="37" spans="1:25" ht="15.75" customHeight="1">
      <c r="A37" s="297">
        <v>30</v>
      </c>
      <c r="B37" s="295">
        <v>12.75</v>
      </c>
      <c r="C37" s="295">
        <v>7.94</v>
      </c>
      <c r="D37" s="295"/>
      <c r="E37" s="295"/>
      <c r="F37" s="295">
        <v>7.65</v>
      </c>
      <c r="G37" s="295">
        <v>4.76</v>
      </c>
      <c r="H37" s="295">
        <v>10.199999999999999</v>
      </c>
      <c r="I37" s="295">
        <v>6.35</v>
      </c>
      <c r="J37" s="295">
        <v>25.5</v>
      </c>
      <c r="K37" s="295">
        <v>15.88</v>
      </c>
      <c r="L37" s="296"/>
      <c r="M37" s="296"/>
      <c r="N37" s="296">
        <v>15.3</v>
      </c>
      <c r="O37" s="296">
        <v>9.52</v>
      </c>
      <c r="P37" s="296">
        <v>20.399999999999999</v>
      </c>
      <c r="Q37" s="296">
        <v>12.7</v>
      </c>
      <c r="R37" s="296">
        <v>3825</v>
      </c>
      <c r="S37" s="296">
        <v>2382</v>
      </c>
      <c r="T37" s="296">
        <v>318.75</v>
      </c>
      <c r="U37" s="296">
        <v>198.5</v>
      </c>
      <c r="V37" s="296">
        <v>382.5</v>
      </c>
      <c r="W37" s="296">
        <v>238.2</v>
      </c>
      <c r="X37" s="296">
        <v>956.25</v>
      </c>
      <c r="Y37" s="296">
        <v>595.5</v>
      </c>
    </row>
    <row r="38" spans="1:25" ht="15.75" customHeight="1">
      <c r="A38" s="297">
        <v>31</v>
      </c>
      <c r="B38" s="295">
        <v>13.14</v>
      </c>
      <c r="C38" s="295">
        <v>8.17</v>
      </c>
      <c r="D38" s="295"/>
      <c r="E38" s="295"/>
      <c r="F38" s="295">
        <v>7.88</v>
      </c>
      <c r="G38" s="295">
        <v>4.9000000000000004</v>
      </c>
      <c r="H38" s="295">
        <v>10.51</v>
      </c>
      <c r="I38" s="295">
        <v>6.54</v>
      </c>
      <c r="J38" s="295">
        <v>26.28</v>
      </c>
      <c r="K38" s="295">
        <v>16.34</v>
      </c>
      <c r="L38" s="296"/>
      <c r="M38" s="296"/>
      <c r="N38" s="296">
        <v>15.76</v>
      </c>
      <c r="O38" s="296">
        <v>9.8000000000000007</v>
      </c>
      <c r="P38" s="296">
        <v>21.02</v>
      </c>
      <c r="Q38" s="296">
        <v>13.08</v>
      </c>
      <c r="R38" s="296">
        <v>3942</v>
      </c>
      <c r="S38" s="296">
        <v>2451</v>
      </c>
      <c r="T38" s="296">
        <v>328.5</v>
      </c>
      <c r="U38" s="296">
        <v>204.25</v>
      </c>
      <c r="V38" s="296">
        <v>394.2</v>
      </c>
      <c r="W38" s="296">
        <v>245.1</v>
      </c>
      <c r="X38" s="296">
        <v>985.5</v>
      </c>
      <c r="Y38" s="296">
        <v>612.75</v>
      </c>
    </row>
    <row r="39" spans="1:25" ht="15.75" customHeight="1">
      <c r="A39" s="297">
        <v>32</v>
      </c>
      <c r="B39" s="295">
        <v>13.53</v>
      </c>
      <c r="C39" s="295">
        <v>8.4</v>
      </c>
      <c r="D39" s="295"/>
      <c r="E39" s="295"/>
      <c r="F39" s="295">
        <v>8.1199999999999992</v>
      </c>
      <c r="G39" s="295">
        <v>5.04</v>
      </c>
      <c r="H39" s="295">
        <v>10.82</v>
      </c>
      <c r="I39" s="295">
        <v>6.72</v>
      </c>
      <c r="J39" s="295">
        <v>27.06</v>
      </c>
      <c r="K39" s="295">
        <v>16.8</v>
      </c>
      <c r="L39" s="296"/>
      <c r="M39" s="296"/>
      <c r="N39" s="296">
        <v>16.239999999999998</v>
      </c>
      <c r="O39" s="296">
        <v>10.08</v>
      </c>
      <c r="P39" s="296">
        <v>21.64</v>
      </c>
      <c r="Q39" s="296">
        <v>13.44</v>
      </c>
      <c r="R39" s="296">
        <v>4059</v>
      </c>
      <c r="S39" s="296">
        <v>2520</v>
      </c>
      <c r="T39" s="296">
        <v>338.25</v>
      </c>
      <c r="U39" s="296">
        <v>210</v>
      </c>
      <c r="V39" s="296">
        <v>405.9</v>
      </c>
      <c r="W39" s="296">
        <v>252</v>
      </c>
      <c r="X39" s="296">
        <v>1014.75</v>
      </c>
      <c r="Y39" s="296">
        <v>630</v>
      </c>
    </row>
    <row r="40" spans="1:25" ht="15.75" customHeight="1">
      <c r="A40" s="297">
        <v>33</v>
      </c>
      <c r="B40" s="295">
        <v>13.92</v>
      </c>
      <c r="C40" s="295">
        <v>8.6300000000000008</v>
      </c>
      <c r="D40" s="295"/>
      <c r="E40" s="295"/>
      <c r="F40" s="295">
        <v>8.35</v>
      </c>
      <c r="G40" s="295">
        <v>5.18</v>
      </c>
      <c r="H40" s="295">
        <v>11.14</v>
      </c>
      <c r="I40" s="295">
        <v>6.9</v>
      </c>
      <c r="J40" s="295">
        <v>27.84</v>
      </c>
      <c r="K40" s="295">
        <v>17.260000000000002</v>
      </c>
      <c r="L40" s="296"/>
      <c r="M40" s="296"/>
      <c r="N40" s="296">
        <v>16.7</v>
      </c>
      <c r="O40" s="296">
        <v>10.36</v>
      </c>
      <c r="P40" s="296">
        <v>22.28</v>
      </c>
      <c r="Q40" s="296">
        <v>13.8</v>
      </c>
      <c r="R40" s="296">
        <v>4176</v>
      </c>
      <c r="S40" s="296">
        <v>2589.0000000000005</v>
      </c>
      <c r="T40" s="296">
        <v>348</v>
      </c>
      <c r="U40" s="296">
        <v>215.75000000000003</v>
      </c>
      <c r="V40" s="296">
        <v>417.59999999999997</v>
      </c>
      <c r="W40" s="296">
        <v>258.90000000000003</v>
      </c>
      <c r="X40" s="296">
        <v>1044</v>
      </c>
      <c r="Y40" s="296">
        <v>647.25000000000011</v>
      </c>
    </row>
    <row r="41" spans="1:25" ht="15.75" customHeight="1">
      <c r="A41" s="297">
        <v>34</v>
      </c>
      <c r="B41" s="295">
        <v>14.31</v>
      </c>
      <c r="C41" s="295">
        <v>8.86</v>
      </c>
      <c r="D41" s="295"/>
      <c r="E41" s="295"/>
      <c r="F41" s="295">
        <v>8.59</v>
      </c>
      <c r="G41" s="295">
        <v>5.32</v>
      </c>
      <c r="H41" s="295">
        <v>11.45</v>
      </c>
      <c r="I41" s="295">
        <v>7.09</v>
      </c>
      <c r="J41" s="295">
        <v>28.62</v>
      </c>
      <c r="K41" s="295">
        <v>17.72</v>
      </c>
      <c r="L41" s="296"/>
      <c r="M41" s="296"/>
      <c r="N41" s="296">
        <v>17.18</v>
      </c>
      <c r="O41" s="296">
        <v>10.64</v>
      </c>
      <c r="P41" s="296">
        <v>22.9</v>
      </c>
      <c r="Q41" s="296">
        <v>14.18</v>
      </c>
      <c r="R41" s="296">
        <v>4293</v>
      </c>
      <c r="S41" s="296">
        <v>2658</v>
      </c>
      <c r="T41" s="296">
        <v>357.75</v>
      </c>
      <c r="U41" s="296">
        <v>221.5</v>
      </c>
      <c r="V41" s="296">
        <v>429.3</v>
      </c>
      <c r="W41" s="296">
        <v>265.8</v>
      </c>
      <c r="X41" s="296">
        <v>1073.25</v>
      </c>
      <c r="Y41" s="296">
        <v>664.5</v>
      </c>
    </row>
    <row r="42" spans="1:25" ht="15.75" customHeight="1">
      <c r="A42" s="297">
        <v>35</v>
      </c>
      <c r="B42" s="295">
        <v>14.7</v>
      </c>
      <c r="C42" s="295">
        <v>9.09</v>
      </c>
      <c r="D42" s="295"/>
      <c r="E42" s="295"/>
      <c r="F42" s="295">
        <v>8.82</v>
      </c>
      <c r="G42" s="295">
        <v>5.45</v>
      </c>
      <c r="H42" s="295">
        <v>11.76</v>
      </c>
      <c r="I42" s="295">
        <v>7.27</v>
      </c>
      <c r="J42" s="295">
        <v>29.4</v>
      </c>
      <c r="K42" s="295">
        <v>18.18</v>
      </c>
      <c r="L42" s="296"/>
      <c r="M42" s="296"/>
      <c r="N42" s="296">
        <v>17.64</v>
      </c>
      <c r="O42" s="296">
        <v>10.9</v>
      </c>
      <c r="P42" s="296">
        <v>23.52</v>
      </c>
      <c r="Q42" s="296">
        <v>14.54</v>
      </c>
      <c r="R42" s="296">
        <v>4410</v>
      </c>
      <c r="S42" s="296">
        <v>2727</v>
      </c>
      <c r="T42" s="296">
        <v>367.5</v>
      </c>
      <c r="U42" s="296">
        <v>227.25</v>
      </c>
      <c r="V42" s="296">
        <v>441</v>
      </c>
      <c r="W42" s="296">
        <v>272.7</v>
      </c>
      <c r="X42" s="296">
        <v>1102.5</v>
      </c>
      <c r="Y42" s="296">
        <v>681.75</v>
      </c>
    </row>
    <row r="43" spans="1:25" ht="15.75" customHeight="1">
      <c r="A43" s="297">
        <v>36</v>
      </c>
      <c r="B43" s="295">
        <v>15.08</v>
      </c>
      <c r="C43" s="295">
        <v>9.32</v>
      </c>
      <c r="D43" s="295"/>
      <c r="E43" s="295"/>
      <c r="F43" s="295">
        <v>9.0500000000000007</v>
      </c>
      <c r="G43" s="295">
        <v>5.59</v>
      </c>
      <c r="H43" s="295">
        <v>12.06</v>
      </c>
      <c r="I43" s="295">
        <v>7.46</v>
      </c>
      <c r="J43" s="295">
        <v>30.16</v>
      </c>
      <c r="K43" s="295">
        <v>18.64</v>
      </c>
      <c r="L43" s="296"/>
      <c r="M43" s="296"/>
      <c r="N43" s="296">
        <v>18.100000000000001</v>
      </c>
      <c r="O43" s="296">
        <v>11.18</v>
      </c>
      <c r="P43" s="296">
        <v>24.12</v>
      </c>
      <c r="Q43" s="296">
        <v>14.92</v>
      </c>
      <c r="R43" s="296">
        <v>4524</v>
      </c>
      <c r="S43" s="296">
        <v>2796</v>
      </c>
      <c r="T43" s="296">
        <v>377</v>
      </c>
      <c r="U43" s="296">
        <v>233</v>
      </c>
      <c r="V43" s="296">
        <v>452.4</v>
      </c>
      <c r="W43" s="296">
        <v>279.59999999999997</v>
      </c>
      <c r="X43" s="296">
        <v>1131</v>
      </c>
      <c r="Y43" s="296">
        <v>699</v>
      </c>
    </row>
    <row r="44" spans="1:25" ht="15.75" customHeight="1">
      <c r="A44" s="297">
        <v>37</v>
      </c>
      <c r="B44" s="295">
        <v>15.47</v>
      </c>
      <c r="C44" s="295">
        <v>9.5399999999999991</v>
      </c>
      <c r="D44" s="295"/>
      <c r="E44" s="295"/>
      <c r="F44" s="295">
        <v>9.2799999999999994</v>
      </c>
      <c r="G44" s="295">
        <v>5.72</v>
      </c>
      <c r="H44" s="295">
        <v>12.38</v>
      </c>
      <c r="I44" s="295">
        <v>7.63</v>
      </c>
      <c r="J44" s="295">
        <v>30.94</v>
      </c>
      <c r="K44" s="295">
        <v>19.079999999999998</v>
      </c>
      <c r="L44" s="296"/>
      <c r="M44" s="296"/>
      <c r="N44" s="296">
        <v>18.559999999999999</v>
      </c>
      <c r="O44" s="296">
        <v>11.44</v>
      </c>
      <c r="P44" s="296">
        <v>24.76</v>
      </c>
      <c r="Q44" s="296">
        <v>15.26</v>
      </c>
      <c r="R44" s="296">
        <v>4641</v>
      </c>
      <c r="S44" s="296">
        <v>2861.9999999999995</v>
      </c>
      <c r="T44" s="296">
        <v>386.75</v>
      </c>
      <c r="U44" s="296">
        <v>238.49999999999997</v>
      </c>
      <c r="V44" s="296">
        <v>464.09999999999997</v>
      </c>
      <c r="W44" s="296">
        <v>286.19999999999993</v>
      </c>
      <c r="X44" s="296">
        <v>1160.25</v>
      </c>
      <c r="Y44" s="296">
        <v>715.49999999999989</v>
      </c>
    </row>
    <row r="45" spans="1:25" ht="15.75" customHeight="1">
      <c r="A45" s="297">
        <v>38</v>
      </c>
      <c r="B45" s="295">
        <v>15.86</v>
      </c>
      <c r="C45" s="295">
        <v>9.77</v>
      </c>
      <c r="D45" s="295"/>
      <c r="E45" s="295"/>
      <c r="F45" s="295">
        <v>9.52</v>
      </c>
      <c r="G45" s="295">
        <v>5.86</v>
      </c>
      <c r="H45" s="295">
        <v>12.69</v>
      </c>
      <c r="I45" s="295">
        <v>7.82</v>
      </c>
      <c r="J45" s="295">
        <v>31.72</v>
      </c>
      <c r="K45" s="295">
        <v>19.54</v>
      </c>
      <c r="L45" s="296"/>
      <c r="M45" s="296"/>
      <c r="N45" s="296">
        <v>19.04</v>
      </c>
      <c r="O45" s="296">
        <v>11.72</v>
      </c>
      <c r="P45" s="296">
        <v>25.38</v>
      </c>
      <c r="Q45" s="296">
        <v>15.64</v>
      </c>
      <c r="R45" s="296">
        <v>4758</v>
      </c>
      <c r="S45" s="296">
        <v>2931</v>
      </c>
      <c r="T45" s="296">
        <v>396.5</v>
      </c>
      <c r="U45" s="296">
        <v>244.25</v>
      </c>
      <c r="V45" s="296">
        <v>475.79999999999995</v>
      </c>
      <c r="W45" s="296">
        <v>293.09999999999997</v>
      </c>
      <c r="X45" s="296">
        <v>1189.5</v>
      </c>
      <c r="Y45" s="296">
        <v>732.75</v>
      </c>
    </row>
    <row r="46" spans="1:25" ht="15.75" customHeight="1">
      <c r="A46" s="297">
        <v>39</v>
      </c>
      <c r="B46" s="295">
        <v>16.25</v>
      </c>
      <c r="C46" s="295">
        <v>10</v>
      </c>
      <c r="D46" s="295"/>
      <c r="E46" s="295"/>
      <c r="F46" s="295">
        <v>9.75</v>
      </c>
      <c r="G46" s="295">
        <v>6</v>
      </c>
      <c r="H46" s="295">
        <v>13</v>
      </c>
      <c r="I46" s="295">
        <v>8</v>
      </c>
      <c r="J46" s="295">
        <v>32.5</v>
      </c>
      <c r="K46" s="295">
        <v>20</v>
      </c>
      <c r="L46" s="296"/>
      <c r="M46" s="296"/>
      <c r="N46" s="296">
        <v>19.5</v>
      </c>
      <c r="O46" s="296">
        <v>12</v>
      </c>
      <c r="P46" s="296">
        <v>26</v>
      </c>
      <c r="Q46" s="296">
        <v>16</v>
      </c>
      <c r="R46" s="296">
        <v>4875</v>
      </c>
      <c r="S46" s="296">
        <v>3000</v>
      </c>
      <c r="T46" s="296">
        <v>406.25</v>
      </c>
      <c r="U46" s="296">
        <v>250</v>
      </c>
      <c r="V46" s="296">
        <v>487.5</v>
      </c>
      <c r="W46" s="296">
        <v>300</v>
      </c>
      <c r="X46" s="296">
        <v>1218.75</v>
      </c>
      <c r="Y46" s="296">
        <v>750</v>
      </c>
    </row>
    <row r="47" spans="1:25" ht="15.75" customHeight="1">
      <c r="A47" s="297">
        <v>40</v>
      </c>
      <c r="B47" s="295">
        <v>16.64</v>
      </c>
      <c r="C47" s="295">
        <v>10.23</v>
      </c>
      <c r="D47" s="295"/>
      <c r="E47" s="295"/>
      <c r="F47" s="295">
        <v>9.98</v>
      </c>
      <c r="G47" s="295">
        <v>6.14</v>
      </c>
      <c r="H47" s="295">
        <v>13.31</v>
      </c>
      <c r="I47" s="295">
        <v>8.18</v>
      </c>
      <c r="J47" s="295">
        <v>33.28</v>
      </c>
      <c r="K47" s="295">
        <v>20.46</v>
      </c>
      <c r="L47" s="296"/>
      <c r="M47" s="296"/>
      <c r="N47" s="296">
        <v>19.96</v>
      </c>
      <c r="O47" s="296">
        <v>12.28</v>
      </c>
      <c r="P47" s="296">
        <v>26.62</v>
      </c>
      <c r="Q47" s="296">
        <v>16.36</v>
      </c>
      <c r="R47" s="296">
        <v>4992</v>
      </c>
      <c r="S47" s="296">
        <v>3069</v>
      </c>
      <c r="T47" s="296">
        <v>416</v>
      </c>
      <c r="U47" s="296">
        <v>255.75</v>
      </c>
      <c r="V47" s="296">
        <v>499.2</v>
      </c>
      <c r="W47" s="296">
        <v>306.89999999999998</v>
      </c>
      <c r="X47" s="296">
        <v>1248</v>
      </c>
      <c r="Y47" s="296">
        <v>767.25</v>
      </c>
    </row>
    <row r="48" spans="1:25" ht="15.75" customHeight="1">
      <c r="A48" s="297">
        <v>41</v>
      </c>
      <c r="B48" s="295">
        <v>17.03</v>
      </c>
      <c r="C48" s="295">
        <v>10.46</v>
      </c>
      <c r="D48" s="295"/>
      <c r="E48" s="295"/>
      <c r="F48" s="295">
        <v>10.220000000000001</v>
      </c>
      <c r="G48" s="295">
        <v>6.28</v>
      </c>
      <c r="H48" s="295">
        <v>13.62</v>
      </c>
      <c r="I48" s="295">
        <v>8.3699999999999992</v>
      </c>
      <c r="J48" s="295">
        <v>34.06</v>
      </c>
      <c r="K48" s="295">
        <v>20.92</v>
      </c>
      <c r="L48" s="296"/>
      <c r="M48" s="296"/>
      <c r="N48" s="296">
        <v>20.440000000000001</v>
      </c>
      <c r="O48" s="296">
        <v>12.56</v>
      </c>
      <c r="P48" s="296">
        <v>27.24</v>
      </c>
      <c r="Q48" s="296">
        <v>16.739999999999998</v>
      </c>
      <c r="R48" s="296">
        <v>5109</v>
      </c>
      <c r="S48" s="296">
        <v>3138.0000000000005</v>
      </c>
      <c r="T48" s="296">
        <v>425.75</v>
      </c>
      <c r="U48" s="296">
        <v>261.5</v>
      </c>
      <c r="V48" s="296">
        <v>510.9</v>
      </c>
      <c r="W48" s="296">
        <v>313.8</v>
      </c>
      <c r="X48" s="296">
        <v>1277.25</v>
      </c>
      <c r="Y48" s="296">
        <v>784.5</v>
      </c>
    </row>
    <row r="49" spans="1:25" ht="15.75" customHeight="1">
      <c r="A49" s="297">
        <v>42</v>
      </c>
      <c r="B49" s="295">
        <v>17.41</v>
      </c>
      <c r="C49" s="295">
        <v>10.68</v>
      </c>
      <c r="D49" s="295"/>
      <c r="E49" s="295"/>
      <c r="F49" s="295">
        <v>10.45</v>
      </c>
      <c r="G49" s="295">
        <v>6.41</v>
      </c>
      <c r="H49" s="295">
        <v>13.93</v>
      </c>
      <c r="I49" s="295">
        <v>8.5399999999999991</v>
      </c>
      <c r="J49" s="295">
        <v>34.82</v>
      </c>
      <c r="K49" s="295">
        <v>21.36</v>
      </c>
      <c r="L49" s="296"/>
      <c r="M49" s="296"/>
      <c r="N49" s="296">
        <v>20.9</v>
      </c>
      <c r="O49" s="296">
        <v>12.82</v>
      </c>
      <c r="P49" s="296">
        <v>27.86</v>
      </c>
      <c r="Q49" s="296">
        <v>17.079999999999998</v>
      </c>
      <c r="R49" s="296">
        <v>5223</v>
      </c>
      <c r="S49" s="296">
        <v>3204</v>
      </c>
      <c r="T49" s="296">
        <v>435.25</v>
      </c>
      <c r="U49" s="296">
        <v>267</v>
      </c>
      <c r="V49" s="296">
        <v>522.29999999999995</v>
      </c>
      <c r="W49" s="296">
        <v>320.39999999999998</v>
      </c>
      <c r="X49" s="296">
        <v>1305.75</v>
      </c>
      <c r="Y49" s="296">
        <v>801</v>
      </c>
    </row>
    <row r="50" spans="1:25" ht="15.75" customHeight="1">
      <c r="A50" s="297">
        <v>43</v>
      </c>
      <c r="B50" s="295">
        <v>17.8</v>
      </c>
      <c r="C50" s="295">
        <v>10.91</v>
      </c>
      <c r="D50" s="295"/>
      <c r="E50" s="295"/>
      <c r="F50" s="295">
        <v>10.68</v>
      </c>
      <c r="G50" s="295">
        <v>6.55</v>
      </c>
      <c r="H50" s="295">
        <v>14.24</v>
      </c>
      <c r="I50" s="295">
        <v>8.73</v>
      </c>
      <c r="J50" s="295">
        <v>35.6</v>
      </c>
      <c r="K50" s="295">
        <v>21.82</v>
      </c>
      <c r="L50" s="296"/>
      <c r="M50" s="296"/>
      <c r="N50" s="296">
        <v>21.36</v>
      </c>
      <c r="O50" s="296">
        <v>13.1</v>
      </c>
      <c r="P50" s="296">
        <v>28.48</v>
      </c>
      <c r="Q50" s="296">
        <v>17.46</v>
      </c>
      <c r="R50" s="296">
        <v>5340</v>
      </c>
      <c r="S50" s="296">
        <v>3273</v>
      </c>
      <c r="T50" s="296">
        <v>445</v>
      </c>
      <c r="U50" s="296">
        <v>272.75</v>
      </c>
      <c r="V50" s="296">
        <v>534</v>
      </c>
      <c r="W50" s="296">
        <v>327.3</v>
      </c>
      <c r="X50" s="296">
        <v>1335</v>
      </c>
      <c r="Y50" s="296">
        <v>818.25</v>
      </c>
    </row>
    <row r="51" spans="1:25" ht="15.75" customHeight="1">
      <c r="A51" s="297">
        <v>44</v>
      </c>
      <c r="B51" s="295">
        <v>18.18</v>
      </c>
      <c r="C51" s="295">
        <v>11.14</v>
      </c>
      <c r="D51" s="295"/>
      <c r="E51" s="295"/>
      <c r="F51" s="295">
        <v>10.91</v>
      </c>
      <c r="G51" s="295">
        <v>6.68</v>
      </c>
      <c r="H51" s="295">
        <v>14.54</v>
      </c>
      <c r="I51" s="295">
        <v>8.91</v>
      </c>
      <c r="J51" s="295">
        <v>36.36</v>
      </c>
      <c r="K51" s="295">
        <v>22.28</v>
      </c>
      <c r="L51" s="296"/>
      <c r="M51" s="296"/>
      <c r="N51" s="296">
        <v>21.82</v>
      </c>
      <c r="O51" s="296">
        <v>13.36</v>
      </c>
      <c r="P51" s="296">
        <v>29.08</v>
      </c>
      <c r="Q51" s="296">
        <v>17.82</v>
      </c>
      <c r="R51" s="296">
        <v>5454</v>
      </c>
      <c r="S51" s="296">
        <v>3342</v>
      </c>
      <c r="T51" s="296">
        <v>454.5</v>
      </c>
      <c r="U51" s="296">
        <v>278.5</v>
      </c>
      <c r="V51" s="296">
        <v>545.4</v>
      </c>
      <c r="W51" s="296">
        <v>334.2</v>
      </c>
      <c r="X51" s="296">
        <v>1363.5</v>
      </c>
      <c r="Y51" s="296">
        <v>835.5</v>
      </c>
    </row>
    <row r="52" spans="1:25" ht="15.75" customHeight="1">
      <c r="A52" s="297">
        <v>45</v>
      </c>
      <c r="B52" s="295">
        <v>18.57</v>
      </c>
      <c r="C52" s="295">
        <v>11.36</v>
      </c>
      <c r="D52" s="295"/>
      <c r="E52" s="295"/>
      <c r="F52" s="295">
        <v>11.14</v>
      </c>
      <c r="G52" s="295">
        <v>6.82</v>
      </c>
      <c r="H52" s="295">
        <v>14.86</v>
      </c>
      <c r="I52" s="295">
        <v>9.09</v>
      </c>
      <c r="J52" s="295">
        <v>37.14</v>
      </c>
      <c r="K52" s="295">
        <v>22.72</v>
      </c>
      <c r="L52" s="296"/>
      <c r="M52" s="296"/>
      <c r="N52" s="296">
        <v>22.28</v>
      </c>
      <c r="O52" s="296">
        <v>13.64</v>
      </c>
      <c r="P52" s="296">
        <v>29.72</v>
      </c>
      <c r="Q52" s="296">
        <v>18.18</v>
      </c>
      <c r="R52" s="296">
        <v>5571</v>
      </c>
      <c r="S52" s="296">
        <v>3408</v>
      </c>
      <c r="T52" s="296">
        <v>464.25</v>
      </c>
      <c r="U52" s="296">
        <v>284</v>
      </c>
      <c r="V52" s="296">
        <v>557.1</v>
      </c>
      <c r="W52" s="296">
        <v>340.8</v>
      </c>
      <c r="X52" s="296">
        <v>1392.75</v>
      </c>
      <c r="Y52" s="296">
        <v>852</v>
      </c>
    </row>
    <row r="53" spans="1:25" ht="15.75" customHeight="1">
      <c r="A53" s="297">
        <v>46</v>
      </c>
      <c r="B53" s="295">
        <v>18.95</v>
      </c>
      <c r="C53" s="295">
        <v>11.59</v>
      </c>
      <c r="D53" s="295"/>
      <c r="E53" s="295"/>
      <c r="F53" s="295">
        <v>11.37</v>
      </c>
      <c r="G53" s="295">
        <v>6.95</v>
      </c>
      <c r="H53" s="295">
        <v>15.16</v>
      </c>
      <c r="I53" s="295">
        <v>9.27</v>
      </c>
      <c r="J53" s="295">
        <v>37.9</v>
      </c>
      <c r="K53" s="295">
        <v>23.18</v>
      </c>
      <c r="L53" s="296"/>
      <c r="M53" s="296"/>
      <c r="N53" s="296">
        <v>22.74</v>
      </c>
      <c r="O53" s="296">
        <v>13.9</v>
      </c>
      <c r="P53" s="296">
        <v>30.32</v>
      </c>
      <c r="Q53" s="296">
        <v>18.54</v>
      </c>
      <c r="R53" s="296">
        <v>5685</v>
      </c>
      <c r="S53" s="296">
        <v>3477</v>
      </c>
      <c r="T53" s="296">
        <v>473.75</v>
      </c>
      <c r="U53" s="296">
        <v>289.75</v>
      </c>
      <c r="V53" s="296">
        <v>568.5</v>
      </c>
      <c r="W53" s="296">
        <v>347.7</v>
      </c>
      <c r="X53" s="296">
        <v>1421.25</v>
      </c>
      <c r="Y53" s="296">
        <v>869.25</v>
      </c>
    </row>
    <row r="54" spans="1:25" ht="15.75" customHeight="1">
      <c r="A54" s="297">
        <v>47</v>
      </c>
      <c r="B54" s="295">
        <v>19.34</v>
      </c>
      <c r="C54" s="295">
        <v>11.82</v>
      </c>
      <c r="D54" s="295"/>
      <c r="E54" s="295"/>
      <c r="F54" s="295">
        <v>11.6</v>
      </c>
      <c r="G54" s="295">
        <v>7.09</v>
      </c>
      <c r="H54" s="295">
        <v>15.47</v>
      </c>
      <c r="I54" s="295">
        <v>9.4600000000000009</v>
      </c>
      <c r="J54" s="295">
        <v>38.68</v>
      </c>
      <c r="K54" s="295">
        <v>23.64</v>
      </c>
      <c r="L54" s="296"/>
      <c r="M54" s="296"/>
      <c r="N54" s="296">
        <v>23.2</v>
      </c>
      <c r="O54" s="296">
        <v>14.18</v>
      </c>
      <c r="P54" s="296">
        <v>30.94</v>
      </c>
      <c r="Q54" s="296">
        <v>18.920000000000002</v>
      </c>
      <c r="R54" s="296">
        <v>5802</v>
      </c>
      <c r="S54" s="296">
        <v>3546</v>
      </c>
      <c r="T54" s="296">
        <v>483.5</v>
      </c>
      <c r="U54" s="296">
        <v>295.5</v>
      </c>
      <c r="V54" s="296">
        <v>580.19999999999993</v>
      </c>
      <c r="W54" s="296">
        <v>354.59999999999997</v>
      </c>
      <c r="X54" s="296">
        <v>1450.5</v>
      </c>
      <c r="Y54" s="296">
        <v>886.5</v>
      </c>
    </row>
    <row r="55" spans="1:25" ht="15.75" customHeight="1">
      <c r="A55" s="297">
        <v>48</v>
      </c>
      <c r="B55" s="295">
        <v>19.72</v>
      </c>
      <c r="C55" s="295">
        <v>12.04</v>
      </c>
      <c r="D55" s="295"/>
      <c r="E55" s="295"/>
      <c r="F55" s="295">
        <v>11.83</v>
      </c>
      <c r="G55" s="295">
        <v>7.22</v>
      </c>
      <c r="H55" s="295">
        <v>15.78</v>
      </c>
      <c r="I55" s="295">
        <v>9.6300000000000008</v>
      </c>
      <c r="J55" s="295">
        <v>39.44</v>
      </c>
      <c r="K55" s="295">
        <v>24.08</v>
      </c>
      <c r="L55" s="296"/>
      <c r="M55" s="296"/>
      <c r="N55" s="296">
        <v>23.66</v>
      </c>
      <c r="O55" s="296">
        <v>14.44</v>
      </c>
      <c r="P55" s="296">
        <v>31.56</v>
      </c>
      <c r="Q55" s="296">
        <v>19.260000000000002</v>
      </c>
      <c r="R55" s="296">
        <v>5916</v>
      </c>
      <c r="S55" s="296">
        <v>3611.9999999999995</v>
      </c>
      <c r="T55" s="296">
        <v>493</v>
      </c>
      <c r="U55" s="296">
        <v>301</v>
      </c>
      <c r="V55" s="296">
        <v>591.6</v>
      </c>
      <c r="W55" s="296">
        <v>361.2</v>
      </c>
      <c r="X55" s="296">
        <v>1479</v>
      </c>
      <c r="Y55" s="296">
        <v>903</v>
      </c>
    </row>
    <row r="56" spans="1:25" ht="15.75" customHeight="1">
      <c r="A56" s="297">
        <v>49</v>
      </c>
      <c r="B56" s="295">
        <v>20.11</v>
      </c>
      <c r="C56" s="295">
        <v>12.27</v>
      </c>
      <c r="D56" s="295"/>
      <c r="E56" s="295"/>
      <c r="F56" s="295">
        <v>12.07</v>
      </c>
      <c r="G56" s="295">
        <v>7.36</v>
      </c>
      <c r="H56" s="295">
        <v>16.09</v>
      </c>
      <c r="I56" s="295">
        <v>9.82</v>
      </c>
      <c r="J56" s="295">
        <v>40.22</v>
      </c>
      <c r="K56" s="295">
        <v>24.54</v>
      </c>
      <c r="L56" s="296"/>
      <c r="M56" s="296"/>
      <c r="N56" s="296">
        <v>24.14</v>
      </c>
      <c r="O56" s="296">
        <v>14.72</v>
      </c>
      <c r="P56" s="296">
        <v>32.18</v>
      </c>
      <c r="Q56" s="296">
        <v>19.64</v>
      </c>
      <c r="R56" s="296">
        <v>6033</v>
      </c>
      <c r="S56" s="296">
        <v>3681</v>
      </c>
      <c r="T56" s="296">
        <v>502.75</v>
      </c>
      <c r="U56" s="296">
        <v>306.75</v>
      </c>
      <c r="V56" s="296">
        <v>603.29999999999995</v>
      </c>
      <c r="W56" s="296">
        <v>368.09999999999997</v>
      </c>
      <c r="X56" s="296">
        <v>1508.25</v>
      </c>
      <c r="Y56" s="296">
        <v>920.25</v>
      </c>
    </row>
    <row r="57" spans="1:25" ht="15.75" customHeight="1">
      <c r="A57" s="297">
        <v>50</v>
      </c>
      <c r="B57" s="295">
        <v>20.49</v>
      </c>
      <c r="C57" s="295">
        <v>12.49</v>
      </c>
      <c r="D57" s="295"/>
      <c r="E57" s="295"/>
      <c r="F57" s="295">
        <v>12.29</v>
      </c>
      <c r="G57" s="295">
        <v>7.49</v>
      </c>
      <c r="H57" s="295">
        <v>16.39</v>
      </c>
      <c r="I57" s="295">
        <v>9.99</v>
      </c>
      <c r="J57" s="295">
        <v>40.98</v>
      </c>
      <c r="K57" s="295">
        <v>24.98</v>
      </c>
      <c r="L57" s="296"/>
      <c r="M57" s="296"/>
      <c r="N57" s="296">
        <v>24.58</v>
      </c>
      <c r="O57" s="296">
        <v>14.98</v>
      </c>
      <c r="P57" s="296">
        <v>32.78</v>
      </c>
      <c r="Q57" s="296">
        <v>19.98</v>
      </c>
      <c r="R57" s="296">
        <v>6146.9999999999991</v>
      </c>
      <c r="S57" s="296">
        <v>3747</v>
      </c>
      <c r="T57" s="296">
        <v>512.25</v>
      </c>
      <c r="U57" s="296">
        <v>312.25</v>
      </c>
      <c r="V57" s="296">
        <v>614.69999999999993</v>
      </c>
      <c r="W57" s="296">
        <v>374.7</v>
      </c>
      <c r="X57" s="296">
        <v>1536.75</v>
      </c>
      <c r="Y57" s="296">
        <v>936.75</v>
      </c>
    </row>
    <row r="58" spans="1:25" ht="15.75" customHeight="1">
      <c r="A58" s="297">
        <v>51</v>
      </c>
      <c r="B58" s="295">
        <v>20.88</v>
      </c>
      <c r="C58" s="295">
        <v>12.72</v>
      </c>
      <c r="D58" s="295"/>
      <c r="E58" s="295"/>
      <c r="F58" s="295">
        <v>12.53</v>
      </c>
      <c r="G58" s="295">
        <v>7.63</v>
      </c>
      <c r="H58" s="295">
        <v>16.7</v>
      </c>
      <c r="I58" s="295">
        <v>10.18</v>
      </c>
      <c r="J58" s="295">
        <v>41.76</v>
      </c>
      <c r="K58" s="295">
        <v>25.44</v>
      </c>
      <c r="L58" s="296"/>
      <c r="M58" s="296"/>
      <c r="N58" s="296">
        <v>25.06</v>
      </c>
      <c r="O58" s="296">
        <v>15.26</v>
      </c>
      <c r="P58" s="296">
        <v>33.4</v>
      </c>
      <c r="Q58" s="296">
        <v>20.36</v>
      </c>
      <c r="R58" s="296">
        <v>6264</v>
      </c>
      <c r="S58" s="296">
        <v>3816</v>
      </c>
      <c r="T58" s="296">
        <v>522</v>
      </c>
      <c r="U58" s="296">
        <v>318</v>
      </c>
      <c r="V58" s="296">
        <v>626.4</v>
      </c>
      <c r="W58" s="296">
        <v>381.59999999999997</v>
      </c>
      <c r="X58" s="296">
        <v>1566</v>
      </c>
      <c r="Y58" s="296">
        <v>954</v>
      </c>
    </row>
    <row r="59" spans="1:25" ht="15.75" customHeight="1">
      <c r="A59" s="297">
        <v>52</v>
      </c>
      <c r="B59" s="295">
        <v>21.26</v>
      </c>
      <c r="C59" s="295">
        <v>12.95</v>
      </c>
      <c r="D59" s="295"/>
      <c r="E59" s="295"/>
      <c r="F59" s="295">
        <v>12.76</v>
      </c>
      <c r="G59" s="295">
        <v>7.77</v>
      </c>
      <c r="H59" s="295">
        <v>17.010000000000002</v>
      </c>
      <c r="I59" s="295">
        <v>10.36</v>
      </c>
      <c r="J59" s="295">
        <v>42.52</v>
      </c>
      <c r="K59" s="295">
        <v>25.9</v>
      </c>
      <c r="L59" s="296"/>
      <c r="M59" s="296"/>
      <c r="N59" s="296">
        <v>25.52</v>
      </c>
      <c r="O59" s="296">
        <v>15.54</v>
      </c>
      <c r="P59" s="296">
        <v>34.020000000000003</v>
      </c>
      <c r="Q59" s="296">
        <v>20.72</v>
      </c>
      <c r="R59" s="296">
        <v>6378.0000000000009</v>
      </c>
      <c r="S59" s="296">
        <v>3885</v>
      </c>
      <c r="T59" s="296">
        <v>531.5</v>
      </c>
      <c r="U59" s="296">
        <v>323.75</v>
      </c>
      <c r="V59" s="296">
        <v>637.79999999999995</v>
      </c>
      <c r="W59" s="296">
        <v>388.5</v>
      </c>
      <c r="X59" s="296">
        <v>1594.5</v>
      </c>
      <c r="Y59" s="296">
        <v>971.25</v>
      </c>
    </row>
    <row r="60" spans="1:25" ht="15.75" customHeight="1">
      <c r="A60" s="297">
        <v>53</v>
      </c>
      <c r="B60" s="295">
        <v>21.65</v>
      </c>
      <c r="C60" s="295">
        <v>13.17</v>
      </c>
      <c r="D60" s="295"/>
      <c r="E60" s="295"/>
      <c r="F60" s="295">
        <v>12.99</v>
      </c>
      <c r="G60" s="295">
        <v>7.9</v>
      </c>
      <c r="H60" s="295">
        <v>17.32</v>
      </c>
      <c r="I60" s="295">
        <v>10.54</v>
      </c>
      <c r="J60" s="295">
        <v>43.3</v>
      </c>
      <c r="K60" s="295">
        <v>26.34</v>
      </c>
      <c r="L60" s="296"/>
      <c r="M60" s="296"/>
      <c r="N60" s="296">
        <v>25.98</v>
      </c>
      <c r="O60" s="296">
        <v>15.8</v>
      </c>
      <c r="P60" s="296">
        <v>34.64</v>
      </c>
      <c r="Q60" s="296">
        <v>21.08</v>
      </c>
      <c r="R60" s="296">
        <v>6495</v>
      </c>
      <c r="S60" s="296">
        <v>3951</v>
      </c>
      <c r="T60" s="296">
        <v>541.25</v>
      </c>
      <c r="U60" s="296">
        <v>329.25</v>
      </c>
      <c r="V60" s="296">
        <v>649.5</v>
      </c>
      <c r="W60" s="296">
        <v>395.09999999999997</v>
      </c>
      <c r="X60" s="296">
        <v>1623.75</v>
      </c>
      <c r="Y60" s="296">
        <v>987.75</v>
      </c>
    </row>
    <row r="61" spans="1:25" ht="15.75" customHeight="1">
      <c r="A61" s="297">
        <v>54</v>
      </c>
      <c r="B61" s="295">
        <v>22.03</v>
      </c>
      <c r="C61" s="295">
        <v>13.4</v>
      </c>
      <c r="D61" s="295"/>
      <c r="E61" s="295"/>
      <c r="F61" s="295">
        <v>13.22</v>
      </c>
      <c r="G61" s="295">
        <v>8.0399999999999991</v>
      </c>
      <c r="H61" s="295">
        <v>17.62</v>
      </c>
      <c r="I61" s="295">
        <v>10.72</v>
      </c>
      <c r="J61" s="295">
        <v>44.06</v>
      </c>
      <c r="K61" s="295">
        <v>26.8</v>
      </c>
      <c r="L61" s="296"/>
      <c r="M61" s="296"/>
      <c r="N61" s="296">
        <v>26.44</v>
      </c>
      <c r="O61" s="296">
        <v>16.079999999999998</v>
      </c>
      <c r="P61" s="296">
        <v>35.24</v>
      </c>
      <c r="Q61" s="296">
        <v>21.44</v>
      </c>
      <c r="R61" s="296">
        <v>6609</v>
      </c>
      <c r="S61" s="296">
        <v>4020</v>
      </c>
      <c r="T61" s="296">
        <v>550.75</v>
      </c>
      <c r="U61" s="296">
        <v>335</v>
      </c>
      <c r="V61" s="296">
        <v>660.9</v>
      </c>
      <c r="W61" s="296">
        <v>402</v>
      </c>
      <c r="X61" s="296">
        <v>1652.25</v>
      </c>
      <c r="Y61" s="296">
        <v>1005</v>
      </c>
    </row>
    <row r="62" spans="1:25" ht="15.75" customHeight="1">
      <c r="A62" s="297">
        <v>55</v>
      </c>
      <c r="B62" s="295">
        <v>22.42</v>
      </c>
      <c r="C62" s="295">
        <v>13.63</v>
      </c>
      <c r="D62" s="295"/>
      <c r="E62" s="295"/>
      <c r="F62" s="295">
        <v>13.45</v>
      </c>
      <c r="G62" s="295">
        <v>8.18</v>
      </c>
      <c r="H62" s="295">
        <v>17.940000000000001</v>
      </c>
      <c r="I62" s="295">
        <v>10.9</v>
      </c>
      <c r="J62" s="295">
        <v>44.84</v>
      </c>
      <c r="K62" s="295">
        <v>27.26</v>
      </c>
      <c r="L62" s="296"/>
      <c r="M62" s="296"/>
      <c r="N62" s="296">
        <v>26.9</v>
      </c>
      <c r="O62" s="296">
        <v>16.36</v>
      </c>
      <c r="P62" s="296">
        <v>35.880000000000003</v>
      </c>
      <c r="Q62" s="296">
        <v>21.8</v>
      </c>
      <c r="R62" s="296">
        <v>6726.0000000000009</v>
      </c>
      <c r="S62" s="296">
        <v>4089.0000000000005</v>
      </c>
      <c r="T62" s="296">
        <v>560.5</v>
      </c>
      <c r="U62" s="296">
        <v>340.75</v>
      </c>
      <c r="V62" s="296">
        <v>672.6</v>
      </c>
      <c r="W62" s="296">
        <v>408.9</v>
      </c>
      <c r="X62" s="296">
        <v>1681.5</v>
      </c>
      <c r="Y62" s="296">
        <v>1022.25</v>
      </c>
    </row>
    <row r="63" spans="1:25" ht="15.75" customHeight="1">
      <c r="A63" s="297">
        <v>56</v>
      </c>
      <c r="B63" s="295">
        <v>22.8</v>
      </c>
      <c r="C63" s="295">
        <v>13.85</v>
      </c>
      <c r="D63" s="295"/>
      <c r="E63" s="295"/>
      <c r="F63" s="295">
        <v>13.68</v>
      </c>
      <c r="G63" s="295">
        <v>8.31</v>
      </c>
      <c r="H63" s="295">
        <v>18.239999999999998</v>
      </c>
      <c r="I63" s="295">
        <v>11.08</v>
      </c>
      <c r="J63" s="295">
        <v>45.6</v>
      </c>
      <c r="K63" s="295">
        <v>27.7</v>
      </c>
      <c r="L63" s="296"/>
      <c r="M63" s="296"/>
      <c r="N63" s="296">
        <v>27.36</v>
      </c>
      <c r="O63" s="296">
        <v>16.62</v>
      </c>
      <c r="P63" s="296">
        <v>36.479999999999997</v>
      </c>
      <c r="Q63" s="296">
        <v>22.16</v>
      </c>
      <c r="R63" s="296">
        <v>6840</v>
      </c>
      <c r="S63" s="296">
        <v>4155</v>
      </c>
      <c r="T63" s="296">
        <v>570</v>
      </c>
      <c r="U63" s="296">
        <v>346.25</v>
      </c>
      <c r="V63" s="296">
        <v>684</v>
      </c>
      <c r="W63" s="296">
        <v>415.5</v>
      </c>
      <c r="X63" s="296">
        <v>1710</v>
      </c>
      <c r="Y63" s="296">
        <v>1038.75</v>
      </c>
    </row>
    <row r="64" spans="1:25" ht="15.75" customHeight="1">
      <c r="A64" s="297">
        <v>57</v>
      </c>
      <c r="B64" s="295">
        <v>23.19</v>
      </c>
      <c r="C64" s="295">
        <v>14.08</v>
      </c>
      <c r="D64" s="295"/>
      <c r="E64" s="295"/>
      <c r="F64" s="295">
        <v>13.91</v>
      </c>
      <c r="G64" s="295">
        <v>8.4499999999999993</v>
      </c>
      <c r="H64" s="295">
        <v>18.55</v>
      </c>
      <c r="I64" s="295">
        <v>11.26</v>
      </c>
      <c r="J64" s="295">
        <v>46.38</v>
      </c>
      <c r="K64" s="295">
        <v>28.16</v>
      </c>
      <c r="L64" s="296"/>
      <c r="M64" s="296"/>
      <c r="N64" s="296">
        <v>27.82</v>
      </c>
      <c r="O64" s="296">
        <v>16.899999999999999</v>
      </c>
      <c r="P64" s="296">
        <v>37.1</v>
      </c>
      <c r="Q64" s="296">
        <v>22.52</v>
      </c>
      <c r="R64" s="296">
        <v>6957</v>
      </c>
      <c r="S64" s="296">
        <v>4224</v>
      </c>
      <c r="T64" s="296">
        <v>579.75</v>
      </c>
      <c r="U64" s="296">
        <v>352</v>
      </c>
      <c r="V64" s="296">
        <v>695.69999999999993</v>
      </c>
      <c r="W64" s="296">
        <v>422.4</v>
      </c>
      <c r="X64" s="296">
        <v>1739.25</v>
      </c>
      <c r="Y64" s="296">
        <v>1056</v>
      </c>
    </row>
    <row r="65" spans="1:35" ht="15.75" customHeight="1">
      <c r="A65" s="297">
        <v>58</v>
      </c>
      <c r="B65" s="295">
        <v>23.57</v>
      </c>
      <c r="C65" s="295">
        <v>14.31</v>
      </c>
      <c r="D65" s="295"/>
      <c r="E65" s="295"/>
      <c r="F65" s="295">
        <v>14.14</v>
      </c>
      <c r="G65" s="295">
        <v>8.59</v>
      </c>
      <c r="H65" s="295">
        <v>18.86</v>
      </c>
      <c r="I65" s="295">
        <v>11.45</v>
      </c>
      <c r="J65" s="295">
        <v>47.14</v>
      </c>
      <c r="K65" s="295">
        <v>28.62</v>
      </c>
      <c r="L65" s="296"/>
      <c r="M65" s="296"/>
      <c r="N65" s="296">
        <v>28.28</v>
      </c>
      <c r="O65" s="296">
        <v>17.18</v>
      </c>
      <c r="P65" s="296">
        <v>37.72</v>
      </c>
      <c r="Q65" s="296">
        <v>22.9</v>
      </c>
      <c r="R65" s="296">
        <v>7071</v>
      </c>
      <c r="S65" s="296">
        <v>4293</v>
      </c>
      <c r="T65" s="296">
        <v>589.25</v>
      </c>
      <c r="U65" s="296">
        <v>357.75</v>
      </c>
      <c r="V65" s="296">
        <v>707.1</v>
      </c>
      <c r="W65" s="296">
        <v>429.3</v>
      </c>
      <c r="X65" s="296">
        <v>1767.75</v>
      </c>
      <c r="Y65" s="296">
        <v>1073.25</v>
      </c>
    </row>
    <row r="66" spans="1:35" ht="15.75" customHeight="1">
      <c r="A66" s="297">
        <v>59</v>
      </c>
      <c r="B66" s="295">
        <v>23.96</v>
      </c>
      <c r="C66" s="295">
        <v>14.53</v>
      </c>
      <c r="D66" s="295"/>
      <c r="E66" s="295"/>
      <c r="F66" s="295">
        <v>14.38</v>
      </c>
      <c r="G66" s="295">
        <v>8.7200000000000006</v>
      </c>
      <c r="H66" s="295">
        <v>19.170000000000002</v>
      </c>
      <c r="I66" s="295">
        <v>11.62</v>
      </c>
      <c r="J66" s="295">
        <v>47.92</v>
      </c>
      <c r="K66" s="295">
        <v>29.06</v>
      </c>
      <c r="L66" s="296"/>
      <c r="M66" s="296"/>
      <c r="N66" s="296">
        <v>28.76</v>
      </c>
      <c r="O66" s="296">
        <v>17.440000000000001</v>
      </c>
      <c r="P66" s="296">
        <v>38.340000000000003</v>
      </c>
      <c r="Q66" s="296">
        <v>23.24</v>
      </c>
      <c r="R66" s="296">
        <v>7188</v>
      </c>
      <c r="S66" s="296">
        <v>4359</v>
      </c>
      <c r="T66" s="296">
        <v>599</v>
      </c>
      <c r="U66" s="296">
        <v>363.25</v>
      </c>
      <c r="V66" s="296">
        <v>718.8</v>
      </c>
      <c r="W66" s="296">
        <v>435.9</v>
      </c>
      <c r="X66" s="296">
        <v>1797</v>
      </c>
      <c r="Y66" s="296">
        <v>1089.75</v>
      </c>
    </row>
    <row r="67" spans="1:35" ht="15.75" customHeight="1">
      <c r="A67" s="297">
        <v>60</v>
      </c>
      <c r="B67" s="295">
        <v>24.34</v>
      </c>
      <c r="C67" s="295">
        <v>14.76</v>
      </c>
      <c r="D67" s="295"/>
      <c r="E67" s="295"/>
      <c r="F67" s="295">
        <v>14.6</v>
      </c>
      <c r="G67" s="295">
        <v>8.86</v>
      </c>
      <c r="H67" s="295">
        <v>19.47</v>
      </c>
      <c r="I67" s="295">
        <v>11.81</v>
      </c>
      <c r="J67" s="295">
        <v>48.68</v>
      </c>
      <c r="K67" s="295">
        <v>29.52</v>
      </c>
      <c r="L67" s="296"/>
      <c r="M67" s="296"/>
      <c r="N67" s="296">
        <v>29.2</v>
      </c>
      <c r="O67" s="296">
        <v>17.72</v>
      </c>
      <c r="P67" s="296">
        <v>38.94</v>
      </c>
      <c r="Q67" s="296">
        <v>23.62</v>
      </c>
      <c r="R67" s="296">
        <v>7302</v>
      </c>
      <c r="S67" s="296">
        <v>4428</v>
      </c>
      <c r="T67" s="296">
        <v>608.5</v>
      </c>
      <c r="U67" s="296">
        <v>369</v>
      </c>
      <c r="V67" s="296">
        <v>730.19999999999993</v>
      </c>
      <c r="W67" s="296">
        <v>442.8</v>
      </c>
      <c r="X67" s="296">
        <v>1825.5</v>
      </c>
      <c r="Y67" s="296">
        <v>1107</v>
      </c>
    </row>
    <row r="68" spans="1:35" ht="15.75" customHeight="1">
      <c r="A68" s="297">
        <v>61</v>
      </c>
      <c r="B68" s="295">
        <v>24.73</v>
      </c>
      <c r="C68" s="295">
        <v>14.99</v>
      </c>
      <c r="D68" s="295"/>
      <c r="E68" s="295"/>
      <c r="F68" s="295">
        <v>14.84</v>
      </c>
      <c r="G68" s="295">
        <v>8.99</v>
      </c>
      <c r="H68" s="295">
        <v>19.78</v>
      </c>
      <c r="I68" s="295">
        <v>11.99</v>
      </c>
      <c r="J68" s="295">
        <v>49.46</v>
      </c>
      <c r="K68" s="295">
        <v>29.98</v>
      </c>
      <c r="L68" s="296"/>
      <c r="M68" s="296"/>
      <c r="N68" s="296">
        <v>29.68</v>
      </c>
      <c r="O68" s="296">
        <v>17.98</v>
      </c>
      <c r="P68" s="296">
        <v>39.56</v>
      </c>
      <c r="Q68" s="296">
        <v>23.98</v>
      </c>
      <c r="R68" s="296">
        <v>7419</v>
      </c>
      <c r="S68" s="296">
        <v>4497</v>
      </c>
      <c r="T68" s="296">
        <v>618.25</v>
      </c>
      <c r="U68" s="296">
        <v>374.75</v>
      </c>
      <c r="V68" s="296">
        <v>741.9</v>
      </c>
      <c r="W68" s="296">
        <v>449.7</v>
      </c>
      <c r="X68" s="296">
        <v>1854.75</v>
      </c>
      <c r="Y68" s="296">
        <v>1124.25</v>
      </c>
    </row>
    <row r="69" spans="1:35" ht="15.75" customHeight="1">
      <c r="A69" s="297">
        <v>62</v>
      </c>
      <c r="B69" s="295">
        <v>25.11</v>
      </c>
      <c r="C69" s="295">
        <v>15.21</v>
      </c>
      <c r="D69" s="295"/>
      <c r="E69" s="295"/>
      <c r="F69" s="295">
        <v>15.07</v>
      </c>
      <c r="G69" s="295">
        <v>9.1300000000000008</v>
      </c>
      <c r="H69" s="295">
        <v>20.09</v>
      </c>
      <c r="I69" s="295">
        <v>12.17</v>
      </c>
      <c r="J69" s="295">
        <v>50.22</v>
      </c>
      <c r="K69" s="295">
        <v>30.42</v>
      </c>
      <c r="L69" s="296"/>
      <c r="M69" s="296"/>
      <c r="N69" s="296">
        <v>30.14</v>
      </c>
      <c r="O69" s="296">
        <v>18.260000000000002</v>
      </c>
      <c r="P69" s="296">
        <v>40.18</v>
      </c>
      <c r="Q69" s="296">
        <v>24.34</v>
      </c>
      <c r="R69" s="296">
        <v>7533</v>
      </c>
      <c r="S69" s="296">
        <v>4563</v>
      </c>
      <c r="T69" s="296">
        <v>627.75</v>
      </c>
      <c r="U69" s="296">
        <v>380.25</v>
      </c>
      <c r="V69" s="296">
        <v>753.3</v>
      </c>
      <c r="W69" s="296">
        <v>456.3</v>
      </c>
      <c r="X69" s="296">
        <v>1883.25</v>
      </c>
      <c r="Y69" s="296">
        <v>1140.75</v>
      </c>
    </row>
    <row r="70" spans="1:35" ht="15.75" customHeight="1">
      <c r="A70" s="297">
        <v>63</v>
      </c>
      <c r="B70" s="295">
        <v>25.5</v>
      </c>
      <c r="C70" s="295">
        <v>15.44</v>
      </c>
      <c r="D70" s="295"/>
      <c r="E70" s="295"/>
      <c r="F70" s="295">
        <v>15.3</v>
      </c>
      <c r="G70" s="295">
        <v>9.26</v>
      </c>
      <c r="H70" s="295">
        <v>20.399999999999999</v>
      </c>
      <c r="I70" s="295">
        <v>12.35</v>
      </c>
      <c r="J70" s="295">
        <v>51</v>
      </c>
      <c r="K70" s="295">
        <v>30.88</v>
      </c>
      <c r="L70" s="296"/>
      <c r="M70" s="296"/>
      <c r="N70" s="296">
        <v>30.6</v>
      </c>
      <c r="O70" s="296">
        <v>18.52</v>
      </c>
      <c r="P70" s="296">
        <v>40.799999999999997</v>
      </c>
      <c r="Q70" s="296">
        <v>24.7</v>
      </c>
      <c r="R70" s="296">
        <v>7650</v>
      </c>
      <c r="S70" s="296">
        <v>4632</v>
      </c>
      <c r="T70" s="296">
        <v>637.5</v>
      </c>
      <c r="U70" s="296">
        <v>386</v>
      </c>
      <c r="V70" s="296">
        <v>765</v>
      </c>
      <c r="W70" s="296">
        <v>463.2</v>
      </c>
      <c r="X70" s="296">
        <v>1912.5</v>
      </c>
      <c r="Y70" s="296">
        <v>1158</v>
      </c>
    </row>
    <row r="71" spans="1:35" ht="15.75" customHeight="1">
      <c r="A71" s="297">
        <v>64</v>
      </c>
      <c r="B71" s="295">
        <v>25.88</v>
      </c>
      <c r="C71" s="295">
        <v>15.67</v>
      </c>
      <c r="D71" s="295"/>
      <c r="E71" s="295"/>
      <c r="F71" s="295">
        <v>15.53</v>
      </c>
      <c r="G71" s="295">
        <v>9.4</v>
      </c>
      <c r="H71" s="295">
        <v>20.7</v>
      </c>
      <c r="I71" s="295">
        <v>12.54</v>
      </c>
      <c r="J71" s="295">
        <v>51.76</v>
      </c>
      <c r="K71" s="295">
        <v>31.34</v>
      </c>
      <c r="L71" s="296"/>
      <c r="M71" s="296"/>
      <c r="N71" s="296">
        <v>31.06</v>
      </c>
      <c r="O71" s="296">
        <v>18.8</v>
      </c>
      <c r="P71" s="296">
        <v>41.4</v>
      </c>
      <c r="Q71" s="296">
        <v>25.08</v>
      </c>
      <c r="R71" s="296">
        <v>7764</v>
      </c>
      <c r="S71" s="296">
        <v>4701</v>
      </c>
      <c r="T71" s="296">
        <v>647</v>
      </c>
      <c r="U71" s="296">
        <v>391.75</v>
      </c>
      <c r="V71" s="296">
        <v>776.4</v>
      </c>
      <c r="W71" s="296">
        <v>470.09999999999997</v>
      </c>
      <c r="X71" s="296">
        <v>1941</v>
      </c>
      <c r="Y71" s="296">
        <v>1175.25</v>
      </c>
    </row>
    <row r="72" spans="1:35" ht="15.75" customHeight="1">
      <c r="A72" s="297">
        <v>65</v>
      </c>
      <c r="B72" s="295">
        <v>26.27</v>
      </c>
      <c r="C72" s="295">
        <v>15.89</v>
      </c>
      <c r="D72" s="295"/>
      <c r="E72" s="295"/>
      <c r="F72" s="295">
        <v>15.76</v>
      </c>
      <c r="G72" s="295">
        <v>9.5299999999999994</v>
      </c>
      <c r="H72" s="295">
        <v>21.02</v>
      </c>
      <c r="I72" s="295">
        <v>12.71</v>
      </c>
      <c r="J72" s="295">
        <v>52.54</v>
      </c>
      <c r="K72" s="295">
        <v>31.78</v>
      </c>
      <c r="L72" s="296"/>
      <c r="M72" s="296"/>
      <c r="N72" s="296">
        <v>31.52</v>
      </c>
      <c r="O72" s="296">
        <v>19.059999999999999</v>
      </c>
      <c r="P72" s="296">
        <v>42.04</v>
      </c>
      <c r="Q72" s="296">
        <v>25.42</v>
      </c>
      <c r="R72" s="296">
        <v>7881</v>
      </c>
      <c r="S72" s="296">
        <v>4767</v>
      </c>
      <c r="T72" s="296">
        <v>656.75</v>
      </c>
      <c r="U72" s="296">
        <v>391.75</v>
      </c>
      <c r="V72" s="296">
        <v>788.1</v>
      </c>
      <c r="W72" s="296">
        <v>470.09999999999997</v>
      </c>
      <c r="X72" s="296">
        <v>1970.25</v>
      </c>
      <c r="Y72" s="296">
        <v>1175.25</v>
      </c>
    </row>
    <row r="73" spans="1:35" ht="15.75" customHeight="1">
      <c r="A73" s="297">
        <v>66</v>
      </c>
      <c r="B73" s="295">
        <v>26.65</v>
      </c>
      <c r="C73" s="295">
        <v>16.12</v>
      </c>
      <c r="D73" s="295"/>
      <c r="E73" s="295"/>
      <c r="F73" s="295">
        <v>15.99</v>
      </c>
      <c r="G73" s="295">
        <v>9.67</v>
      </c>
      <c r="H73" s="295">
        <v>21.32</v>
      </c>
      <c r="I73" s="295">
        <v>12.9</v>
      </c>
      <c r="J73" s="295">
        <v>53.3</v>
      </c>
      <c r="K73" s="295">
        <v>32.24</v>
      </c>
      <c r="L73" s="296"/>
      <c r="M73" s="296"/>
      <c r="N73" s="296">
        <v>31.98</v>
      </c>
      <c r="O73" s="296">
        <v>19.34</v>
      </c>
      <c r="P73" s="296">
        <v>42.64</v>
      </c>
      <c r="Q73" s="296">
        <v>25.8</v>
      </c>
      <c r="R73" s="296">
        <v>7995</v>
      </c>
      <c r="S73" s="296">
        <v>4836</v>
      </c>
      <c r="T73" s="296">
        <v>656.75</v>
      </c>
      <c r="U73" s="296">
        <v>391.75</v>
      </c>
      <c r="V73" s="296">
        <v>788.1</v>
      </c>
      <c r="W73" s="296">
        <v>470.09999999999997</v>
      </c>
      <c r="X73" s="296">
        <v>1970.25</v>
      </c>
      <c r="Y73" s="296">
        <v>1175.25</v>
      </c>
    </row>
    <row r="74" spans="1:35" ht="15.75" customHeight="1">
      <c r="A74" s="297">
        <v>67</v>
      </c>
      <c r="B74" s="295">
        <v>27.04</v>
      </c>
      <c r="C74" s="295">
        <v>16.34</v>
      </c>
      <c r="D74" s="295"/>
      <c r="E74" s="295"/>
      <c r="F74" s="295">
        <v>16.22</v>
      </c>
      <c r="G74" s="295">
        <v>9.8000000000000007</v>
      </c>
      <c r="H74" s="295">
        <v>21.63</v>
      </c>
      <c r="I74" s="295">
        <v>13.07</v>
      </c>
      <c r="J74" s="295">
        <v>54.08</v>
      </c>
      <c r="K74" s="295">
        <v>32.68</v>
      </c>
      <c r="L74" s="296"/>
      <c r="M74" s="296"/>
      <c r="N74" s="296">
        <v>32.44</v>
      </c>
      <c r="O74" s="296">
        <v>19.600000000000001</v>
      </c>
      <c r="P74" s="296">
        <v>43.26</v>
      </c>
      <c r="Q74" s="296">
        <v>26.14</v>
      </c>
      <c r="R74" s="296">
        <v>8112</v>
      </c>
      <c r="S74" s="296">
        <v>4902</v>
      </c>
      <c r="T74" s="296">
        <v>656.75</v>
      </c>
      <c r="U74" s="296">
        <v>391.75</v>
      </c>
      <c r="V74" s="296">
        <v>788.1</v>
      </c>
      <c r="W74" s="296">
        <v>470.09999999999997</v>
      </c>
      <c r="X74" s="296">
        <v>1970.25</v>
      </c>
      <c r="Y74" s="296">
        <v>1175.25</v>
      </c>
    </row>
    <row r="75" spans="1:35" ht="15.75" customHeight="1">
      <c r="A75" s="297">
        <v>68</v>
      </c>
      <c r="B75" s="295">
        <v>27.42</v>
      </c>
      <c r="C75" s="295">
        <v>16.57</v>
      </c>
      <c r="D75" s="295"/>
      <c r="E75" s="295"/>
      <c r="F75" s="295">
        <v>16.45</v>
      </c>
      <c r="G75" s="295">
        <v>9.94</v>
      </c>
      <c r="H75" s="295">
        <v>21.94</v>
      </c>
      <c r="I75" s="295">
        <v>13.26</v>
      </c>
      <c r="J75" s="295">
        <v>54.84</v>
      </c>
      <c r="K75" s="295">
        <v>33.14</v>
      </c>
      <c r="L75" s="296"/>
      <c r="M75" s="296"/>
      <c r="N75" s="296">
        <v>32.9</v>
      </c>
      <c r="O75" s="296">
        <v>19.88</v>
      </c>
      <c r="P75" s="296">
        <v>43.88</v>
      </c>
      <c r="Q75" s="296">
        <v>26.52</v>
      </c>
      <c r="R75" s="296">
        <v>8226</v>
      </c>
      <c r="S75" s="296">
        <v>4902</v>
      </c>
      <c r="T75" s="296">
        <v>656.75</v>
      </c>
      <c r="U75" s="296">
        <v>391.75</v>
      </c>
      <c r="V75" s="296">
        <v>788.1</v>
      </c>
      <c r="W75" s="296">
        <v>470.09999999999997</v>
      </c>
      <c r="X75" s="296">
        <v>1970.25</v>
      </c>
      <c r="Y75" s="296">
        <v>1175.25</v>
      </c>
    </row>
    <row r="76" spans="1:35" ht="15.75" customHeight="1">
      <c r="A76" s="297">
        <v>69</v>
      </c>
      <c r="B76" s="295">
        <v>27.81</v>
      </c>
      <c r="C76" s="295">
        <v>16.8</v>
      </c>
      <c r="D76" s="295"/>
      <c r="E76" s="295"/>
      <c r="F76" s="295">
        <v>16.690000000000001</v>
      </c>
      <c r="G76" s="295">
        <v>10.08</v>
      </c>
      <c r="H76" s="295">
        <v>22.25</v>
      </c>
      <c r="I76" s="295">
        <v>13.44</v>
      </c>
      <c r="J76" s="295">
        <v>55.62</v>
      </c>
      <c r="K76" s="295">
        <v>33.6</v>
      </c>
      <c r="L76" s="296"/>
      <c r="M76" s="296"/>
      <c r="N76" s="296">
        <v>33.380000000000003</v>
      </c>
      <c r="O76" s="296">
        <v>20.16</v>
      </c>
      <c r="P76" s="296">
        <v>44.5</v>
      </c>
      <c r="Q76" s="296">
        <v>26.88</v>
      </c>
      <c r="R76" s="296">
        <v>8226</v>
      </c>
      <c r="S76" s="296">
        <v>4902</v>
      </c>
      <c r="T76" s="296">
        <v>656.75</v>
      </c>
      <c r="U76" s="296">
        <v>391.75</v>
      </c>
      <c r="V76" s="296">
        <v>788.1</v>
      </c>
      <c r="W76" s="296">
        <v>470.09999999999997</v>
      </c>
      <c r="X76" s="296">
        <v>1970.25</v>
      </c>
      <c r="Y76" s="296">
        <v>1175.25</v>
      </c>
    </row>
    <row r="77" spans="1:35" ht="15.75" customHeight="1">
      <c r="A77" s="297">
        <v>70</v>
      </c>
      <c r="B77" s="295">
        <v>28.19</v>
      </c>
      <c r="C77" s="295">
        <v>17.02</v>
      </c>
      <c r="D77" s="295"/>
      <c r="E77" s="295"/>
      <c r="F77" s="295">
        <v>16.91</v>
      </c>
      <c r="G77" s="295">
        <v>10.210000000000001</v>
      </c>
      <c r="H77" s="295">
        <v>22.55</v>
      </c>
      <c r="I77" s="295">
        <v>13.62</v>
      </c>
      <c r="J77" s="295">
        <v>56.38</v>
      </c>
      <c r="K77" s="295">
        <v>34.04</v>
      </c>
      <c r="L77" s="296"/>
      <c r="M77" s="296"/>
      <c r="N77" s="296">
        <v>33.82</v>
      </c>
      <c r="O77" s="296">
        <v>20.420000000000002</v>
      </c>
      <c r="P77" s="296">
        <v>45.1</v>
      </c>
      <c r="Q77" s="296">
        <v>27.24</v>
      </c>
      <c r="R77" s="296">
        <v>8226</v>
      </c>
      <c r="S77" s="296">
        <v>4902</v>
      </c>
      <c r="T77" s="296">
        <v>656.75</v>
      </c>
      <c r="U77" s="296">
        <v>391.75</v>
      </c>
      <c r="V77" s="296">
        <v>788.1</v>
      </c>
      <c r="W77" s="296">
        <v>470.09999999999997</v>
      </c>
      <c r="X77" s="296">
        <v>1970.25</v>
      </c>
      <c r="Y77" s="296">
        <v>1175.25</v>
      </c>
    </row>
    <row r="78" spans="1:35" ht="15.75" customHeight="1">
      <c r="A78" s="297">
        <v>71</v>
      </c>
      <c r="B78" s="295">
        <v>28.58</v>
      </c>
      <c r="C78" s="295">
        <v>17.25</v>
      </c>
      <c r="D78" s="295"/>
      <c r="E78" s="295"/>
      <c r="F78" s="295">
        <v>17.149999999999999</v>
      </c>
      <c r="G78" s="295">
        <v>10.35</v>
      </c>
      <c r="H78" s="295">
        <v>22.86</v>
      </c>
      <c r="I78" s="295">
        <v>13.8</v>
      </c>
      <c r="J78" s="295">
        <v>57.16</v>
      </c>
      <c r="K78" s="295">
        <v>34.5</v>
      </c>
      <c r="L78" s="296"/>
      <c r="M78" s="296"/>
      <c r="N78" s="296">
        <v>34.299999999999997</v>
      </c>
      <c r="O78" s="296">
        <v>20.7</v>
      </c>
      <c r="P78" s="296">
        <v>45.72</v>
      </c>
      <c r="Q78" s="296">
        <v>27.6</v>
      </c>
      <c r="R78" s="296">
        <v>8226</v>
      </c>
      <c r="S78" s="296">
        <v>4902</v>
      </c>
      <c r="T78" s="296">
        <v>656.75</v>
      </c>
      <c r="U78" s="296">
        <v>391.75</v>
      </c>
      <c r="V78" s="296">
        <v>788.1</v>
      </c>
      <c r="W78" s="296">
        <v>470.09999999999997</v>
      </c>
      <c r="X78" s="296">
        <v>1970.25</v>
      </c>
      <c r="Y78" s="296">
        <v>1175.25</v>
      </c>
    </row>
    <row r="79" spans="1:35" ht="15.75" customHeight="1">
      <c r="A79" s="297">
        <v>72</v>
      </c>
      <c r="B79" s="295">
        <v>28.96</v>
      </c>
      <c r="C79" s="295">
        <v>17.48</v>
      </c>
      <c r="D79" s="295"/>
      <c r="E79" s="295"/>
      <c r="F79" s="295">
        <v>17.38</v>
      </c>
      <c r="G79" s="295">
        <v>10.49</v>
      </c>
      <c r="H79" s="295">
        <v>23.17</v>
      </c>
      <c r="I79" s="295">
        <v>13.98</v>
      </c>
      <c r="J79" s="295">
        <v>57.92</v>
      </c>
      <c r="K79" s="295">
        <v>34.96</v>
      </c>
      <c r="L79" s="296"/>
      <c r="M79" s="296"/>
      <c r="N79" s="296">
        <v>34.76</v>
      </c>
      <c r="O79" s="296">
        <v>20.98</v>
      </c>
      <c r="P79" s="296">
        <v>46.34</v>
      </c>
      <c r="Q79" s="296">
        <v>27.96</v>
      </c>
      <c r="R79" s="296">
        <v>8226</v>
      </c>
      <c r="S79" s="296">
        <v>4902</v>
      </c>
      <c r="T79" s="296">
        <v>656.75</v>
      </c>
      <c r="U79" s="296">
        <v>391.75</v>
      </c>
      <c r="V79" s="296">
        <v>788.1</v>
      </c>
      <c r="W79" s="296">
        <v>470.09999999999997</v>
      </c>
      <c r="X79" s="296">
        <v>1970.25</v>
      </c>
      <c r="Y79" s="296">
        <v>1175.25</v>
      </c>
    </row>
    <row r="80" spans="1:35" ht="15.75" customHeight="1">
      <c r="A80" s="297">
        <v>73</v>
      </c>
      <c r="B80" s="295">
        <v>29.35</v>
      </c>
      <c r="C80" s="295">
        <v>17.7</v>
      </c>
      <c r="D80" s="295"/>
      <c r="E80" s="295"/>
      <c r="F80" s="295">
        <v>17.61</v>
      </c>
      <c r="G80" s="295">
        <v>10.62</v>
      </c>
      <c r="H80" s="295">
        <v>23.48</v>
      </c>
      <c r="I80" s="295">
        <v>14.16</v>
      </c>
      <c r="J80" s="295">
        <v>58.7</v>
      </c>
      <c r="K80" s="295">
        <v>35.4</v>
      </c>
      <c r="L80" s="296"/>
      <c r="M80" s="296"/>
      <c r="N80" s="296">
        <v>35.22</v>
      </c>
      <c r="O80" s="296">
        <v>21.24</v>
      </c>
      <c r="P80" s="296">
        <v>46.96</v>
      </c>
      <c r="Q80" s="296">
        <v>28.32</v>
      </c>
      <c r="R80" s="296">
        <v>8226</v>
      </c>
      <c r="S80" s="296">
        <v>4902</v>
      </c>
      <c r="T80" s="296">
        <v>656.75</v>
      </c>
      <c r="U80" s="296">
        <v>391.75</v>
      </c>
      <c r="V80" s="296">
        <v>788.1</v>
      </c>
      <c r="W80" s="296">
        <v>470.09999999999997</v>
      </c>
      <c r="X80" s="296">
        <v>1970.25</v>
      </c>
      <c r="Y80" s="296">
        <v>1175.25</v>
      </c>
      <c r="Z80" s="296"/>
      <c r="AA80" s="296"/>
      <c r="AD80" s="307"/>
      <c r="AE80" s="313"/>
      <c r="AF80" s="313"/>
      <c r="AG80" s="313"/>
      <c r="AH80" s="312" t="s">
        <v>697</v>
      </c>
      <c r="AI80" s="308" t="s">
        <v>698</v>
      </c>
    </row>
    <row r="81" spans="1:35" ht="15.75" customHeight="1">
      <c r="A81" s="297">
        <v>74</v>
      </c>
      <c r="B81" s="295">
        <v>29.73</v>
      </c>
      <c r="C81" s="295">
        <v>17.93</v>
      </c>
      <c r="D81" s="295"/>
      <c r="E81" s="295"/>
      <c r="F81" s="295">
        <v>17.84</v>
      </c>
      <c r="G81" s="295">
        <v>10.76</v>
      </c>
      <c r="H81" s="295">
        <v>23.78</v>
      </c>
      <c r="I81" s="295">
        <v>14.34</v>
      </c>
      <c r="J81" s="295">
        <v>59.46</v>
      </c>
      <c r="K81" s="295">
        <v>35.86</v>
      </c>
      <c r="L81" s="296"/>
      <c r="M81" s="296"/>
      <c r="N81" s="296">
        <v>35.68</v>
      </c>
      <c r="O81" s="296">
        <v>21.52</v>
      </c>
      <c r="P81" s="296">
        <v>47.56</v>
      </c>
      <c r="Q81" s="296">
        <v>28.68</v>
      </c>
      <c r="R81" s="296">
        <v>8226</v>
      </c>
      <c r="S81" s="296">
        <v>4902</v>
      </c>
      <c r="T81" s="296">
        <v>656.75</v>
      </c>
      <c r="U81" s="296">
        <v>391.75</v>
      </c>
      <c r="V81" s="296">
        <v>788.1</v>
      </c>
      <c r="W81" s="296">
        <v>470.09999999999997</v>
      </c>
      <c r="X81" s="296">
        <v>1970.25</v>
      </c>
      <c r="Y81" s="296">
        <v>1175.25</v>
      </c>
      <c r="Z81" s="296"/>
      <c r="AA81" s="296"/>
      <c r="AB81" s="307"/>
      <c r="AC81" s="303"/>
      <c r="AD81" s="311">
        <v>2019</v>
      </c>
      <c r="AE81" s="311">
        <v>2020</v>
      </c>
      <c r="AF81" s="311">
        <v>2021</v>
      </c>
      <c r="AG81" s="310">
        <v>2022</v>
      </c>
      <c r="AH81" s="305">
        <v>4.9529470034670453E-4</v>
      </c>
      <c r="AI81" s="306">
        <v>2.7720598325785644</v>
      </c>
    </row>
    <row r="82" spans="1:35" ht="15.75" customHeight="1">
      <c r="A82" s="297">
        <v>75</v>
      </c>
      <c r="B82" s="295">
        <v>30.12</v>
      </c>
      <c r="C82" s="295">
        <v>18.16</v>
      </c>
      <c r="D82" s="295"/>
      <c r="E82" s="295"/>
      <c r="F82" s="295">
        <v>18.07</v>
      </c>
      <c r="G82" s="295">
        <v>10.9</v>
      </c>
      <c r="H82" s="295">
        <v>24.1</v>
      </c>
      <c r="I82" s="295">
        <v>14.53</v>
      </c>
      <c r="J82" s="295">
        <v>60.24</v>
      </c>
      <c r="K82" s="295">
        <v>36.32</v>
      </c>
      <c r="L82" s="296"/>
      <c r="M82" s="296"/>
      <c r="N82" s="296">
        <v>36.14</v>
      </c>
      <c r="O82" s="296">
        <v>21.8</v>
      </c>
      <c r="P82" s="296">
        <v>48.2</v>
      </c>
      <c r="Q82" s="296">
        <v>29.06</v>
      </c>
      <c r="R82" s="296">
        <v>8226</v>
      </c>
      <c r="S82" s="296">
        <v>4902</v>
      </c>
      <c r="T82" s="296">
        <v>656.75</v>
      </c>
      <c r="U82" s="296">
        <v>391.75</v>
      </c>
      <c r="V82" s="296">
        <v>788.1</v>
      </c>
      <c r="W82" s="296">
        <v>470.09999999999997</v>
      </c>
      <c r="X82" s="296">
        <v>1970.25</v>
      </c>
      <c r="Y82" s="296">
        <v>1175.25</v>
      </c>
      <c r="Z82" s="296"/>
      <c r="AA82" s="296"/>
      <c r="AB82" s="307" t="s">
        <v>699</v>
      </c>
      <c r="AC82" s="303" t="s">
        <v>700</v>
      </c>
      <c r="AD82" s="302">
        <v>734</v>
      </c>
      <c r="AE82" s="301">
        <v>728.7</v>
      </c>
      <c r="AF82" s="301">
        <v>762.7</v>
      </c>
      <c r="AG82" s="300">
        <v>751.28</v>
      </c>
      <c r="AH82" s="305">
        <v>-7.2207084468663973E-3</v>
      </c>
    </row>
    <row r="83" spans="1:35" ht="15.75" customHeight="1">
      <c r="A83" s="297">
        <v>76</v>
      </c>
      <c r="B83" s="295">
        <v>30.5</v>
      </c>
      <c r="C83" s="295">
        <v>18.38</v>
      </c>
      <c r="D83" s="295"/>
      <c r="E83" s="295"/>
      <c r="F83" s="295">
        <v>18.3</v>
      </c>
      <c r="G83" s="295">
        <v>11.03</v>
      </c>
      <c r="H83" s="295">
        <v>24.4</v>
      </c>
      <c r="I83" s="295">
        <v>14.7</v>
      </c>
      <c r="J83" s="295">
        <v>61</v>
      </c>
      <c r="K83" s="295">
        <v>36.76</v>
      </c>
      <c r="L83" s="296"/>
      <c r="M83" s="296"/>
      <c r="N83" s="296">
        <v>36.6</v>
      </c>
      <c r="O83" s="296">
        <v>22.06</v>
      </c>
      <c r="P83" s="296">
        <v>48.8</v>
      </c>
      <c r="Q83" s="296">
        <v>29.4</v>
      </c>
      <c r="R83" s="296">
        <v>8226</v>
      </c>
      <c r="S83" s="296">
        <v>4902</v>
      </c>
      <c r="T83" s="296">
        <v>656.75</v>
      </c>
      <c r="U83" s="296">
        <v>391.75</v>
      </c>
      <c r="V83" s="296">
        <v>788.1</v>
      </c>
      <c r="W83" s="296">
        <v>470.09999999999997</v>
      </c>
      <c r="X83" s="296">
        <v>1970.25</v>
      </c>
      <c r="Y83" s="296">
        <v>1175.25</v>
      </c>
      <c r="Z83" s="296"/>
      <c r="AA83" s="296"/>
      <c r="AB83" s="307" t="s">
        <v>701</v>
      </c>
      <c r="AC83" s="303" t="s">
        <v>702</v>
      </c>
      <c r="AD83" s="302">
        <v>429</v>
      </c>
      <c r="AE83" s="301">
        <v>431.2</v>
      </c>
      <c r="AF83" s="301">
        <v>445.2</v>
      </c>
      <c r="AG83" s="300">
        <v>445.55</v>
      </c>
      <c r="AH83" s="305">
        <v>5.12820512820511E-3</v>
      </c>
      <c r="AI83" s="306">
        <v>0.72837837837837838</v>
      </c>
    </row>
    <row r="84" spans="1:35" ht="15.75" customHeight="1">
      <c r="A84" s="297">
        <v>77</v>
      </c>
      <c r="B84" s="295">
        <v>30.89</v>
      </c>
      <c r="C84" s="295">
        <v>18.61</v>
      </c>
      <c r="D84" s="295"/>
      <c r="E84" s="295"/>
      <c r="F84" s="295">
        <v>18.53</v>
      </c>
      <c r="G84" s="295">
        <v>11.17</v>
      </c>
      <c r="H84" s="295">
        <v>24.71</v>
      </c>
      <c r="I84" s="295">
        <v>14.89</v>
      </c>
      <c r="J84" s="295">
        <v>61.78</v>
      </c>
      <c r="K84" s="295">
        <v>37.22</v>
      </c>
      <c r="L84" s="296"/>
      <c r="M84" s="296"/>
      <c r="N84" s="296">
        <v>37.06</v>
      </c>
      <c r="O84" s="296">
        <v>22.34</v>
      </c>
      <c r="P84" s="296">
        <v>49.42</v>
      </c>
      <c r="Q84" s="296">
        <v>29.78</v>
      </c>
      <c r="R84" s="296">
        <v>8226</v>
      </c>
      <c r="S84" s="296">
        <v>4902</v>
      </c>
      <c r="T84" s="296">
        <v>656.75</v>
      </c>
      <c r="U84" s="296">
        <v>391.75</v>
      </c>
      <c r="V84" s="296">
        <v>788.1</v>
      </c>
      <c r="W84" s="296">
        <v>470.09999999999997</v>
      </c>
      <c r="X84" s="296">
        <v>1970.25</v>
      </c>
      <c r="Y84" s="296">
        <v>1175.25</v>
      </c>
      <c r="Z84" s="296"/>
      <c r="AA84" s="296"/>
      <c r="AB84" s="307" t="s">
        <v>703</v>
      </c>
      <c r="AC84" s="303" t="s">
        <v>700</v>
      </c>
      <c r="AD84" s="302">
        <v>586</v>
      </c>
      <c r="AE84" s="301">
        <v>592</v>
      </c>
      <c r="AF84" s="301">
        <v>602</v>
      </c>
      <c r="AG84" s="300">
        <v>612.83600000000001</v>
      </c>
      <c r="AH84" s="305">
        <v>1.0238907849829282E-2</v>
      </c>
    </row>
    <row r="85" spans="1:35" ht="15.75" customHeight="1">
      <c r="A85" s="297">
        <v>78</v>
      </c>
      <c r="B85" s="295">
        <v>31.27</v>
      </c>
      <c r="C85" s="295">
        <v>18.84</v>
      </c>
      <c r="D85" s="295"/>
      <c r="E85" s="295"/>
      <c r="F85" s="295">
        <v>18.760000000000002</v>
      </c>
      <c r="G85" s="295">
        <v>11.3</v>
      </c>
      <c r="H85" s="295">
        <v>25.02</v>
      </c>
      <c r="I85" s="295">
        <v>15.07</v>
      </c>
      <c r="J85" s="295">
        <v>62.54</v>
      </c>
      <c r="K85" s="295">
        <v>37.68</v>
      </c>
      <c r="L85" s="296"/>
      <c r="M85" s="296"/>
      <c r="N85" s="296">
        <v>37.520000000000003</v>
      </c>
      <c r="O85" s="296">
        <v>22.6</v>
      </c>
      <c r="P85" s="296">
        <v>50.04</v>
      </c>
      <c r="Q85" s="296">
        <v>30.14</v>
      </c>
      <c r="R85" s="296">
        <v>8226</v>
      </c>
      <c r="S85" s="296">
        <v>4902</v>
      </c>
      <c r="T85" s="296">
        <v>656.75</v>
      </c>
      <c r="U85" s="296">
        <v>391.75</v>
      </c>
      <c r="V85" s="296">
        <v>788.1</v>
      </c>
      <c r="W85" s="296">
        <v>470.09999999999997</v>
      </c>
      <c r="X85" s="296">
        <v>1970.25</v>
      </c>
      <c r="Y85" s="296">
        <v>1175.25</v>
      </c>
      <c r="Z85" s="296"/>
      <c r="AA85" s="296"/>
      <c r="AB85" s="307" t="s">
        <v>704</v>
      </c>
      <c r="AC85" s="303" t="s">
        <v>702</v>
      </c>
      <c r="AD85" s="302">
        <v>349</v>
      </c>
      <c r="AE85" s="302">
        <v>351</v>
      </c>
      <c r="AF85" s="302">
        <v>356</v>
      </c>
      <c r="AG85" s="300">
        <v>362.68</v>
      </c>
      <c r="AH85" s="309">
        <v>2.5999999999999999E-2</v>
      </c>
      <c r="AI85" s="308" t="s">
        <v>705</v>
      </c>
    </row>
    <row r="86" spans="1:35" ht="15.75" customHeight="1">
      <c r="A86" s="297">
        <v>79</v>
      </c>
      <c r="B86" s="295">
        <v>31.66</v>
      </c>
      <c r="C86" s="295">
        <v>19.059999999999999</v>
      </c>
      <c r="D86" s="295"/>
      <c r="E86" s="295"/>
      <c r="F86" s="295">
        <v>19</v>
      </c>
      <c r="G86" s="295">
        <v>11.44</v>
      </c>
      <c r="H86" s="295">
        <v>25.33</v>
      </c>
      <c r="I86" s="295">
        <v>15.25</v>
      </c>
      <c r="J86" s="295">
        <v>63.32</v>
      </c>
      <c r="K86" s="295">
        <v>38.119999999999997</v>
      </c>
      <c r="L86" s="296"/>
      <c r="M86" s="296"/>
      <c r="N86" s="296">
        <v>38</v>
      </c>
      <c r="O86" s="296">
        <v>22.88</v>
      </c>
      <c r="P86" s="296">
        <v>50.66</v>
      </c>
      <c r="Q86" s="296">
        <v>30.5</v>
      </c>
      <c r="R86" s="296">
        <v>8226</v>
      </c>
      <c r="S86" s="296">
        <v>4902</v>
      </c>
      <c r="T86" s="296">
        <v>656.75</v>
      </c>
      <c r="U86" s="296">
        <v>391.75</v>
      </c>
      <c r="V86" s="296">
        <v>788.1</v>
      </c>
      <c r="W86" s="296">
        <v>470.09999999999997</v>
      </c>
      <c r="X86" s="296">
        <v>1970.25</v>
      </c>
      <c r="Y86" s="296">
        <v>1175.25</v>
      </c>
      <c r="Z86" s="296"/>
      <c r="AA86" s="296"/>
      <c r="AB86" s="307" t="s">
        <v>706</v>
      </c>
      <c r="AC86" s="303" t="s">
        <v>700</v>
      </c>
      <c r="AD86" s="302">
        <v>6997.8</v>
      </c>
      <c r="AE86" s="302">
        <v>7179.74</v>
      </c>
      <c r="AF86" s="302">
        <v>7218.85</v>
      </c>
      <c r="AG86" s="300">
        <v>7765.3</v>
      </c>
      <c r="AH86" s="309">
        <v>2.5999999999999999E-2</v>
      </c>
      <c r="AI86" s="308" t="s">
        <v>705</v>
      </c>
    </row>
    <row r="87" spans="1:35" ht="15.75" customHeight="1">
      <c r="A87" s="297">
        <v>80</v>
      </c>
      <c r="B87" s="295">
        <v>32.04</v>
      </c>
      <c r="C87" s="295">
        <v>19.29</v>
      </c>
      <c r="D87" s="295"/>
      <c r="E87" s="295"/>
      <c r="F87" s="295">
        <v>19.22</v>
      </c>
      <c r="G87" s="295">
        <v>11.57</v>
      </c>
      <c r="H87" s="295">
        <v>25.63</v>
      </c>
      <c r="I87" s="295">
        <v>15.43</v>
      </c>
      <c r="J87" s="295">
        <v>64.08</v>
      </c>
      <c r="K87" s="295">
        <v>38.58</v>
      </c>
      <c r="L87" s="296"/>
      <c r="M87" s="296"/>
      <c r="N87" s="296">
        <v>38.44</v>
      </c>
      <c r="O87" s="296">
        <v>23.14</v>
      </c>
      <c r="P87" s="296">
        <v>51.26</v>
      </c>
      <c r="Q87" s="296">
        <v>30.86</v>
      </c>
      <c r="R87" s="296">
        <v>8226</v>
      </c>
      <c r="S87" s="296">
        <v>4902</v>
      </c>
      <c r="T87" s="296">
        <v>656.75</v>
      </c>
      <c r="U87" s="296">
        <v>391.75</v>
      </c>
      <c r="V87" s="296">
        <v>788.1</v>
      </c>
      <c r="W87" s="296">
        <v>470.09999999999997</v>
      </c>
      <c r="X87" s="296">
        <v>1970.25</v>
      </c>
      <c r="Y87" s="296">
        <v>1175.25</v>
      </c>
      <c r="Z87" s="296"/>
      <c r="AA87" s="296"/>
      <c r="AB87" s="307" t="s">
        <v>707</v>
      </c>
      <c r="AC87" s="303" t="s">
        <v>702</v>
      </c>
      <c r="AD87" s="302">
        <v>4146.3599999999997</v>
      </c>
      <c r="AE87" s="301">
        <v>4254.17</v>
      </c>
      <c r="AF87" s="301">
        <v>4271.93</v>
      </c>
      <c r="AG87" s="300">
        <v>4532.1400000000003</v>
      </c>
      <c r="AH87" s="305">
        <v>2.6001119053820743E-2</v>
      </c>
      <c r="AI87" s="306">
        <v>48.331856396273579</v>
      </c>
    </row>
    <row r="88" spans="1:35" ht="15.75" customHeight="1">
      <c r="A88" s="297">
        <v>81</v>
      </c>
      <c r="B88" s="295">
        <v>32.369999999999997</v>
      </c>
      <c r="C88" s="295">
        <v>19.48</v>
      </c>
      <c r="D88" s="295"/>
      <c r="E88" s="295"/>
      <c r="F88" s="295">
        <v>19.420000000000002</v>
      </c>
      <c r="G88" s="295">
        <v>11.69</v>
      </c>
      <c r="H88" s="295">
        <v>25.9</v>
      </c>
      <c r="I88" s="295">
        <v>15.58</v>
      </c>
      <c r="J88" s="295">
        <v>64.739999999999995</v>
      </c>
      <c r="K88" s="295">
        <v>38.96</v>
      </c>
      <c r="L88" s="296"/>
      <c r="M88" s="296"/>
      <c r="N88" s="296">
        <v>38.840000000000003</v>
      </c>
      <c r="O88" s="296">
        <v>23.38</v>
      </c>
      <c r="P88" s="296">
        <v>51.8</v>
      </c>
      <c r="Q88" s="296">
        <v>31.16</v>
      </c>
      <c r="R88" s="296">
        <v>8226</v>
      </c>
      <c r="S88" s="296">
        <v>4902</v>
      </c>
      <c r="T88" s="296">
        <v>656.75</v>
      </c>
      <c r="U88" s="296">
        <v>391.75</v>
      </c>
      <c r="V88" s="296">
        <v>788.1</v>
      </c>
      <c r="W88" s="296">
        <v>470.09999999999997</v>
      </c>
      <c r="X88" s="296">
        <v>1970.25</v>
      </c>
      <c r="Y88" s="296">
        <v>1175.25</v>
      </c>
      <c r="Z88" s="296"/>
      <c r="AA88" s="296"/>
      <c r="AB88" s="304" t="s">
        <v>708</v>
      </c>
      <c r="AC88" s="303" t="s">
        <v>700</v>
      </c>
      <c r="AD88" s="302">
        <v>87.46</v>
      </c>
      <c r="AE88" s="301">
        <v>88.02</v>
      </c>
      <c r="AF88" s="301">
        <v>90.42</v>
      </c>
      <c r="AG88" s="300">
        <v>92.05</v>
      </c>
      <c r="AH88" s="305">
        <v>6.4029270523668913E-3</v>
      </c>
    </row>
    <row r="89" spans="1:35" ht="15.75" customHeight="1">
      <c r="A89" s="297">
        <v>82</v>
      </c>
      <c r="B89" s="295">
        <v>32.700000000000003</v>
      </c>
      <c r="C89" s="295">
        <v>19.670000000000002</v>
      </c>
      <c r="D89" s="295"/>
      <c r="E89" s="295"/>
      <c r="F89" s="295">
        <v>19.62</v>
      </c>
      <c r="G89" s="295">
        <v>11.8</v>
      </c>
      <c r="H89" s="295">
        <v>26.16</v>
      </c>
      <c r="I89" s="295">
        <v>15.74</v>
      </c>
      <c r="J89" s="295">
        <v>65.400000000000006</v>
      </c>
      <c r="K89" s="295">
        <v>39.340000000000003</v>
      </c>
      <c r="L89" s="296"/>
      <c r="M89" s="296"/>
      <c r="N89" s="296">
        <v>39.24</v>
      </c>
      <c r="O89" s="296">
        <v>23.6</v>
      </c>
      <c r="P89" s="296">
        <v>52.32</v>
      </c>
      <c r="Q89" s="296">
        <v>31.48</v>
      </c>
      <c r="R89" s="296">
        <v>8226</v>
      </c>
      <c r="S89" s="296">
        <v>4902</v>
      </c>
      <c r="T89" s="296">
        <v>656.75</v>
      </c>
      <c r="U89" s="296">
        <v>391.75</v>
      </c>
      <c r="V89" s="296">
        <v>788.1</v>
      </c>
      <c r="W89" s="296">
        <v>470.09999999999997</v>
      </c>
      <c r="X89" s="296">
        <v>1970.25</v>
      </c>
      <c r="Y89" s="296">
        <v>1175.25</v>
      </c>
      <c r="Z89" s="296"/>
      <c r="AA89" s="296"/>
      <c r="AB89" s="304" t="s">
        <v>709</v>
      </c>
      <c r="AC89" s="303" t="s">
        <v>702</v>
      </c>
      <c r="AD89" s="302">
        <v>53</v>
      </c>
      <c r="AE89" s="301">
        <v>54</v>
      </c>
      <c r="AF89" s="301">
        <v>54.8</v>
      </c>
      <c r="AG89" s="300">
        <v>55.8</v>
      </c>
    </row>
    <row r="90" spans="1:35" ht="15.75" customHeight="1">
      <c r="A90" s="297">
        <v>83</v>
      </c>
      <c r="B90" s="295">
        <v>33.020000000000003</v>
      </c>
      <c r="C90" s="295">
        <v>19.87</v>
      </c>
      <c r="D90" s="295"/>
      <c r="E90" s="295"/>
      <c r="F90" s="295">
        <v>19.809999999999999</v>
      </c>
      <c r="G90" s="295">
        <v>11.92</v>
      </c>
      <c r="H90" s="295">
        <v>26.42</v>
      </c>
      <c r="I90" s="295">
        <v>15.9</v>
      </c>
      <c r="J90" s="295">
        <v>66.040000000000006</v>
      </c>
      <c r="K90" s="295">
        <v>39.74</v>
      </c>
      <c r="L90" s="296"/>
      <c r="M90" s="296"/>
      <c r="N90" s="296">
        <v>39.619999999999997</v>
      </c>
      <c r="O90" s="296">
        <v>23.84</v>
      </c>
      <c r="P90" s="296">
        <v>52.84</v>
      </c>
      <c r="Q90" s="296">
        <v>31.8</v>
      </c>
      <c r="R90" s="296">
        <v>8226</v>
      </c>
      <c r="S90" s="296">
        <v>4902</v>
      </c>
      <c r="T90" s="296">
        <v>656.75</v>
      </c>
      <c r="U90" s="296">
        <v>391.75</v>
      </c>
      <c r="V90" s="296">
        <v>788.1</v>
      </c>
      <c r="W90" s="296">
        <v>470.09999999999997</v>
      </c>
      <c r="X90" s="296">
        <v>1970.25</v>
      </c>
      <c r="Y90" s="296">
        <v>1175.25</v>
      </c>
      <c r="Z90" s="296"/>
      <c r="AA90" s="296"/>
    </row>
    <row r="91" spans="1:35" ht="15.75" customHeight="1">
      <c r="A91" s="297">
        <v>84</v>
      </c>
      <c r="B91" s="295">
        <v>33.35</v>
      </c>
      <c r="C91" s="295">
        <v>20.059999999999999</v>
      </c>
      <c r="D91" s="295"/>
      <c r="E91" s="295"/>
      <c r="F91" s="295">
        <v>20.010000000000002</v>
      </c>
      <c r="G91" s="295">
        <v>12.04</v>
      </c>
      <c r="H91" s="295">
        <v>26.68</v>
      </c>
      <c r="I91" s="295">
        <v>16.05</v>
      </c>
      <c r="J91" s="295">
        <v>66.7</v>
      </c>
      <c r="K91" s="295">
        <v>40.119999999999997</v>
      </c>
      <c r="L91" s="296"/>
      <c r="M91" s="296"/>
      <c r="N91" s="296">
        <v>40.020000000000003</v>
      </c>
      <c r="O91" s="296">
        <v>24.08</v>
      </c>
      <c r="P91" s="296">
        <v>53.36</v>
      </c>
      <c r="Q91" s="296">
        <v>32.1</v>
      </c>
      <c r="R91" s="296">
        <v>8226</v>
      </c>
      <c r="S91" s="296">
        <v>4902</v>
      </c>
      <c r="T91" s="296">
        <v>656.75</v>
      </c>
      <c r="U91" s="296">
        <v>391.75</v>
      </c>
      <c r="V91" s="296">
        <v>788.1</v>
      </c>
      <c r="W91" s="296">
        <v>470.09999999999997</v>
      </c>
      <c r="X91" s="296">
        <v>1970.25</v>
      </c>
      <c r="Y91" s="296">
        <v>1175.25</v>
      </c>
      <c r="Z91" s="296"/>
      <c r="AA91" s="296"/>
    </row>
    <row r="92" spans="1:35" ht="15.75" customHeight="1">
      <c r="A92" s="297">
        <v>85</v>
      </c>
      <c r="B92" s="295">
        <v>33.68</v>
      </c>
      <c r="C92" s="295">
        <v>20.25</v>
      </c>
      <c r="D92" s="295"/>
      <c r="E92" s="295"/>
      <c r="F92" s="295">
        <v>20.21</v>
      </c>
      <c r="G92" s="295">
        <v>12.15</v>
      </c>
      <c r="H92" s="295">
        <v>26.94</v>
      </c>
      <c r="I92" s="295">
        <v>16.2</v>
      </c>
      <c r="J92" s="295">
        <v>67.36</v>
      </c>
      <c r="K92" s="295">
        <v>40.5</v>
      </c>
      <c r="L92" s="296"/>
      <c r="M92" s="296"/>
      <c r="N92" s="296">
        <v>40.42</v>
      </c>
      <c r="O92" s="296">
        <v>24.3</v>
      </c>
      <c r="P92" s="296">
        <v>53.88</v>
      </c>
      <c r="Q92" s="296">
        <v>32.4</v>
      </c>
      <c r="R92" s="296">
        <v>8226</v>
      </c>
      <c r="S92" s="296">
        <v>4902</v>
      </c>
      <c r="T92" s="296">
        <v>656.75</v>
      </c>
      <c r="U92" s="296">
        <v>391.75</v>
      </c>
      <c r="V92" s="296">
        <v>788.1</v>
      </c>
      <c r="W92" s="296">
        <v>470.09999999999997</v>
      </c>
      <c r="X92" s="296">
        <v>1970.25</v>
      </c>
      <c r="Y92" s="296">
        <v>1175.25</v>
      </c>
      <c r="Z92" s="296"/>
      <c r="AA92" s="296"/>
    </row>
    <row r="93" spans="1:35" ht="15.75" customHeight="1">
      <c r="A93" s="297">
        <v>86</v>
      </c>
      <c r="B93" s="295">
        <v>34</v>
      </c>
      <c r="C93" s="295">
        <v>20.440000000000001</v>
      </c>
      <c r="D93" s="295"/>
      <c r="E93" s="295"/>
      <c r="F93" s="295">
        <v>20.399999999999999</v>
      </c>
      <c r="G93" s="295">
        <v>12.26</v>
      </c>
      <c r="H93" s="295">
        <v>27.2</v>
      </c>
      <c r="I93" s="295">
        <v>16.350000000000001</v>
      </c>
      <c r="J93" s="295">
        <v>68</v>
      </c>
      <c r="K93" s="295">
        <v>40.880000000000003</v>
      </c>
      <c r="L93" s="296"/>
      <c r="M93" s="296"/>
      <c r="N93" s="296">
        <v>40.799999999999997</v>
      </c>
      <c r="O93" s="296">
        <v>24.52</v>
      </c>
      <c r="P93" s="296">
        <v>54.4</v>
      </c>
      <c r="Q93" s="296">
        <v>32.700000000000003</v>
      </c>
      <c r="R93" s="296">
        <v>8226</v>
      </c>
      <c r="S93" s="296">
        <v>4902</v>
      </c>
      <c r="T93" s="296">
        <v>656.75</v>
      </c>
      <c r="U93" s="296">
        <v>391.75</v>
      </c>
      <c r="V93" s="296">
        <v>788.1</v>
      </c>
      <c r="W93" s="296">
        <v>470.09999999999997</v>
      </c>
      <c r="X93" s="296">
        <v>1970.25</v>
      </c>
      <c r="Y93" s="296">
        <v>1175.25</v>
      </c>
    </row>
    <row r="94" spans="1:35" ht="15.75" customHeight="1">
      <c r="A94" s="297">
        <v>87</v>
      </c>
      <c r="B94" s="295">
        <v>34.33</v>
      </c>
      <c r="C94" s="295">
        <v>20.63</v>
      </c>
      <c r="D94" s="295"/>
      <c r="E94" s="295"/>
      <c r="F94" s="295">
        <v>20.6</v>
      </c>
      <c r="G94" s="295">
        <v>12.38</v>
      </c>
      <c r="H94" s="295">
        <v>27.46</v>
      </c>
      <c r="I94" s="295">
        <v>16.5</v>
      </c>
      <c r="J94" s="295">
        <v>68.66</v>
      </c>
      <c r="K94" s="295">
        <v>41.26</v>
      </c>
      <c r="L94" s="296"/>
      <c r="M94" s="296"/>
      <c r="N94" s="296">
        <v>41.2</v>
      </c>
      <c r="O94" s="296">
        <v>24.76</v>
      </c>
      <c r="P94" s="296">
        <v>54.92</v>
      </c>
      <c r="Q94" s="296">
        <v>33</v>
      </c>
      <c r="R94" s="296">
        <v>8226</v>
      </c>
      <c r="S94" s="296">
        <v>4902</v>
      </c>
      <c r="T94" s="296">
        <v>656.75</v>
      </c>
      <c r="U94" s="296">
        <v>391.75</v>
      </c>
      <c r="V94" s="296">
        <v>788.1</v>
      </c>
      <c r="W94" s="296">
        <v>470.09999999999997</v>
      </c>
      <c r="X94" s="296">
        <v>1970.25</v>
      </c>
      <c r="Y94" s="296">
        <v>1175.25</v>
      </c>
    </row>
    <row r="95" spans="1:35" ht="15.75" customHeight="1">
      <c r="A95" s="297">
        <v>88</v>
      </c>
      <c r="B95" s="295">
        <v>34.659999999999997</v>
      </c>
      <c r="C95" s="295">
        <v>20.83</v>
      </c>
      <c r="D95" s="295"/>
      <c r="E95" s="295"/>
      <c r="F95" s="295">
        <v>20.8</v>
      </c>
      <c r="G95" s="295">
        <v>12.5</v>
      </c>
      <c r="H95" s="295">
        <v>27.73</v>
      </c>
      <c r="I95" s="295">
        <v>16.66</v>
      </c>
      <c r="J95" s="295">
        <v>69.319999999999993</v>
      </c>
      <c r="K95" s="295">
        <v>41.66</v>
      </c>
      <c r="L95" s="296"/>
      <c r="M95" s="296"/>
      <c r="N95" s="296">
        <v>41.6</v>
      </c>
      <c r="O95" s="296">
        <v>25</v>
      </c>
      <c r="P95" s="296">
        <v>55.46</v>
      </c>
      <c r="Q95" s="296">
        <v>33.32</v>
      </c>
      <c r="R95" s="296">
        <v>8226</v>
      </c>
      <c r="S95" s="296">
        <v>4902</v>
      </c>
      <c r="T95" s="296">
        <v>656.75</v>
      </c>
      <c r="U95" s="296">
        <v>391.75</v>
      </c>
      <c r="V95" s="296">
        <v>788.1</v>
      </c>
      <c r="W95" s="296">
        <v>470.09999999999997</v>
      </c>
      <c r="X95" s="296">
        <v>1970.25</v>
      </c>
      <c r="Y95" s="296">
        <v>1175.25</v>
      </c>
    </row>
    <row r="96" spans="1:35" ht="15.75" customHeight="1">
      <c r="A96" s="297">
        <v>89</v>
      </c>
      <c r="B96" s="295">
        <v>34.99</v>
      </c>
      <c r="C96" s="295">
        <v>21.02</v>
      </c>
      <c r="D96" s="295"/>
      <c r="E96" s="295"/>
      <c r="F96" s="295">
        <v>20.99</v>
      </c>
      <c r="G96" s="295">
        <v>12.61</v>
      </c>
      <c r="H96" s="295">
        <v>27.99</v>
      </c>
      <c r="I96" s="295">
        <v>16.82</v>
      </c>
      <c r="J96" s="295">
        <v>69.98</v>
      </c>
      <c r="K96" s="295">
        <v>42.04</v>
      </c>
      <c r="L96" s="296"/>
      <c r="M96" s="296"/>
      <c r="N96" s="296">
        <v>41.98</v>
      </c>
      <c r="O96" s="296">
        <v>25.22</v>
      </c>
      <c r="P96" s="296">
        <v>55.98</v>
      </c>
      <c r="Q96" s="296">
        <v>33.64</v>
      </c>
      <c r="R96" s="296">
        <v>8226</v>
      </c>
      <c r="S96" s="296">
        <v>4902</v>
      </c>
      <c r="T96" s="296">
        <v>656.75</v>
      </c>
      <c r="U96" s="296">
        <v>391.75</v>
      </c>
      <c r="V96" s="296">
        <v>788.1</v>
      </c>
      <c r="W96" s="296">
        <v>470.09999999999997</v>
      </c>
      <c r="X96" s="296">
        <v>1970.25</v>
      </c>
      <c r="Y96" s="296">
        <v>1175.25</v>
      </c>
    </row>
    <row r="97" spans="1:25" ht="15.75" customHeight="1">
      <c r="A97" s="297">
        <v>90</v>
      </c>
      <c r="B97" s="295">
        <v>35.31</v>
      </c>
      <c r="C97" s="295">
        <v>21.21</v>
      </c>
      <c r="D97" s="295"/>
      <c r="E97" s="295"/>
      <c r="F97" s="295">
        <v>21.19</v>
      </c>
      <c r="G97" s="295">
        <v>12.73</v>
      </c>
      <c r="H97" s="295">
        <v>28.25</v>
      </c>
      <c r="I97" s="295">
        <v>16.97</v>
      </c>
      <c r="J97" s="295">
        <v>70.62</v>
      </c>
      <c r="K97" s="295">
        <v>42.42</v>
      </c>
      <c r="L97" s="296"/>
      <c r="M97" s="296"/>
      <c r="N97" s="296">
        <v>42.38</v>
      </c>
      <c r="O97" s="296">
        <v>25.46</v>
      </c>
      <c r="P97" s="296">
        <v>56.5</v>
      </c>
      <c r="Q97" s="296">
        <v>33.94</v>
      </c>
      <c r="R97" s="296">
        <v>8226</v>
      </c>
      <c r="S97" s="296">
        <v>4902</v>
      </c>
      <c r="T97" s="296">
        <v>656.75</v>
      </c>
      <c r="U97" s="296">
        <v>391.75</v>
      </c>
      <c r="V97" s="296">
        <v>788.1</v>
      </c>
      <c r="W97" s="296">
        <v>470.09999999999997</v>
      </c>
      <c r="X97" s="296">
        <v>1970.25</v>
      </c>
      <c r="Y97" s="296">
        <v>1175.25</v>
      </c>
    </row>
    <row r="98" spans="1:25" ht="15.75" customHeight="1">
      <c r="A98" s="297">
        <v>91</v>
      </c>
      <c r="B98" s="295">
        <v>35.6</v>
      </c>
      <c r="C98" s="295">
        <v>21.38</v>
      </c>
      <c r="D98" s="295"/>
      <c r="E98" s="295"/>
      <c r="F98" s="295">
        <v>21.36</v>
      </c>
      <c r="G98" s="295">
        <v>12.83</v>
      </c>
      <c r="H98" s="295">
        <v>28.48</v>
      </c>
      <c r="I98" s="295">
        <v>17.100000000000001</v>
      </c>
      <c r="J98" s="295">
        <v>71.2</v>
      </c>
      <c r="K98" s="295">
        <v>42.76</v>
      </c>
      <c r="L98" s="296"/>
      <c r="M98" s="296"/>
      <c r="N98" s="296">
        <v>42.72</v>
      </c>
      <c r="O98" s="296">
        <v>25.66</v>
      </c>
      <c r="P98" s="296">
        <v>56.96</v>
      </c>
      <c r="Q98" s="296">
        <v>34.200000000000003</v>
      </c>
      <c r="R98" s="296"/>
      <c r="S98" s="296"/>
      <c r="T98" s="296"/>
      <c r="U98" s="296"/>
      <c r="V98" s="296"/>
      <c r="W98" s="296"/>
    </row>
    <row r="99" spans="1:25" ht="15.75" customHeight="1">
      <c r="A99" s="297">
        <v>92</v>
      </c>
      <c r="B99" s="295">
        <v>35.9</v>
      </c>
      <c r="C99" s="295">
        <v>21.55</v>
      </c>
      <c r="D99" s="295"/>
      <c r="E99" s="295"/>
      <c r="F99" s="295">
        <v>21.54</v>
      </c>
      <c r="G99" s="295">
        <v>12.93</v>
      </c>
      <c r="H99" s="295">
        <v>28.72</v>
      </c>
      <c r="I99" s="295">
        <v>17.239999999999998</v>
      </c>
      <c r="J99" s="295">
        <v>71.8</v>
      </c>
      <c r="K99" s="295">
        <v>43.1</v>
      </c>
      <c r="L99" s="296"/>
      <c r="M99" s="296"/>
      <c r="N99" s="296">
        <v>43.08</v>
      </c>
      <c r="O99" s="296">
        <v>25.86</v>
      </c>
      <c r="P99" s="296">
        <v>57.44</v>
      </c>
      <c r="Q99" s="296">
        <v>34.479999999999997</v>
      </c>
      <c r="R99" s="296"/>
      <c r="S99" s="296"/>
      <c r="T99" s="296"/>
      <c r="U99" s="296"/>
      <c r="V99" s="296"/>
      <c r="W99" s="296"/>
    </row>
    <row r="100" spans="1:25" ht="15.75" customHeight="1">
      <c r="A100" s="297">
        <v>93</v>
      </c>
      <c r="B100" s="295">
        <v>36.19</v>
      </c>
      <c r="C100" s="295">
        <v>21.73</v>
      </c>
      <c r="D100" s="295"/>
      <c r="E100" s="295"/>
      <c r="F100" s="295">
        <v>21.71</v>
      </c>
      <c r="G100" s="295">
        <v>13.04</v>
      </c>
      <c r="H100" s="295">
        <v>28.95</v>
      </c>
      <c r="I100" s="295">
        <v>17.38</v>
      </c>
      <c r="J100" s="295">
        <v>72.38</v>
      </c>
      <c r="K100" s="295">
        <v>43.46</v>
      </c>
      <c r="L100" s="296"/>
      <c r="M100" s="296"/>
      <c r="N100" s="296">
        <v>43.42</v>
      </c>
      <c r="O100" s="296">
        <v>26.08</v>
      </c>
      <c r="P100" s="296">
        <v>57.9</v>
      </c>
      <c r="Q100" s="296">
        <v>34.76</v>
      </c>
      <c r="R100" s="299"/>
      <c r="S100" s="299"/>
      <c r="T100" s="296"/>
      <c r="U100" s="296"/>
      <c r="V100" s="296"/>
      <c r="W100" s="296"/>
    </row>
    <row r="101" spans="1:25" ht="15.75" customHeight="1">
      <c r="A101" s="297">
        <v>94</v>
      </c>
      <c r="B101" s="295">
        <v>36.479999999999997</v>
      </c>
      <c r="C101" s="295">
        <v>21.9</v>
      </c>
      <c r="D101" s="295"/>
      <c r="E101" s="295"/>
      <c r="F101" s="295">
        <v>21.89</v>
      </c>
      <c r="G101" s="295">
        <v>13.14</v>
      </c>
      <c r="H101" s="295">
        <v>29.18</v>
      </c>
      <c r="I101" s="295">
        <v>17.52</v>
      </c>
      <c r="J101" s="295">
        <v>72.959999999999994</v>
      </c>
      <c r="K101" s="295">
        <v>43.8</v>
      </c>
      <c r="L101" s="296"/>
      <c r="M101" s="296"/>
      <c r="N101" s="296">
        <v>43.78</v>
      </c>
      <c r="O101" s="296">
        <v>26.28</v>
      </c>
      <c r="P101" s="296">
        <v>58.36</v>
      </c>
      <c r="Q101" s="296">
        <v>35.04</v>
      </c>
      <c r="R101" s="299"/>
      <c r="S101" s="299"/>
      <c r="T101" s="296"/>
      <c r="U101" s="296"/>
      <c r="V101" s="296"/>
      <c r="W101" s="296"/>
    </row>
    <row r="102" spans="1:25" ht="15.75" customHeight="1">
      <c r="A102" s="297">
        <v>95</v>
      </c>
      <c r="B102" s="295">
        <v>36.770000000000003</v>
      </c>
      <c r="C102" s="295">
        <v>22.07</v>
      </c>
      <c r="D102" s="295"/>
      <c r="E102" s="295"/>
      <c r="F102" s="295">
        <v>22.06</v>
      </c>
      <c r="G102" s="295">
        <v>13.24</v>
      </c>
      <c r="H102" s="295">
        <v>29.42</v>
      </c>
      <c r="I102" s="295">
        <v>17.66</v>
      </c>
      <c r="J102" s="295">
        <v>73.540000000000006</v>
      </c>
      <c r="K102" s="295">
        <v>44.14</v>
      </c>
      <c r="L102" s="296"/>
      <c r="M102" s="296"/>
      <c r="N102" s="296">
        <v>44.12</v>
      </c>
      <c r="O102" s="296">
        <v>26.48</v>
      </c>
      <c r="P102" s="296">
        <v>58.84</v>
      </c>
      <c r="Q102" s="296">
        <v>35.32</v>
      </c>
      <c r="R102" s="299"/>
      <c r="S102" s="299"/>
      <c r="T102" s="296"/>
      <c r="U102" s="296"/>
      <c r="V102" s="296"/>
      <c r="W102" s="296"/>
    </row>
    <row r="103" spans="1:25" ht="15.75" customHeight="1">
      <c r="A103" s="297">
        <v>96</v>
      </c>
      <c r="B103" s="295">
        <v>37.06</v>
      </c>
      <c r="C103" s="295">
        <v>22.24</v>
      </c>
      <c r="D103" s="295"/>
      <c r="E103" s="295"/>
      <c r="F103" s="295">
        <v>22.24</v>
      </c>
      <c r="G103" s="295">
        <v>13.34</v>
      </c>
      <c r="H103" s="295">
        <v>29.65</v>
      </c>
      <c r="I103" s="295">
        <v>17.79</v>
      </c>
      <c r="J103" s="295">
        <v>74.12</v>
      </c>
      <c r="K103" s="295">
        <v>44.48</v>
      </c>
      <c r="L103" s="296"/>
      <c r="M103" s="296"/>
      <c r="N103" s="296">
        <v>44.48</v>
      </c>
      <c r="O103" s="296">
        <v>26.68</v>
      </c>
      <c r="P103" s="296">
        <v>59.3</v>
      </c>
      <c r="Q103" s="296">
        <v>35.58</v>
      </c>
      <c r="R103" s="296"/>
      <c r="S103" s="296"/>
      <c r="T103" s="296"/>
      <c r="U103" s="296"/>
      <c r="V103" s="296"/>
      <c r="W103" s="296"/>
    </row>
    <row r="104" spans="1:25" ht="15.75" customHeight="1">
      <c r="A104" s="297">
        <v>97</v>
      </c>
      <c r="B104" s="295">
        <v>37.35</v>
      </c>
      <c r="C104" s="295">
        <v>22.41</v>
      </c>
      <c r="D104" s="295"/>
      <c r="E104" s="295"/>
      <c r="F104" s="295">
        <v>22.41</v>
      </c>
      <c r="G104" s="295">
        <v>13.45</v>
      </c>
      <c r="H104" s="295">
        <v>29.88</v>
      </c>
      <c r="I104" s="295">
        <v>17.93</v>
      </c>
      <c r="J104" s="295">
        <v>74.7</v>
      </c>
      <c r="K104" s="295">
        <v>44.82</v>
      </c>
      <c r="L104" s="296"/>
      <c r="M104" s="296"/>
      <c r="N104" s="296">
        <v>44.82</v>
      </c>
      <c r="O104" s="296">
        <v>26.9</v>
      </c>
      <c r="P104" s="296">
        <v>59.76</v>
      </c>
      <c r="Q104" s="296">
        <v>35.86</v>
      </c>
      <c r="R104" s="296"/>
      <c r="S104" s="296"/>
      <c r="T104" s="296"/>
      <c r="U104" s="296"/>
      <c r="V104" s="296"/>
      <c r="W104" s="296"/>
    </row>
    <row r="105" spans="1:25" ht="15.75" customHeight="1">
      <c r="A105" s="297">
        <v>98</v>
      </c>
      <c r="B105" s="295">
        <v>37.65</v>
      </c>
      <c r="C105" s="295">
        <v>22.58</v>
      </c>
      <c r="D105" s="295"/>
      <c r="E105" s="295"/>
      <c r="F105" s="295">
        <v>22.59</v>
      </c>
      <c r="G105" s="295">
        <v>13.55</v>
      </c>
      <c r="H105" s="295">
        <v>30.12</v>
      </c>
      <c r="I105" s="295">
        <v>18.059999999999999</v>
      </c>
      <c r="J105" s="295">
        <v>75.3</v>
      </c>
      <c r="K105" s="295">
        <v>45.16</v>
      </c>
      <c r="L105" s="296"/>
      <c r="M105" s="296"/>
      <c r="N105" s="296">
        <v>45.18</v>
      </c>
      <c r="O105" s="296">
        <v>27.1</v>
      </c>
      <c r="P105" s="296">
        <v>60.24</v>
      </c>
      <c r="Q105" s="296">
        <v>36.119999999999997</v>
      </c>
      <c r="R105" s="296"/>
      <c r="S105" s="296"/>
      <c r="T105" s="296"/>
      <c r="U105" s="296"/>
      <c r="V105" s="296"/>
      <c r="W105" s="296"/>
    </row>
    <row r="106" spans="1:25" ht="15.75" customHeight="1">
      <c r="A106" s="297">
        <v>99</v>
      </c>
      <c r="B106" s="295">
        <v>37.94</v>
      </c>
      <c r="C106" s="295">
        <v>22.75</v>
      </c>
      <c r="D106" s="295"/>
      <c r="E106" s="295"/>
      <c r="F106" s="295">
        <v>22.76</v>
      </c>
      <c r="G106" s="295">
        <v>13.65</v>
      </c>
      <c r="H106" s="295">
        <v>30.35</v>
      </c>
      <c r="I106" s="295">
        <v>18.2</v>
      </c>
      <c r="J106" s="295">
        <v>75.88</v>
      </c>
      <c r="K106" s="295">
        <v>45.5</v>
      </c>
      <c r="L106" s="296"/>
      <c r="M106" s="296"/>
      <c r="N106" s="296">
        <v>45.52</v>
      </c>
      <c r="O106" s="296">
        <v>27.3</v>
      </c>
      <c r="P106" s="296">
        <v>60.7</v>
      </c>
      <c r="Q106" s="296">
        <v>36.4</v>
      </c>
      <c r="R106" s="296"/>
      <c r="S106" s="296"/>
      <c r="T106" s="296"/>
      <c r="U106" s="296"/>
      <c r="V106" s="296"/>
      <c r="W106" s="296"/>
    </row>
    <row r="107" spans="1:25" ht="15.75" customHeight="1">
      <c r="A107" s="297">
        <v>100</v>
      </c>
      <c r="B107" s="295">
        <v>38.229999999999997</v>
      </c>
      <c r="C107" s="295">
        <v>22.93</v>
      </c>
      <c r="D107" s="295"/>
      <c r="E107" s="295"/>
      <c r="F107" s="295">
        <v>22.94</v>
      </c>
      <c r="G107" s="295">
        <v>13.76</v>
      </c>
      <c r="H107" s="295">
        <v>30.58</v>
      </c>
      <c r="I107" s="295">
        <v>18.34</v>
      </c>
      <c r="J107" s="295">
        <v>76.459999999999994</v>
      </c>
      <c r="K107" s="295">
        <v>45.86</v>
      </c>
      <c r="L107" s="296"/>
      <c r="M107" s="296"/>
      <c r="N107" s="296">
        <v>45.88</v>
      </c>
      <c r="O107" s="296">
        <v>27.52</v>
      </c>
      <c r="P107" s="296">
        <v>61.16</v>
      </c>
      <c r="Q107" s="296">
        <v>36.68</v>
      </c>
      <c r="R107" s="296"/>
      <c r="S107" s="296"/>
      <c r="T107" s="296"/>
      <c r="U107" s="296"/>
      <c r="V107" s="296"/>
      <c r="W107" s="296"/>
    </row>
    <row r="108" spans="1:25" ht="15.75" customHeight="1">
      <c r="A108" s="297">
        <v>101</v>
      </c>
      <c r="B108" s="295">
        <v>38.5</v>
      </c>
      <c r="C108" s="295">
        <v>23.09</v>
      </c>
      <c r="D108" s="295"/>
      <c r="E108" s="295"/>
      <c r="F108" s="295">
        <v>23.1</v>
      </c>
      <c r="G108" s="295">
        <v>13.85</v>
      </c>
      <c r="H108" s="295">
        <v>30.8</v>
      </c>
      <c r="I108" s="295">
        <v>18.47</v>
      </c>
      <c r="J108" s="295">
        <v>77</v>
      </c>
      <c r="K108" s="295">
        <v>46.18</v>
      </c>
      <c r="L108" s="296"/>
      <c r="M108" s="296"/>
      <c r="N108" s="296">
        <v>46.2</v>
      </c>
      <c r="O108" s="296">
        <v>27.7</v>
      </c>
      <c r="P108" s="296">
        <v>61.6</v>
      </c>
      <c r="Q108" s="296">
        <v>36.94</v>
      </c>
      <c r="R108" s="296"/>
      <c r="S108" s="296"/>
      <c r="T108" s="296"/>
      <c r="U108" s="296"/>
      <c r="V108" s="296"/>
      <c r="W108" s="296"/>
    </row>
    <row r="109" spans="1:25" ht="15.75" customHeight="1">
      <c r="A109" s="297">
        <v>102</v>
      </c>
      <c r="B109" s="295">
        <v>38.770000000000003</v>
      </c>
      <c r="C109" s="295">
        <v>23.25</v>
      </c>
      <c r="D109" s="295"/>
      <c r="E109" s="295"/>
      <c r="F109" s="295">
        <v>23.26</v>
      </c>
      <c r="G109" s="295">
        <v>13.95</v>
      </c>
      <c r="H109" s="295">
        <v>31.02</v>
      </c>
      <c r="I109" s="295">
        <v>18.600000000000001</v>
      </c>
      <c r="J109" s="295">
        <v>77.540000000000006</v>
      </c>
      <c r="K109" s="295">
        <v>46.5</v>
      </c>
      <c r="L109" s="296"/>
      <c r="M109" s="296"/>
      <c r="N109" s="296">
        <v>46.52</v>
      </c>
      <c r="O109" s="296">
        <v>27.9</v>
      </c>
      <c r="P109" s="296">
        <v>62.04</v>
      </c>
      <c r="Q109" s="296">
        <v>37.200000000000003</v>
      </c>
      <c r="R109" s="296"/>
      <c r="S109" s="296"/>
      <c r="T109" s="296"/>
      <c r="U109" s="296"/>
      <c r="V109" s="296"/>
      <c r="W109" s="296"/>
    </row>
    <row r="110" spans="1:25" ht="15.75" customHeight="1">
      <c r="A110" s="297">
        <v>103</v>
      </c>
      <c r="B110" s="295">
        <v>39.049999999999997</v>
      </c>
      <c r="C110" s="295">
        <v>23.41</v>
      </c>
      <c r="D110" s="295"/>
      <c r="E110" s="295"/>
      <c r="F110" s="295">
        <v>23.43</v>
      </c>
      <c r="G110" s="295">
        <v>14.05</v>
      </c>
      <c r="H110" s="295">
        <v>31.24</v>
      </c>
      <c r="I110" s="295">
        <v>18.73</v>
      </c>
      <c r="J110" s="295">
        <v>78.099999999999994</v>
      </c>
      <c r="K110" s="295">
        <v>46.82</v>
      </c>
      <c r="L110" s="296"/>
      <c r="M110" s="296"/>
      <c r="N110" s="296">
        <v>46.86</v>
      </c>
      <c r="O110" s="296">
        <v>28.1</v>
      </c>
      <c r="P110" s="296">
        <v>62.48</v>
      </c>
      <c r="Q110" s="296">
        <v>37.46</v>
      </c>
      <c r="R110" s="296"/>
      <c r="S110" s="296"/>
      <c r="T110" s="296"/>
      <c r="U110" s="296"/>
      <c r="V110" s="296"/>
      <c r="W110" s="296"/>
    </row>
    <row r="111" spans="1:25" ht="15.75" customHeight="1">
      <c r="A111" s="297">
        <v>104</v>
      </c>
      <c r="B111" s="295">
        <v>39.32</v>
      </c>
      <c r="C111" s="295">
        <v>23.57</v>
      </c>
      <c r="D111" s="295"/>
      <c r="E111" s="295"/>
      <c r="F111" s="295">
        <v>23.59</v>
      </c>
      <c r="G111" s="295">
        <v>14.14</v>
      </c>
      <c r="H111" s="295">
        <v>31.46</v>
      </c>
      <c r="I111" s="295">
        <v>18.86</v>
      </c>
      <c r="J111" s="295">
        <v>78.64</v>
      </c>
      <c r="K111" s="295">
        <v>47.14</v>
      </c>
      <c r="L111" s="296"/>
      <c r="M111" s="296"/>
      <c r="N111" s="296">
        <v>47.18</v>
      </c>
      <c r="O111" s="296">
        <v>28.28</v>
      </c>
      <c r="P111" s="296">
        <v>62.92</v>
      </c>
      <c r="Q111" s="296">
        <v>37.72</v>
      </c>
      <c r="R111" s="296"/>
      <c r="S111" s="296"/>
      <c r="T111" s="296"/>
      <c r="U111" s="296"/>
      <c r="V111" s="296"/>
      <c r="W111" s="296"/>
    </row>
    <row r="112" spans="1:25" ht="15.75" customHeight="1">
      <c r="A112" s="297">
        <v>105</v>
      </c>
      <c r="B112" s="295">
        <v>39.590000000000003</v>
      </c>
      <c r="C112" s="295">
        <v>23.73</v>
      </c>
      <c r="D112" s="295"/>
      <c r="E112" s="295"/>
      <c r="F112" s="295">
        <v>23.75</v>
      </c>
      <c r="G112" s="295">
        <v>14.24</v>
      </c>
      <c r="H112" s="295">
        <v>31.67</v>
      </c>
      <c r="I112" s="295">
        <v>18.98</v>
      </c>
      <c r="J112" s="295">
        <v>79.180000000000007</v>
      </c>
      <c r="K112" s="295">
        <v>47.46</v>
      </c>
      <c r="L112" s="296"/>
      <c r="M112" s="296"/>
      <c r="N112" s="296">
        <v>47.5</v>
      </c>
      <c r="O112" s="296">
        <v>28.48</v>
      </c>
      <c r="P112" s="296">
        <v>63.34</v>
      </c>
      <c r="Q112" s="296">
        <v>37.96</v>
      </c>
      <c r="R112" s="296"/>
      <c r="S112" s="296"/>
      <c r="T112" s="296"/>
      <c r="U112" s="296"/>
      <c r="V112" s="296"/>
      <c r="W112" s="296"/>
    </row>
    <row r="113" spans="1:23" ht="15.75" customHeight="1">
      <c r="A113" s="297">
        <v>106</v>
      </c>
      <c r="B113" s="295">
        <v>39.86</v>
      </c>
      <c r="C113" s="295">
        <v>23.89</v>
      </c>
      <c r="D113" s="295"/>
      <c r="E113" s="295"/>
      <c r="F113" s="295">
        <v>23.92</v>
      </c>
      <c r="G113" s="295">
        <v>14.33</v>
      </c>
      <c r="H113" s="295">
        <v>31.89</v>
      </c>
      <c r="I113" s="295">
        <v>19.11</v>
      </c>
      <c r="J113" s="295">
        <v>79.72</v>
      </c>
      <c r="K113" s="295">
        <v>47.78</v>
      </c>
      <c r="L113" s="296"/>
      <c r="M113" s="296"/>
      <c r="N113" s="296">
        <v>47.84</v>
      </c>
      <c r="O113" s="296">
        <v>28.66</v>
      </c>
      <c r="P113" s="296">
        <v>63.78</v>
      </c>
      <c r="Q113" s="296">
        <v>38.22</v>
      </c>
      <c r="R113" s="296"/>
      <c r="S113" s="296"/>
      <c r="T113" s="296"/>
      <c r="U113" s="296"/>
      <c r="V113" s="296"/>
      <c r="W113" s="296"/>
    </row>
    <row r="114" spans="1:23" ht="15.75" customHeight="1">
      <c r="A114" s="297">
        <v>107</v>
      </c>
      <c r="B114" s="295">
        <v>40.14</v>
      </c>
      <c r="C114" s="295">
        <v>24.05</v>
      </c>
      <c r="D114" s="295"/>
      <c r="E114" s="295"/>
      <c r="F114" s="295">
        <v>24.08</v>
      </c>
      <c r="G114" s="295">
        <v>14.43</v>
      </c>
      <c r="H114" s="295">
        <v>32.11</v>
      </c>
      <c r="I114" s="295">
        <v>19.239999999999998</v>
      </c>
      <c r="J114" s="295">
        <v>80.28</v>
      </c>
      <c r="K114" s="295">
        <v>48.1</v>
      </c>
      <c r="L114" s="296"/>
      <c r="M114" s="296"/>
      <c r="N114" s="296">
        <v>48.16</v>
      </c>
      <c r="O114" s="296">
        <v>28.86</v>
      </c>
      <c r="P114" s="296">
        <v>64.22</v>
      </c>
      <c r="Q114" s="296">
        <v>38.479999999999997</v>
      </c>
      <c r="R114" s="296"/>
      <c r="S114" s="296"/>
      <c r="T114" s="296"/>
      <c r="U114" s="296"/>
      <c r="V114" s="296"/>
      <c r="W114" s="296"/>
    </row>
    <row r="115" spans="1:23" ht="15.75" customHeight="1">
      <c r="A115" s="297">
        <v>108</v>
      </c>
      <c r="B115" s="295">
        <v>40.409999999999997</v>
      </c>
      <c r="C115" s="295">
        <v>24.21</v>
      </c>
      <c r="D115" s="295"/>
      <c r="E115" s="295"/>
      <c r="F115" s="295">
        <v>24.25</v>
      </c>
      <c r="G115" s="295">
        <v>14.53</v>
      </c>
      <c r="H115" s="295">
        <v>32.33</v>
      </c>
      <c r="I115" s="295">
        <v>19.37</v>
      </c>
      <c r="J115" s="295">
        <v>80.819999999999993</v>
      </c>
      <c r="K115" s="295">
        <v>48.42</v>
      </c>
      <c r="L115" s="296"/>
      <c r="M115" s="296"/>
      <c r="N115" s="296">
        <v>48.5</v>
      </c>
      <c r="O115" s="296">
        <v>29.06</v>
      </c>
      <c r="P115" s="296">
        <v>64.66</v>
      </c>
      <c r="Q115" s="296">
        <v>38.74</v>
      </c>
      <c r="R115" s="296"/>
      <c r="S115" s="296"/>
      <c r="T115" s="296"/>
      <c r="U115" s="296"/>
      <c r="V115" s="296"/>
      <c r="W115" s="296"/>
    </row>
    <row r="116" spans="1:23" ht="15.75" customHeight="1">
      <c r="A116" s="297">
        <v>109</v>
      </c>
      <c r="B116" s="295">
        <v>40.68</v>
      </c>
      <c r="C116" s="295">
        <v>24.37</v>
      </c>
      <c r="D116" s="295"/>
      <c r="E116" s="295"/>
      <c r="F116" s="295">
        <v>24.41</v>
      </c>
      <c r="G116" s="295">
        <v>14.62</v>
      </c>
      <c r="H116" s="295">
        <v>32.54</v>
      </c>
      <c r="I116" s="295">
        <v>19.5</v>
      </c>
      <c r="J116" s="295">
        <v>81.36</v>
      </c>
      <c r="K116" s="295">
        <v>48.74</v>
      </c>
      <c r="L116" s="296"/>
      <c r="M116" s="296"/>
      <c r="N116" s="296">
        <v>48.82</v>
      </c>
      <c r="O116" s="296">
        <v>29.24</v>
      </c>
      <c r="P116" s="296">
        <v>65.08</v>
      </c>
      <c r="Q116" s="296">
        <v>39</v>
      </c>
      <c r="R116" s="296"/>
      <c r="S116" s="296"/>
      <c r="T116" s="296"/>
      <c r="U116" s="296"/>
      <c r="V116" s="296"/>
      <c r="W116" s="296"/>
    </row>
    <row r="117" spans="1:23" ht="15.75" customHeight="1">
      <c r="A117" s="297">
        <v>110</v>
      </c>
      <c r="B117" s="295">
        <v>40.950000000000003</v>
      </c>
      <c r="C117" s="295">
        <v>24.53</v>
      </c>
      <c r="D117" s="295"/>
      <c r="E117" s="295"/>
      <c r="F117" s="295">
        <v>24.57</v>
      </c>
      <c r="G117" s="295">
        <v>14.72</v>
      </c>
      <c r="H117" s="295">
        <v>32.76</v>
      </c>
      <c r="I117" s="295">
        <v>19.62</v>
      </c>
      <c r="J117" s="295">
        <v>81.900000000000006</v>
      </c>
      <c r="K117" s="295">
        <v>49.06</v>
      </c>
      <c r="L117" s="296"/>
      <c r="M117" s="296"/>
      <c r="N117" s="296">
        <v>49.14</v>
      </c>
      <c r="O117" s="296">
        <v>29.44</v>
      </c>
      <c r="P117" s="296">
        <v>65.52</v>
      </c>
      <c r="Q117" s="296">
        <v>39.24</v>
      </c>
      <c r="R117" s="296"/>
      <c r="S117" s="296"/>
      <c r="T117" s="296"/>
      <c r="U117" s="296"/>
      <c r="V117" s="296"/>
      <c r="W117" s="296"/>
    </row>
    <row r="118" spans="1:23" ht="15.75" customHeight="1">
      <c r="A118" s="297">
        <v>111</v>
      </c>
      <c r="B118" s="295">
        <v>41.22</v>
      </c>
      <c r="C118" s="295">
        <v>24.69</v>
      </c>
      <c r="D118" s="295"/>
      <c r="E118" s="295"/>
      <c r="F118" s="295">
        <v>24.73</v>
      </c>
      <c r="G118" s="295">
        <v>14.81</v>
      </c>
      <c r="H118" s="295">
        <v>32.979999999999997</v>
      </c>
      <c r="I118" s="295">
        <v>19.75</v>
      </c>
      <c r="J118" s="295">
        <v>82.44</v>
      </c>
      <c r="K118" s="295">
        <v>49.38</v>
      </c>
      <c r="L118" s="296"/>
      <c r="M118" s="296"/>
      <c r="N118" s="296">
        <v>49.46</v>
      </c>
      <c r="O118" s="296">
        <v>29.62</v>
      </c>
      <c r="P118" s="296">
        <v>65.959999999999994</v>
      </c>
      <c r="Q118" s="296">
        <v>39.5</v>
      </c>
      <c r="R118" s="296"/>
      <c r="S118" s="296"/>
      <c r="T118" s="296"/>
      <c r="U118" s="296"/>
      <c r="V118" s="296"/>
      <c r="W118" s="296"/>
    </row>
    <row r="119" spans="1:23" ht="15.75" customHeight="1">
      <c r="A119" s="297">
        <v>112</v>
      </c>
      <c r="B119" s="295">
        <v>41.5</v>
      </c>
      <c r="C119" s="295">
        <v>24.85</v>
      </c>
      <c r="D119" s="295"/>
      <c r="E119" s="295"/>
      <c r="F119" s="295">
        <v>24.9</v>
      </c>
      <c r="G119" s="295">
        <v>14.91</v>
      </c>
      <c r="H119" s="295">
        <v>33.200000000000003</v>
      </c>
      <c r="I119" s="295">
        <v>19.88</v>
      </c>
      <c r="J119" s="295">
        <v>83</v>
      </c>
      <c r="K119" s="295">
        <v>49.7</v>
      </c>
      <c r="L119" s="296"/>
      <c r="M119" s="296"/>
      <c r="N119" s="296">
        <v>49.8</v>
      </c>
      <c r="O119" s="296">
        <v>29.82</v>
      </c>
      <c r="P119" s="296">
        <v>66.400000000000006</v>
      </c>
      <c r="Q119" s="296">
        <v>39.76</v>
      </c>
      <c r="R119" s="296"/>
      <c r="S119" s="296"/>
      <c r="T119" s="296"/>
      <c r="U119" s="296"/>
      <c r="V119" s="296"/>
      <c r="W119" s="296"/>
    </row>
    <row r="120" spans="1:23" ht="15.75" customHeight="1">
      <c r="A120" s="297">
        <v>113</v>
      </c>
      <c r="B120" s="295">
        <v>41.77</v>
      </c>
      <c r="C120" s="295">
        <v>25.01</v>
      </c>
      <c r="D120" s="295"/>
      <c r="E120" s="295"/>
      <c r="F120" s="295">
        <v>25.06</v>
      </c>
      <c r="G120" s="295">
        <v>15.01</v>
      </c>
      <c r="H120" s="295">
        <v>33.42</v>
      </c>
      <c r="I120" s="295">
        <v>20.010000000000002</v>
      </c>
      <c r="J120" s="295">
        <v>83.54</v>
      </c>
      <c r="K120" s="295">
        <v>50.02</v>
      </c>
      <c r="L120" s="296"/>
      <c r="M120" s="296"/>
      <c r="N120" s="296">
        <v>50.12</v>
      </c>
      <c r="O120" s="296">
        <v>30.02</v>
      </c>
      <c r="P120" s="296">
        <v>66.84</v>
      </c>
      <c r="Q120" s="296">
        <v>40.020000000000003</v>
      </c>
      <c r="R120" s="296"/>
      <c r="S120" s="296"/>
      <c r="T120" s="296"/>
      <c r="U120" s="296"/>
      <c r="V120" s="296"/>
      <c r="W120" s="296"/>
    </row>
    <row r="121" spans="1:23" ht="15.75" customHeight="1">
      <c r="A121" s="297">
        <v>114</v>
      </c>
      <c r="B121" s="295">
        <v>42.04</v>
      </c>
      <c r="C121" s="295">
        <v>25.17</v>
      </c>
      <c r="D121" s="295"/>
      <c r="E121" s="295"/>
      <c r="F121" s="295">
        <v>25.22</v>
      </c>
      <c r="G121" s="295">
        <v>15.1</v>
      </c>
      <c r="H121" s="295">
        <v>33.630000000000003</v>
      </c>
      <c r="I121" s="295">
        <v>20.14</v>
      </c>
      <c r="J121" s="295">
        <v>84.08</v>
      </c>
      <c r="K121" s="295">
        <v>50.34</v>
      </c>
      <c r="L121" s="296"/>
      <c r="M121" s="296"/>
      <c r="N121" s="296">
        <v>50.44</v>
      </c>
      <c r="O121" s="296">
        <v>30.2</v>
      </c>
      <c r="P121" s="296">
        <v>67.260000000000005</v>
      </c>
      <c r="Q121" s="296">
        <v>40.28</v>
      </c>
      <c r="R121" s="296"/>
      <c r="S121" s="296"/>
      <c r="T121" s="296"/>
      <c r="U121" s="296"/>
      <c r="V121" s="296"/>
      <c r="W121" s="296"/>
    </row>
    <row r="122" spans="1:23" ht="15.75" customHeight="1">
      <c r="A122" s="297">
        <v>115</v>
      </c>
      <c r="B122" s="295">
        <v>42.31</v>
      </c>
      <c r="C122" s="295">
        <v>25.33</v>
      </c>
      <c r="D122" s="295"/>
      <c r="E122" s="295"/>
      <c r="F122" s="295">
        <v>25.39</v>
      </c>
      <c r="G122" s="295">
        <v>15.2</v>
      </c>
      <c r="H122" s="295">
        <v>33.85</v>
      </c>
      <c r="I122" s="295">
        <v>20.260000000000002</v>
      </c>
      <c r="J122" s="295">
        <v>84.62</v>
      </c>
      <c r="K122" s="295">
        <v>50.66</v>
      </c>
      <c r="L122" s="296"/>
      <c r="M122" s="296"/>
      <c r="N122" s="296">
        <v>50.78</v>
      </c>
      <c r="O122" s="296">
        <v>30.4</v>
      </c>
      <c r="P122" s="296">
        <v>67.7</v>
      </c>
      <c r="Q122" s="296">
        <v>40.520000000000003</v>
      </c>
      <c r="R122" s="296"/>
      <c r="S122" s="296"/>
      <c r="T122" s="296"/>
      <c r="U122" s="296"/>
      <c r="V122" s="296"/>
      <c r="W122" s="296"/>
    </row>
    <row r="123" spans="1:23" ht="15.75" customHeight="1">
      <c r="A123" s="297">
        <v>116</v>
      </c>
      <c r="B123" s="295">
        <v>42.59</v>
      </c>
      <c r="C123" s="295">
        <v>25.49</v>
      </c>
      <c r="D123" s="295"/>
      <c r="E123" s="295"/>
      <c r="F123" s="295">
        <v>25.55</v>
      </c>
      <c r="G123" s="295">
        <v>15.29</v>
      </c>
      <c r="H123" s="295">
        <v>34.07</v>
      </c>
      <c r="I123" s="295">
        <v>20.39</v>
      </c>
      <c r="J123" s="295">
        <v>85.18</v>
      </c>
      <c r="K123" s="295">
        <v>50.98</v>
      </c>
      <c r="L123" s="296"/>
      <c r="M123" s="296"/>
      <c r="N123" s="296">
        <v>51.1</v>
      </c>
      <c r="O123" s="296">
        <v>30.58</v>
      </c>
      <c r="P123" s="296">
        <v>68.14</v>
      </c>
      <c r="Q123" s="296">
        <v>40.78</v>
      </c>
      <c r="R123" s="296"/>
      <c r="S123" s="296"/>
      <c r="T123" s="296"/>
      <c r="U123" s="296"/>
      <c r="V123" s="296"/>
      <c r="W123" s="296"/>
    </row>
    <row r="124" spans="1:23" ht="15.75" customHeight="1">
      <c r="A124" s="297">
        <v>117</v>
      </c>
      <c r="B124" s="295">
        <v>42.86</v>
      </c>
      <c r="C124" s="295">
        <v>25.65</v>
      </c>
      <c r="D124" s="295"/>
      <c r="E124" s="295"/>
      <c r="F124" s="295">
        <v>25.72</v>
      </c>
      <c r="G124" s="295">
        <v>15.39</v>
      </c>
      <c r="H124" s="295">
        <v>34.29</v>
      </c>
      <c r="I124" s="295">
        <v>20.52</v>
      </c>
      <c r="J124" s="295">
        <v>85.72</v>
      </c>
      <c r="K124" s="295">
        <v>51.3</v>
      </c>
      <c r="L124" s="296"/>
      <c r="M124" s="296"/>
      <c r="N124" s="296">
        <v>51.44</v>
      </c>
      <c r="O124" s="296">
        <v>30.78</v>
      </c>
      <c r="P124" s="296">
        <v>68.58</v>
      </c>
      <c r="Q124" s="296">
        <v>41.04</v>
      </c>
      <c r="R124" s="296"/>
      <c r="S124" s="296"/>
      <c r="T124" s="296"/>
      <c r="U124" s="296"/>
      <c r="V124" s="296"/>
      <c r="W124" s="296"/>
    </row>
    <row r="125" spans="1:23" ht="15.75" customHeight="1">
      <c r="A125" s="297">
        <v>118</v>
      </c>
      <c r="B125" s="295">
        <v>43.13</v>
      </c>
      <c r="C125" s="295">
        <v>25.81</v>
      </c>
      <c r="D125" s="295"/>
      <c r="E125" s="295"/>
      <c r="F125" s="295">
        <v>25.88</v>
      </c>
      <c r="G125" s="295">
        <v>15.49</v>
      </c>
      <c r="H125" s="295">
        <v>34.5</v>
      </c>
      <c r="I125" s="295">
        <v>20.65</v>
      </c>
      <c r="J125" s="295">
        <v>86.26</v>
      </c>
      <c r="K125" s="295">
        <v>51.62</v>
      </c>
      <c r="L125" s="296"/>
      <c r="M125" s="296"/>
      <c r="N125" s="296">
        <v>51.76</v>
      </c>
      <c r="O125" s="296">
        <v>30.98</v>
      </c>
      <c r="P125" s="296">
        <v>69</v>
      </c>
      <c r="Q125" s="296">
        <v>41.3</v>
      </c>
      <c r="R125" s="296"/>
      <c r="S125" s="296"/>
      <c r="T125" s="296"/>
      <c r="U125" s="296"/>
      <c r="V125" s="296"/>
      <c r="W125" s="296"/>
    </row>
    <row r="126" spans="1:23" ht="15.75" customHeight="1">
      <c r="A126" s="297">
        <v>119</v>
      </c>
      <c r="B126" s="295">
        <v>43.4</v>
      </c>
      <c r="C126" s="295">
        <v>25.97</v>
      </c>
      <c r="D126" s="295"/>
      <c r="E126" s="295"/>
      <c r="F126" s="295">
        <v>26.04</v>
      </c>
      <c r="G126" s="295">
        <v>15.58</v>
      </c>
      <c r="H126" s="295">
        <v>34.72</v>
      </c>
      <c r="I126" s="295">
        <v>20.78</v>
      </c>
      <c r="J126" s="295">
        <v>86.8</v>
      </c>
      <c r="K126" s="295">
        <v>51.94</v>
      </c>
      <c r="L126" s="296"/>
      <c r="M126" s="296"/>
      <c r="N126" s="296">
        <v>52.08</v>
      </c>
      <c r="O126" s="296">
        <v>31.16</v>
      </c>
      <c r="P126" s="296">
        <v>69.44</v>
      </c>
      <c r="Q126" s="296">
        <v>41.56</v>
      </c>
      <c r="R126" s="296"/>
      <c r="S126" s="296"/>
      <c r="T126" s="296"/>
      <c r="U126" s="296"/>
      <c r="V126" s="296"/>
      <c r="W126" s="296"/>
    </row>
    <row r="127" spans="1:23" ht="15.75" customHeight="1">
      <c r="A127" s="297">
        <v>120</v>
      </c>
      <c r="B127" s="295">
        <v>43.68</v>
      </c>
      <c r="C127" s="295">
        <v>26.13</v>
      </c>
      <c r="D127" s="295"/>
      <c r="E127" s="295"/>
      <c r="F127" s="295">
        <v>26.21</v>
      </c>
      <c r="G127" s="295">
        <v>15.68</v>
      </c>
      <c r="H127" s="295">
        <v>34.94</v>
      </c>
      <c r="I127" s="295">
        <v>20.9</v>
      </c>
      <c r="J127" s="295">
        <v>87.36</v>
      </c>
      <c r="K127" s="295">
        <v>52.26</v>
      </c>
      <c r="L127" s="296"/>
      <c r="M127" s="296"/>
      <c r="N127" s="296">
        <v>52.42</v>
      </c>
      <c r="O127" s="296">
        <v>31.36</v>
      </c>
      <c r="P127" s="296">
        <v>69.88</v>
      </c>
      <c r="Q127" s="296">
        <v>41.8</v>
      </c>
      <c r="R127" s="296"/>
      <c r="S127" s="296"/>
      <c r="T127" s="296"/>
      <c r="U127" s="296"/>
      <c r="V127" s="296"/>
      <c r="W127" s="296"/>
    </row>
    <row r="128" spans="1:23" ht="15.75" customHeight="1">
      <c r="A128" s="297">
        <v>121</v>
      </c>
      <c r="B128" s="295">
        <v>43.86</v>
      </c>
      <c r="C128" s="295">
        <v>26.24</v>
      </c>
      <c r="D128" s="295"/>
      <c r="E128" s="295"/>
      <c r="F128" s="295">
        <v>26.32</v>
      </c>
      <c r="G128" s="295">
        <v>15.74</v>
      </c>
      <c r="H128" s="295">
        <v>35.090000000000003</v>
      </c>
      <c r="I128" s="295">
        <v>20.99</v>
      </c>
      <c r="J128" s="295">
        <v>87.72</v>
      </c>
      <c r="K128" s="295">
        <v>52.48</v>
      </c>
      <c r="L128" s="296"/>
      <c r="M128" s="296"/>
      <c r="N128" s="296">
        <v>52.64</v>
      </c>
      <c r="O128" s="296">
        <v>31.48</v>
      </c>
      <c r="P128" s="296">
        <v>70.180000000000007</v>
      </c>
      <c r="Q128" s="296">
        <v>41.98</v>
      </c>
      <c r="R128" s="296"/>
      <c r="S128" s="296"/>
      <c r="T128" s="296"/>
      <c r="U128" s="296"/>
      <c r="V128" s="296"/>
      <c r="W128" s="296"/>
    </row>
    <row r="129" spans="1:23" ht="15.75" customHeight="1">
      <c r="A129" s="297">
        <v>122</v>
      </c>
      <c r="B129" s="295">
        <v>44.05</v>
      </c>
      <c r="C129" s="295">
        <v>26.35</v>
      </c>
      <c r="D129" s="295"/>
      <c r="E129" s="295"/>
      <c r="F129" s="295">
        <v>26.43</v>
      </c>
      <c r="G129" s="295">
        <v>15.81</v>
      </c>
      <c r="H129" s="295">
        <v>35.24</v>
      </c>
      <c r="I129" s="295">
        <v>21.08</v>
      </c>
      <c r="J129" s="295">
        <v>88.1</v>
      </c>
      <c r="K129" s="295">
        <v>52.7</v>
      </c>
      <c r="L129" s="296"/>
      <c r="M129" s="296"/>
      <c r="N129" s="296">
        <v>52.86</v>
      </c>
      <c r="O129" s="296">
        <v>31.62</v>
      </c>
      <c r="P129" s="296">
        <v>70.48</v>
      </c>
      <c r="Q129" s="296">
        <v>42.16</v>
      </c>
      <c r="R129" s="296"/>
      <c r="S129" s="296"/>
      <c r="T129" s="296"/>
      <c r="U129" s="296"/>
      <c r="V129" s="296"/>
      <c r="W129" s="296"/>
    </row>
    <row r="130" spans="1:23" ht="15.75" customHeight="1">
      <c r="A130" s="297">
        <v>123</v>
      </c>
      <c r="B130" s="295">
        <v>44.24</v>
      </c>
      <c r="C130" s="295">
        <v>26.46</v>
      </c>
      <c r="D130" s="295"/>
      <c r="E130" s="295"/>
      <c r="F130" s="295">
        <v>26.54</v>
      </c>
      <c r="G130" s="295">
        <v>15.88</v>
      </c>
      <c r="H130" s="295">
        <v>35.39</v>
      </c>
      <c r="I130" s="295">
        <v>21.17</v>
      </c>
      <c r="J130" s="295">
        <v>88.48</v>
      </c>
      <c r="K130" s="295">
        <v>52.92</v>
      </c>
      <c r="L130" s="296"/>
      <c r="M130" s="296"/>
      <c r="N130" s="296">
        <v>53.08</v>
      </c>
      <c r="O130" s="296">
        <v>31.76</v>
      </c>
      <c r="P130" s="296">
        <v>70.78</v>
      </c>
      <c r="Q130" s="296">
        <v>42.34</v>
      </c>
      <c r="R130" s="296"/>
      <c r="S130" s="296"/>
      <c r="T130" s="296"/>
      <c r="U130" s="296"/>
      <c r="V130" s="296"/>
      <c r="W130" s="296"/>
    </row>
    <row r="131" spans="1:23" ht="15.75" customHeight="1">
      <c r="A131" s="297">
        <v>124</v>
      </c>
      <c r="B131" s="295">
        <v>44.42</v>
      </c>
      <c r="C131" s="295">
        <v>26.57</v>
      </c>
      <c r="D131" s="295"/>
      <c r="E131" s="295"/>
      <c r="F131" s="295">
        <v>26.65</v>
      </c>
      <c r="G131" s="295">
        <v>15.94</v>
      </c>
      <c r="H131" s="295">
        <v>35.54</v>
      </c>
      <c r="I131" s="295">
        <v>21.26</v>
      </c>
      <c r="J131" s="295">
        <v>88.84</v>
      </c>
      <c r="K131" s="295">
        <v>53.14</v>
      </c>
      <c r="L131" s="296"/>
      <c r="M131" s="296"/>
      <c r="N131" s="296">
        <v>53.3</v>
      </c>
      <c r="O131" s="296">
        <v>31.88</v>
      </c>
      <c r="P131" s="296">
        <v>71.08</v>
      </c>
      <c r="Q131" s="296">
        <v>42.52</v>
      </c>
      <c r="R131" s="296"/>
      <c r="S131" s="296"/>
      <c r="T131" s="296"/>
      <c r="U131" s="296"/>
      <c r="V131" s="296"/>
      <c r="W131" s="296"/>
    </row>
    <row r="132" spans="1:23" ht="15.75" customHeight="1">
      <c r="A132" s="297">
        <v>125</v>
      </c>
      <c r="B132" s="295">
        <v>44.61</v>
      </c>
      <c r="C132" s="295">
        <v>26.68</v>
      </c>
      <c r="D132" s="295"/>
      <c r="E132" s="295"/>
      <c r="F132" s="295">
        <v>26.77</v>
      </c>
      <c r="G132" s="295">
        <v>16.010000000000002</v>
      </c>
      <c r="H132" s="295">
        <v>35.69</v>
      </c>
      <c r="I132" s="295">
        <v>21.34</v>
      </c>
      <c r="J132" s="295">
        <v>89.22</v>
      </c>
      <c r="K132" s="295">
        <v>53.36</v>
      </c>
      <c r="L132" s="296"/>
      <c r="M132" s="296"/>
      <c r="N132" s="296">
        <v>53.54</v>
      </c>
      <c r="O132" s="296">
        <v>32.020000000000003</v>
      </c>
      <c r="P132" s="296">
        <v>71.38</v>
      </c>
      <c r="Q132" s="296">
        <v>42.68</v>
      </c>
      <c r="R132" s="296"/>
      <c r="S132" s="296"/>
      <c r="T132" s="296"/>
      <c r="U132" s="296"/>
      <c r="V132" s="296"/>
      <c r="W132" s="296"/>
    </row>
    <row r="133" spans="1:23" ht="15.75" customHeight="1">
      <c r="A133" s="297">
        <v>126</v>
      </c>
      <c r="B133" s="295">
        <v>44.8</v>
      </c>
      <c r="C133" s="295">
        <v>26.79</v>
      </c>
      <c r="D133" s="295"/>
      <c r="E133" s="295"/>
      <c r="F133" s="295">
        <v>26.88</v>
      </c>
      <c r="G133" s="295">
        <v>16.07</v>
      </c>
      <c r="H133" s="295">
        <v>35.840000000000003</v>
      </c>
      <c r="I133" s="295">
        <v>21.43</v>
      </c>
      <c r="J133" s="295">
        <v>89.6</v>
      </c>
      <c r="K133" s="295">
        <v>53.58</v>
      </c>
      <c r="L133" s="296"/>
      <c r="M133" s="296"/>
      <c r="N133" s="296">
        <v>53.76</v>
      </c>
      <c r="O133" s="296">
        <v>32.14</v>
      </c>
      <c r="P133" s="296">
        <v>71.680000000000007</v>
      </c>
      <c r="Q133" s="296">
        <v>42.86</v>
      </c>
      <c r="R133" s="296"/>
      <c r="S133" s="296"/>
      <c r="T133" s="296"/>
      <c r="U133" s="296"/>
      <c r="V133" s="296"/>
      <c r="W133" s="296"/>
    </row>
    <row r="134" spans="1:23" ht="15.75" customHeight="1">
      <c r="A134" s="297">
        <v>127</v>
      </c>
      <c r="B134" s="295">
        <v>44.98</v>
      </c>
      <c r="C134" s="295">
        <v>26.9</v>
      </c>
      <c r="D134" s="295"/>
      <c r="E134" s="295"/>
      <c r="F134" s="295">
        <v>26.99</v>
      </c>
      <c r="G134" s="295">
        <v>16.14</v>
      </c>
      <c r="H134" s="295">
        <v>35.979999999999997</v>
      </c>
      <c r="I134" s="295">
        <v>21.52</v>
      </c>
      <c r="J134" s="295">
        <v>89.96</v>
      </c>
      <c r="K134" s="295">
        <v>53.8</v>
      </c>
      <c r="L134" s="296"/>
      <c r="M134" s="296"/>
      <c r="N134" s="296">
        <v>53.98</v>
      </c>
      <c r="O134" s="296">
        <v>32.28</v>
      </c>
      <c r="P134" s="296">
        <v>71.959999999999994</v>
      </c>
      <c r="Q134" s="296">
        <v>43.04</v>
      </c>
      <c r="R134" s="296"/>
      <c r="S134" s="296"/>
      <c r="T134" s="296"/>
      <c r="U134" s="296"/>
      <c r="V134" s="296"/>
      <c r="W134" s="296"/>
    </row>
    <row r="135" spans="1:23" ht="15.75" customHeight="1">
      <c r="A135" s="297">
        <v>128</v>
      </c>
      <c r="B135" s="295">
        <v>45.17</v>
      </c>
      <c r="C135" s="295">
        <v>27.01</v>
      </c>
      <c r="D135" s="295"/>
      <c r="E135" s="295"/>
      <c r="F135" s="295">
        <v>27.1</v>
      </c>
      <c r="G135" s="295">
        <v>16.21</v>
      </c>
      <c r="H135" s="295">
        <v>36.14</v>
      </c>
      <c r="I135" s="295">
        <v>21.61</v>
      </c>
      <c r="J135" s="295">
        <v>90.34</v>
      </c>
      <c r="K135" s="295">
        <v>54.02</v>
      </c>
      <c r="L135" s="296"/>
      <c r="M135" s="296"/>
      <c r="N135" s="296">
        <v>54.2</v>
      </c>
      <c r="O135" s="296">
        <v>32.42</v>
      </c>
      <c r="P135" s="296">
        <v>72.28</v>
      </c>
      <c r="Q135" s="296">
        <v>43.22</v>
      </c>
      <c r="R135" s="296"/>
      <c r="S135" s="296"/>
      <c r="T135" s="296"/>
      <c r="U135" s="296"/>
      <c r="V135" s="296"/>
      <c r="W135" s="296"/>
    </row>
    <row r="136" spans="1:23" ht="15.75" customHeight="1">
      <c r="A136" s="297">
        <v>129</v>
      </c>
      <c r="B136" s="295">
        <v>45.36</v>
      </c>
      <c r="C136" s="295">
        <v>27.12</v>
      </c>
      <c r="D136" s="295"/>
      <c r="E136" s="295"/>
      <c r="F136" s="295">
        <v>27.22</v>
      </c>
      <c r="G136" s="295">
        <v>16.27</v>
      </c>
      <c r="H136" s="295">
        <v>36.29</v>
      </c>
      <c r="I136" s="295">
        <v>21.7</v>
      </c>
      <c r="J136" s="295">
        <v>90.72</v>
      </c>
      <c r="K136" s="295">
        <v>54.24</v>
      </c>
      <c r="L136" s="296"/>
      <c r="M136" s="296"/>
      <c r="N136" s="296">
        <v>54.44</v>
      </c>
      <c r="O136" s="296">
        <v>32.54</v>
      </c>
      <c r="P136" s="296">
        <v>72.58</v>
      </c>
      <c r="Q136" s="296">
        <v>43.4</v>
      </c>
      <c r="R136" s="296"/>
      <c r="S136" s="296"/>
      <c r="T136" s="296"/>
      <c r="U136" s="296"/>
      <c r="V136" s="296"/>
      <c r="W136" s="296"/>
    </row>
    <row r="137" spans="1:23" ht="15.75" customHeight="1">
      <c r="A137" s="297">
        <v>130</v>
      </c>
      <c r="B137" s="295">
        <v>45.54</v>
      </c>
      <c r="C137" s="295">
        <v>27.23</v>
      </c>
      <c r="D137" s="295"/>
      <c r="E137" s="295"/>
      <c r="F137" s="295">
        <v>27.32</v>
      </c>
      <c r="G137" s="295">
        <v>16.34</v>
      </c>
      <c r="H137" s="295">
        <v>36.43</v>
      </c>
      <c r="I137" s="295">
        <v>21.78</v>
      </c>
      <c r="J137" s="295">
        <v>91.08</v>
      </c>
      <c r="K137" s="295">
        <v>54.46</v>
      </c>
      <c r="L137" s="296"/>
      <c r="M137" s="296"/>
      <c r="N137" s="296">
        <v>54.64</v>
      </c>
      <c r="O137" s="296">
        <v>32.68</v>
      </c>
      <c r="P137" s="296">
        <v>72.86</v>
      </c>
      <c r="Q137" s="296">
        <v>43.56</v>
      </c>
      <c r="R137" s="296"/>
      <c r="S137" s="296"/>
      <c r="T137" s="296"/>
      <c r="U137" s="296"/>
      <c r="V137" s="296"/>
      <c r="W137" s="296"/>
    </row>
    <row r="138" spans="1:23" ht="15.75" customHeight="1">
      <c r="A138" s="297">
        <v>131</v>
      </c>
      <c r="B138" s="295">
        <v>45.73</v>
      </c>
      <c r="C138" s="295">
        <v>27.34</v>
      </c>
      <c r="D138" s="295"/>
      <c r="E138" s="295"/>
      <c r="F138" s="295">
        <v>27.44</v>
      </c>
      <c r="G138" s="295">
        <v>16.399999999999999</v>
      </c>
      <c r="H138" s="295">
        <v>36.58</v>
      </c>
      <c r="I138" s="295">
        <v>21.87</v>
      </c>
      <c r="J138" s="295">
        <v>91.46</v>
      </c>
      <c r="K138" s="295">
        <v>54.68</v>
      </c>
      <c r="L138" s="296"/>
      <c r="M138" s="296"/>
      <c r="N138" s="296">
        <v>54.88</v>
      </c>
      <c r="O138" s="296">
        <v>32.799999999999997</v>
      </c>
      <c r="P138" s="296">
        <v>73.16</v>
      </c>
      <c r="Q138" s="296">
        <v>43.74</v>
      </c>
      <c r="R138" s="296"/>
      <c r="S138" s="296"/>
      <c r="T138" s="296"/>
      <c r="U138" s="296"/>
      <c r="V138" s="296"/>
      <c r="W138" s="296"/>
    </row>
    <row r="139" spans="1:23" ht="15.75" customHeight="1">
      <c r="A139" s="297">
        <v>132</v>
      </c>
      <c r="B139" s="295">
        <v>45.92</v>
      </c>
      <c r="C139" s="295">
        <v>27.45</v>
      </c>
      <c r="D139" s="295"/>
      <c r="E139" s="295"/>
      <c r="F139" s="295">
        <v>27.55</v>
      </c>
      <c r="G139" s="295">
        <v>16.47</v>
      </c>
      <c r="H139" s="295">
        <v>36.74</v>
      </c>
      <c r="I139" s="295">
        <v>21.96</v>
      </c>
      <c r="J139" s="295">
        <v>91.84</v>
      </c>
      <c r="K139" s="295">
        <v>54.9</v>
      </c>
      <c r="L139" s="296"/>
      <c r="M139" s="296"/>
      <c r="N139" s="296">
        <v>55.1</v>
      </c>
      <c r="O139" s="296">
        <v>32.94</v>
      </c>
      <c r="P139" s="296">
        <v>73.48</v>
      </c>
      <c r="Q139" s="296">
        <v>43.92</v>
      </c>
      <c r="R139" s="296"/>
      <c r="S139" s="296"/>
      <c r="T139" s="296"/>
      <c r="U139" s="296"/>
      <c r="V139" s="296"/>
      <c r="W139" s="296"/>
    </row>
    <row r="140" spans="1:23" ht="15.75" customHeight="1">
      <c r="A140" s="297">
        <v>133</v>
      </c>
      <c r="B140" s="295">
        <v>46.1</v>
      </c>
      <c r="C140" s="295">
        <v>27.56</v>
      </c>
      <c r="D140" s="295"/>
      <c r="E140" s="295"/>
      <c r="F140" s="295">
        <v>27.66</v>
      </c>
      <c r="G140" s="295">
        <v>16.54</v>
      </c>
      <c r="H140" s="295">
        <v>36.880000000000003</v>
      </c>
      <c r="I140" s="295">
        <v>22.05</v>
      </c>
      <c r="J140" s="295">
        <v>92.2</v>
      </c>
      <c r="K140" s="295">
        <v>55.12</v>
      </c>
      <c r="L140" s="296"/>
      <c r="M140" s="296"/>
      <c r="N140" s="296">
        <v>55.32</v>
      </c>
      <c r="O140" s="296">
        <v>33.08</v>
      </c>
      <c r="P140" s="296">
        <v>73.760000000000005</v>
      </c>
      <c r="Q140" s="296">
        <v>44.1</v>
      </c>
      <c r="R140" s="296"/>
      <c r="S140" s="296"/>
      <c r="T140" s="296"/>
      <c r="U140" s="296"/>
      <c r="V140" s="296"/>
      <c r="W140" s="296"/>
    </row>
    <row r="141" spans="1:23" ht="15.75" customHeight="1">
      <c r="A141" s="297">
        <v>134</v>
      </c>
      <c r="B141" s="295">
        <v>46.29</v>
      </c>
      <c r="C141" s="295">
        <v>27.67</v>
      </c>
      <c r="D141" s="295"/>
      <c r="E141" s="295"/>
      <c r="F141" s="295">
        <v>27.77</v>
      </c>
      <c r="G141" s="295">
        <v>16.600000000000001</v>
      </c>
      <c r="H141" s="295">
        <v>37.03</v>
      </c>
      <c r="I141" s="295">
        <v>22.14</v>
      </c>
      <c r="J141" s="295">
        <v>92.58</v>
      </c>
      <c r="K141" s="295">
        <v>55.34</v>
      </c>
      <c r="L141" s="296"/>
      <c r="M141" s="296"/>
      <c r="N141" s="296">
        <v>55.54</v>
      </c>
      <c r="O141" s="296">
        <v>33.200000000000003</v>
      </c>
      <c r="P141" s="296">
        <v>74.06</v>
      </c>
      <c r="Q141" s="296">
        <v>44.28</v>
      </c>
      <c r="R141" s="296"/>
      <c r="S141" s="296"/>
      <c r="T141" s="296"/>
      <c r="U141" s="296"/>
      <c r="V141" s="296"/>
      <c r="W141" s="296"/>
    </row>
    <row r="142" spans="1:23" ht="15.75" customHeight="1">
      <c r="A142" s="297">
        <v>135</v>
      </c>
      <c r="B142" s="295">
        <v>46.48</v>
      </c>
      <c r="C142" s="295">
        <v>27.78</v>
      </c>
      <c r="D142" s="295"/>
      <c r="E142" s="295"/>
      <c r="F142" s="295">
        <v>27.89</v>
      </c>
      <c r="G142" s="295">
        <v>16.670000000000002</v>
      </c>
      <c r="H142" s="295">
        <v>37.18</v>
      </c>
      <c r="I142" s="295">
        <v>22.22</v>
      </c>
      <c r="J142" s="295">
        <v>92.96</v>
      </c>
      <c r="K142" s="295">
        <v>55.56</v>
      </c>
      <c r="L142" s="296"/>
      <c r="M142" s="296"/>
      <c r="N142" s="296">
        <v>55.78</v>
      </c>
      <c r="O142" s="296">
        <v>33.340000000000003</v>
      </c>
      <c r="P142" s="296">
        <v>74.36</v>
      </c>
      <c r="Q142" s="296">
        <v>44.44</v>
      </c>
      <c r="R142" s="296"/>
      <c r="S142" s="296"/>
      <c r="T142" s="296"/>
      <c r="U142" s="296"/>
      <c r="V142" s="296"/>
      <c r="W142" s="296"/>
    </row>
    <row r="143" spans="1:23" ht="15.75" customHeight="1">
      <c r="A143" s="297">
        <v>136</v>
      </c>
      <c r="B143" s="295">
        <v>46.66</v>
      </c>
      <c r="C143" s="295">
        <v>27.89</v>
      </c>
      <c r="D143" s="295"/>
      <c r="E143" s="295"/>
      <c r="F143" s="295">
        <v>28</v>
      </c>
      <c r="G143" s="295">
        <v>16.73</v>
      </c>
      <c r="H143" s="295">
        <v>37.33</v>
      </c>
      <c r="I143" s="295">
        <v>22.31</v>
      </c>
      <c r="J143" s="295">
        <v>93.32</v>
      </c>
      <c r="K143" s="295">
        <v>55.78</v>
      </c>
      <c r="L143" s="296"/>
      <c r="M143" s="296"/>
      <c r="N143" s="296">
        <v>56</v>
      </c>
      <c r="O143" s="296">
        <v>33.46</v>
      </c>
      <c r="P143" s="296">
        <v>74.66</v>
      </c>
      <c r="Q143" s="296">
        <v>44.62</v>
      </c>
      <c r="R143" s="296"/>
      <c r="S143" s="296"/>
      <c r="T143" s="296"/>
      <c r="U143" s="296"/>
      <c r="V143" s="296"/>
      <c r="W143" s="296"/>
    </row>
    <row r="144" spans="1:23" ht="15.75" customHeight="1">
      <c r="A144" s="297">
        <v>137</v>
      </c>
      <c r="B144" s="295">
        <v>46.85</v>
      </c>
      <c r="C144" s="295">
        <v>28</v>
      </c>
      <c r="D144" s="295"/>
      <c r="E144" s="295"/>
      <c r="F144" s="295">
        <v>28.11</v>
      </c>
      <c r="G144" s="295">
        <v>16.8</v>
      </c>
      <c r="H144" s="295">
        <v>37.479999999999997</v>
      </c>
      <c r="I144" s="295">
        <v>22.4</v>
      </c>
      <c r="J144" s="295">
        <v>93.7</v>
      </c>
      <c r="K144" s="295">
        <v>56</v>
      </c>
      <c r="L144" s="296"/>
      <c r="M144" s="296"/>
      <c r="N144" s="296">
        <v>56.22</v>
      </c>
      <c r="O144" s="296">
        <v>33.6</v>
      </c>
      <c r="P144" s="296">
        <v>74.959999999999994</v>
      </c>
      <c r="Q144" s="296">
        <v>44.8</v>
      </c>
      <c r="R144" s="296"/>
      <c r="S144" s="296"/>
      <c r="T144" s="296"/>
      <c r="U144" s="296"/>
      <c r="V144" s="296"/>
      <c r="W144" s="296"/>
    </row>
    <row r="145" spans="1:23" ht="15.75" customHeight="1">
      <c r="A145" s="297">
        <v>138</v>
      </c>
      <c r="B145" s="295">
        <v>47.04</v>
      </c>
      <c r="C145" s="295">
        <v>28.11</v>
      </c>
      <c r="D145" s="295"/>
      <c r="E145" s="295"/>
      <c r="F145" s="295">
        <v>28.22</v>
      </c>
      <c r="G145" s="295">
        <v>16.87</v>
      </c>
      <c r="H145" s="295">
        <v>37.630000000000003</v>
      </c>
      <c r="I145" s="295">
        <v>22.49</v>
      </c>
      <c r="J145" s="295">
        <v>94.08</v>
      </c>
      <c r="K145" s="295">
        <v>56.22</v>
      </c>
      <c r="L145" s="296"/>
      <c r="M145" s="296"/>
      <c r="N145" s="296">
        <v>56.44</v>
      </c>
      <c r="O145" s="296">
        <v>33.74</v>
      </c>
      <c r="P145" s="296">
        <v>75.260000000000005</v>
      </c>
      <c r="Q145" s="296">
        <v>44.98</v>
      </c>
      <c r="R145" s="296"/>
      <c r="S145" s="296"/>
      <c r="T145" s="296"/>
      <c r="U145" s="296"/>
      <c r="V145" s="296"/>
      <c r="W145" s="296"/>
    </row>
    <row r="146" spans="1:23" ht="15.75" customHeight="1">
      <c r="A146" s="297">
        <v>139</v>
      </c>
      <c r="B146" s="295">
        <v>47.22</v>
      </c>
      <c r="C146" s="295">
        <v>28.22</v>
      </c>
      <c r="D146" s="295"/>
      <c r="E146" s="295"/>
      <c r="F146" s="295">
        <v>28.33</v>
      </c>
      <c r="G146" s="295">
        <v>16.93</v>
      </c>
      <c r="H146" s="295">
        <v>37.78</v>
      </c>
      <c r="I146" s="295">
        <v>22.58</v>
      </c>
      <c r="J146" s="295">
        <v>94.44</v>
      </c>
      <c r="K146" s="295">
        <v>56.44</v>
      </c>
      <c r="L146" s="296"/>
      <c r="M146" s="296"/>
      <c r="N146" s="296">
        <v>56.66</v>
      </c>
      <c r="O146" s="296">
        <v>33.86</v>
      </c>
      <c r="P146" s="296">
        <v>75.56</v>
      </c>
      <c r="Q146" s="296">
        <v>45.16</v>
      </c>
      <c r="R146" s="296"/>
      <c r="S146" s="296"/>
      <c r="T146" s="296"/>
      <c r="U146" s="296"/>
      <c r="V146" s="296"/>
      <c r="W146" s="296"/>
    </row>
    <row r="147" spans="1:23" ht="15.75" customHeight="1">
      <c r="A147" s="297">
        <v>140</v>
      </c>
      <c r="B147" s="295">
        <v>47.41</v>
      </c>
      <c r="C147" s="295">
        <v>28.32</v>
      </c>
      <c r="D147" s="295"/>
      <c r="E147" s="295"/>
      <c r="F147" s="295">
        <v>28.45</v>
      </c>
      <c r="G147" s="295">
        <v>16.989999999999998</v>
      </c>
      <c r="H147" s="295">
        <v>37.93</v>
      </c>
      <c r="I147" s="295">
        <v>22.66</v>
      </c>
      <c r="J147" s="295">
        <v>94.82</v>
      </c>
      <c r="K147" s="295">
        <v>56.64</v>
      </c>
      <c r="L147" s="296"/>
      <c r="M147" s="296"/>
      <c r="N147" s="296">
        <v>56.9</v>
      </c>
      <c r="O147" s="296">
        <v>33.979999999999997</v>
      </c>
      <c r="P147" s="296">
        <v>75.86</v>
      </c>
      <c r="Q147" s="296">
        <v>45.32</v>
      </c>
      <c r="R147" s="296"/>
      <c r="S147" s="296"/>
      <c r="T147" s="296"/>
      <c r="U147" s="296"/>
      <c r="V147" s="296"/>
      <c r="W147" s="296"/>
    </row>
    <row r="148" spans="1:23" ht="15.75" customHeight="1">
      <c r="A148" s="297">
        <v>141</v>
      </c>
      <c r="B148" s="295">
        <v>47.6</v>
      </c>
      <c r="C148" s="295">
        <v>28.43</v>
      </c>
      <c r="D148" s="295"/>
      <c r="E148" s="295"/>
      <c r="F148" s="295">
        <v>28.56</v>
      </c>
      <c r="G148" s="295">
        <v>17.059999999999999</v>
      </c>
      <c r="H148" s="295">
        <v>38.08</v>
      </c>
      <c r="I148" s="295">
        <v>22.74</v>
      </c>
      <c r="J148" s="295">
        <v>95.2</v>
      </c>
      <c r="K148" s="295">
        <v>56.86</v>
      </c>
      <c r="L148" s="296"/>
      <c r="M148" s="296"/>
      <c r="N148" s="296">
        <v>57.12</v>
      </c>
      <c r="O148" s="296">
        <v>34.119999999999997</v>
      </c>
      <c r="P148" s="296">
        <v>76.16</v>
      </c>
      <c r="Q148" s="296">
        <v>45.48</v>
      </c>
      <c r="R148" s="296"/>
      <c r="S148" s="296"/>
      <c r="T148" s="296"/>
      <c r="U148" s="296"/>
      <c r="V148" s="296"/>
      <c r="W148" s="296"/>
    </row>
    <row r="149" spans="1:23" ht="15.75" customHeight="1">
      <c r="A149" s="297">
        <v>142</v>
      </c>
      <c r="B149" s="295">
        <v>47.78</v>
      </c>
      <c r="C149" s="295">
        <v>28.54</v>
      </c>
      <c r="D149" s="295"/>
      <c r="E149" s="295"/>
      <c r="F149" s="295">
        <v>28.67</v>
      </c>
      <c r="G149" s="295">
        <v>17.12</v>
      </c>
      <c r="H149" s="295">
        <v>38.22</v>
      </c>
      <c r="I149" s="295">
        <v>22.83</v>
      </c>
      <c r="J149" s="295">
        <v>95.56</v>
      </c>
      <c r="K149" s="295">
        <v>57.08</v>
      </c>
      <c r="L149" s="296"/>
      <c r="M149" s="296"/>
      <c r="N149" s="296">
        <v>57.34</v>
      </c>
      <c r="O149" s="296">
        <v>34.24</v>
      </c>
      <c r="P149" s="296">
        <v>76.44</v>
      </c>
      <c r="Q149" s="296">
        <v>45.66</v>
      </c>
      <c r="R149" s="296"/>
      <c r="S149" s="296"/>
      <c r="T149" s="296"/>
      <c r="U149" s="296"/>
      <c r="V149" s="296"/>
      <c r="W149" s="296"/>
    </row>
    <row r="150" spans="1:23" ht="15.75" customHeight="1">
      <c r="A150" s="297">
        <v>143</v>
      </c>
      <c r="B150" s="295">
        <v>47.97</v>
      </c>
      <c r="C150" s="295">
        <v>28.65</v>
      </c>
      <c r="D150" s="295"/>
      <c r="E150" s="295"/>
      <c r="F150" s="295">
        <v>28.78</v>
      </c>
      <c r="G150" s="295">
        <v>17.190000000000001</v>
      </c>
      <c r="H150" s="295">
        <v>38.380000000000003</v>
      </c>
      <c r="I150" s="295">
        <v>22.92</v>
      </c>
      <c r="J150" s="295">
        <v>95.94</v>
      </c>
      <c r="K150" s="295">
        <v>57.3</v>
      </c>
      <c r="L150" s="296"/>
      <c r="M150" s="296"/>
      <c r="N150" s="296">
        <v>57.56</v>
      </c>
      <c r="O150" s="296">
        <v>34.380000000000003</v>
      </c>
      <c r="P150" s="296">
        <v>76.760000000000005</v>
      </c>
      <c r="Q150" s="296">
        <v>45.84</v>
      </c>
      <c r="R150" s="296"/>
      <c r="S150" s="296"/>
      <c r="T150" s="296"/>
      <c r="U150" s="296"/>
      <c r="V150" s="296"/>
      <c r="W150" s="296"/>
    </row>
    <row r="151" spans="1:23" ht="15.75" customHeight="1">
      <c r="A151" s="297">
        <v>144</v>
      </c>
      <c r="B151" s="295">
        <v>48.16</v>
      </c>
      <c r="C151" s="295">
        <v>28.76</v>
      </c>
      <c r="D151" s="295"/>
      <c r="E151" s="295"/>
      <c r="F151" s="295">
        <v>28.9</v>
      </c>
      <c r="G151" s="295">
        <v>17.260000000000002</v>
      </c>
      <c r="H151" s="295">
        <v>38.53</v>
      </c>
      <c r="I151" s="295">
        <v>23.01</v>
      </c>
      <c r="J151" s="295">
        <v>96.32</v>
      </c>
      <c r="K151" s="295">
        <v>57.52</v>
      </c>
      <c r="L151" s="296"/>
      <c r="M151" s="296"/>
      <c r="N151" s="296">
        <v>57.8</v>
      </c>
      <c r="O151" s="296">
        <v>34.520000000000003</v>
      </c>
      <c r="P151" s="296">
        <v>77.06</v>
      </c>
      <c r="Q151" s="296">
        <v>46.02</v>
      </c>
      <c r="R151" s="296"/>
      <c r="S151" s="296"/>
      <c r="T151" s="296"/>
      <c r="U151" s="296"/>
      <c r="V151" s="296"/>
      <c r="W151" s="296"/>
    </row>
    <row r="152" spans="1:23" ht="15.75" customHeight="1">
      <c r="A152" s="297">
        <v>145</v>
      </c>
      <c r="B152" s="295">
        <v>48.34</v>
      </c>
      <c r="C152" s="295">
        <v>28.87</v>
      </c>
      <c r="D152" s="295"/>
      <c r="E152" s="295"/>
      <c r="F152" s="295">
        <v>29</v>
      </c>
      <c r="G152" s="295">
        <v>17.32</v>
      </c>
      <c r="H152" s="295">
        <v>38.67</v>
      </c>
      <c r="I152" s="295">
        <v>23.1</v>
      </c>
      <c r="J152" s="295">
        <v>96.68</v>
      </c>
      <c r="K152" s="295">
        <v>57.74</v>
      </c>
      <c r="L152" s="296"/>
      <c r="M152" s="296"/>
      <c r="N152" s="296">
        <v>58</v>
      </c>
      <c r="O152" s="296">
        <v>34.64</v>
      </c>
      <c r="P152" s="296">
        <v>77.34</v>
      </c>
      <c r="Q152" s="296">
        <v>46.2</v>
      </c>
      <c r="R152" s="296"/>
      <c r="S152" s="296"/>
      <c r="T152" s="296"/>
      <c r="U152" s="296"/>
      <c r="V152" s="296"/>
      <c r="W152" s="296"/>
    </row>
    <row r="153" spans="1:23" ht="15.75" customHeight="1">
      <c r="A153" s="297">
        <v>146</v>
      </c>
      <c r="B153" s="295">
        <v>48.53</v>
      </c>
      <c r="C153" s="295">
        <v>28.98</v>
      </c>
      <c r="D153" s="295"/>
      <c r="E153" s="295"/>
      <c r="F153" s="295">
        <v>29.12</v>
      </c>
      <c r="G153" s="295">
        <v>17.39</v>
      </c>
      <c r="H153" s="295">
        <v>38.82</v>
      </c>
      <c r="I153" s="295">
        <v>23.18</v>
      </c>
      <c r="J153" s="295">
        <v>97.06</v>
      </c>
      <c r="K153" s="295">
        <v>57.96</v>
      </c>
      <c r="L153" s="296"/>
      <c r="M153" s="296"/>
      <c r="N153" s="296">
        <v>58.24</v>
      </c>
      <c r="O153" s="296">
        <v>34.78</v>
      </c>
      <c r="P153" s="296">
        <v>77.64</v>
      </c>
      <c r="Q153" s="296">
        <v>46.36</v>
      </c>
      <c r="R153" s="296"/>
      <c r="S153" s="296"/>
      <c r="T153" s="296"/>
      <c r="U153" s="296"/>
      <c r="V153" s="296"/>
      <c r="W153" s="296"/>
    </row>
    <row r="154" spans="1:23" ht="15.75" customHeight="1">
      <c r="A154" s="297">
        <v>147</v>
      </c>
      <c r="B154" s="295">
        <v>48.72</v>
      </c>
      <c r="C154" s="295">
        <v>29.09</v>
      </c>
      <c r="D154" s="295"/>
      <c r="E154" s="295"/>
      <c r="F154" s="295">
        <v>29.23</v>
      </c>
      <c r="G154" s="295">
        <v>17.45</v>
      </c>
      <c r="H154" s="295">
        <v>38.979999999999997</v>
      </c>
      <c r="I154" s="295">
        <v>23.27</v>
      </c>
      <c r="J154" s="295">
        <v>97.44</v>
      </c>
      <c r="K154" s="295">
        <v>58.18</v>
      </c>
      <c r="L154" s="296"/>
      <c r="M154" s="296"/>
      <c r="N154" s="296">
        <v>58.46</v>
      </c>
      <c r="O154" s="296">
        <v>34.9</v>
      </c>
      <c r="P154" s="296">
        <v>77.959999999999994</v>
      </c>
      <c r="Q154" s="296">
        <v>46.54</v>
      </c>
      <c r="R154" s="296"/>
      <c r="S154" s="296"/>
      <c r="T154" s="296"/>
      <c r="U154" s="296"/>
      <c r="V154" s="296"/>
      <c r="W154" s="296"/>
    </row>
    <row r="155" spans="1:23" ht="15.75" customHeight="1">
      <c r="A155" s="297">
        <v>148</v>
      </c>
      <c r="B155" s="295">
        <v>48.9</v>
      </c>
      <c r="C155" s="295">
        <v>29.2</v>
      </c>
      <c r="D155" s="295"/>
      <c r="E155" s="295"/>
      <c r="F155" s="295">
        <v>29.34</v>
      </c>
      <c r="G155" s="295">
        <v>17.52</v>
      </c>
      <c r="H155" s="295">
        <v>39.119999999999997</v>
      </c>
      <c r="I155" s="295">
        <v>23.36</v>
      </c>
      <c r="J155" s="295">
        <v>97.8</v>
      </c>
      <c r="K155" s="295">
        <v>58.4</v>
      </c>
      <c r="L155" s="296"/>
      <c r="M155" s="296"/>
      <c r="N155" s="296">
        <v>58.68</v>
      </c>
      <c r="O155" s="296">
        <v>35.04</v>
      </c>
      <c r="P155" s="296">
        <v>78.239999999999995</v>
      </c>
      <c r="Q155" s="296">
        <v>46.72</v>
      </c>
      <c r="R155" s="296"/>
      <c r="S155" s="296"/>
      <c r="T155" s="296"/>
      <c r="U155" s="296"/>
      <c r="V155" s="296"/>
      <c r="W155" s="296"/>
    </row>
    <row r="156" spans="1:23" ht="15.75" customHeight="1">
      <c r="A156" s="297">
        <v>149</v>
      </c>
      <c r="B156" s="295">
        <v>49.09</v>
      </c>
      <c r="C156" s="295">
        <v>29.31</v>
      </c>
      <c r="D156" s="295"/>
      <c r="E156" s="295"/>
      <c r="F156" s="295">
        <v>29.45</v>
      </c>
      <c r="G156" s="295">
        <v>17.59</v>
      </c>
      <c r="H156" s="295">
        <v>39.270000000000003</v>
      </c>
      <c r="I156" s="295">
        <v>23.45</v>
      </c>
      <c r="J156" s="295">
        <v>98.18</v>
      </c>
      <c r="K156" s="295">
        <v>58.62</v>
      </c>
      <c r="L156" s="296"/>
      <c r="M156" s="296"/>
      <c r="N156" s="296">
        <v>58.9</v>
      </c>
      <c r="O156" s="296">
        <v>35.18</v>
      </c>
      <c r="P156" s="296">
        <v>78.540000000000006</v>
      </c>
      <c r="Q156" s="296">
        <v>46.9</v>
      </c>
      <c r="R156" s="296"/>
      <c r="S156" s="296"/>
      <c r="T156" s="296"/>
      <c r="U156" s="296"/>
      <c r="V156" s="296"/>
      <c r="W156" s="296"/>
    </row>
    <row r="157" spans="1:23" ht="15.75" customHeight="1">
      <c r="A157" s="297">
        <v>150</v>
      </c>
      <c r="B157" s="295">
        <v>49.28</v>
      </c>
      <c r="C157" s="295">
        <v>29.42</v>
      </c>
      <c r="D157" s="295"/>
      <c r="E157" s="295"/>
      <c r="F157" s="295">
        <v>29.57</v>
      </c>
      <c r="G157" s="295">
        <v>17.649999999999999</v>
      </c>
      <c r="H157" s="295">
        <v>39.42</v>
      </c>
      <c r="I157" s="295">
        <v>23.54</v>
      </c>
      <c r="J157" s="295">
        <v>98.56</v>
      </c>
      <c r="K157" s="295">
        <v>58.84</v>
      </c>
      <c r="L157" s="296"/>
      <c r="M157" s="296"/>
      <c r="N157" s="296">
        <v>59.14</v>
      </c>
      <c r="O157" s="296">
        <v>35.299999999999997</v>
      </c>
      <c r="P157" s="296">
        <v>78.84</v>
      </c>
      <c r="Q157" s="296">
        <v>47.08</v>
      </c>
      <c r="R157" s="296"/>
      <c r="S157" s="296"/>
      <c r="T157" s="296"/>
      <c r="U157" s="296"/>
      <c r="V157" s="296"/>
      <c r="W157" s="296"/>
    </row>
    <row r="158" spans="1:23" ht="15.75" customHeight="1">
      <c r="A158" s="297">
        <v>151</v>
      </c>
      <c r="B158" s="295">
        <v>49.43</v>
      </c>
      <c r="C158" s="295">
        <v>29.51</v>
      </c>
      <c r="D158" s="295"/>
      <c r="E158" s="295"/>
      <c r="F158" s="295">
        <v>29.66</v>
      </c>
      <c r="G158" s="295">
        <v>17.71</v>
      </c>
      <c r="H158" s="295">
        <v>39.54</v>
      </c>
      <c r="I158" s="295">
        <v>23.61</v>
      </c>
      <c r="J158" s="295">
        <v>98.86</v>
      </c>
      <c r="K158" s="295">
        <v>59.02</v>
      </c>
      <c r="L158" s="296"/>
      <c r="M158" s="296"/>
      <c r="N158" s="296">
        <v>59.32</v>
      </c>
      <c r="O158" s="296">
        <v>35.42</v>
      </c>
      <c r="P158" s="296">
        <v>79.08</v>
      </c>
      <c r="Q158" s="296">
        <v>47.22</v>
      </c>
      <c r="R158" s="296"/>
      <c r="S158" s="296"/>
      <c r="T158" s="296"/>
      <c r="U158" s="296"/>
      <c r="V158" s="296"/>
      <c r="W158" s="296"/>
    </row>
    <row r="159" spans="1:23" ht="15.75" customHeight="1">
      <c r="A159" s="297">
        <v>152</v>
      </c>
      <c r="B159" s="295">
        <v>49.59</v>
      </c>
      <c r="C159" s="295">
        <v>29.61</v>
      </c>
      <c r="D159" s="295"/>
      <c r="E159" s="295"/>
      <c r="F159" s="295">
        <v>29.75</v>
      </c>
      <c r="G159" s="295">
        <v>17.77</v>
      </c>
      <c r="H159" s="295">
        <v>39.67</v>
      </c>
      <c r="I159" s="295">
        <v>23.69</v>
      </c>
      <c r="J159" s="295">
        <v>98.86</v>
      </c>
      <c r="K159" s="295">
        <v>59.02</v>
      </c>
      <c r="L159" s="296"/>
      <c r="M159" s="296"/>
      <c r="N159" s="296">
        <v>59.5</v>
      </c>
      <c r="O159" s="296">
        <v>35.54</v>
      </c>
      <c r="P159" s="296">
        <v>79.34</v>
      </c>
      <c r="Q159" s="296">
        <v>47.38</v>
      </c>
      <c r="R159" s="296"/>
      <c r="S159" s="296"/>
      <c r="T159" s="296"/>
      <c r="U159" s="296"/>
      <c r="V159" s="296"/>
      <c r="W159" s="296"/>
    </row>
    <row r="160" spans="1:23" ht="15.75" customHeight="1">
      <c r="A160" s="297">
        <v>153</v>
      </c>
      <c r="B160" s="295">
        <v>49.74</v>
      </c>
      <c r="C160" s="295">
        <v>29.7</v>
      </c>
      <c r="D160" s="295"/>
      <c r="E160" s="295"/>
      <c r="F160" s="295">
        <v>29.84</v>
      </c>
      <c r="G160" s="295">
        <v>17.82</v>
      </c>
      <c r="H160" s="295">
        <v>39.79</v>
      </c>
      <c r="I160" s="295">
        <v>23.76</v>
      </c>
      <c r="J160" s="295">
        <v>98.86</v>
      </c>
      <c r="K160" s="295">
        <v>59.02</v>
      </c>
      <c r="L160" s="296"/>
      <c r="M160" s="296"/>
      <c r="N160" s="296">
        <v>59.68</v>
      </c>
      <c r="O160" s="296">
        <v>35.64</v>
      </c>
      <c r="P160" s="296">
        <v>79.58</v>
      </c>
      <c r="Q160" s="296">
        <v>47.52</v>
      </c>
      <c r="R160" s="296"/>
      <c r="S160" s="296"/>
      <c r="T160" s="296"/>
      <c r="U160" s="296"/>
      <c r="V160" s="296"/>
      <c r="W160" s="296"/>
    </row>
    <row r="161" spans="1:23" ht="15.75" customHeight="1">
      <c r="A161" s="297">
        <v>154</v>
      </c>
      <c r="B161" s="295">
        <v>49.9</v>
      </c>
      <c r="C161" s="295">
        <v>29.79</v>
      </c>
      <c r="D161" s="295"/>
      <c r="E161" s="295"/>
      <c r="F161" s="295">
        <v>29.94</v>
      </c>
      <c r="G161" s="295">
        <v>17.87</v>
      </c>
      <c r="H161" s="295">
        <v>39.92</v>
      </c>
      <c r="I161" s="295">
        <v>23.83</v>
      </c>
      <c r="J161" s="295">
        <v>98.86</v>
      </c>
      <c r="K161" s="295">
        <v>59.02</v>
      </c>
      <c r="L161" s="296"/>
      <c r="M161" s="296"/>
      <c r="N161" s="296">
        <v>59.88</v>
      </c>
      <c r="O161" s="296">
        <v>35.74</v>
      </c>
      <c r="P161" s="296">
        <v>79.84</v>
      </c>
      <c r="Q161" s="296">
        <v>47.66</v>
      </c>
      <c r="R161" s="296"/>
      <c r="S161" s="296"/>
      <c r="T161" s="296"/>
      <c r="U161" s="296"/>
      <c r="V161" s="296"/>
      <c r="W161" s="296"/>
    </row>
    <row r="162" spans="1:23" ht="15.75" customHeight="1">
      <c r="A162" s="297">
        <v>155</v>
      </c>
      <c r="B162" s="295">
        <v>50.06</v>
      </c>
      <c r="C162" s="295">
        <v>29.88</v>
      </c>
      <c r="D162" s="295"/>
      <c r="E162" s="295"/>
      <c r="F162" s="295">
        <v>30.04</v>
      </c>
      <c r="G162" s="295">
        <v>17.93</v>
      </c>
      <c r="H162" s="295">
        <v>40.049999999999997</v>
      </c>
      <c r="I162" s="295">
        <v>23.9</v>
      </c>
      <c r="J162" s="295">
        <v>98.86</v>
      </c>
      <c r="K162" s="295">
        <v>59.02</v>
      </c>
      <c r="L162" s="296"/>
      <c r="M162" s="296"/>
      <c r="N162" s="296">
        <v>60.08</v>
      </c>
      <c r="O162" s="296">
        <v>35.86</v>
      </c>
      <c r="P162" s="296">
        <v>80.099999999999994</v>
      </c>
      <c r="Q162" s="296">
        <v>47.8</v>
      </c>
      <c r="R162" s="296"/>
      <c r="S162" s="296"/>
      <c r="T162" s="296"/>
      <c r="U162" s="296"/>
      <c r="V162" s="296"/>
      <c r="W162" s="296"/>
    </row>
    <row r="163" spans="1:23" ht="15.75" customHeight="1">
      <c r="A163" s="297">
        <v>156</v>
      </c>
      <c r="B163" s="295">
        <v>50.21</v>
      </c>
      <c r="C163" s="295">
        <v>29.97</v>
      </c>
      <c r="D163" s="295"/>
      <c r="E163" s="295"/>
      <c r="F163" s="295">
        <v>30.13</v>
      </c>
      <c r="G163" s="295">
        <v>17.98</v>
      </c>
      <c r="H163" s="295">
        <v>40.17</v>
      </c>
      <c r="I163" s="295">
        <v>23.98</v>
      </c>
      <c r="J163" s="295">
        <v>98.86</v>
      </c>
      <c r="K163" s="295">
        <v>59.02</v>
      </c>
      <c r="L163" s="296"/>
      <c r="M163" s="296"/>
      <c r="N163" s="296">
        <v>60.26</v>
      </c>
      <c r="O163" s="296">
        <v>35.96</v>
      </c>
      <c r="P163" s="296">
        <v>80.34</v>
      </c>
      <c r="Q163" s="296">
        <v>47.96</v>
      </c>
      <c r="R163" s="296"/>
      <c r="S163" s="296"/>
      <c r="T163" s="296"/>
      <c r="U163" s="296"/>
      <c r="V163" s="296"/>
      <c r="W163" s="296"/>
    </row>
    <row r="164" spans="1:23" ht="15.75" customHeight="1">
      <c r="A164" s="297">
        <v>157</v>
      </c>
      <c r="B164" s="295">
        <v>50.37</v>
      </c>
      <c r="C164" s="295">
        <v>30.06</v>
      </c>
      <c r="D164" s="295"/>
      <c r="E164" s="295"/>
      <c r="F164" s="295">
        <v>30.22</v>
      </c>
      <c r="G164" s="295">
        <v>18.04</v>
      </c>
      <c r="H164" s="295">
        <v>40.299999999999997</v>
      </c>
      <c r="I164" s="295">
        <v>24.05</v>
      </c>
      <c r="J164" s="295">
        <v>98.86</v>
      </c>
      <c r="K164" s="295">
        <v>59.02</v>
      </c>
      <c r="L164" s="296"/>
      <c r="M164" s="296"/>
      <c r="N164" s="296">
        <v>60.44</v>
      </c>
      <c r="O164" s="296">
        <v>36.08</v>
      </c>
      <c r="P164" s="296">
        <v>80.599999999999994</v>
      </c>
      <c r="Q164" s="296">
        <v>48.1</v>
      </c>
      <c r="R164" s="296"/>
      <c r="S164" s="296"/>
      <c r="T164" s="296"/>
      <c r="U164" s="296"/>
      <c r="V164" s="296"/>
      <c r="W164" s="296"/>
    </row>
    <row r="165" spans="1:23" ht="15.75" customHeight="1">
      <c r="A165" s="297">
        <v>158</v>
      </c>
      <c r="B165" s="295">
        <v>50.52</v>
      </c>
      <c r="C165" s="295">
        <v>30.15</v>
      </c>
      <c r="D165" s="295"/>
      <c r="E165" s="295"/>
      <c r="F165" s="295">
        <v>30.31</v>
      </c>
      <c r="G165" s="295">
        <v>18.09</v>
      </c>
      <c r="H165" s="295">
        <v>40.42</v>
      </c>
      <c r="I165" s="295">
        <v>24.12</v>
      </c>
      <c r="J165" s="295">
        <v>98.86</v>
      </c>
      <c r="K165" s="295">
        <v>59.02</v>
      </c>
      <c r="L165" s="296"/>
      <c r="M165" s="296"/>
      <c r="N165" s="296">
        <v>60.62</v>
      </c>
      <c r="O165" s="296">
        <v>36.18</v>
      </c>
      <c r="P165" s="296">
        <v>80.84</v>
      </c>
      <c r="Q165" s="296">
        <v>48.24</v>
      </c>
      <c r="R165" s="296"/>
      <c r="S165" s="296"/>
      <c r="T165" s="296"/>
      <c r="U165" s="296"/>
      <c r="V165" s="296"/>
      <c r="W165" s="296"/>
    </row>
    <row r="166" spans="1:23" ht="15.75" customHeight="1">
      <c r="A166" s="297">
        <v>159</v>
      </c>
      <c r="B166" s="295">
        <v>50.68</v>
      </c>
      <c r="C166" s="295">
        <v>30.25</v>
      </c>
      <c r="D166" s="295"/>
      <c r="E166" s="295"/>
      <c r="F166" s="295">
        <v>30.41</v>
      </c>
      <c r="G166" s="295">
        <v>18.149999999999999</v>
      </c>
      <c r="H166" s="295">
        <v>40.54</v>
      </c>
      <c r="I166" s="295">
        <v>24.2</v>
      </c>
      <c r="J166" s="295">
        <v>98.86</v>
      </c>
      <c r="K166" s="295">
        <v>59.02</v>
      </c>
      <c r="L166" s="296"/>
      <c r="M166" s="296"/>
      <c r="N166" s="296">
        <v>60.82</v>
      </c>
      <c r="O166" s="296">
        <v>36.299999999999997</v>
      </c>
      <c r="P166" s="296">
        <v>81.08</v>
      </c>
      <c r="Q166" s="296">
        <v>48.4</v>
      </c>
      <c r="R166" s="296"/>
      <c r="S166" s="296"/>
      <c r="T166" s="296"/>
      <c r="U166" s="296"/>
      <c r="V166" s="296"/>
      <c r="W166" s="296"/>
    </row>
    <row r="167" spans="1:23" ht="15.75" customHeight="1">
      <c r="A167" s="297">
        <v>160</v>
      </c>
      <c r="B167" s="295">
        <v>50.83</v>
      </c>
      <c r="C167" s="295">
        <v>30.34</v>
      </c>
      <c r="D167" s="295"/>
      <c r="E167" s="295"/>
      <c r="F167" s="295">
        <v>30.5</v>
      </c>
      <c r="G167" s="295">
        <v>18.2</v>
      </c>
      <c r="H167" s="295">
        <v>40.659999999999997</v>
      </c>
      <c r="I167" s="295">
        <v>24.27</v>
      </c>
      <c r="J167" s="295">
        <v>98.86</v>
      </c>
      <c r="K167" s="295">
        <v>59.02</v>
      </c>
      <c r="L167" s="296"/>
      <c r="M167" s="296"/>
      <c r="N167" s="296">
        <v>61</v>
      </c>
      <c r="O167" s="296">
        <v>36.4</v>
      </c>
      <c r="P167" s="296">
        <v>81.319999999999993</v>
      </c>
      <c r="Q167" s="296">
        <v>48.54</v>
      </c>
      <c r="R167" s="296"/>
      <c r="S167" s="296"/>
      <c r="T167" s="296"/>
      <c r="U167" s="296"/>
      <c r="V167" s="296"/>
      <c r="W167" s="296"/>
    </row>
    <row r="168" spans="1:23" ht="15.75" customHeight="1">
      <c r="A168" s="297">
        <v>161</v>
      </c>
      <c r="B168" s="295">
        <v>50.99</v>
      </c>
      <c r="C168" s="295">
        <v>30.43</v>
      </c>
      <c r="D168" s="295"/>
      <c r="E168" s="295"/>
      <c r="F168" s="295">
        <v>30.59</v>
      </c>
      <c r="G168" s="295">
        <v>18.260000000000002</v>
      </c>
      <c r="H168" s="295">
        <v>40.79</v>
      </c>
      <c r="I168" s="295">
        <v>24.34</v>
      </c>
      <c r="J168" s="295">
        <v>98.86</v>
      </c>
      <c r="K168" s="295">
        <v>59.02</v>
      </c>
      <c r="L168" s="296"/>
      <c r="M168" s="296"/>
      <c r="N168" s="296">
        <v>61.18</v>
      </c>
      <c r="O168" s="296">
        <v>36.520000000000003</v>
      </c>
      <c r="P168" s="296">
        <v>81.58</v>
      </c>
      <c r="Q168" s="296">
        <v>48.68</v>
      </c>
      <c r="R168" s="296"/>
      <c r="S168" s="296"/>
      <c r="T168" s="296"/>
      <c r="U168" s="296"/>
      <c r="V168" s="296"/>
      <c r="W168" s="296"/>
    </row>
    <row r="169" spans="1:23" ht="15.75" customHeight="1">
      <c r="A169" s="297">
        <v>162</v>
      </c>
      <c r="B169" s="295">
        <v>51.14</v>
      </c>
      <c r="C169" s="295">
        <v>30.52</v>
      </c>
      <c r="D169" s="295"/>
      <c r="E169" s="295"/>
      <c r="F169" s="295">
        <v>30.68</v>
      </c>
      <c r="G169" s="295">
        <v>18.309999999999999</v>
      </c>
      <c r="H169" s="295">
        <v>40.909999999999997</v>
      </c>
      <c r="I169" s="295">
        <v>24.42</v>
      </c>
      <c r="J169" s="295">
        <v>98.86</v>
      </c>
      <c r="K169" s="295">
        <v>59.02</v>
      </c>
      <c r="L169" s="296"/>
      <c r="M169" s="296"/>
      <c r="N169" s="296">
        <v>61.36</v>
      </c>
      <c r="O169" s="296">
        <v>36.619999999999997</v>
      </c>
      <c r="P169" s="296">
        <v>81.819999999999993</v>
      </c>
      <c r="Q169" s="296">
        <v>48.84</v>
      </c>
      <c r="R169" s="296"/>
      <c r="S169" s="296"/>
      <c r="T169" s="296"/>
      <c r="U169" s="296"/>
      <c r="V169" s="296"/>
      <c r="W169" s="296"/>
    </row>
    <row r="170" spans="1:23" ht="15.75" customHeight="1">
      <c r="A170" s="297">
        <v>163</v>
      </c>
      <c r="B170" s="295">
        <v>51.3</v>
      </c>
      <c r="C170" s="295">
        <v>30.61</v>
      </c>
      <c r="D170" s="295"/>
      <c r="E170" s="295"/>
      <c r="F170" s="295">
        <v>30.78</v>
      </c>
      <c r="G170" s="295">
        <v>18.37</v>
      </c>
      <c r="H170" s="295">
        <v>41.04</v>
      </c>
      <c r="I170" s="295">
        <v>24.49</v>
      </c>
      <c r="J170" s="295">
        <v>98.86</v>
      </c>
      <c r="K170" s="295">
        <v>59.02</v>
      </c>
      <c r="L170" s="296"/>
      <c r="M170" s="296"/>
      <c r="N170" s="296">
        <v>61.56</v>
      </c>
      <c r="O170" s="296">
        <v>36.74</v>
      </c>
      <c r="P170" s="296">
        <v>82.08</v>
      </c>
      <c r="Q170" s="296">
        <v>48.98</v>
      </c>
      <c r="R170" s="296"/>
      <c r="S170" s="296"/>
      <c r="T170" s="296"/>
      <c r="U170" s="296"/>
      <c r="V170" s="296"/>
      <c r="W170" s="296"/>
    </row>
    <row r="171" spans="1:23" ht="15.75" customHeight="1">
      <c r="A171" s="297">
        <v>164</v>
      </c>
      <c r="B171" s="295">
        <v>51.46</v>
      </c>
      <c r="C171" s="295">
        <v>30.7</v>
      </c>
      <c r="D171" s="295"/>
      <c r="E171" s="295"/>
      <c r="F171" s="295">
        <v>30.88</v>
      </c>
      <c r="G171" s="295">
        <v>18.420000000000002</v>
      </c>
      <c r="H171" s="295">
        <v>41.17</v>
      </c>
      <c r="I171" s="295">
        <v>24.56</v>
      </c>
      <c r="J171" s="295">
        <v>98.86</v>
      </c>
      <c r="K171" s="295">
        <v>59.02</v>
      </c>
      <c r="L171" s="296"/>
      <c r="M171" s="296"/>
      <c r="N171" s="296">
        <v>61.76</v>
      </c>
      <c r="O171" s="296">
        <v>36.840000000000003</v>
      </c>
      <c r="P171" s="296">
        <v>82.34</v>
      </c>
      <c r="Q171" s="296">
        <v>49.12</v>
      </c>
      <c r="R171" s="296"/>
      <c r="S171" s="296"/>
      <c r="T171" s="296"/>
      <c r="U171" s="296"/>
      <c r="V171" s="296"/>
      <c r="W171" s="296"/>
    </row>
    <row r="172" spans="1:23" ht="15.75" customHeight="1">
      <c r="A172" s="297">
        <v>165</v>
      </c>
      <c r="B172" s="295">
        <v>51.61</v>
      </c>
      <c r="C172" s="295">
        <v>30.8</v>
      </c>
      <c r="D172" s="295"/>
      <c r="E172" s="295"/>
      <c r="F172" s="295">
        <v>30.97</v>
      </c>
      <c r="G172" s="295">
        <v>18.48</v>
      </c>
      <c r="H172" s="295">
        <v>41.29</v>
      </c>
      <c r="I172" s="295">
        <v>24.64</v>
      </c>
      <c r="J172" s="295">
        <v>98.86</v>
      </c>
      <c r="K172" s="295">
        <v>59.02</v>
      </c>
      <c r="L172" s="296"/>
      <c r="M172" s="296"/>
      <c r="N172" s="296">
        <v>61.94</v>
      </c>
      <c r="O172" s="296">
        <v>36.96</v>
      </c>
      <c r="P172" s="296">
        <v>82.58</v>
      </c>
      <c r="Q172" s="296">
        <v>49.28</v>
      </c>
      <c r="R172" s="296"/>
      <c r="S172" s="296"/>
      <c r="T172" s="296"/>
      <c r="U172" s="296"/>
      <c r="V172" s="296"/>
      <c r="W172" s="296"/>
    </row>
    <row r="173" spans="1:23" ht="15.75" customHeight="1">
      <c r="A173" s="297">
        <v>166</v>
      </c>
      <c r="B173" s="295">
        <v>51.77</v>
      </c>
      <c r="C173" s="295">
        <v>30.89</v>
      </c>
      <c r="D173" s="295"/>
      <c r="E173" s="295"/>
      <c r="F173" s="295">
        <v>31.06</v>
      </c>
      <c r="G173" s="295">
        <v>18.53</v>
      </c>
      <c r="H173" s="295">
        <v>41.42</v>
      </c>
      <c r="I173" s="295">
        <v>24.71</v>
      </c>
      <c r="J173" s="295">
        <v>98.86</v>
      </c>
      <c r="K173" s="295">
        <v>59.02</v>
      </c>
      <c r="L173" s="296"/>
      <c r="M173" s="296"/>
      <c r="N173" s="296">
        <v>62.12</v>
      </c>
      <c r="O173" s="296">
        <v>37.06</v>
      </c>
      <c r="P173" s="296">
        <v>82.84</v>
      </c>
      <c r="Q173" s="296">
        <v>49.42</v>
      </c>
      <c r="R173" s="296"/>
      <c r="S173" s="296"/>
      <c r="T173" s="296"/>
      <c r="U173" s="296"/>
      <c r="V173" s="296"/>
      <c r="W173" s="296"/>
    </row>
    <row r="174" spans="1:23" ht="15.75" customHeight="1">
      <c r="A174" s="297">
        <v>167</v>
      </c>
      <c r="B174" s="295">
        <v>51.92</v>
      </c>
      <c r="C174" s="295">
        <v>30.98</v>
      </c>
      <c r="D174" s="295"/>
      <c r="E174" s="295"/>
      <c r="F174" s="295">
        <v>31.15</v>
      </c>
      <c r="G174" s="295">
        <v>18.59</v>
      </c>
      <c r="H174" s="295">
        <v>41.54</v>
      </c>
      <c r="I174" s="295">
        <v>24.78</v>
      </c>
      <c r="J174" s="295">
        <v>98.86</v>
      </c>
      <c r="K174" s="295">
        <v>59.02</v>
      </c>
      <c r="L174" s="296"/>
      <c r="M174" s="296"/>
      <c r="N174" s="296">
        <v>62.3</v>
      </c>
      <c r="O174" s="296">
        <v>37.18</v>
      </c>
      <c r="P174" s="296">
        <v>83.08</v>
      </c>
      <c r="Q174" s="296">
        <v>49.56</v>
      </c>
      <c r="R174" s="296"/>
      <c r="S174" s="296"/>
      <c r="T174" s="296"/>
      <c r="U174" s="296"/>
      <c r="V174" s="296"/>
      <c r="W174" s="296"/>
    </row>
    <row r="175" spans="1:23" ht="15.75" customHeight="1">
      <c r="A175" s="297">
        <v>168</v>
      </c>
      <c r="B175" s="295">
        <v>52.08</v>
      </c>
      <c r="C175" s="295">
        <v>31.07</v>
      </c>
      <c r="D175" s="295"/>
      <c r="E175" s="295"/>
      <c r="F175" s="295">
        <v>31.25</v>
      </c>
      <c r="G175" s="295">
        <v>18.64</v>
      </c>
      <c r="H175" s="295">
        <v>41.66</v>
      </c>
      <c r="I175" s="295">
        <v>24.86</v>
      </c>
      <c r="J175" s="295">
        <v>98.86</v>
      </c>
      <c r="K175" s="295">
        <v>59.02</v>
      </c>
      <c r="L175" s="296"/>
      <c r="M175" s="296"/>
      <c r="N175" s="296">
        <v>62.5</v>
      </c>
      <c r="O175" s="296">
        <v>37.28</v>
      </c>
      <c r="P175" s="296">
        <v>83.32</v>
      </c>
      <c r="Q175" s="296">
        <v>49.72</v>
      </c>
      <c r="R175" s="296"/>
      <c r="S175" s="296"/>
      <c r="T175" s="296"/>
      <c r="U175" s="296"/>
      <c r="V175" s="296"/>
      <c r="W175" s="296"/>
    </row>
    <row r="176" spans="1:23" ht="15.75" customHeight="1">
      <c r="A176" s="297">
        <v>169</v>
      </c>
      <c r="B176" s="295">
        <v>52.23</v>
      </c>
      <c r="C176" s="295">
        <v>31.16</v>
      </c>
      <c r="D176" s="295"/>
      <c r="E176" s="295"/>
      <c r="F176" s="295">
        <v>31.34</v>
      </c>
      <c r="G176" s="295">
        <v>18.7</v>
      </c>
      <c r="H176" s="295">
        <v>41.78</v>
      </c>
      <c r="I176" s="295">
        <v>24.93</v>
      </c>
      <c r="J176" s="295">
        <v>98.86</v>
      </c>
      <c r="K176" s="295">
        <v>59.02</v>
      </c>
      <c r="L176" s="296"/>
      <c r="M176" s="296"/>
      <c r="N176" s="296">
        <v>62.68</v>
      </c>
      <c r="O176" s="296">
        <v>37.4</v>
      </c>
      <c r="P176" s="296">
        <v>83.56</v>
      </c>
      <c r="Q176" s="296">
        <v>49.86</v>
      </c>
      <c r="R176" s="296"/>
      <c r="S176" s="296"/>
      <c r="T176" s="296"/>
      <c r="U176" s="296"/>
      <c r="V176" s="296"/>
      <c r="W176" s="296"/>
    </row>
    <row r="177" spans="1:23" ht="15.75" customHeight="1">
      <c r="A177" s="297">
        <v>170</v>
      </c>
      <c r="B177" s="295">
        <v>52.39</v>
      </c>
      <c r="C177" s="295">
        <v>31.25</v>
      </c>
      <c r="D177" s="295"/>
      <c r="E177" s="295"/>
      <c r="F177" s="295">
        <v>31.43</v>
      </c>
      <c r="G177" s="295">
        <v>18.75</v>
      </c>
      <c r="H177" s="295">
        <v>41.91</v>
      </c>
      <c r="I177" s="295">
        <v>25</v>
      </c>
      <c r="J177" s="295">
        <v>98.86</v>
      </c>
      <c r="K177" s="295">
        <v>59.02</v>
      </c>
      <c r="L177" s="296"/>
      <c r="M177" s="296"/>
      <c r="N177" s="296">
        <v>62.86</v>
      </c>
      <c r="O177" s="296">
        <v>37.5</v>
      </c>
      <c r="P177" s="296">
        <v>83.82</v>
      </c>
      <c r="Q177" s="296">
        <v>50</v>
      </c>
      <c r="R177" s="296"/>
      <c r="S177" s="296"/>
      <c r="T177" s="296"/>
      <c r="U177" s="296"/>
      <c r="V177" s="296"/>
      <c r="W177" s="296"/>
    </row>
    <row r="178" spans="1:23" ht="15.75" customHeight="1">
      <c r="A178" s="297">
        <v>171</v>
      </c>
      <c r="B178" s="295">
        <v>52.54</v>
      </c>
      <c r="C178" s="295">
        <v>31.34</v>
      </c>
      <c r="D178" s="295"/>
      <c r="E178" s="295"/>
      <c r="F178" s="295">
        <v>31.52</v>
      </c>
      <c r="G178" s="295">
        <v>18.8</v>
      </c>
      <c r="H178" s="295">
        <v>42.03</v>
      </c>
      <c r="I178" s="295">
        <v>25.07</v>
      </c>
      <c r="J178" s="295">
        <v>98.86</v>
      </c>
      <c r="K178" s="295">
        <v>59.02</v>
      </c>
      <c r="L178" s="296"/>
      <c r="M178" s="296"/>
      <c r="N178" s="296">
        <v>63.04</v>
      </c>
      <c r="O178" s="296">
        <v>37.6</v>
      </c>
      <c r="P178" s="296">
        <v>84.06</v>
      </c>
      <c r="Q178" s="296">
        <v>50.14</v>
      </c>
      <c r="R178" s="296"/>
      <c r="S178" s="296"/>
      <c r="T178" s="296"/>
      <c r="U178" s="296"/>
      <c r="V178" s="296"/>
      <c r="W178" s="296"/>
    </row>
    <row r="179" spans="1:23" ht="15.75" customHeight="1">
      <c r="A179" s="297">
        <v>172</v>
      </c>
      <c r="B179" s="295">
        <v>52.7</v>
      </c>
      <c r="C179" s="295">
        <v>31.44</v>
      </c>
      <c r="D179" s="295"/>
      <c r="E179" s="295"/>
      <c r="F179" s="295">
        <v>31.62</v>
      </c>
      <c r="G179" s="295">
        <v>18.86</v>
      </c>
      <c r="H179" s="295">
        <v>42.16</v>
      </c>
      <c r="I179" s="295">
        <v>25.15</v>
      </c>
      <c r="J179" s="295">
        <v>98.86</v>
      </c>
      <c r="K179" s="295">
        <v>59.02</v>
      </c>
      <c r="L179" s="296"/>
      <c r="M179" s="296"/>
      <c r="N179" s="296">
        <v>63.24</v>
      </c>
      <c r="O179" s="296">
        <v>37.72</v>
      </c>
      <c r="P179" s="296">
        <v>84.32</v>
      </c>
      <c r="Q179" s="296">
        <v>50.3</v>
      </c>
      <c r="R179" s="296"/>
      <c r="S179" s="296"/>
      <c r="T179" s="296"/>
      <c r="U179" s="296"/>
      <c r="V179" s="296"/>
      <c r="W179" s="296"/>
    </row>
    <row r="180" spans="1:23" ht="15.75" customHeight="1">
      <c r="A180" s="297">
        <v>173</v>
      </c>
      <c r="B180" s="295">
        <v>52.86</v>
      </c>
      <c r="C180" s="295">
        <v>31.53</v>
      </c>
      <c r="D180" s="295"/>
      <c r="E180" s="295"/>
      <c r="F180" s="295">
        <v>31.72</v>
      </c>
      <c r="G180" s="295">
        <v>18.920000000000002</v>
      </c>
      <c r="H180" s="295">
        <v>42.29</v>
      </c>
      <c r="I180" s="295">
        <v>25.22</v>
      </c>
      <c r="J180" s="295">
        <v>98.86</v>
      </c>
      <c r="K180" s="295">
        <v>59.02</v>
      </c>
      <c r="L180" s="296"/>
      <c r="M180" s="296"/>
      <c r="N180" s="296">
        <v>63.44</v>
      </c>
      <c r="O180" s="296">
        <v>37.840000000000003</v>
      </c>
      <c r="P180" s="296">
        <v>84.58</v>
      </c>
      <c r="Q180" s="296">
        <v>50.44</v>
      </c>
      <c r="R180" s="296"/>
      <c r="S180" s="296"/>
      <c r="T180" s="296"/>
      <c r="U180" s="296"/>
      <c r="V180" s="296"/>
      <c r="W180" s="296"/>
    </row>
    <row r="181" spans="1:23" ht="15.75" customHeight="1">
      <c r="A181" s="297">
        <v>174</v>
      </c>
      <c r="B181" s="295">
        <v>53.01</v>
      </c>
      <c r="C181" s="295">
        <v>31.62</v>
      </c>
      <c r="D181" s="295"/>
      <c r="E181" s="295"/>
      <c r="F181" s="295">
        <v>31.81</v>
      </c>
      <c r="G181" s="295">
        <v>18.97</v>
      </c>
      <c r="H181" s="295">
        <v>42.41</v>
      </c>
      <c r="I181" s="295">
        <v>25.3</v>
      </c>
      <c r="J181" s="295">
        <v>98.86</v>
      </c>
      <c r="K181" s="295">
        <v>59.02</v>
      </c>
      <c r="L181" s="296"/>
      <c r="M181" s="296"/>
      <c r="N181" s="296">
        <v>63.62</v>
      </c>
      <c r="O181" s="296">
        <v>37.94</v>
      </c>
      <c r="P181" s="296">
        <v>84.82</v>
      </c>
      <c r="Q181" s="296">
        <v>50.6</v>
      </c>
      <c r="R181" s="296"/>
      <c r="S181" s="296"/>
      <c r="T181" s="296"/>
      <c r="U181" s="296"/>
      <c r="V181" s="296"/>
      <c r="W181" s="296"/>
    </row>
    <row r="182" spans="1:23" ht="15.75" customHeight="1">
      <c r="A182" s="297">
        <v>175</v>
      </c>
      <c r="B182" s="295">
        <v>53.17</v>
      </c>
      <c r="C182" s="295">
        <v>31.71</v>
      </c>
      <c r="D182" s="295"/>
      <c r="E182" s="295"/>
      <c r="F182" s="295">
        <v>31.9</v>
      </c>
      <c r="G182" s="295">
        <v>19.03</v>
      </c>
      <c r="H182" s="295">
        <v>42.54</v>
      </c>
      <c r="I182" s="295">
        <v>25.37</v>
      </c>
      <c r="J182" s="295">
        <v>98.86</v>
      </c>
      <c r="K182" s="295">
        <v>59.02</v>
      </c>
      <c r="L182" s="296"/>
      <c r="M182" s="296"/>
      <c r="N182" s="296">
        <v>63.8</v>
      </c>
      <c r="O182" s="296">
        <v>38.06</v>
      </c>
      <c r="P182" s="296">
        <v>85.08</v>
      </c>
      <c r="Q182" s="296">
        <v>50.74</v>
      </c>
      <c r="R182" s="296"/>
      <c r="S182" s="296"/>
      <c r="T182" s="296"/>
      <c r="U182" s="296"/>
      <c r="V182" s="296"/>
      <c r="W182" s="296"/>
    </row>
    <row r="183" spans="1:23" ht="15.75" customHeight="1">
      <c r="A183" s="297">
        <v>176</v>
      </c>
      <c r="B183" s="295">
        <v>53.32</v>
      </c>
      <c r="C183" s="295">
        <v>31.8</v>
      </c>
      <c r="D183" s="295"/>
      <c r="E183" s="295"/>
      <c r="F183" s="295">
        <v>31.99</v>
      </c>
      <c r="G183" s="295">
        <v>19.079999999999998</v>
      </c>
      <c r="H183" s="295">
        <v>42.66</v>
      </c>
      <c r="I183" s="295">
        <v>25.44</v>
      </c>
      <c r="J183" s="295">
        <v>98.86</v>
      </c>
      <c r="K183" s="295">
        <v>59.02</v>
      </c>
      <c r="L183" s="296"/>
      <c r="M183" s="296"/>
      <c r="N183" s="296">
        <v>63.98</v>
      </c>
      <c r="O183" s="296">
        <v>38.159999999999997</v>
      </c>
      <c r="P183" s="296">
        <v>85.32</v>
      </c>
      <c r="Q183" s="296">
        <v>50.88</v>
      </c>
      <c r="R183" s="296"/>
      <c r="S183" s="296"/>
      <c r="T183" s="296"/>
      <c r="U183" s="296"/>
      <c r="V183" s="296"/>
      <c r="W183" s="296"/>
    </row>
    <row r="184" spans="1:23" ht="15.75" customHeight="1">
      <c r="A184" s="297">
        <v>177</v>
      </c>
      <c r="B184" s="295">
        <v>53.48</v>
      </c>
      <c r="C184" s="295">
        <v>31.89</v>
      </c>
      <c r="D184" s="295"/>
      <c r="E184" s="295"/>
      <c r="F184" s="295">
        <v>32.090000000000003</v>
      </c>
      <c r="G184" s="295">
        <v>19.13</v>
      </c>
      <c r="H184" s="295">
        <v>42.78</v>
      </c>
      <c r="I184" s="295">
        <v>25.51</v>
      </c>
      <c r="J184" s="295">
        <v>98.86</v>
      </c>
      <c r="K184" s="295">
        <v>59.02</v>
      </c>
      <c r="L184" s="296"/>
      <c r="M184" s="296"/>
      <c r="N184" s="296">
        <v>64.180000000000007</v>
      </c>
      <c r="O184" s="296">
        <v>38.26</v>
      </c>
      <c r="P184" s="296">
        <v>85.56</v>
      </c>
      <c r="Q184" s="296">
        <v>51.02</v>
      </c>
      <c r="R184" s="296"/>
      <c r="S184" s="296"/>
      <c r="T184" s="296"/>
      <c r="U184" s="296"/>
      <c r="V184" s="296"/>
      <c r="W184" s="296"/>
    </row>
    <row r="185" spans="1:23" ht="15.75" customHeight="1">
      <c r="A185" s="297">
        <v>178</v>
      </c>
      <c r="B185" s="295">
        <v>53.63</v>
      </c>
      <c r="C185" s="295">
        <v>31.98</v>
      </c>
      <c r="D185" s="295"/>
      <c r="E185" s="295"/>
      <c r="F185" s="295">
        <v>32.18</v>
      </c>
      <c r="G185" s="295">
        <v>19.190000000000001</v>
      </c>
      <c r="H185" s="295">
        <v>42.9</v>
      </c>
      <c r="I185" s="295">
        <v>25.58</v>
      </c>
      <c r="J185" s="295">
        <v>98.86</v>
      </c>
      <c r="K185" s="295">
        <v>59.02</v>
      </c>
      <c r="L185" s="296"/>
      <c r="M185" s="296"/>
      <c r="N185" s="296">
        <v>64.36</v>
      </c>
      <c r="O185" s="296">
        <v>38.380000000000003</v>
      </c>
      <c r="P185" s="296">
        <v>85.8</v>
      </c>
      <c r="Q185" s="296">
        <v>51.16</v>
      </c>
      <c r="R185" s="296"/>
      <c r="S185" s="296"/>
      <c r="T185" s="296"/>
      <c r="U185" s="296"/>
      <c r="V185" s="296"/>
      <c r="W185" s="296"/>
    </row>
    <row r="186" spans="1:23" ht="15.75" customHeight="1">
      <c r="A186" s="297">
        <v>179</v>
      </c>
      <c r="B186" s="295">
        <v>53.79</v>
      </c>
      <c r="C186" s="295">
        <v>32.08</v>
      </c>
      <c r="D186" s="295"/>
      <c r="E186" s="295"/>
      <c r="F186" s="295">
        <v>32.270000000000003</v>
      </c>
      <c r="G186" s="295">
        <v>19.25</v>
      </c>
      <c r="H186" s="295">
        <v>43.03</v>
      </c>
      <c r="I186" s="295">
        <v>25.66</v>
      </c>
      <c r="J186" s="295">
        <v>98.86</v>
      </c>
      <c r="K186" s="295">
        <v>59.02</v>
      </c>
      <c r="L186" s="296"/>
      <c r="M186" s="296"/>
      <c r="N186" s="296">
        <v>64.540000000000006</v>
      </c>
      <c r="O186" s="296">
        <v>38.5</v>
      </c>
      <c r="P186" s="296">
        <v>86.06</v>
      </c>
      <c r="Q186" s="296">
        <v>51.32</v>
      </c>
      <c r="R186" s="296"/>
      <c r="S186" s="296"/>
      <c r="T186" s="296"/>
      <c r="U186" s="296"/>
      <c r="V186" s="296"/>
      <c r="W186" s="296"/>
    </row>
    <row r="187" spans="1:23" ht="15.75" customHeight="1">
      <c r="A187" s="297">
        <v>180</v>
      </c>
      <c r="B187" s="295">
        <v>53.95</v>
      </c>
      <c r="C187" s="295">
        <v>32.17</v>
      </c>
      <c r="D187" s="295"/>
      <c r="E187" s="295"/>
      <c r="F187" s="295">
        <v>32.369999999999997</v>
      </c>
      <c r="G187" s="295">
        <v>19.3</v>
      </c>
      <c r="H187" s="295">
        <v>43.16</v>
      </c>
      <c r="I187" s="295">
        <v>25.74</v>
      </c>
      <c r="J187" s="295">
        <v>98.86</v>
      </c>
      <c r="K187" s="295">
        <v>59.02</v>
      </c>
      <c r="L187" s="296"/>
      <c r="M187" s="296"/>
      <c r="N187" s="296">
        <v>64.739999999999995</v>
      </c>
      <c r="O187" s="296">
        <v>38.6</v>
      </c>
      <c r="P187" s="296">
        <v>86.32</v>
      </c>
      <c r="Q187" s="296">
        <v>51.48</v>
      </c>
      <c r="R187" s="296"/>
      <c r="S187" s="296"/>
      <c r="T187" s="296"/>
      <c r="U187" s="296"/>
      <c r="V187" s="296"/>
      <c r="W187" s="296"/>
    </row>
    <row r="188" spans="1:23" ht="15.75" customHeight="1">
      <c r="A188" s="297">
        <v>181</v>
      </c>
      <c r="B188" s="295">
        <v>54.1</v>
      </c>
      <c r="C188" s="295">
        <v>32.26</v>
      </c>
      <c r="D188" s="295"/>
      <c r="E188" s="295"/>
      <c r="F188" s="295">
        <v>32.46</v>
      </c>
      <c r="G188" s="295">
        <v>19.36</v>
      </c>
      <c r="H188" s="295">
        <v>43.28</v>
      </c>
      <c r="I188" s="295">
        <v>25.81</v>
      </c>
      <c r="J188" s="295">
        <v>98.86</v>
      </c>
      <c r="K188" s="295">
        <v>59.02</v>
      </c>
      <c r="L188" s="296"/>
      <c r="M188" s="296"/>
      <c r="N188" s="296">
        <v>64.92</v>
      </c>
      <c r="O188" s="296">
        <v>38.72</v>
      </c>
      <c r="P188" s="296">
        <v>86.56</v>
      </c>
      <c r="Q188" s="296">
        <v>51.62</v>
      </c>
      <c r="R188" s="296"/>
      <c r="S188" s="296"/>
      <c r="T188" s="296"/>
      <c r="U188" s="296"/>
      <c r="V188" s="296"/>
      <c r="W188" s="296"/>
    </row>
    <row r="189" spans="1:23" ht="15.75" customHeight="1">
      <c r="A189" s="297">
        <v>182</v>
      </c>
      <c r="B189" s="295">
        <v>54.26</v>
      </c>
      <c r="C189" s="295">
        <v>32.35</v>
      </c>
      <c r="D189" s="295"/>
      <c r="E189" s="295"/>
      <c r="F189" s="295">
        <v>32.56</v>
      </c>
      <c r="G189" s="295">
        <v>19.41</v>
      </c>
      <c r="H189" s="295">
        <v>43.41</v>
      </c>
      <c r="I189" s="295">
        <v>25.88</v>
      </c>
      <c r="J189" s="295">
        <v>98.86</v>
      </c>
      <c r="K189" s="295">
        <v>59.02</v>
      </c>
      <c r="L189" s="296"/>
      <c r="M189" s="296"/>
      <c r="N189" s="296">
        <v>65.12</v>
      </c>
      <c r="O189" s="296">
        <v>38.82</v>
      </c>
      <c r="P189" s="296">
        <v>86.82</v>
      </c>
      <c r="Q189" s="296">
        <v>51.76</v>
      </c>
      <c r="R189" s="296"/>
      <c r="S189" s="296"/>
      <c r="T189" s="296"/>
      <c r="U189" s="296"/>
      <c r="V189" s="296"/>
      <c r="W189" s="296"/>
    </row>
    <row r="190" spans="1:23" ht="15.75" customHeight="1">
      <c r="A190" s="297">
        <v>183</v>
      </c>
      <c r="B190" s="295">
        <v>54.41</v>
      </c>
      <c r="C190" s="295">
        <v>32.44</v>
      </c>
      <c r="D190" s="295"/>
      <c r="E190" s="295"/>
      <c r="F190" s="295">
        <v>32.65</v>
      </c>
      <c r="G190" s="295">
        <v>19.46</v>
      </c>
      <c r="H190" s="295">
        <v>43.53</v>
      </c>
      <c r="I190" s="295">
        <v>25.95</v>
      </c>
      <c r="J190" s="295">
        <v>98.86</v>
      </c>
      <c r="K190" s="295">
        <v>59.02</v>
      </c>
      <c r="L190" s="296"/>
      <c r="M190" s="296"/>
      <c r="N190" s="296">
        <v>65.3</v>
      </c>
      <c r="O190" s="296">
        <v>38.92</v>
      </c>
      <c r="P190" s="296">
        <v>87.06</v>
      </c>
      <c r="Q190" s="296">
        <v>51.9</v>
      </c>
      <c r="R190" s="296"/>
      <c r="S190" s="296"/>
      <c r="T190" s="296"/>
      <c r="U190" s="296"/>
      <c r="V190" s="296"/>
      <c r="W190" s="296"/>
    </row>
    <row r="191" spans="1:23" ht="15.75" customHeight="1">
      <c r="A191" s="297">
        <v>184</v>
      </c>
      <c r="B191" s="295">
        <v>54.57</v>
      </c>
      <c r="C191" s="295">
        <v>32.53</v>
      </c>
      <c r="D191" s="295"/>
      <c r="E191" s="295"/>
      <c r="F191" s="295">
        <v>32.74</v>
      </c>
      <c r="G191" s="295">
        <v>19.52</v>
      </c>
      <c r="H191" s="295">
        <v>43.66</v>
      </c>
      <c r="I191" s="295">
        <v>26.02</v>
      </c>
      <c r="J191" s="295">
        <v>98.86</v>
      </c>
      <c r="K191" s="295">
        <v>59.02</v>
      </c>
      <c r="L191" s="296"/>
      <c r="M191" s="296"/>
      <c r="N191" s="296">
        <v>65.48</v>
      </c>
      <c r="O191" s="296">
        <v>39.04</v>
      </c>
      <c r="P191" s="296">
        <v>87.32</v>
      </c>
      <c r="Q191" s="296">
        <v>52.04</v>
      </c>
      <c r="R191" s="296"/>
      <c r="S191" s="296"/>
      <c r="T191" s="296"/>
      <c r="U191" s="296"/>
      <c r="V191" s="296"/>
      <c r="W191" s="296"/>
    </row>
    <row r="192" spans="1:23" ht="15.75" customHeight="1">
      <c r="A192" s="297">
        <v>185</v>
      </c>
      <c r="B192" s="295">
        <v>54.72</v>
      </c>
      <c r="C192" s="295">
        <v>32.630000000000003</v>
      </c>
      <c r="D192" s="295"/>
      <c r="E192" s="295"/>
      <c r="F192" s="295">
        <v>32.83</v>
      </c>
      <c r="G192" s="295">
        <v>19.579999999999998</v>
      </c>
      <c r="H192" s="295">
        <v>43.78</v>
      </c>
      <c r="I192" s="295">
        <v>26.1</v>
      </c>
      <c r="J192" s="295">
        <v>98.86</v>
      </c>
      <c r="K192" s="295">
        <v>59.02</v>
      </c>
      <c r="L192" s="296"/>
      <c r="M192" s="296"/>
      <c r="N192" s="296">
        <v>65.66</v>
      </c>
      <c r="O192" s="296">
        <v>39.159999999999997</v>
      </c>
      <c r="P192" s="296">
        <v>87.56</v>
      </c>
      <c r="Q192" s="296">
        <v>52.2</v>
      </c>
      <c r="R192" s="296"/>
      <c r="S192" s="296"/>
      <c r="T192" s="296"/>
      <c r="U192" s="296"/>
      <c r="V192" s="296"/>
      <c r="W192" s="296"/>
    </row>
    <row r="193" spans="1:23" ht="15.75" customHeight="1">
      <c r="A193" s="297">
        <v>186</v>
      </c>
      <c r="B193" s="295">
        <v>54.88</v>
      </c>
      <c r="C193" s="295">
        <v>32.72</v>
      </c>
      <c r="D193" s="295"/>
      <c r="E193" s="295"/>
      <c r="F193" s="295">
        <v>32.93</v>
      </c>
      <c r="G193" s="295">
        <v>19.63</v>
      </c>
      <c r="H193" s="295">
        <v>43.9</v>
      </c>
      <c r="I193" s="295">
        <v>26.18</v>
      </c>
      <c r="J193" s="295">
        <v>98.86</v>
      </c>
      <c r="K193" s="295">
        <v>59.02</v>
      </c>
      <c r="L193" s="296"/>
      <c r="M193" s="296"/>
      <c r="N193" s="296">
        <v>65.86</v>
      </c>
      <c r="O193" s="296">
        <v>39.26</v>
      </c>
      <c r="P193" s="296">
        <v>87.8</v>
      </c>
      <c r="Q193" s="296">
        <v>52.36</v>
      </c>
      <c r="R193" s="296"/>
      <c r="S193" s="296"/>
      <c r="T193" s="296"/>
      <c r="U193" s="296"/>
      <c r="V193" s="296"/>
      <c r="W193" s="296"/>
    </row>
    <row r="194" spans="1:23" ht="15.75" customHeight="1">
      <c r="A194" s="297">
        <v>187</v>
      </c>
      <c r="B194" s="295">
        <v>55.03</v>
      </c>
      <c r="C194" s="295">
        <v>32.81</v>
      </c>
      <c r="D194" s="295"/>
      <c r="E194" s="295"/>
      <c r="F194" s="295">
        <v>33.020000000000003</v>
      </c>
      <c r="G194" s="295">
        <v>19.690000000000001</v>
      </c>
      <c r="H194" s="295">
        <v>44.02</v>
      </c>
      <c r="I194" s="295">
        <v>26.25</v>
      </c>
      <c r="J194" s="295">
        <v>98.86</v>
      </c>
      <c r="K194" s="295">
        <v>59.02</v>
      </c>
      <c r="L194" s="296"/>
      <c r="M194" s="296"/>
      <c r="N194" s="296">
        <v>66.040000000000006</v>
      </c>
      <c r="O194" s="296">
        <v>39.380000000000003</v>
      </c>
      <c r="P194" s="296">
        <v>88.04</v>
      </c>
      <c r="Q194" s="296">
        <v>52.5</v>
      </c>
      <c r="R194" s="296"/>
      <c r="S194" s="296"/>
      <c r="T194" s="296"/>
      <c r="U194" s="296"/>
      <c r="V194" s="296"/>
      <c r="W194" s="296"/>
    </row>
    <row r="195" spans="1:23" ht="15.75" customHeight="1">
      <c r="A195" s="297">
        <v>188</v>
      </c>
      <c r="B195" s="295">
        <v>55.19</v>
      </c>
      <c r="C195" s="295">
        <v>32.9</v>
      </c>
      <c r="D195" s="295"/>
      <c r="E195" s="295"/>
      <c r="F195" s="295">
        <v>33.11</v>
      </c>
      <c r="G195" s="295">
        <v>19.739999999999998</v>
      </c>
      <c r="H195" s="295">
        <v>44.15</v>
      </c>
      <c r="I195" s="295">
        <v>26.32</v>
      </c>
      <c r="J195" s="295">
        <v>98.86</v>
      </c>
      <c r="K195" s="295">
        <v>59.02</v>
      </c>
      <c r="L195" s="296"/>
      <c r="M195" s="296"/>
      <c r="N195" s="296">
        <v>66.22</v>
      </c>
      <c r="O195" s="296">
        <v>39.479999999999997</v>
      </c>
      <c r="P195" s="296">
        <v>88.3</v>
      </c>
      <c r="Q195" s="296">
        <v>52.64</v>
      </c>
      <c r="R195" s="296"/>
      <c r="S195" s="296"/>
      <c r="T195" s="296"/>
      <c r="U195" s="296"/>
      <c r="V195" s="296"/>
      <c r="W195" s="296"/>
    </row>
    <row r="196" spans="1:23" ht="15.75" customHeight="1">
      <c r="A196" s="297">
        <v>189</v>
      </c>
      <c r="B196" s="295">
        <v>55.35</v>
      </c>
      <c r="C196" s="295">
        <v>32.99</v>
      </c>
      <c r="D196" s="295"/>
      <c r="E196" s="295"/>
      <c r="F196" s="295">
        <v>33.21</v>
      </c>
      <c r="G196" s="295">
        <v>19.79</v>
      </c>
      <c r="H196" s="295">
        <v>44.28</v>
      </c>
      <c r="I196" s="295">
        <v>26.39</v>
      </c>
      <c r="J196" s="295">
        <v>98.86</v>
      </c>
      <c r="K196" s="295">
        <v>59.02</v>
      </c>
      <c r="L196" s="296"/>
      <c r="M196" s="296"/>
      <c r="N196" s="296">
        <v>66.42</v>
      </c>
      <c r="O196" s="296">
        <v>39.58</v>
      </c>
      <c r="P196" s="296">
        <v>88.56</v>
      </c>
      <c r="Q196" s="296">
        <v>52.78</v>
      </c>
      <c r="R196" s="296"/>
      <c r="S196" s="296"/>
      <c r="T196" s="296"/>
      <c r="U196" s="296"/>
      <c r="V196" s="296"/>
      <c r="W196" s="296"/>
    </row>
    <row r="197" spans="1:23" ht="15.75" customHeight="1">
      <c r="A197" s="297">
        <v>190</v>
      </c>
      <c r="B197" s="295">
        <v>55.5</v>
      </c>
      <c r="C197" s="295">
        <v>33.08</v>
      </c>
      <c r="D197" s="295"/>
      <c r="E197" s="295"/>
      <c r="F197" s="295">
        <v>33.299999999999997</v>
      </c>
      <c r="G197" s="295">
        <v>19.850000000000001</v>
      </c>
      <c r="H197" s="295">
        <v>44.4</v>
      </c>
      <c r="I197" s="295">
        <v>26.46</v>
      </c>
      <c r="J197" s="295">
        <v>98.86</v>
      </c>
      <c r="K197" s="295">
        <v>59.02</v>
      </c>
      <c r="L197" s="296"/>
      <c r="M197" s="296"/>
      <c r="N197" s="296">
        <v>66.599999999999994</v>
      </c>
      <c r="O197" s="296">
        <v>39.700000000000003</v>
      </c>
      <c r="P197" s="296">
        <v>88.8</v>
      </c>
      <c r="Q197" s="296">
        <v>52.92</v>
      </c>
      <c r="R197" s="296"/>
      <c r="S197" s="296"/>
      <c r="T197" s="296"/>
      <c r="U197" s="296"/>
      <c r="V197" s="296"/>
      <c r="W197" s="296"/>
    </row>
    <row r="198" spans="1:23" ht="15.75" customHeight="1">
      <c r="A198" s="297">
        <v>191</v>
      </c>
      <c r="B198" s="295">
        <v>55.66</v>
      </c>
      <c r="C198" s="295">
        <v>33.17</v>
      </c>
      <c r="D198" s="295"/>
      <c r="E198" s="295"/>
      <c r="F198" s="295">
        <v>33.4</v>
      </c>
      <c r="G198" s="295">
        <v>19.899999999999999</v>
      </c>
      <c r="H198" s="295">
        <v>44.53</v>
      </c>
      <c r="I198" s="295">
        <v>26.54</v>
      </c>
      <c r="J198" s="295">
        <v>98.86</v>
      </c>
      <c r="K198" s="295">
        <v>59.02</v>
      </c>
      <c r="L198" s="296"/>
      <c r="M198" s="296"/>
      <c r="N198" s="296">
        <v>66.8</v>
      </c>
      <c r="O198" s="296">
        <v>39.799999999999997</v>
      </c>
      <c r="P198" s="296">
        <v>89.06</v>
      </c>
      <c r="Q198" s="296">
        <v>53.08</v>
      </c>
      <c r="R198" s="296"/>
      <c r="S198" s="296"/>
      <c r="T198" s="296"/>
      <c r="U198" s="296"/>
      <c r="V198" s="296"/>
      <c r="W198" s="296"/>
    </row>
    <row r="199" spans="1:23" ht="15.75" customHeight="1">
      <c r="A199" s="297">
        <v>192</v>
      </c>
      <c r="B199" s="295">
        <v>55.81</v>
      </c>
      <c r="C199" s="295">
        <v>33.270000000000003</v>
      </c>
      <c r="D199" s="295"/>
      <c r="E199" s="295"/>
      <c r="F199" s="295">
        <v>33.49</v>
      </c>
      <c r="G199" s="295">
        <v>19.96</v>
      </c>
      <c r="H199" s="295">
        <v>44.65</v>
      </c>
      <c r="I199" s="295">
        <v>26.62</v>
      </c>
      <c r="J199" s="295">
        <v>98.86</v>
      </c>
      <c r="K199" s="295">
        <v>59.02</v>
      </c>
      <c r="L199" s="296"/>
      <c r="M199" s="296"/>
      <c r="N199" s="296">
        <v>66.98</v>
      </c>
      <c r="O199" s="296">
        <v>39.92</v>
      </c>
      <c r="P199" s="296">
        <v>89.3</v>
      </c>
      <c r="Q199" s="296">
        <v>53.24</v>
      </c>
      <c r="R199" s="296"/>
      <c r="S199" s="296"/>
      <c r="T199" s="296"/>
      <c r="U199" s="296"/>
      <c r="V199" s="296"/>
      <c r="W199" s="296"/>
    </row>
    <row r="200" spans="1:23" ht="15.75" customHeight="1">
      <c r="A200" s="297">
        <v>193</v>
      </c>
      <c r="B200" s="295">
        <v>55.97</v>
      </c>
      <c r="C200" s="295">
        <v>33.36</v>
      </c>
      <c r="D200" s="295"/>
      <c r="E200" s="295"/>
      <c r="F200" s="295">
        <v>33.58</v>
      </c>
      <c r="G200" s="295">
        <v>20.02</v>
      </c>
      <c r="H200" s="295">
        <v>44.78</v>
      </c>
      <c r="I200" s="295">
        <v>26.69</v>
      </c>
      <c r="J200" s="295">
        <v>98.86</v>
      </c>
      <c r="K200" s="295">
        <v>59.02</v>
      </c>
      <c r="L200" s="296"/>
      <c r="M200" s="296"/>
      <c r="N200" s="296">
        <v>67.16</v>
      </c>
      <c r="O200" s="296">
        <v>40.04</v>
      </c>
      <c r="P200" s="296">
        <v>89.56</v>
      </c>
      <c r="Q200" s="296">
        <v>53.38</v>
      </c>
      <c r="R200" s="296"/>
      <c r="S200" s="296"/>
      <c r="T200" s="296"/>
      <c r="U200" s="296"/>
      <c r="V200" s="296"/>
      <c r="W200" s="296"/>
    </row>
    <row r="201" spans="1:23" ht="15.75" customHeight="1">
      <c r="A201" s="297">
        <v>194</v>
      </c>
      <c r="B201" s="295">
        <v>56.12</v>
      </c>
      <c r="C201" s="295">
        <v>33.450000000000003</v>
      </c>
      <c r="D201" s="295"/>
      <c r="E201" s="295"/>
      <c r="F201" s="295">
        <v>33.67</v>
      </c>
      <c r="G201" s="295">
        <v>20.07</v>
      </c>
      <c r="H201" s="295">
        <v>44.9</v>
      </c>
      <c r="I201" s="295">
        <v>26.76</v>
      </c>
      <c r="J201" s="295">
        <v>98.86</v>
      </c>
      <c r="K201" s="295">
        <v>59.02</v>
      </c>
      <c r="L201" s="296"/>
      <c r="M201" s="296"/>
      <c r="N201" s="296">
        <v>67.34</v>
      </c>
      <c r="O201" s="296">
        <v>40.14</v>
      </c>
      <c r="P201" s="296">
        <v>89.8</v>
      </c>
      <c r="Q201" s="296">
        <v>53.52</v>
      </c>
      <c r="R201" s="296"/>
      <c r="S201" s="296"/>
      <c r="T201" s="296"/>
      <c r="U201" s="296"/>
      <c r="V201" s="296"/>
      <c r="W201" s="296"/>
    </row>
    <row r="202" spans="1:23" ht="15.75" customHeight="1">
      <c r="A202" s="297">
        <v>195</v>
      </c>
      <c r="B202" s="295">
        <v>56.28</v>
      </c>
      <c r="C202" s="295">
        <v>33.54</v>
      </c>
      <c r="D202" s="295"/>
      <c r="E202" s="295"/>
      <c r="F202" s="295">
        <v>33.770000000000003</v>
      </c>
      <c r="G202" s="295">
        <v>20.12</v>
      </c>
      <c r="H202" s="295">
        <v>45.02</v>
      </c>
      <c r="I202" s="295">
        <v>26.83</v>
      </c>
      <c r="J202" s="295">
        <v>98.86</v>
      </c>
      <c r="K202" s="295">
        <v>59.02</v>
      </c>
      <c r="L202" s="296"/>
      <c r="M202" s="296"/>
      <c r="N202" s="296">
        <v>67.540000000000006</v>
      </c>
      <c r="O202" s="296">
        <v>40.24</v>
      </c>
      <c r="P202" s="296">
        <v>90.04</v>
      </c>
      <c r="Q202" s="296">
        <v>53.66</v>
      </c>
      <c r="R202" s="296"/>
      <c r="S202" s="296"/>
      <c r="T202" s="296"/>
      <c r="U202" s="296"/>
      <c r="V202" s="296"/>
      <c r="W202" s="296"/>
    </row>
    <row r="203" spans="1:23" ht="15.75" customHeight="1">
      <c r="A203" s="297">
        <v>196</v>
      </c>
      <c r="B203" s="295">
        <v>56.43</v>
      </c>
      <c r="C203" s="295">
        <v>33.630000000000003</v>
      </c>
      <c r="D203" s="295"/>
      <c r="E203" s="295"/>
      <c r="F203" s="295">
        <v>33.86</v>
      </c>
      <c r="G203" s="295">
        <v>20.18</v>
      </c>
      <c r="H203" s="295">
        <v>45.14</v>
      </c>
      <c r="I203" s="295">
        <v>26.9</v>
      </c>
      <c r="J203" s="295">
        <v>98.86</v>
      </c>
      <c r="K203" s="295">
        <v>59.02</v>
      </c>
      <c r="L203" s="296"/>
      <c r="M203" s="296"/>
      <c r="N203" s="296">
        <v>67.72</v>
      </c>
      <c r="O203" s="296">
        <v>40.36</v>
      </c>
      <c r="P203" s="296">
        <v>90.28</v>
      </c>
      <c r="Q203" s="296">
        <v>53.8</v>
      </c>
      <c r="R203" s="296"/>
      <c r="S203" s="296"/>
      <c r="T203" s="296"/>
      <c r="U203" s="296"/>
      <c r="V203" s="296"/>
      <c r="W203" s="296"/>
    </row>
    <row r="204" spans="1:23" ht="15.75" customHeight="1">
      <c r="A204" s="297">
        <v>197</v>
      </c>
      <c r="B204" s="295">
        <v>56.59</v>
      </c>
      <c r="C204" s="295">
        <v>33.72</v>
      </c>
      <c r="D204" s="295"/>
      <c r="E204" s="295"/>
      <c r="F204" s="295">
        <v>33.950000000000003</v>
      </c>
      <c r="G204" s="295">
        <v>20.23</v>
      </c>
      <c r="H204" s="295">
        <v>45.27</v>
      </c>
      <c r="I204" s="295">
        <v>26.98</v>
      </c>
      <c r="J204" s="295">
        <v>98.86</v>
      </c>
      <c r="K204" s="295">
        <v>59.02</v>
      </c>
      <c r="L204" s="296"/>
      <c r="M204" s="296"/>
      <c r="N204" s="296">
        <v>67.900000000000006</v>
      </c>
      <c r="O204" s="296">
        <v>40.46</v>
      </c>
      <c r="P204" s="296">
        <v>90.54</v>
      </c>
      <c r="Q204" s="296">
        <v>53.96</v>
      </c>
      <c r="R204" s="296"/>
      <c r="S204" s="296"/>
      <c r="T204" s="296"/>
      <c r="U204" s="296"/>
      <c r="V204" s="296"/>
      <c r="W204" s="296"/>
    </row>
    <row r="205" spans="1:23" ht="15.75" customHeight="1">
      <c r="A205" s="297">
        <v>198</v>
      </c>
      <c r="B205" s="295">
        <v>56.75</v>
      </c>
      <c r="C205" s="295">
        <v>33.81</v>
      </c>
      <c r="D205" s="295"/>
      <c r="E205" s="295"/>
      <c r="F205" s="295">
        <v>34.049999999999997</v>
      </c>
      <c r="G205" s="295">
        <v>20.29</v>
      </c>
      <c r="H205" s="295">
        <v>45.4</v>
      </c>
      <c r="I205" s="295">
        <v>27.05</v>
      </c>
      <c r="J205" s="295">
        <v>98.86</v>
      </c>
      <c r="K205" s="295">
        <v>59.02</v>
      </c>
      <c r="L205" s="296"/>
      <c r="M205" s="296"/>
      <c r="N205" s="296">
        <v>68.099999999999994</v>
      </c>
      <c r="O205" s="296">
        <v>40.58</v>
      </c>
      <c r="P205" s="296">
        <v>90.8</v>
      </c>
      <c r="Q205" s="296">
        <v>54.1</v>
      </c>
      <c r="R205" s="296"/>
      <c r="S205" s="296"/>
      <c r="T205" s="296"/>
      <c r="U205" s="296"/>
      <c r="V205" s="296"/>
      <c r="W205" s="296"/>
    </row>
    <row r="206" spans="1:23" ht="15.75" customHeight="1">
      <c r="A206" s="297">
        <v>199</v>
      </c>
      <c r="B206" s="295">
        <v>56.9</v>
      </c>
      <c r="C206" s="295">
        <v>33.909999999999997</v>
      </c>
      <c r="D206" s="295"/>
      <c r="E206" s="295"/>
      <c r="F206" s="295">
        <v>34.14</v>
      </c>
      <c r="G206" s="295">
        <v>20.350000000000001</v>
      </c>
      <c r="H206" s="295">
        <v>45.52</v>
      </c>
      <c r="I206" s="295">
        <v>27.13</v>
      </c>
      <c r="J206" s="295">
        <v>98.86</v>
      </c>
      <c r="K206" s="295">
        <v>59.02</v>
      </c>
      <c r="L206" s="296"/>
      <c r="M206" s="296"/>
      <c r="N206" s="296">
        <v>68.28</v>
      </c>
      <c r="O206" s="296">
        <v>40.700000000000003</v>
      </c>
      <c r="P206" s="296">
        <v>91.04</v>
      </c>
      <c r="Q206" s="296">
        <v>54.26</v>
      </c>
      <c r="R206" s="296"/>
      <c r="S206" s="296"/>
      <c r="T206" s="296"/>
      <c r="U206" s="296"/>
      <c r="V206" s="296"/>
      <c r="W206" s="296"/>
    </row>
    <row r="207" spans="1:23" ht="15.75" customHeight="1">
      <c r="A207" s="297">
        <v>200</v>
      </c>
      <c r="B207" s="295">
        <v>57.06</v>
      </c>
      <c r="C207" s="295">
        <v>34</v>
      </c>
      <c r="D207" s="295"/>
      <c r="E207" s="295"/>
      <c r="F207" s="295">
        <v>34.24</v>
      </c>
      <c r="G207" s="295">
        <v>20.399999999999999</v>
      </c>
      <c r="H207" s="295">
        <v>45.65</v>
      </c>
      <c r="I207" s="295">
        <v>27.2</v>
      </c>
      <c r="J207" s="295">
        <v>98.86</v>
      </c>
      <c r="K207" s="295">
        <v>59.02</v>
      </c>
      <c r="L207" s="296"/>
      <c r="M207" s="296"/>
      <c r="N207" s="296">
        <v>68.48</v>
      </c>
      <c r="O207" s="296">
        <v>40.799999999999997</v>
      </c>
      <c r="P207" s="296">
        <v>91.3</v>
      </c>
      <c r="Q207" s="296">
        <v>54.4</v>
      </c>
      <c r="R207" s="296"/>
      <c r="S207" s="296"/>
      <c r="T207" s="296"/>
      <c r="U207" s="296"/>
      <c r="V207" s="296"/>
      <c r="W207" s="296"/>
    </row>
    <row r="208" spans="1:23" ht="15.75" customHeight="1">
      <c r="A208" s="297">
        <v>201</v>
      </c>
      <c r="B208" s="295">
        <v>57.11</v>
      </c>
      <c r="C208" s="295">
        <v>34.03</v>
      </c>
      <c r="D208" s="295"/>
      <c r="E208" s="295"/>
      <c r="F208" s="295">
        <v>34.270000000000003</v>
      </c>
      <c r="G208" s="295">
        <v>20.420000000000002</v>
      </c>
      <c r="H208" s="295">
        <v>45.69</v>
      </c>
      <c r="I208" s="295">
        <v>27.22</v>
      </c>
      <c r="J208" s="295">
        <v>98.86</v>
      </c>
      <c r="K208" s="295">
        <v>59.02</v>
      </c>
      <c r="L208" s="296"/>
      <c r="M208" s="296"/>
      <c r="N208" s="296">
        <v>68.540000000000006</v>
      </c>
      <c r="O208" s="296">
        <v>40.840000000000003</v>
      </c>
      <c r="P208" s="296">
        <v>91.38</v>
      </c>
      <c r="Q208" s="296">
        <v>54.44</v>
      </c>
      <c r="R208" s="296"/>
      <c r="S208" s="296"/>
      <c r="T208" s="296"/>
      <c r="U208" s="296"/>
      <c r="V208" s="296"/>
      <c r="W208" s="296"/>
    </row>
    <row r="209" spans="1:23" ht="15.75" customHeight="1">
      <c r="A209" s="297">
        <v>202</v>
      </c>
      <c r="B209" s="295">
        <v>57.17</v>
      </c>
      <c r="C209" s="295">
        <v>34.06</v>
      </c>
      <c r="D209" s="295"/>
      <c r="E209" s="295"/>
      <c r="F209" s="295">
        <v>34.299999999999997</v>
      </c>
      <c r="G209" s="295">
        <v>20.440000000000001</v>
      </c>
      <c r="H209" s="295">
        <v>45.74</v>
      </c>
      <c r="I209" s="295">
        <v>27.25</v>
      </c>
      <c r="J209" s="295">
        <v>98.86</v>
      </c>
      <c r="K209" s="295">
        <v>59.02</v>
      </c>
      <c r="L209" s="296"/>
      <c r="M209" s="296"/>
      <c r="N209" s="296">
        <v>68.599999999999994</v>
      </c>
      <c r="O209" s="296">
        <v>40.880000000000003</v>
      </c>
      <c r="P209" s="296">
        <v>91.48</v>
      </c>
      <c r="Q209" s="296">
        <v>54.5</v>
      </c>
      <c r="R209" s="296"/>
      <c r="S209" s="296"/>
      <c r="T209" s="296"/>
      <c r="U209" s="296"/>
      <c r="V209" s="296"/>
      <c r="W209" s="296"/>
    </row>
    <row r="210" spans="1:23" ht="15.75" customHeight="1">
      <c r="A210" s="297">
        <v>203</v>
      </c>
      <c r="B210" s="295">
        <v>57.23</v>
      </c>
      <c r="C210" s="295">
        <v>34.1</v>
      </c>
      <c r="D210" s="295"/>
      <c r="E210" s="295"/>
      <c r="F210" s="295">
        <v>34.340000000000003</v>
      </c>
      <c r="G210" s="295">
        <v>20.46</v>
      </c>
      <c r="H210" s="295">
        <v>45.78</v>
      </c>
      <c r="I210" s="295">
        <v>27.28</v>
      </c>
      <c r="J210" s="295">
        <v>98.86</v>
      </c>
      <c r="K210" s="295">
        <v>59.02</v>
      </c>
      <c r="L210" s="296"/>
      <c r="M210" s="296"/>
      <c r="N210" s="296">
        <v>68.680000000000007</v>
      </c>
      <c r="O210" s="296">
        <v>40.92</v>
      </c>
      <c r="P210" s="296">
        <v>91.56</v>
      </c>
      <c r="Q210" s="296">
        <v>54.56</v>
      </c>
      <c r="R210" s="296"/>
      <c r="S210" s="296"/>
      <c r="T210" s="296"/>
      <c r="U210" s="296"/>
      <c r="V210" s="296"/>
      <c r="W210" s="296"/>
    </row>
    <row r="211" spans="1:23" ht="15.75" customHeight="1">
      <c r="A211" s="297">
        <v>204</v>
      </c>
      <c r="B211" s="295">
        <v>57.28</v>
      </c>
      <c r="C211" s="295">
        <v>34.130000000000003</v>
      </c>
      <c r="D211" s="295"/>
      <c r="E211" s="295"/>
      <c r="F211" s="295">
        <v>34.369999999999997</v>
      </c>
      <c r="G211" s="295">
        <v>20.48</v>
      </c>
      <c r="H211" s="295">
        <v>45.82</v>
      </c>
      <c r="I211" s="295">
        <v>27.3</v>
      </c>
      <c r="J211" s="295">
        <v>98.86</v>
      </c>
      <c r="K211" s="295">
        <v>59.02</v>
      </c>
      <c r="L211" s="296"/>
      <c r="M211" s="296"/>
      <c r="N211" s="296">
        <v>68.739999999999995</v>
      </c>
      <c r="O211" s="296">
        <v>40.96</v>
      </c>
      <c r="P211" s="296">
        <v>91.64</v>
      </c>
      <c r="Q211" s="296">
        <v>54.6</v>
      </c>
      <c r="R211" s="296"/>
      <c r="S211" s="296"/>
      <c r="T211" s="296"/>
      <c r="U211" s="296"/>
      <c r="V211" s="296"/>
      <c r="W211" s="296"/>
    </row>
    <row r="212" spans="1:23" ht="15.75" customHeight="1">
      <c r="A212" s="297">
        <v>205</v>
      </c>
      <c r="B212" s="295">
        <v>57.34</v>
      </c>
      <c r="C212" s="295">
        <v>34.159999999999997</v>
      </c>
      <c r="D212" s="295"/>
      <c r="E212" s="295"/>
      <c r="F212" s="295">
        <v>34.4</v>
      </c>
      <c r="G212" s="295">
        <v>20.5</v>
      </c>
      <c r="H212" s="295">
        <v>45.87</v>
      </c>
      <c r="I212" s="295">
        <v>27.33</v>
      </c>
      <c r="J212" s="295">
        <v>98.86</v>
      </c>
      <c r="K212" s="295">
        <v>59.02</v>
      </c>
      <c r="L212" s="296"/>
      <c r="M212" s="296"/>
      <c r="N212" s="296">
        <v>68.8</v>
      </c>
      <c r="O212" s="296">
        <v>41</v>
      </c>
      <c r="P212" s="296">
        <v>91.74</v>
      </c>
      <c r="Q212" s="296">
        <v>54.66</v>
      </c>
      <c r="R212" s="296"/>
      <c r="S212" s="296"/>
      <c r="T212" s="296"/>
      <c r="U212" s="296"/>
      <c r="V212" s="296"/>
      <c r="W212" s="296"/>
    </row>
    <row r="213" spans="1:23" ht="15.75" customHeight="1">
      <c r="A213" s="297">
        <v>206</v>
      </c>
      <c r="B213" s="295">
        <v>57.4</v>
      </c>
      <c r="C213" s="295">
        <v>34.200000000000003</v>
      </c>
      <c r="D213" s="295"/>
      <c r="E213" s="295"/>
      <c r="F213" s="295">
        <v>34.44</v>
      </c>
      <c r="G213" s="295">
        <v>20.52</v>
      </c>
      <c r="H213" s="295">
        <v>45.92</v>
      </c>
      <c r="I213" s="295">
        <v>27.36</v>
      </c>
      <c r="J213" s="295">
        <v>98.86</v>
      </c>
      <c r="K213" s="295">
        <v>59.02</v>
      </c>
      <c r="L213" s="296"/>
      <c r="M213" s="296"/>
      <c r="N213" s="296">
        <v>68.88</v>
      </c>
      <c r="O213" s="296">
        <v>41.04</v>
      </c>
      <c r="P213" s="296">
        <v>91.84</v>
      </c>
      <c r="Q213" s="296">
        <v>54.72</v>
      </c>
      <c r="R213" s="296"/>
      <c r="S213" s="296"/>
      <c r="T213" s="296"/>
      <c r="U213" s="296"/>
      <c r="V213" s="296"/>
      <c r="W213" s="296"/>
    </row>
    <row r="214" spans="1:23" ht="15.75" customHeight="1">
      <c r="A214" s="297">
        <v>207</v>
      </c>
      <c r="B214" s="295">
        <v>57.45</v>
      </c>
      <c r="C214" s="295">
        <v>34.229999999999997</v>
      </c>
      <c r="D214" s="295"/>
      <c r="E214" s="295"/>
      <c r="F214" s="295">
        <v>34.47</v>
      </c>
      <c r="G214" s="295">
        <v>20.54</v>
      </c>
      <c r="H214" s="295">
        <v>45.96</v>
      </c>
      <c r="I214" s="295">
        <v>27.38</v>
      </c>
      <c r="J214" s="295">
        <v>98.86</v>
      </c>
      <c r="K214" s="295">
        <v>59.02</v>
      </c>
      <c r="L214" s="296"/>
      <c r="M214" s="296"/>
      <c r="N214" s="296">
        <v>68.94</v>
      </c>
      <c r="O214" s="296">
        <v>41.08</v>
      </c>
      <c r="P214" s="296">
        <v>91.92</v>
      </c>
      <c r="Q214" s="296">
        <v>54.76</v>
      </c>
      <c r="R214" s="296"/>
      <c r="S214" s="296"/>
      <c r="T214" s="296"/>
      <c r="U214" s="296"/>
      <c r="V214" s="296"/>
      <c r="W214" s="296"/>
    </row>
    <row r="215" spans="1:23" ht="15.75" customHeight="1">
      <c r="A215" s="297">
        <v>208</v>
      </c>
      <c r="B215" s="295">
        <v>57.51</v>
      </c>
      <c r="C215" s="295">
        <v>34.26</v>
      </c>
      <c r="D215" s="295"/>
      <c r="E215" s="295"/>
      <c r="F215" s="295">
        <v>34.51</v>
      </c>
      <c r="G215" s="295">
        <v>20.56</v>
      </c>
      <c r="H215" s="295">
        <v>46.01</v>
      </c>
      <c r="I215" s="295">
        <v>27.41</v>
      </c>
      <c r="J215" s="295">
        <v>98.86</v>
      </c>
      <c r="K215" s="295">
        <v>59.02</v>
      </c>
      <c r="L215" s="296"/>
      <c r="M215" s="296"/>
      <c r="N215" s="296">
        <v>69.02</v>
      </c>
      <c r="O215" s="296">
        <v>41.12</v>
      </c>
      <c r="P215" s="296">
        <v>92.02</v>
      </c>
      <c r="Q215" s="296">
        <v>54.82</v>
      </c>
      <c r="R215" s="296"/>
      <c r="S215" s="296"/>
      <c r="T215" s="296"/>
      <c r="U215" s="296"/>
      <c r="V215" s="296"/>
      <c r="W215" s="296"/>
    </row>
    <row r="216" spans="1:23" ht="15.75" customHeight="1">
      <c r="A216" s="297">
        <v>209</v>
      </c>
      <c r="B216" s="295">
        <v>57.56</v>
      </c>
      <c r="C216" s="295">
        <v>34.299999999999997</v>
      </c>
      <c r="D216" s="295"/>
      <c r="E216" s="295"/>
      <c r="F216" s="295">
        <v>34.54</v>
      </c>
      <c r="G216" s="295">
        <v>20.58</v>
      </c>
      <c r="H216" s="295">
        <v>46.05</v>
      </c>
      <c r="I216" s="295">
        <v>27.44</v>
      </c>
      <c r="J216" s="295">
        <v>98.86</v>
      </c>
      <c r="K216" s="295">
        <v>59.02</v>
      </c>
      <c r="L216" s="296"/>
      <c r="M216" s="296"/>
      <c r="N216" s="296">
        <v>69.08</v>
      </c>
      <c r="O216" s="296">
        <v>41.16</v>
      </c>
      <c r="P216" s="296">
        <v>92.1</v>
      </c>
      <c r="Q216" s="296">
        <v>54.88</v>
      </c>
      <c r="R216" s="296"/>
      <c r="S216" s="296"/>
      <c r="T216" s="296"/>
      <c r="U216" s="296"/>
      <c r="V216" s="296"/>
      <c r="W216" s="296"/>
    </row>
    <row r="217" spans="1:23" ht="15.75" customHeight="1">
      <c r="A217" s="297">
        <v>210</v>
      </c>
      <c r="B217" s="295">
        <v>57.62</v>
      </c>
      <c r="C217" s="295">
        <v>34.33</v>
      </c>
      <c r="D217" s="295"/>
      <c r="E217" s="295"/>
      <c r="F217" s="295">
        <v>34.57</v>
      </c>
      <c r="G217" s="295">
        <v>20.6</v>
      </c>
      <c r="H217" s="295">
        <v>46.1</v>
      </c>
      <c r="I217" s="295">
        <v>27.46</v>
      </c>
      <c r="J217" s="295">
        <v>98.86</v>
      </c>
      <c r="K217" s="295">
        <v>59.02</v>
      </c>
      <c r="L217" s="296"/>
      <c r="M217" s="296"/>
      <c r="N217" s="296">
        <v>69.14</v>
      </c>
      <c r="O217" s="296">
        <v>41.2</v>
      </c>
      <c r="P217" s="296">
        <v>92.2</v>
      </c>
      <c r="Q217" s="296">
        <v>54.92</v>
      </c>
      <c r="R217" s="296"/>
      <c r="S217" s="296"/>
      <c r="T217" s="296"/>
      <c r="U217" s="296"/>
      <c r="V217" s="296"/>
      <c r="W217" s="296"/>
    </row>
    <row r="218" spans="1:23" ht="15.75" customHeight="1">
      <c r="A218" s="297">
        <v>211</v>
      </c>
      <c r="B218" s="295">
        <v>57.68</v>
      </c>
      <c r="C218" s="295">
        <v>34.36</v>
      </c>
      <c r="D218" s="295"/>
      <c r="E218" s="295"/>
      <c r="F218" s="295">
        <v>34.61</v>
      </c>
      <c r="G218" s="295">
        <v>20.62</v>
      </c>
      <c r="H218" s="295">
        <v>46.14</v>
      </c>
      <c r="I218" s="295">
        <v>27.49</v>
      </c>
      <c r="J218" s="295">
        <v>98.86</v>
      </c>
      <c r="K218" s="295">
        <v>59.02</v>
      </c>
      <c r="L218" s="296"/>
      <c r="M218" s="296"/>
      <c r="N218" s="296">
        <v>69.22</v>
      </c>
      <c r="O218" s="296">
        <v>41.24</v>
      </c>
      <c r="P218" s="296">
        <v>92.28</v>
      </c>
      <c r="Q218" s="296">
        <v>54.98</v>
      </c>
      <c r="R218" s="296"/>
      <c r="S218" s="296"/>
      <c r="T218" s="296"/>
      <c r="U218" s="296"/>
      <c r="V218" s="296"/>
      <c r="W218" s="296"/>
    </row>
    <row r="219" spans="1:23" ht="15.75" customHeight="1">
      <c r="A219" s="297">
        <v>212</v>
      </c>
      <c r="B219" s="295">
        <v>57.73</v>
      </c>
      <c r="C219" s="295">
        <v>34.4</v>
      </c>
      <c r="D219" s="295"/>
      <c r="E219" s="295"/>
      <c r="F219" s="295">
        <v>34.64</v>
      </c>
      <c r="G219" s="295">
        <v>20.64</v>
      </c>
      <c r="H219" s="295">
        <v>46.18</v>
      </c>
      <c r="I219" s="295">
        <v>27.52</v>
      </c>
      <c r="J219" s="295">
        <v>98.86</v>
      </c>
      <c r="K219" s="295">
        <v>59.02</v>
      </c>
      <c r="L219" s="296"/>
      <c r="M219" s="296"/>
      <c r="N219" s="296">
        <v>69.28</v>
      </c>
      <c r="O219" s="296">
        <v>41.28</v>
      </c>
      <c r="P219" s="296">
        <v>92.36</v>
      </c>
      <c r="Q219" s="296">
        <v>55.04</v>
      </c>
      <c r="R219" s="296"/>
      <c r="S219" s="296"/>
      <c r="T219" s="296"/>
      <c r="U219" s="296"/>
      <c r="V219" s="296"/>
      <c r="W219" s="296"/>
    </row>
    <row r="220" spans="1:23" ht="15.75" customHeight="1">
      <c r="A220" s="297">
        <v>213</v>
      </c>
      <c r="B220" s="295">
        <v>57.79</v>
      </c>
      <c r="C220" s="295">
        <v>34.43</v>
      </c>
      <c r="D220" s="295"/>
      <c r="E220" s="295"/>
      <c r="F220" s="295">
        <v>34.67</v>
      </c>
      <c r="G220" s="295">
        <v>20.66</v>
      </c>
      <c r="H220" s="295">
        <v>46.23</v>
      </c>
      <c r="I220" s="295">
        <v>27.54</v>
      </c>
      <c r="J220" s="295">
        <v>98.86</v>
      </c>
      <c r="K220" s="295">
        <v>59.02</v>
      </c>
      <c r="L220" s="296"/>
      <c r="M220" s="296"/>
      <c r="N220" s="296">
        <v>69.34</v>
      </c>
      <c r="O220" s="296">
        <v>41.32</v>
      </c>
      <c r="P220" s="296">
        <v>92.46</v>
      </c>
      <c r="Q220" s="296">
        <v>55.08</v>
      </c>
      <c r="R220" s="296"/>
      <c r="S220" s="296"/>
      <c r="T220" s="296"/>
      <c r="U220" s="296"/>
      <c r="V220" s="296"/>
      <c r="W220" s="296"/>
    </row>
    <row r="221" spans="1:23" ht="15.75" customHeight="1">
      <c r="A221" s="297">
        <v>214</v>
      </c>
      <c r="B221" s="295">
        <v>57.85</v>
      </c>
      <c r="C221" s="295">
        <v>34.46</v>
      </c>
      <c r="D221" s="295"/>
      <c r="E221" s="295"/>
      <c r="F221" s="295">
        <v>34.71</v>
      </c>
      <c r="G221" s="295">
        <v>20.68</v>
      </c>
      <c r="H221" s="295">
        <v>46.28</v>
      </c>
      <c r="I221" s="295">
        <v>27.57</v>
      </c>
      <c r="J221" s="295">
        <v>98.86</v>
      </c>
      <c r="K221" s="295">
        <v>59.02</v>
      </c>
      <c r="L221" s="296"/>
      <c r="M221" s="296"/>
      <c r="N221" s="296">
        <v>69.42</v>
      </c>
      <c r="O221" s="296">
        <v>41.36</v>
      </c>
      <c r="P221" s="296">
        <v>92.56</v>
      </c>
      <c r="Q221" s="296">
        <v>55.14</v>
      </c>
      <c r="R221" s="296"/>
      <c r="S221" s="296"/>
      <c r="T221" s="296"/>
      <c r="U221" s="296"/>
      <c r="V221" s="296"/>
      <c r="W221" s="296"/>
    </row>
    <row r="222" spans="1:23" ht="15.75" customHeight="1">
      <c r="A222" s="297">
        <v>215</v>
      </c>
      <c r="B222" s="295">
        <v>57.9</v>
      </c>
      <c r="C222" s="295">
        <v>34.5</v>
      </c>
      <c r="D222" s="295"/>
      <c r="E222" s="295"/>
      <c r="F222" s="295">
        <v>34.74</v>
      </c>
      <c r="G222" s="295">
        <v>20.7</v>
      </c>
      <c r="H222" s="295">
        <v>46.32</v>
      </c>
      <c r="I222" s="295">
        <v>27.6</v>
      </c>
      <c r="J222" s="295">
        <v>98.86</v>
      </c>
      <c r="K222" s="295">
        <v>59.02</v>
      </c>
      <c r="L222" s="296"/>
      <c r="M222" s="296"/>
      <c r="N222" s="296">
        <v>69.48</v>
      </c>
      <c r="O222" s="296">
        <v>41.4</v>
      </c>
      <c r="P222" s="296">
        <v>92.64</v>
      </c>
      <c r="Q222" s="296">
        <v>55.2</v>
      </c>
      <c r="R222" s="296"/>
      <c r="S222" s="296"/>
      <c r="T222" s="296"/>
      <c r="U222" s="296"/>
      <c r="V222" s="296"/>
      <c r="W222" s="296"/>
    </row>
    <row r="223" spans="1:23" ht="15.75" customHeight="1">
      <c r="A223" s="297">
        <v>216</v>
      </c>
      <c r="B223" s="295">
        <v>57.96</v>
      </c>
      <c r="C223" s="295">
        <v>34.53</v>
      </c>
      <c r="D223" s="295"/>
      <c r="E223" s="295"/>
      <c r="F223" s="295">
        <v>34.78</v>
      </c>
      <c r="G223" s="295">
        <v>20.72</v>
      </c>
      <c r="H223" s="295">
        <v>46.37</v>
      </c>
      <c r="I223" s="295">
        <v>27.62</v>
      </c>
      <c r="J223" s="295">
        <v>98.86</v>
      </c>
      <c r="K223" s="295">
        <v>59.02</v>
      </c>
      <c r="L223" s="296"/>
      <c r="M223" s="296"/>
      <c r="N223" s="296">
        <v>69.56</v>
      </c>
      <c r="O223" s="296">
        <v>41.44</v>
      </c>
      <c r="P223" s="296">
        <v>92.74</v>
      </c>
      <c r="Q223" s="296">
        <v>55.24</v>
      </c>
      <c r="R223" s="296"/>
      <c r="S223" s="296"/>
      <c r="T223" s="296"/>
      <c r="U223" s="296"/>
      <c r="V223" s="296"/>
      <c r="W223" s="296"/>
    </row>
    <row r="224" spans="1:23" ht="15.75" customHeight="1">
      <c r="A224" s="297">
        <v>217</v>
      </c>
      <c r="B224" s="295">
        <v>58.02</v>
      </c>
      <c r="C224" s="295">
        <v>34.56</v>
      </c>
      <c r="D224" s="295"/>
      <c r="E224" s="295"/>
      <c r="F224" s="295">
        <v>34.81</v>
      </c>
      <c r="G224" s="295">
        <v>20.74</v>
      </c>
      <c r="H224" s="295">
        <v>46.42</v>
      </c>
      <c r="I224" s="295">
        <v>27.65</v>
      </c>
      <c r="J224" s="295">
        <v>98.86</v>
      </c>
      <c r="K224" s="295">
        <v>59.02</v>
      </c>
      <c r="L224" s="296"/>
      <c r="M224" s="296"/>
      <c r="N224" s="296">
        <v>69.62</v>
      </c>
      <c r="O224" s="296">
        <v>41.48</v>
      </c>
      <c r="P224" s="296">
        <v>92.84</v>
      </c>
      <c r="Q224" s="296">
        <v>55.3</v>
      </c>
      <c r="R224" s="296"/>
      <c r="S224" s="296"/>
      <c r="T224" s="296"/>
      <c r="U224" s="296"/>
      <c r="V224" s="296"/>
      <c r="W224" s="296"/>
    </row>
    <row r="225" spans="1:23" ht="15.75" customHeight="1">
      <c r="A225" s="297">
        <v>218</v>
      </c>
      <c r="B225" s="295">
        <v>58.07</v>
      </c>
      <c r="C225" s="295">
        <v>34.6</v>
      </c>
      <c r="D225" s="295"/>
      <c r="E225" s="295"/>
      <c r="F225" s="295">
        <v>34.840000000000003</v>
      </c>
      <c r="G225" s="295">
        <v>20.76</v>
      </c>
      <c r="H225" s="295">
        <v>46.46</v>
      </c>
      <c r="I225" s="295">
        <v>27.68</v>
      </c>
      <c r="J225" s="295">
        <v>98.86</v>
      </c>
      <c r="K225" s="295">
        <v>59.02</v>
      </c>
      <c r="L225" s="296"/>
      <c r="M225" s="296"/>
      <c r="N225" s="296">
        <v>69.680000000000007</v>
      </c>
      <c r="O225" s="296">
        <v>41.52</v>
      </c>
      <c r="P225" s="296">
        <v>92.92</v>
      </c>
      <c r="Q225" s="296">
        <v>55.36</v>
      </c>
      <c r="R225" s="296"/>
      <c r="S225" s="296"/>
      <c r="T225" s="296"/>
      <c r="U225" s="296"/>
      <c r="V225" s="296"/>
      <c r="W225" s="296"/>
    </row>
    <row r="226" spans="1:23" ht="15.75" customHeight="1">
      <c r="A226" s="297">
        <v>219</v>
      </c>
      <c r="B226" s="295">
        <v>58.13</v>
      </c>
      <c r="C226" s="295">
        <v>34.630000000000003</v>
      </c>
      <c r="D226" s="295"/>
      <c r="E226" s="295"/>
      <c r="F226" s="295">
        <v>34.880000000000003</v>
      </c>
      <c r="G226" s="295">
        <v>20.78</v>
      </c>
      <c r="H226" s="295">
        <v>46.5</v>
      </c>
      <c r="I226" s="295">
        <v>27.7</v>
      </c>
      <c r="J226" s="295">
        <v>98.86</v>
      </c>
      <c r="K226" s="295">
        <v>59.02</v>
      </c>
      <c r="L226" s="296"/>
      <c r="M226" s="296"/>
      <c r="N226" s="296">
        <v>69.760000000000005</v>
      </c>
      <c r="O226" s="296">
        <v>41.56</v>
      </c>
      <c r="P226" s="296">
        <v>93</v>
      </c>
      <c r="Q226" s="296">
        <v>55.4</v>
      </c>
      <c r="R226" s="296"/>
      <c r="S226" s="296"/>
      <c r="T226" s="296"/>
      <c r="U226" s="296"/>
      <c r="V226" s="296"/>
      <c r="W226" s="296"/>
    </row>
    <row r="227" spans="1:23" ht="15.75" customHeight="1">
      <c r="A227" s="297">
        <v>220</v>
      </c>
      <c r="B227" s="295">
        <v>58.19</v>
      </c>
      <c r="C227" s="295">
        <v>34.659999999999997</v>
      </c>
      <c r="D227" s="295"/>
      <c r="E227" s="295"/>
      <c r="F227" s="295">
        <v>34.909999999999997</v>
      </c>
      <c r="G227" s="295">
        <v>20.8</v>
      </c>
      <c r="H227" s="295">
        <v>46.55</v>
      </c>
      <c r="I227" s="295">
        <v>27.73</v>
      </c>
      <c r="J227" s="295">
        <v>98.86</v>
      </c>
      <c r="K227" s="295">
        <v>59.02</v>
      </c>
      <c r="L227" s="296"/>
      <c r="M227" s="296"/>
      <c r="N227" s="296">
        <v>69.819999999999993</v>
      </c>
      <c r="O227" s="296">
        <v>41.6</v>
      </c>
      <c r="P227" s="296">
        <v>93.1</v>
      </c>
      <c r="Q227" s="296">
        <v>55.46</v>
      </c>
      <c r="R227" s="296"/>
      <c r="S227" s="296"/>
      <c r="T227" s="296"/>
      <c r="U227" s="296"/>
      <c r="V227" s="296"/>
      <c r="W227" s="296"/>
    </row>
    <row r="228" spans="1:23" ht="15.75" customHeight="1">
      <c r="A228" s="297">
        <v>221</v>
      </c>
      <c r="B228" s="295">
        <v>58.24</v>
      </c>
      <c r="C228" s="295">
        <v>34.69</v>
      </c>
      <c r="D228" s="295"/>
      <c r="E228" s="295"/>
      <c r="F228" s="295">
        <v>34.94</v>
      </c>
      <c r="G228" s="295">
        <v>20.81</v>
      </c>
      <c r="H228" s="295">
        <v>46.59</v>
      </c>
      <c r="I228" s="295">
        <v>27.75</v>
      </c>
      <c r="J228" s="295">
        <v>98.86</v>
      </c>
      <c r="K228" s="295">
        <v>59.02</v>
      </c>
      <c r="L228" s="296"/>
      <c r="M228" s="296"/>
      <c r="N228" s="296">
        <v>69.88</v>
      </c>
      <c r="O228" s="296">
        <v>41.62</v>
      </c>
      <c r="P228" s="296">
        <v>93.18</v>
      </c>
      <c r="Q228" s="296">
        <v>55.5</v>
      </c>
      <c r="R228" s="296"/>
      <c r="S228" s="296"/>
      <c r="T228" s="296"/>
      <c r="U228" s="296"/>
      <c r="V228" s="296"/>
      <c r="W228" s="296"/>
    </row>
    <row r="229" spans="1:23" ht="15.75" customHeight="1">
      <c r="A229" s="297">
        <v>222</v>
      </c>
      <c r="B229" s="295">
        <v>58.3</v>
      </c>
      <c r="C229" s="295">
        <v>34.729999999999997</v>
      </c>
      <c r="D229" s="295"/>
      <c r="E229" s="295"/>
      <c r="F229" s="295">
        <v>34.979999999999997</v>
      </c>
      <c r="G229" s="295">
        <v>20.84</v>
      </c>
      <c r="H229" s="295">
        <v>46.64</v>
      </c>
      <c r="I229" s="295">
        <v>27.78</v>
      </c>
      <c r="J229" s="295">
        <v>98.86</v>
      </c>
      <c r="K229" s="295">
        <v>59.02</v>
      </c>
      <c r="L229" s="296"/>
      <c r="M229" s="296"/>
      <c r="N229" s="296">
        <v>69.959999999999994</v>
      </c>
      <c r="O229" s="296">
        <v>41.68</v>
      </c>
      <c r="P229" s="296">
        <v>93.28</v>
      </c>
      <c r="Q229" s="296">
        <v>55.56</v>
      </c>
      <c r="R229" s="296"/>
      <c r="S229" s="296"/>
      <c r="T229" s="296"/>
      <c r="U229" s="296"/>
      <c r="V229" s="296"/>
      <c r="W229" s="296"/>
    </row>
    <row r="230" spans="1:23" ht="15.75" customHeight="1">
      <c r="A230" s="297">
        <v>223</v>
      </c>
      <c r="B230" s="295">
        <v>58.35</v>
      </c>
      <c r="C230" s="295">
        <v>34.76</v>
      </c>
      <c r="D230" s="295"/>
      <c r="E230" s="295"/>
      <c r="F230" s="295">
        <v>35.01</v>
      </c>
      <c r="G230" s="295">
        <v>20.86</v>
      </c>
      <c r="H230" s="295">
        <v>46.68</v>
      </c>
      <c r="I230" s="295">
        <v>27.81</v>
      </c>
      <c r="J230" s="295">
        <v>98.86</v>
      </c>
      <c r="K230" s="295">
        <v>59.02</v>
      </c>
      <c r="L230" s="296"/>
      <c r="M230" s="296"/>
      <c r="N230" s="296">
        <v>70.02</v>
      </c>
      <c r="O230" s="296">
        <v>41.72</v>
      </c>
      <c r="P230" s="296">
        <v>93.36</v>
      </c>
      <c r="Q230" s="296">
        <v>55.62</v>
      </c>
      <c r="R230" s="296"/>
      <c r="S230" s="296"/>
      <c r="T230" s="296"/>
      <c r="U230" s="296"/>
      <c r="V230" s="296"/>
      <c r="W230" s="296"/>
    </row>
    <row r="231" spans="1:23" ht="15.75" customHeight="1">
      <c r="A231" s="297">
        <v>224</v>
      </c>
      <c r="B231" s="295">
        <v>58.41</v>
      </c>
      <c r="C231" s="295">
        <v>34.79</v>
      </c>
      <c r="D231" s="295"/>
      <c r="E231" s="295"/>
      <c r="F231" s="295">
        <v>35.049999999999997</v>
      </c>
      <c r="G231" s="295">
        <v>20.87</v>
      </c>
      <c r="H231" s="295">
        <v>46.73</v>
      </c>
      <c r="I231" s="295">
        <v>27.83</v>
      </c>
      <c r="J231" s="295">
        <v>98.86</v>
      </c>
      <c r="K231" s="295">
        <v>59.02</v>
      </c>
      <c r="L231" s="296"/>
      <c r="M231" s="296"/>
      <c r="N231" s="296">
        <v>70.099999999999994</v>
      </c>
      <c r="O231" s="296">
        <v>41.74</v>
      </c>
      <c r="P231" s="296">
        <v>93.46</v>
      </c>
      <c r="Q231" s="296">
        <v>55.66</v>
      </c>
      <c r="R231" s="296"/>
      <c r="S231" s="296"/>
      <c r="T231" s="296"/>
      <c r="U231" s="296"/>
      <c r="V231" s="296"/>
      <c r="W231" s="296"/>
    </row>
    <row r="232" spans="1:23" ht="15.75" customHeight="1">
      <c r="A232" s="297">
        <v>225</v>
      </c>
      <c r="B232" s="295">
        <v>58.47</v>
      </c>
      <c r="C232" s="295">
        <v>34.83</v>
      </c>
      <c r="D232" s="295"/>
      <c r="E232" s="295"/>
      <c r="F232" s="295">
        <v>35.08</v>
      </c>
      <c r="G232" s="295">
        <v>20.9</v>
      </c>
      <c r="H232" s="295">
        <v>46.78</v>
      </c>
      <c r="I232" s="295">
        <v>27.86</v>
      </c>
      <c r="J232" s="295">
        <v>98.86</v>
      </c>
      <c r="K232" s="295">
        <v>59.02</v>
      </c>
      <c r="L232" s="296"/>
      <c r="M232" s="296"/>
      <c r="N232" s="296">
        <v>70.16</v>
      </c>
      <c r="O232" s="296">
        <v>41.8</v>
      </c>
      <c r="P232" s="296">
        <v>93.56</v>
      </c>
      <c r="Q232" s="296">
        <v>55.72</v>
      </c>
      <c r="R232" s="296"/>
      <c r="S232" s="296"/>
      <c r="T232" s="296"/>
      <c r="U232" s="296"/>
      <c r="V232" s="296"/>
      <c r="W232" s="296"/>
    </row>
    <row r="233" spans="1:23" ht="15.75" customHeight="1">
      <c r="A233" s="297">
        <v>226</v>
      </c>
      <c r="B233" s="295">
        <v>58.52</v>
      </c>
      <c r="C233" s="295">
        <v>34.86</v>
      </c>
      <c r="D233" s="295"/>
      <c r="E233" s="295"/>
      <c r="F233" s="295">
        <v>35.11</v>
      </c>
      <c r="G233" s="295">
        <v>20.92</v>
      </c>
      <c r="H233" s="295">
        <v>46.82</v>
      </c>
      <c r="I233" s="295">
        <v>27.89</v>
      </c>
      <c r="J233" s="295">
        <v>98.86</v>
      </c>
      <c r="K233" s="295">
        <v>59.02</v>
      </c>
      <c r="L233" s="296"/>
      <c r="M233" s="296"/>
      <c r="N233" s="296">
        <v>70.22</v>
      </c>
      <c r="O233" s="296">
        <v>41.84</v>
      </c>
      <c r="P233" s="296">
        <v>93.64</v>
      </c>
      <c r="Q233" s="296">
        <v>55.78</v>
      </c>
      <c r="R233" s="296"/>
      <c r="S233" s="296"/>
      <c r="T233" s="296"/>
      <c r="U233" s="296"/>
      <c r="V233" s="296"/>
      <c r="W233" s="296"/>
    </row>
    <row r="234" spans="1:23" ht="15.75" customHeight="1">
      <c r="A234" s="297">
        <v>227</v>
      </c>
      <c r="B234" s="295">
        <v>58.58</v>
      </c>
      <c r="C234" s="295">
        <v>34.89</v>
      </c>
      <c r="D234" s="295"/>
      <c r="E234" s="295"/>
      <c r="F234" s="295">
        <v>35.15</v>
      </c>
      <c r="G234" s="295">
        <v>20.93</v>
      </c>
      <c r="H234" s="295">
        <v>46.86</v>
      </c>
      <c r="I234" s="295">
        <v>27.91</v>
      </c>
      <c r="J234" s="295">
        <v>98.86</v>
      </c>
      <c r="K234" s="295">
        <v>59.02</v>
      </c>
      <c r="L234" s="296"/>
      <c r="M234" s="296"/>
      <c r="N234" s="296">
        <v>70.3</v>
      </c>
      <c r="O234" s="296">
        <v>41.86</v>
      </c>
      <c r="P234" s="296">
        <v>93.72</v>
      </c>
      <c r="Q234" s="296">
        <v>55.82</v>
      </c>
      <c r="R234" s="296"/>
      <c r="S234" s="296"/>
      <c r="T234" s="296"/>
      <c r="U234" s="296"/>
      <c r="V234" s="296"/>
      <c r="W234" s="296"/>
    </row>
    <row r="235" spans="1:23" ht="15.75" customHeight="1">
      <c r="A235" s="297">
        <v>228</v>
      </c>
      <c r="B235" s="295">
        <v>58.64</v>
      </c>
      <c r="C235" s="295">
        <v>34.93</v>
      </c>
      <c r="D235" s="295"/>
      <c r="E235" s="295"/>
      <c r="F235" s="295">
        <v>35.18</v>
      </c>
      <c r="G235" s="295">
        <v>20.96</v>
      </c>
      <c r="H235" s="295">
        <v>46.91</v>
      </c>
      <c r="I235" s="295">
        <v>27.94</v>
      </c>
      <c r="J235" s="295">
        <v>98.86</v>
      </c>
      <c r="K235" s="295">
        <v>59.02</v>
      </c>
      <c r="L235" s="296"/>
      <c r="M235" s="296"/>
      <c r="N235" s="296">
        <v>70.36</v>
      </c>
      <c r="O235" s="296">
        <v>41.92</v>
      </c>
      <c r="P235" s="296">
        <v>93.82</v>
      </c>
      <c r="Q235" s="296">
        <v>55.88</v>
      </c>
      <c r="R235" s="296"/>
      <c r="S235" s="296"/>
      <c r="T235" s="296"/>
      <c r="U235" s="296"/>
      <c r="V235" s="296"/>
      <c r="W235" s="296"/>
    </row>
    <row r="236" spans="1:23" ht="15.75" customHeight="1">
      <c r="A236" s="297">
        <v>229</v>
      </c>
      <c r="B236" s="295">
        <v>58.69</v>
      </c>
      <c r="C236" s="295">
        <v>34.96</v>
      </c>
      <c r="D236" s="295"/>
      <c r="E236" s="295"/>
      <c r="F236" s="295">
        <v>35.21</v>
      </c>
      <c r="G236" s="295">
        <v>20.98</v>
      </c>
      <c r="H236" s="295">
        <v>46.95</v>
      </c>
      <c r="I236" s="295">
        <v>27.97</v>
      </c>
      <c r="J236" s="295">
        <v>98.86</v>
      </c>
      <c r="K236" s="295">
        <v>59.02</v>
      </c>
      <c r="L236" s="296"/>
      <c r="M236" s="296"/>
      <c r="N236" s="296">
        <v>70.42</v>
      </c>
      <c r="O236" s="296">
        <v>41.96</v>
      </c>
      <c r="P236" s="296">
        <v>93.9</v>
      </c>
      <c r="Q236" s="296">
        <v>55.94</v>
      </c>
      <c r="R236" s="296"/>
      <c r="S236" s="296"/>
      <c r="T236" s="296"/>
      <c r="U236" s="296"/>
      <c r="V236" s="296"/>
      <c r="W236" s="296"/>
    </row>
    <row r="237" spans="1:23" ht="15.75" customHeight="1">
      <c r="A237" s="297">
        <v>230</v>
      </c>
      <c r="B237" s="295">
        <v>58.75</v>
      </c>
      <c r="C237" s="295">
        <v>34.99</v>
      </c>
      <c r="D237" s="295"/>
      <c r="E237" s="295"/>
      <c r="F237" s="295">
        <v>35.25</v>
      </c>
      <c r="G237" s="295">
        <v>20.99</v>
      </c>
      <c r="H237" s="295">
        <v>47</v>
      </c>
      <c r="I237" s="295">
        <v>27.99</v>
      </c>
      <c r="J237" s="295">
        <v>98.86</v>
      </c>
      <c r="K237" s="295">
        <v>59.02</v>
      </c>
      <c r="L237" s="296"/>
      <c r="M237" s="296"/>
      <c r="N237" s="296">
        <v>70.5</v>
      </c>
      <c r="O237" s="296">
        <v>41.98</v>
      </c>
      <c r="P237" s="296">
        <v>94</v>
      </c>
      <c r="Q237" s="296">
        <v>55.98</v>
      </c>
      <c r="R237" s="296"/>
      <c r="S237" s="296"/>
      <c r="T237" s="296"/>
      <c r="U237" s="296"/>
      <c r="V237" s="296"/>
      <c r="W237" s="296"/>
    </row>
    <row r="238" spans="1:23" ht="15.75" customHeight="1">
      <c r="A238" s="297">
        <v>231</v>
      </c>
      <c r="B238" s="295">
        <v>58.81</v>
      </c>
      <c r="C238" s="295">
        <v>35.03</v>
      </c>
      <c r="D238" s="295"/>
      <c r="E238" s="295"/>
      <c r="F238" s="295">
        <v>35.29</v>
      </c>
      <c r="G238" s="295">
        <v>21.02</v>
      </c>
      <c r="H238" s="295">
        <v>47.05</v>
      </c>
      <c r="I238" s="295">
        <v>28.02</v>
      </c>
      <c r="J238" s="295">
        <v>98.86</v>
      </c>
      <c r="K238" s="295">
        <v>59.02</v>
      </c>
      <c r="L238" s="296"/>
      <c r="M238" s="296"/>
      <c r="N238" s="296">
        <v>70.58</v>
      </c>
      <c r="O238" s="296">
        <v>42.04</v>
      </c>
      <c r="P238" s="296">
        <v>94.1</v>
      </c>
      <c r="Q238" s="296">
        <v>56.04</v>
      </c>
      <c r="R238" s="296"/>
      <c r="S238" s="296"/>
      <c r="T238" s="296"/>
      <c r="U238" s="296"/>
      <c r="V238" s="296"/>
      <c r="W238" s="296"/>
    </row>
    <row r="239" spans="1:23" ht="15.75" customHeight="1">
      <c r="A239" s="297">
        <v>232</v>
      </c>
      <c r="B239" s="295">
        <v>58.86</v>
      </c>
      <c r="C239" s="295">
        <v>35.06</v>
      </c>
      <c r="D239" s="295"/>
      <c r="E239" s="295"/>
      <c r="F239" s="295">
        <v>35.32</v>
      </c>
      <c r="G239" s="295">
        <v>21.04</v>
      </c>
      <c r="H239" s="295">
        <v>47.09</v>
      </c>
      <c r="I239" s="295">
        <v>28.05</v>
      </c>
      <c r="J239" s="295">
        <v>98.86</v>
      </c>
      <c r="K239" s="295">
        <v>59.02</v>
      </c>
      <c r="L239" s="296"/>
      <c r="M239" s="296"/>
      <c r="N239" s="296">
        <v>70.64</v>
      </c>
      <c r="O239" s="296">
        <v>42.08</v>
      </c>
      <c r="P239" s="296">
        <v>94.18</v>
      </c>
      <c r="Q239" s="296">
        <v>56.1</v>
      </c>
      <c r="R239" s="296"/>
      <c r="S239" s="296"/>
      <c r="T239" s="296"/>
      <c r="U239" s="296"/>
      <c r="V239" s="296"/>
      <c r="W239" s="296"/>
    </row>
    <row r="240" spans="1:23" ht="15.75" customHeight="1">
      <c r="A240" s="297">
        <v>233</v>
      </c>
      <c r="B240" s="295">
        <v>58.92</v>
      </c>
      <c r="C240" s="295">
        <v>35.090000000000003</v>
      </c>
      <c r="D240" s="295"/>
      <c r="E240" s="295"/>
      <c r="F240" s="295">
        <v>35.35</v>
      </c>
      <c r="G240" s="295">
        <v>21.05</v>
      </c>
      <c r="H240" s="295">
        <v>47.14</v>
      </c>
      <c r="I240" s="295">
        <v>28.07</v>
      </c>
      <c r="J240" s="295">
        <v>98.86</v>
      </c>
      <c r="K240" s="295">
        <v>59.02</v>
      </c>
      <c r="L240" s="296"/>
      <c r="M240" s="296"/>
      <c r="N240" s="296">
        <v>70.7</v>
      </c>
      <c r="O240" s="296">
        <v>42.1</v>
      </c>
      <c r="P240" s="296">
        <v>94.28</v>
      </c>
      <c r="Q240" s="296">
        <v>56.14</v>
      </c>
      <c r="R240" s="296"/>
      <c r="S240" s="296"/>
      <c r="T240" s="296"/>
      <c r="U240" s="296"/>
      <c r="V240" s="296"/>
      <c r="W240" s="296"/>
    </row>
    <row r="241" spans="1:23" ht="15.75" customHeight="1">
      <c r="A241" s="297">
        <v>234</v>
      </c>
      <c r="B241" s="295">
        <v>58.97</v>
      </c>
      <c r="C241" s="295">
        <v>35.130000000000003</v>
      </c>
      <c r="D241" s="295"/>
      <c r="E241" s="295"/>
      <c r="F241" s="295">
        <v>35.380000000000003</v>
      </c>
      <c r="G241" s="295">
        <v>21.08</v>
      </c>
      <c r="H241" s="295">
        <v>47.18</v>
      </c>
      <c r="I241" s="295">
        <v>28.1</v>
      </c>
      <c r="J241" s="295">
        <v>98.86</v>
      </c>
      <c r="K241" s="295">
        <v>59.02</v>
      </c>
      <c r="L241" s="296"/>
      <c r="M241" s="296"/>
      <c r="N241" s="296">
        <v>70.760000000000005</v>
      </c>
      <c r="O241" s="296">
        <v>42.16</v>
      </c>
      <c r="P241" s="296">
        <v>94.36</v>
      </c>
      <c r="Q241" s="296">
        <v>56.2</v>
      </c>
      <c r="R241" s="296"/>
      <c r="S241" s="296"/>
      <c r="T241" s="296"/>
      <c r="U241" s="296"/>
      <c r="V241" s="296"/>
      <c r="W241" s="296"/>
    </row>
    <row r="242" spans="1:23" ht="15.75" customHeight="1">
      <c r="A242" s="297">
        <v>235</v>
      </c>
      <c r="B242" s="295">
        <v>59.03</v>
      </c>
      <c r="C242" s="295">
        <v>35.159999999999997</v>
      </c>
      <c r="D242" s="295"/>
      <c r="E242" s="295"/>
      <c r="F242" s="295">
        <v>35.42</v>
      </c>
      <c r="G242" s="295">
        <v>21.1</v>
      </c>
      <c r="H242" s="295">
        <v>47.22</v>
      </c>
      <c r="I242" s="295">
        <v>28.13</v>
      </c>
      <c r="J242" s="295">
        <v>98.86</v>
      </c>
      <c r="K242" s="295">
        <v>59.02</v>
      </c>
      <c r="L242" s="296"/>
      <c r="M242" s="296"/>
      <c r="N242" s="296">
        <v>70.84</v>
      </c>
      <c r="O242" s="296">
        <v>42.2</v>
      </c>
      <c r="P242" s="296">
        <v>94.44</v>
      </c>
      <c r="Q242" s="296">
        <v>56.26</v>
      </c>
      <c r="R242" s="296"/>
      <c r="S242" s="296"/>
      <c r="T242" s="296"/>
      <c r="U242" s="296"/>
      <c r="V242" s="296"/>
      <c r="W242" s="296"/>
    </row>
    <row r="243" spans="1:23" ht="15.75" customHeight="1">
      <c r="A243" s="297">
        <v>236</v>
      </c>
      <c r="B243" s="295">
        <v>59.09</v>
      </c>
      <c r="C243" s="295">
        <v>35.19</v>
      </c>
      <c r="D243" s="295"/>
      <c r="E243" s="295"/>
      <c r="F243" s="295">
        <v>35.450000000000003</v>
      </c>
      <c r="G243" s="295">
        <v>21.11</v>
      </c>
      <c r="H243" s="295">
        <v>47.27</v>
      </c>
      <c r="I243" s="295">
        <v>28.15</v>
      </c>
      <c r="J243" s="295">
        <v>98.86</v>
      </c>
      <c r="K243" s="295">
        <v>59.02</v>
      </c>
      <c r="L243" s="296"/>
      <c r="M243" s="296"/>
      <c r="N243" s="296">
        <v>70.900000000000006</v>
      </c>
      <c r="O243" s="296">
        <v>42.22</v>
      </c>
      <c r="P243" s="296">
        <v>94.54</v>
      </c>
      <c r="Q243" s="296">
        <v>56.3</v>
      </c>
      <c r="R243" s="296"/>
      <c r="S243" s="296"/>
      <c r="T243" s="296"/>
      <c r="U243" s="296"/>
      <c r="V243" s="296"/>
      <c r="W243" s="296"/>
    </row>
    <row r="244" spans="1:23" ht="15.75" customHeight="1">
      <c r="A244" s="297">
        <v>237</v>
      </c>
      <c r="B244" s="295">
        <v>59.14</v>
      </c>
      <c r="C244" s="295">
        <v>35.229999999999997</v>
      </c>
      <c r="D244" s="295"/>
      <c r="E244" s="295"/>
      <c r="F244" s="295">
        <v>35.479999999999997</v>
      </c>
      <c r="G244" s="295">
        <v>21.14</v>
      </c>
      <c r="H244" s="295">
        <v>47.31</v>
      </c>
      <c r="I244" s="295">
        <v>28.18</v>
      </c>
      <c r="J244" s="295">
        <v>98.86</v>
      </c>
      <c r="K244" s="295">
        <v>59.02</v>
      </c>
      <c r="L244" s="296"/>
      <c r="M244" s="296"/>
      <c r="N244" s="296">
        <v>70.959999999999994</v>
      </c>
      <c r="O244" s="296">
        <v>42.28</v>
      </c>
      <c r="P244" s="296">
        <v>94.62</v>
      </c>
      <c r="Q244" s="296">
        <v>56.36</v>
      </c>
      <c r="R244" s="296"/>
      <c r="S244" s="296"/>
      <c r="T244" s="296"/>
      <c r="U244" s="296"/>
      <c r="V244" s="296"/>
      <c r="W244" s="296"/>
    </row>
    <row r="245" spans="1:23" ht="15.75" customHeight="1">
      <c r="A245" s="297">
        <v>238</v>
      </c>
      <c r="B245" s="295">
        <v>59.2</v>
      </c>
      <c r="C245" s="295">
        <v>35.26</v>
      </c>
      <c r="D245" s="295"/>
      <c r="E245" s="295"/>
      <c r="F245" s="295">
        <v>35.520000000000003</v>
      </c>
      <c r="G245" s="295">
        <v>21.16</v>
      </c>
      <c r="H245" s="295">
        <v>47.36</v>
      </c>
      <c r="I245" s="295">
        <v>28.21</v>
      </c>
      <c r="J245" s="295">
        <v>98.86</v>
      </c>
      <c r="K245" s="295">
        <v>59.02</v>
      </c>
      <c r="L245" s="296"/>
      <c r="M245" s="296"/>
      <c r="N245" s="296">
        <v>71.040000000000006</v>
      </c>
      <c r="O245" s="296">
        <v>42.32</v>
      </c>
      <c r="P245" s="296">
        <v>94.72</v>
      </c>
      <c r="Q245" s="296">
        <v>56.42</v>
      </c>
      <c r="R245" s="296"/>
      <c r="S245" s="296"/>
      <c r="T245" s="296"/>
      <c r="U245" s="296"/>
      <c r="V245" s="296"/>
      <c r="W245" s="296"/>
    </row>
    <row r="246" spans="1:23" ht="15.75" customHeight="1">
      <c r="A246" s="297">
        <v>239</v>
      </c>
      <c r="B246" s="295">
        <v>59.26</v>
      </c>
      <c r="C246" s="295">
        <v>35.29</v>
      </c>
      <c r="D246" s="295"/>
      <c r="E246" s="295"/>
      <c r="F246" s="295">
        <v>35.56</v>
      </c>
      <c r="G246" s="295">
        <v>21.17</v>
      </c>
      <c r="H246" s="295">
        <v>47.41</v>
      </c>
      <c r="I246" s="295">
        <v>28.23</v>
      </c>
      <c r="J246" s="295">
        <v>98.86</v>
      </c>
      <c r="K246" s="295">
        <v>59.02</v>
      </c>
      <c r="L246" s="296"/>
      <c r="M246" s="296"/>
      <c r="N246" s="296">
        <v>71.12</v>
      </c>
      <c r="O246" s="296">
        <v>42.34</v>
      </c>
      <c r="P246" s="296">
        <v>94.82</v>
      </c>
      <c r="Q246" s="296">
        <v>56.46</v>
      </c>
      <c r="R246" s="296"/>
      <c r="S246" s="296"/>
      <c r="T246" s="296"/>
      <c r="U246" s="296"/>
      <c r="V246" s="296"/>
      <c r="W246" s="296"/>
    </row>
    <row r="247" spans="1:23" ht="15.75" customHeight="1">
      <c r="A247" s="297">
        <v>240</v>
      </c>
      <c r="B247" s="295">
        <v>59.31</v>
      </c>
      <c r="C247" s="295">
        <v>35.32</v>
      </c>
      <c r="D247" s="295"/>
      <c r="E247" s="295"/>
      <c r="F247" s="295">
        <v>35.590000000000003</v>
      </c>
      <c r="G247" s="295">
        <v>21.19</v>
      </c>
      <c r="H247" s="295">
        <v>47.45</v>
      </c>
      <c r="I247" s="295">
        <v>28.26</v>
      </c>
      <c r="J247" s="295">
        <v>98.86</v>
      </c>
      <c r="K247" s="295">
        <v>59.02</v>
      </c>
      <c r="L247" s="296"/>
      <c r="M247" s="296"/>
      <c r="N247" s="296">
        <v>71.180000000000007</v>
      </c>
      <c r="O247" s="296">
        <v>42.38</v>
      </c>
      <c r="P247" s="296">
        <v>94.9</v>
      </c>
      <c r="Q247" s="296">
        <v>56.52</v>
      </c>
      <c r="R247" s="296"/>
      <c r="S247" s="296"/>
      <c r="T247" s="296"/>
      <c r="U247" s="296"/>
      <c r="V247" s="296"/>
      <c r="W247" s="296"/>
    </row>
    <row r="248" spans="1:23" ht="15.75" customHeight="1">
      <c r="A248" s="297">
        <v>241</v>
      </c>
      <c r="B248" s="295">
        <v>59.37</v>
      </c>
      <c r="C248" s="295">
        <v>35.36</v>
      </c>
      <c r="D248" s="295"/>
      <c r="E248" s="295"/>
      <c r="F248" s="295">
        <v>35.619999999999997</v>
      </c>
      <c r="G248" s="295">
        <v>21.22</v>
      </c>
      <c r="H248" s="295">
        <v>47.5</v>
      </c>
      <c r="I248" s="295">
        <v>28.29</v>
      </c>
      <c r="J248" s="295">
        <v>98.86</v>
      </c>
      <c r="K248" s="295">
        <v>59.02</v>
      </c>
      <c r="L248" s="296"/>
      <c r="M248" s="296"/>
      <c r="N248" s="296">
        <v>71.239999999999995</v>
      </c>
      <c r="O248" s="296">
        <v>42.44</v>
      </c>
      <c r="P248" s="296">
        <v>95</v>
      </c>
      <c r="Q248" s="296">
        <v>56.58</v>
      </c>
      <c r="R248" s="296"/>
      <c r="S248" s="296"/>
      <c r="T248" s="296"/>
      <c r="U248" s="296"/>
      <c r="V248" s="296"/>
      <c r="W248" s="296"/>
    </row>
    <row r="249" spans="1:23" ht="15.75" customHeight="1">
      <c r="A249" s="297">
        <v>242</v>
      </c>
      <c r="B249" s="295">
        <v>59.43</v>
      </c>
      <c r="C249" s="295">
        <v>35.39</v>
      </c>
      <c r="D249" s="295"/>
      <c r="E249" s="295"/>
      <c r="F249" s="295">
        <v>35.659999999999997</v>
      </c>
      <c r="G249" s="295">
        <v>21.23</v>
      </c>
      <c r="H249" s="295">
        <v>47.54</v>
      </c>
      <c r="I249" s="295">
        <v>28.31</v>
      </c>
      <c r="J249" s="295">
        <v>98.86</v>
      </c>
      <c r="K249" s="295">
        <v>59.02</v>
      </c>
      <c r="L249" s="296"/>
      <c r="M249" s="296"/>
      <c r="N249" s="296">
        <v>71.319999999999993</v>
      </c>
      <c r="O249" s="296">
        <v>42.46</v>
      </c>
      <c r="P249" s="296">
        <v>95.08</v>
      </c>
      <c r="Q249" s="296">
        <v>56.62</v>
      </c>
      <c r="R249" s="296"/>
      <c r="S249" s="296"/>
      <c r="T249" s="296"/>
      <c r="U249" s="296"/>
      <c r="V249" s="296"/>
      <c r="W249" s="296"/>
    </row>
    <row r="250" spans="1:23" ht="15.75" customHeight="1">
      <c r="A250" s="297">
        <v>243</v>
      </c>
      <c r="B250" s="295">
        <v>59.48</v>
      </c>
      <c r="C250" s="295">
        <v>35.42</v>
      </c>
      <c r="D250" s="295"/>
      <c r="E250" s="295"/>
      <c r="F250" s="295">
        <v>35.69</v>
      </c>
      <c r="G250" s="295">
        <v>21.25</v>
      </c>
      <c r="H250" s="295">
        <v>47.58</v>
      </c>
      <c r="I250" s="295">
        <v>28.34</v>
      </c>
      <c r="J250" s="295">
        <v>98.86</v>
      </c>
      <c r="K250" s="295">
        <v>59.02</v>
      </c>
      <c r="L250" s="296"/>
      <c r="M250" s="296"/>
      <c r="N250" s="296">
        <v>71.38</v>
      </c>
      <c r="O250" s="296">
        <v>42.5</v>
      </c>
      <c r="P250" s="296">
        <v>95.16</v>
      </c>
      <c r="Q250" s="296">
        <v>56.68</v>
      </c>
      <c r="R250" s="296"/>
      <c r="S250" s="296"/>
      <c r="T250" s="296"/>
      <c r="U250" s="296"/>
      <c r="V250" s="296"/>
      <c r="W250" s="296"/>
    </row>
    <row r="251" spans="1:23" ht="15.75" customHeight="1">
      <c r="A251" s="297">
        <v>244</v>
      </c>
      <c r="B251" s="295">
        <v>59.54</v>
      </c>
      <c r="C251" s="295">
        <v>35.46</v>
      </c>
      <c r="D251" s="295"/>
      <c r="E251" s="295"/>
      <c r="F251" s="295">
        <v>35.72</v>
      </c>
      <c r="G251" s="295">
        <v>21.28</v>
      </c>
      <c r="H251" s="295">
        <v>47.63</v>
      </c>
      <c r="I251" s="295">
        <v>28.37</v>
      </c>
      <c r="J251" s="295">
        <v>98.86</v>
      </c>
      <c r="K251" s="295">
        <v>59.02</v>
      </c>
      <c r="L251" s="296"/>
      <c r="M251" s="296"/>
      <c r="N251" s="296">
        <v>71.44</v>
      </c>
      <c r="O251" s="296">
        <v>42.56</v>
      </c>
      <c r="P251" s="296">
        <v>95.26</v>
      </c>
      <c r="Q251" s="296">
        <v>56.74</v>
      </c>
      <c r="R251" s="296"/>
      <c r="S251" s="296"/>
      <c r="T251" s="296"/>
      <c r="U251" s="296"/>
      <c r="V251" s="296"/>
      <c r="W251" s="296"/>
    </row>
    <row r="252" spans="1:23" ht="15.75" customHeight="1">
      <c r="A252" s="297">
        <v>245</v>
      </c>
      <c r="B252" s="295">
        <v>59.6</v>
      </c>
      <c r="C252" s="295">
        <v>35.49</v>
      </c>
      <c r="D252" s="295"/>
      <c r="E252" s="295"/>
      <c r="F252" s="295">
        <v>35.76</v>
      </c>
      <c r="G252" s="295">
        <v>21.29</v>
      </c>
      <c r="H252" s="295">
        <v>47.68</v>
      </c>
      <c r="I252" s="295">
        <v>28.39</v>
      </c>
      <c r="J252" s="295">
        <v>98.86</v>
      </c>
      <c r="K252" s="295">
        <v>59.02</v>
      </c>
      <c r="L252" s="296"/>
      <c r="M252" s="296"/>
      <c r="N252" s="296">
        <v>71.52</v>
      </c>
      <c r="O252" s="296">
        <v>42.58</v>
      </c>
      <c r="P252" s="296">
        <v>95.36</v>
      </c>
      <c r="Q252" s="296">
        <v>56.78</v>
      </c>
      <c r="R252" s="296"/>
      <c r="S252" s="296"/>
      <c r="T252" s="296"/>
      <c r="U252" s="296"/>
      <c r="V252" s="296"/>
      <c r="W252" s="296"/>
    </row>
    <row r="253" spans="1:23" ht="15.75" customHeight="1">
      <c r="A253" s="297">
        <v>246</v>
      </c>
      <c r="B253" s="295">
        <v>59.65</v>
      </c>
      <c r="C253" s="295">
        <v>35.520000000000003</v>
      </c>
      <c r="D253" s="295"/>
      <c r="E253" s="295"/>
      <c r="F253" s="295">
        <v>35.79</v>
      </c>
      <c r="G253" s="295">
        <v>21.31</v>
      </c>
      <c r="H253" s="295">
        <v>47.72</v>
      </c>
      <c r="I253" s="295">
        <v>28.42</v>
      </c>
      <c r="J253" s="295">
        <v>98.86</v>
      </c>
      <c r="K253" s="295">
        <v>59.02</v>
      </c>
      <c r="L253" s="296"/>
      <c r="M253" s="296"/>
      <c r="N253" s="296">
        <v>71.58</v>
      </c>
      <c r="O253" s="296">
        <v>42.62</v>
      </c>
      <c r="P253" s="296">
        <v>95.44</v>
      </c>
      <c r="Q253" s="296">
        <v>56.84</v>
      </c>
      <c r="R253" s="296"/>
      <c r="S253" s="296"/>
      <c r="T253" s="296"/>
      <c r="U253" s="296"/>
      <c r="V253" s="296"/>
      <c r="W253" s="296"/>
    </row>
    <row r="254" spans="1:23" ht="15.75" customHeight="1">
      <c r="A254" s="297">
        <v>247</v>
      </c>
      <c r="B254" s="295">
        <v>59.71</v>
      </c>
      <c r="C254" s="295">
        <v>35.56</v>
      </c>
      <c r="D254" s="295"/>
      <c r="E254" s="295"/>
      <c r="F254" s="295">
        <v>35.83</v>
      </c>
      <c r="G254" s="295">
        <v>21.34</v>
      </c>
      <c r="H254" s="295">
        <v>47.77</v>
      </c>
      <c r="I254" s="295">
        <v>28.45</v>
      </c>
      <c r="J254" s="295">
        <v>98.86</v>
      </c>
      <c r="K254" s="295">
        <v>59.02</v>
      </c>
      <c r="L254" s="296"/>
      <c r="M254" s="296"/>
      <c r="N254" s="296">
        <v>71.66</v>
      </c>
      <c r="O254" s="296">
        <v>42.68</v>
      </c>
      <c r="P254" s="296">
        <v>95.54</v>
      </c>
      <c r="Q254" s="296">
        <v>56.9</v>
      </c>
      <c r="R254" s="296"/>
      <c r="S254" s="296"/>
      <c r="T254" s="296"/>
      <c r="U254" s="296"/>
      <c r="V254" s="296"/>
      <c r="W254" s="296"/>
    </row>
    <row r="255" spans="1:23" ht="15.75" customHeight="1">
      <c r="A255" s="297">
        <v>248</v>
      </c>
      <c r="B255" s="295">
        <v>59.76</v>
      </c>
      <c r="C255" s="295">
        <v>35.590000000000003</v>
      </c>
      <c r="D255" s="295"/>
      <c r="E255" s="295"/>
      <c r="F255" s="295">
        <v>35.86</v>
      </c>
      <c r="G255" s="295">
        <v>21.35</v>
      </c>
      <c r="H255" s="295">
        <v>47.81</v>
      </c>
      <c r="I255" s="295">
        <v>28.47</v>
      </c>
      <c r="J255" s="295">
        <v>98.86</v>
      </c>
      <c r="K255" s="295">
        <v>59.02</v>
      </c>
      <c r="L255" s="296"/>
      <c r="M255" s="296"/>
      <c r="N255" s="296">
        <v>71.72</v>
      </c>
      <c r="O255" s="296">
        <v>42.7</v>
      </c>
      <c r="P255" s="296">
        <v>95.62</v>
      </c>
      <c r="Q255" s="296">
        <v>56.94</v>
      </c>
      <c r="R255" s="296"/>
      <c r="S255" s="296"/>
      <c r="T255" s="296"/>
      <c r="U255" s="296"/>
      <c r="V255" s="296"/>
      <c r="W255" s="296"/>
    </row>
    <row r="256" spans="1:23" ht="15.75" customHeight="1">
      <c r="A256" s="297">
        <v>249</v>
      </c>
      <c r="B256" s="295">
        <v>59.82</v>
      </c>
      <c r="C256" s="295">
        <v>35.619999999999997</v>
      </c>
      <c r="D256" s="295"/>
      <c r="E256" s="295"/>
      <c r="F256" s="295">
        <v>35.89</v>
      </c>
      <c r="G256" s="295">
        <v>21.37</v>
      </c>
      <c r="H256" s="295">
        <v>47.86</v>
      </c>
      <c r="I256" s="295">
        <v>28.5</v>
      </c>
      <c r="J256" s="295">
        <v>98.86</v>
      </c>
      <c r="K256" s="295">
        <v>59.02</v>
      </c>
      <c r="L256" s="296"/>
      <c r="M256" s="296"/>
      <c r="N256" s="296">
        <v>71.78</v>
      </c>
      <c r="O256" s="296">
        <v>42.74</v>
      </c>
      <c r="P256" s="296">
        <v>95.72</v>
      </c>
      <c r="Q256" s="296">
        <v>57</v>
      </c>
      <c r="R256" s="296"/>
      <c r="S256" s="296"/>
      <c r="T256" s="296"/>
      <c r="U256" s="296"/>
      <c r="V256" s="296"/>
      <c r="W256" s="296"/>
    </row>
    <row r="257" spans="1:23" ht="15.75" customHeight="1">
      <c r="A257" s="297">
        <v>250</v>
      </c>
      <c r="B257" s="295">
        <v>59.88</v>
      </c>
      <c r="C257" s="295">
        <v>35.659999999999997</v>
      </c>
      <c r="D257" s="295"/>
      <c r="E257" s="295"/>
      <c r="F257" s="295">
        <v>35.93</v>
      </c>
      <c r="G257" s="295">
        <v>21.4</v>
      </c>
      <c r="H257" s="295">
        <v>47.9</v>
      </c>
      <c r="I257" s="295">
        <v>28.53</v>
      </c>
      <c r="J257" s="295">
        <v>98.86</v>
      </c>
      <c r="K257" s="295">
        <v>59.02</v>
      </c>
      <c r="L257" s="296"/>
      <c r="M257" s="296"/>
      <c r="N257" s="296">
        <v>71.86</v>
      </c>
      <c r="O257" s="296">
        <v>42.8</v>
      </c>
      <c r="P257" s="296">
        <v>95.8</v>
      </c>
      <c r="Q257" s="296">
        <v>57.06</v>
      </c>
      <c r="R257" s="296"/>
      <c r="S257" s="296"/>
      <c r="T257" s="296"/>
      <c r="U257" s="296"/>
      <c r="V257" s="296"/>
      <c r="W257" s="296"/>
    </row>
    <row r="258" spans="1:23" ht="15.75" customHeight="1">
      <c r="A258" s="297">
        <v>999</v>
      </c>
      <c r="B258" s="295">
        <v>59.88</v>
      </c>
      <c r="C258" s="295">
        <v>35.659999999999997</v>
      </c>
      <c r="D258" s="295"/>
      <c r="E258" s="295"/>
      <c r="F258" s="295">
        <v>35.93</v>
      </c>
      <c r="G258" s="295">
        <v>21.4</v>
      </c>
      <c r="H258" s="295">
        <v>47.9</v>
      </c>
      <c r="I258" s="295">
        <v>28.53</v>
      </c>
      <c r="J258" s="295">
        <v>98.86</v>
      </c>
      <c r="K258" s="295">
        <v>59.02</v>
      </c>
      <c r="L258" s="296"/>
      <c r="M258" s="296"/>
      <c r="N258" s="296">
        <v>71.86</v>
      </c>
      <c r="O258" s="296">
        <v>42.8</v>
      </c>
      <c r="P258" s="296">
        <v>95.8</v>
      </c>
      <c r="Q258" s="296">
        <v>57.06</v>
      </c>
      <c r="R258" s="296"/>
      <c r="S258" s="296"/>
      <c r="T258" s="296"/>
      <c r="U258" s="296"/>
      <c r="V258" s="296"/>
      <c r="W258" s="296"/>
    </row>
    <row r="259" spans="1:23" ht="15.75" customHeight="1">
      <c r="A259" s="297"/>
      <c r="B259" s="295"/>
      <c r="C259" s="295"/>
      <c r="D259" s="295"/>
      <c r="E259" s="295"/>
      <c r="F259" s="295"/>
      <c r="G259" s="295"/>
      <c r="H259" s="298"/>
      <c r="I259" s="295"/>
      <c r="J259" s="295"/>
      <c r="K259" s="295"/>
      <c r="L259" s="295"/>
      <c r="M259" s="295"/>
      <c r="N259" s="295"/>
      <c r="O259" s="295"/>
      <c r="P259" s="295"/>
      <c r="Q259" s="295"/>
      <c r="R259" s="295"/>
      <c r="S259" s="296"/>
      <c r="T259" s="295"/>
      <c r="U259" s="296"/>
      <c r="V259" s="295"/>
      <c r="W259" s="295"/>
    </row>
    <row r="260" spans="1:23" ht="15.75" customHeight="1">
      <c r="A260" s="297"/>
      <c r="B260" s="295"/>
      <c r="C260" s="295"/>
      <c r="D260" s="295"/>
      <c r="E260" s="295"/>
      <c r="F260" s="295"/>
      <c r="G260" s="295"/>
      <c r="H260" s="295"/>
      <c r="I260" s="295"/>
      <c r="J260" s="295"/>
      <c r="K260" s="295"/>
      <c r="L260" s="295"/>
      <c r="M260" s="295"/>
      <c r="N260" s="295"/>
      <c r="O260" s="295"/>
      <c r="P260" s="295"/>
      <c r="Q260" s="295"/>
      <c r="R260" s="295"/>
      <c r="S260" s="296"/>
      <c r="T260" s="295"/>
      <c r="U260" s="296"/>
      <c r="V260" s="295"/>
      <c r="W260" s="295"/>
    </row>
    <row r="261" spans="1:23" ht="15.75" customHeight="1">
      <c r="A261" s="297"/>
      <c r="B261" s="295"/>
      <c r="C261" s="295"/>
      <c r="D261" s="295"/>
      <c r="E261" s="295"/>
      <c r="F261" s="295"/>
      <c r="G261" s="295"/>
      <c r="H261" s="295"/>
      <c r="I261" s="295"/>
      <c r="J261" s="295"/>
      <c r="K261" s="295"/>
      <c r="L261" s="295"/>
      <c r="M261" s="295"/>
      <c r="N261" s="295"/>
      <c r="O261" s="295"/>
      <c r="P261" s="295"/>
      <c r="Q261" s="295"/>
      <c r="R261" s="295"/>
      <c r="S261" s="296"/>
      <c r="T261" s="295"/>
      <c r="U261" s="296"/>
      <c r="V261" s="295"/>
      <c r="W261" s="295"/>
    </row>
    <row r="262" spans="1:23" ht="15.75" customHeight="1">
      <c r="A262" s="297"/>
      <c r="B262" s="295"/>
      <c r="C262" s="295"/>
      <c r="D262" s="295"/>
      <c r="E262" s="295"/>
      <c r="F262" s="295"/>
      <c r="G262" s="295"/>
      <c r="H262" s="295"/>
      <c r="I262" s="295"/>
      <c r="J262" s="295"/>
      <c r="K262" s="295"/>
      <c r="L262" s="295"/>
      <c r="M262" s="295"/>
      <c r="N262" s="295"/>
      <c r="O262" s="295"/>
      <c r="P262" s="295"/>
      <c r="Q262" s="295"/>
      <c r="R262" s="295"/>
      <c r="S262" s="296"/>
      <c r="T262" s="295"/>
      <c r="U262" s="296"/>
      <c r="V262" s="295"/>
      <c r="W262" s="295"/>
    </row>
    <row r="263" spans="1:23" ht="15.75" customHeight="1">
      <c r="A263" s="297"/>
      <c r="B263" s="295"/>
      <c r="C263" s="295"/>
      <c r="D263" s="295"/>
      <c r="E263" s="295"/>
      <c r="F263" s="295"/>
      <c r="G263" s="295"/>
      <c r="H263" s="295"/>
      <c r="I263" s="295"/>
      <c r="J263" s="295"/>
      <c r="K263" s="295"/>
      <c r="L263" s="295"/>
      <c r="M263" s="295"/>
      <c r="N263" s="295"/>
      <c r="O263" s="295"/>
      <c r="P263" s="295"/>
      <c r="Q263" s="295"/>
      <c r="R263" s="295"/>
      <c r="S263" s="296"/>
      <c r="T263" s="295"/>
      <c r="U263" s="296"/>
      <c r="V263" s="295"/>
      <c r="W263" s="295"/>
    </row>
    <row r="264" spans="1:23" ht="15.75" customHeight="1">
      <c r="A264" s="297"/>
      <c r="B264" s="295"/>
      <c r="C264" s="295"/>
      <c r="D264" s="295"/>
      <c r="E264" s="295"/>
      <c r="F264" s="295"/>
      <c r="G264" s="295"/>
      <c r="H264" s="295"/>
      <c r="I264" s="295"/>
      <c r="J264" s="295"/>
      <c r="K264" s="295"/>
      <c r="L264" s="295"/>
      <c r="M264" s="295"/>
      <c r="N264" s="295"/>
      <c r="O264" s="295"/>
      <c r="P264" s="295"/>
      <c r="Q264" s="295"/>
      <c r="R264" s="295"/>
      <c r="S264" s="296"/>
      <c r="T264" s="295"/>
      <c r="U264" s="296"/>
      <c r="V264" s="295"/>
      <c r="W264" s="295"/>
    </row>
    <row r="265" spans="1:23" ht="15.75" customHeight="1">
      <c r="A265" s="297"/>
      <c r="B265" s="295"/>
      <c r="C265" s="295"/>
      <c r="D265" s="295"/>
      <c r="E265" s="295"/>
      <c r="F265" s="295"/>
      <c r="G265" s="295"/>
      <c r="H265" s="295"/>
      <c r="I265" s="295"/>
      <c r="J265" s="295"/>
      <c r="K265" s="295"/>
      <c r="L265" s="295"/>
      <c r="M265" s="295"/>
      <c r="N265" s="295"/>
      <c r="O265" s="295"/>
      <c r="P265" s="295"/>
      <c r="Q265" s="295"/>
      <c r="R265" s="295"/>
      <c r="S265" s="296"/>
      <c r="T265" s="295"/>
      <c r="U265" s="296"/>
      <c r="V265" s="295"/>
      <c r="W265" s="295"/>
    </row>
    <row r="266" spans="1:23" ht="15.75" customHeight="1">
      <c r="A266" s="297"/>
      <c r="B266" s="295"/>
      <c r="C266" s="295"/>
      <c r="D266" s="295"/>
      <c r="E266" s="295"/>
      <c r="F266" s="295"/>
      <c r="G266" s="295"/>
      <c r="H266" s="295"/>
      <c r="I266" s="295"/>
      <c r="J266" s="295"/>
      <c r="K266" s="295"/>
      <c r="L266" s="295"/>
      <c r="M266" s="295"/>
      <c r="N266" s="295"/>
      <c r="O266" s="295"/>
      <c r="P266" s="295"/>
      <c r="Q266" s="295"/>
      <c r="R266" s="295"/>
      <c r="S266" s="296"/>
      <c r="T266" s="295"/>
      <c r="U266" s="296"/>
      <c r="V266" s="295"/>
      <c r="W266" s="295"/>
    </row>
    <row r="267" spans="1:23" ht="15.75" customHeight="1">
      <c r="A267" s="297"/>
      <c r="B267" s="295"/>
      <c r="C267" s="295"/>
      <c r="D267" s="295"/>
      <c r="E267" s="295"/>
      <c r="F267" s="295"/>
      <c r="G267" s="295"/>
      <c r="H267" s="295"/>
      <c r="I267" s="295"/>
      <c r="J267" s="295"/>
      <c r="K267" s="295"/>
      <c r="L267" s="295"/>
      <c r="M267" s="295"/>
      <c r="N267" s="295"/>
      <c r="O267" s="295"/>
      <c r="P267" s="295"/>
      <c r="Q267" s="295"/>
      <c r="R267" s="295"/>
      <c r="S267" s="296"/>
      <c r="T267" s="295"/>
      <c r="U267" s="296"/>
      <c r="V267" s="295"/>
      <c r="W267" s="295"/>
    </row>
    <row r="268" spans="1:23" ht="15.75" customHeight="1">
      <c r="A268" s="297"/>
      <c r="B268" s="295"/>
      <c r="C268" s="295"/>
      <c r="D268" s="295"/>
      <c r="E268" s="295"/>
      <c r="F268" s="295"/>
      <c r="G268" s="295"/>
      <c r="H268" s="295"/>
      <c r="I268" s="295"/>
      <c r="J268" s="295"/>
      <c r="K268" s="295"/>
      <c r="L268" s="295"/>
      <c r="M268" s="295"/>
      <c r="N268" s="295"/>
      <c r="O268" s="295"/>
      <c r="P268" s="295"/>
      <c r="Q268" s="295"/>
      <c r="R268" s="295"/>
      <c r="S268" s="296"/>
      <c r="T268" s="295"/>
      <c r="U268" s="296"/>
      <c r="V268" s="295"/>
      <c r="W268" s="295"/>
    </row>
    <row r="269" spans="1:23" ht="15.75" customHeight="1">
      <c r="A269" s="297"/>
      <c r="B269" s="295"/>
      <c r="C269" s="295"/>
      <c r="D269" s="295"/>
      <c r="E269" s="295"/>
      <c r="F269" s="295"/>
      <c r="G269" s="295"/>
      <c r="H269" s="295"/>
      <c r="I269" s="295"/>
      <c r="J269" s="295"/>
      <c r="K269" s="295"/>
      <c r="L269" s="295"/>
      <c r="M269" s="295"/>
      <c r="N269" s="295"/>
      <c r="O269" s="295"/>
      <c r="P269" s="295"/>
      <c r="Q269" s="295"/>
      <c r="R269" s="295"/>
      <c r="S269" s="296"/>
      <c r="T269" s="295"/>
      <c r="U269" s="296"/>
      <c r="V269" s="295"/>
      <c r="W269" s="295"/>
    </row>
    <row r="270" spans="1:23" ht="15.75" customHeight="1">
      <c r="A270" s="297"/>
      <c r="B270" s="295"/>
      <c r="C270" s="295"/>
      <c r="D270" s="295"/>
      <c r="E270" s="295"/>
      <c r="F270" s="295"/>
      <c r="G270" s="295"/>
      <c r="H270" s="295"/>
      <c r="I270" s="295"/>
      <c r="J270" s="295"/>
      <c r="K270" s="295"/>
      <c r="L270" s="295"/>
      <c r="M270" s="295"/>
      <c r="N270" s="295"/>
      <c r="O270" s="295"/>
      <c r="P270" s="295"/>
      <c r="Q270" s="295"/>
      <c r="R270" s="295"/>
      <c r="S270" s="296"/>
      <c r="T270" s="295"/>
      <c r="U270" s="296"/>
      <c r="V270" s="295"/>
      <c r="W270" s="295"/>
    </row>
    <row r="271" spans="1:23" ht="15.75" customHeight="1">
      <c r="A271" s="297"/>
      <c r="B271" s="295"/>
      <c r="C271" s="295"/>
      <c r="D271" s="295"/>
      <c r="E271" s="295"/>
      <c r="F271" s="295"/>
      <c r="G271" s="295"/>
      <c r="H271" s="295"/>
      <c r="I271" s="295"/>
      <c r="J271" s="295"/>
      <c r="K271" s="295"/>
      <c r="L271" s="295"/>
      <c r="M271" s="295"/>
      <c r="N271" s="295"/>
      <c r="O271" s="295"/>
      <c r="P271" s="295"/>
      <c r="Q271" s="295"/>
      <c r="R271" s="295"/>
      <c r="S271" s="296"/>
      <c r="T271" s="295"/>
      <c r="U271" s="296"/>
      <c r="V271" s="295"/>
      <c r="W271" s="295"/>
    </row>
    <row r="272" spans="1:23" ht="15.75" customHeight="1">
      <c r="A272" s="297"/>
      <c r="B272" s="295"/>
      <c r="C272" s="295"/>
      <c r="D272" s="295"/>
      <c r="E272" s="295"/>
      <c r="F272" s="295"/>
      <c r="G272" s="295"/>
      <c r="H272" s="295"/>
      <c r="I272" s="295"/>
      <c r="J272" s="295"/>
      <c r="K272" s="295"/>
      <c r="L272" s="295"/>
      <c r="M272" s="295"/>
      <c r="N272" s="295"/>
      <c r="O272" s="295"/>
      <c r="P272" s="295"/>
      <c r="Q272" s="295"/>
      <c r="R272" s="295"/>
      <c r="S272" s="296"/>
      <c r="T272" s="295"/>
      <c r="U272" s="296"/>
      <c r="V272" s="295"/>
      <c r="W272" s="295"/>
    </row>
    <row r="273" spans="1:23" ht="15.75" customHeight="1">
      <c r="A273" s="297"/>
      <c r="B273" s="295"/>
      <c r="C273" s="295"/>
      <c r="D273" s="295"/>
      <c r="E273" s="295"/>
      <c r="F273" s="295"/>
      <c r="G273" s="295"/>
      <c r="H273" s="295"/>
      <c r="I273" s="295"/>
      <c r="J273" s="295"/>
      <c r="K273" s="295"/>
      <c r="L273" s="295"/>
      <c r="M273" s="295"/>
      <c r="N273" s="295"/>
      <c r="O273" s="295"/>
      <c r="P273" s="295"/>
      <c r="Q273" s="295"/>
      <c r="R273" s="295"/>
      <c r="S273" s="296"/>
      <c r="T273" s="295"/>
      <c r="U273" s="296"/>
      <c r="V273" s="295"/>
      <c r="W273" s="295"/>
    </row>
    <row r="274" spans="1:23" ht="15.75" customHeight="1">
      <c r="A274" s="297"/>
      <c r="B274" s="295"/>
      <c r="C274" s="295"/>
      <c r="D274" s="295"/>
      <c r="E274" s="295"/>
      <c r="F274" s="295"/>
      <c r="G274" s="295"/>
      <c r="H274" s="295"/>
      <c r="I274" s="295"/>
      <c r="J274" s="295"/>
      <c r="K274" s="295"/>
      <c r="L274" s="295"/>
      <c r="M274" s="295"/>
      <c r="N274" s="295"/>
      <c r="O274" s="295"/>
      <c r="P274" s="295"/>
      <c r="Q274" s="295"/>
      <c r="R274" s="295"/>
      <c r="S274" s="296"/>
      <c r="T274" s="295"/>
      <c r="U274" s="296"/>
      <c r="V274" s="295"/>
      <c r="W274" s="295"/>
    </row>
    <row r="275" spans="1:23" ht="15.75" customHeight="1">
      <c r="A275" s="297"/>
      <c r="B275" s="295"/>
      <c r="C275" s="295"/>
      <c r="D275" s="295"/>
      <c r="E275" s="295"/>
      <c r="F275" s="295"/>
      <c r="G275" s="295"/>
      <c r="H275" s="295"/>
      <c r="I275" s="295"/>
      <c r="J275" s="295"/>
      <c r="K275" s="295"/>
      <c r="L275" s="295"/>
      <c r="M275" s="295"/>
      <c r="N275" s="295"/>
      <c r="O275" s="295"/>
      <c r="P275" s="295"/>
      <c r="Q275" s="295"/>
      <c r="R275" s="295"/>
      <c r="S275" s="296"/>
      <c r="T275" s="295"/>
      <c r="U275" s="296"/>
      <c r="V275" s="295"/>
      <c r="W275" s="295"/>
    </row>
    <row r="276" spans="1:23" ht="15.75" customHeight="1">
      <c r="A276" s="297"/>
      <c r="B276" s="295"/>
      <c r="C276" s="295"/>
      <c r="D276" s="295"/>
      <c r="E276" s="295"/>
      <c r="F276" s="295"/>
      <c r="G276" s="295"/>
      <c r="H276" s="295"/>
      <c r="I276" s="295"/>
      <c r="J276" s="295"/>
      <c r="K276" s="295"/>
      <c r="L276" s="295"/>
      <c r="M276" s="295"/>
      <c r="N276" s="295"/>
      <c r="O276" s="295"/>
      <c r="P276" s="295"/>
      <c r="Q276" s="295"/>
      <c r="R276" s="295"/>
      <c r="S276" s="296"/>
      <c r="T276" s="295"/>
      <c r="U276" s="296"/>
      <c r="V276" s="295"/>
      <c r="W276" s="295"/>
    </row>
    <row r="277" spans="1:23" ht="15.75" customHeight="1">
      <c r="A277" s="297"/>
      <c r="B277" s="295"/>
      <c r="C277" s="295"/>
      <c r="D277" s="295"/>
      <c r="E277" s="295"/>
      <c r="F277" s="295"/>
      <c r="G277" s="295"/>
      <c r="H277" s="295"/>
      <c r="I277" s="295"/>
      <c r="J277" s="295"/>
      <c r="K277" s="295"/>
      <c r="L277" s="295"/>
      <c r="M277" s="295"/>
      <c r="N277" s="295"/>
      <c r="O277" s="295"/>
      <c r="P277" s="295"/>
      <c r="Q277" s="295"/>
      <c r="R277" s="295"/>
      <c r="S277" s="296"/>
      <c r="T277" s="295"/>
      <c r="U277" s="296"/>
      <c r="V277" s="295"/>
      <c r="W277" s="295"/>
    </row>
    <row r="278" spans="1:23" ht="15.75" customHeight="1">
      <c r="A278" s="297"/>
      <c r="B278" s="295"/>
      <c r="C278" s="295"/>
      <c r="D278" s="295"/>
      <c r="E278" s="295"/>
      <c r="F278" s="295"/>
      <c r="G278" s="295"/>
      <c r="H278" s="295"/>
      <c r="I278" s="295"/>
      <c r="J278" s="295"/>
      <c r="K278" s="295"/>
      <c r="L278" s="295"/>
      <c r="M278" s="295"/>
      <c r="N278" s="295"/>
      <c r="O278" s="295"/>
      <c r="P278" s="295"/>
      <c r="Q278" s="295"/>
      <c r="R278" s="295"/>
      <c r="S278" s="296"/>
      <c r="T278" s="295"/>
      <c r="U278" s="296"/>
      <c r="V278" s="295"/>
      <c r="W278" s="295"/>
    </row>
    <row r="279" spans="1:23" ht="15.75" customHeight="1">
      <c r="A279" s="297"/>
      <c r="B279" s="295"/>
      <c r="C279" s="295"/>
      <c r="D279" s="295"/>
      <c r="E279" s="295"/>
      <c r="F279" s="295"/>
      <c r="G279" s="295"/>
      <c r="H279" s="295"/>
      <c r="I279" s="295"/>
      <c r="J279" s="295"/>
      <c r="K279" s="295"/>
      <c r="L279" s="295"/>
      <c r="M279" s="295"/>
      <c r="N279" s="295"/>
      <c r="O279" s="295"/>
      <c r="P279" s="295"/>
      <c r="Q279" s="295"/>
      <c r="R279" s="295"/>
      <c r="S279" s="296"/>
      <c r="T279" s="295"/>
      <c r="U279" s="296"/>
      <c r="V279" s="295"/>
      <c r="W279" s="295"/>
    </row>
    <row r="280" spans="1:23" ht="15.75" customHeight="1">
      <c r="A280" s="297"/>
      <c r="B280" s="295"/>
      <c r="C280" s="295"/>
      <c r="D280" s="295"/>
      <c r="E280" s="295"/>
      <c r="F280" s="295"/>
      <c r="G280" s="295"/>
      <c r="H280" s="295"/>
      <c r="I280" s="295"/>
      <c r="J280" s="295"/>
      <c r="K280" s="295"/>
      <c r="L280" s="295"/>
      <c r="M280" s="295"/>
      <c r="N280" s="295"/>
      <c r="O280" s="295"/>
      <c r="P280" s="295"/>
      <c r="Q280" s="295"/>
      <c r="R280" s="295"/>
      <c r="S280" s="296"/>
      <c r="T280" s="295"/>
      <c r="U280" s="296"/>
      <c r="V280" s="295"/>
      <c r="W280" s="295"/>
    </row>
    <row r="281" spans="1:23" ht="15.75" customHeight="1">
      <c r="A281" s="297"/>
      <c r="B281" s="295"/>
      <c r="C281" s="295"/>
      <c r="D281" s="295"/>
      <c r="E281" s="295"/>
      <c r="F281" s="295"/>
      <c r="G281" s="295"/>
      <c r="H281" s="295"/>
      <c r="I281" s="295"/>
      <c r="J281" s="295"/>
      <c r="K281" s="295"/>
      <c r="L281" s="295"/>
      <c r="M281" s="295"/>
      <c r="N281" s="295"/>
      <c r="O281" s="295"/>
      <c r="P281" s="295"/>
      <c r="Q281" s="295"/>
      <c r="R281" s="295"/>
      <c r="S281" s="296"/>
      <c r="T281" s="295"/>
      <c r="U281" s="296"/>
      <c r="V281" s="295"/>
      <c r="W281" s="295"/>
    </row>
    <row r="282" spans="1:23" ht="15.75" customHeight="1">
      <c r="A282" s="297"/>
      <c r="B282" s="295"/>
      <c r="C282" s="295"/>
      <c r="D282" s="295"/>
      <c r="E282" s="295"/>
      <c r="F282" s="295"/>
      <c r="G282" s="295"/>
      <c r="H282" s="295"/>
      <c r="I282" s="295"/>
      <c r="J282" s="295"/>
      <c r="K282" s="295"/>
      <c r="L282" s="295"/>
      <c r="M282" s="295"/>
      <c r="N282" s="295"/>
      <c r="O282" s="295"/>
      <c r="P282" s="295"/>
      <c r="Q282" s="295"/>
      <c r="R282" s="295"/>
      <c r="S282" s="296"/>
      <c r="T282" s="295"/>
      <c r="U282" s="296"/>
      <c r="V282" s="295"/>
      <c r="W282" s="295"/>
    </row>
    <row r="283" spans="1:23" ht="15.75" customHeight="1">
      <c r="A283" s="297"/>
      <c r="B283" s="295"/>
      <c r="C283" s="295"/>
      <c r="D283" s="295"/>
      <c r="E283" s="295"/>
      <c r="F283" s="295"/>
      <c r="G283" s="295"/>
      <c r="H283" s="295"/>
      <c r="I283" s="295"/>
      <c r="J283" s="295"/>
      <c r="K283" s="295"/>
      <c r="L283" s="295"/>
      <c r="M283" s="295"/>
      <c r="N283" s="295"/>
      <c r="O283" s="295"/>
      <c r="P283" s="295"/>
      <c r="Q283" s="295"/>
      <c r="R283" s="295"/>
      <c r="S283" s="296"/>
      <c r="T283" s="295"/>
      <c r="U283" s="296"/>
      <c r="V283" s="295"/>
      <c r="W283" s="295"/>
    </row>
    <row r="284" spans="1:23" ht="15.75" customHeight="1">
      <c r="A284" s="297"/>
      <c r="B284" s="295"/>
      <c r="C284" s="295"/>
      <c r="D284" s="295"/>
      <c r="E284" s="295"/>
      <c r="F284" s="295"/>
      <c r="G284" s="295"/>
      <c r="H284" s="295"/>
      <c r="I284" s="295"/>
      <c r="J284" s="295"/>
      <c r="K284" s="295"/>
      <c r="L284" s="295"/>
      <c r="M284" s="295"/>
      <c r="N284" s="295"/>
      <c r="O284" s="295"/>
      <c r="P284" s="295"/>
      <c r="Q284" s="295"/>
      <c r="R284" s="295"/>
      <c r="S284" s="296"/>
      <c r="T284" s="295"/>
      <c r="U284" s="296"/>
      <c r="V284" s="295"/>
      <c r="W284" s="295"/>
    </row>
    <row r="285" spans="1:23" ht="15.75" customHeight="1">
      <c r="A285" s="297"/>
      <c r="B285" s="295"/>
      <c r="C285" s="295"/>
      <c r="D285" s="295"/>
      <c r="E285" s="295"/>
      <c r="F285" s="295"/>
      <c r="G285" s="295"/>
      <c r="H285" s="295"/>
      <c r="I285" s="295"/>
      <c r="J285" s="295"/>
      <c r="K285" s="295"/>
      <c r="L285" s="295"/>
      <c r="M285" s="295"/>
      <c r="N285" s="295"/>
      <c r="O285" s="295"/>
      <c r="P285" s="295"/>
      <c r="Q285" s="295"/>
      <c r="R285" s="295"/>
      <c r="S285" s="296"/>
      <c r="T285" s="295"/>
      <c r="U285" s="296"/>
      <c r="V285" s="295"/>
      <c r="W285" s="295"/>
    </row>
    <row r="286" spans="1:23" ht="15.75" customHeight="1">
      <c r="A286" s="297"/>
      <c r="B286" s="295"/>
      <c r="C286" s="295"/>
      <c r="D286" s="295"/>
      <c r="E286" s="295"/>
      <c r="F286" s="295"/>
      <c r="G286" s="295"/>
      <c r="H286" s="295"/>
      <c r="I286" s="295"/>
      <c r="J286" s="295"/>
      <c r="K286" s="295"/>
      <c r="L286" s="295"/>
      <c r="M286" s="295"/>
      <c r="N286" s="295"/>
      <c r="O286" s="295"/>
      <c r="P286" s="295"/>
      <c r="Q286" s="295"/>
      <c r="R286" s="295"/>
      <c r="S286" s="296"/>
      <c r="T286" s="295"/>
      <c r="U286" s="296"/>
      <c r="V286" s="295"/>
      <c r="W286" s="295"/>
    </row>
    <row r="287" spans="1:23" ht="15.75" customHeight="1">
      <c r="A287" s="297"/>
      <c r="B287" s="295"/>
      <c r="C287" s="295"/>
      <c r="D287" s="295"/>
      <c r="E287" s="295"/>
      <c r="F287" s="295"/>
      <c r="G287" s="295"/>
      <c r="H287" s="295"/>
      <c r="I287" s="295"/>
      <c r="J287" s="295"/>
      <c r="K287" s="295"/>
      <c r="L287" s="295"/>
      <c r="M287" s="295"/>
      <c r="N287" s="295"/>
      <c r="O287" s="295"/>
      <c r="P287" s="295"/>
      <c r="Q287" s="295"/>
      <c r="R287" s="295"/>
      <c r="S287" s="296"/>
      <c r="T287" s="295"/>
      <c r="U287" s="296"/>
      <c r="V287" s="295"/>
      <c r="W287" s="295"/>
    </row>
    <row r="288" spans="1:23" ht="15.75" customHeight="1">
      <c r="A288" s="297"/>
      <c r="B288" s="295"/>
      <c r="C288" s="295"/>
      <c r="D288" s="295"/>
      <c r="E288" s="295"/>
      <c r="F288" s="295"/>
      <c r="G288" s="295"/>
      <c r="H288" s="295"/>
      <c r="I288" s="295"/>
      <c r="J288" s="295"/>
      <c r="K288" s="295"/>
      <c r="L288" s="295"/>
      <c r="M288" s="295"/>
      <c r="N288" s="295"/>
      <c r="O288" s="295"/>
      <c r="P288" s="295"/>
      <c r="Q288" s="295"/>
      <c r="R288" s="295"/>
      <c r="S288" s="296"/>
      <c r="T288" s="295"/>
      <c r="U288" s="296"/>
      <c r="V288" s="295"/>
      <c r="W288" s="295"/>
    </row>
    <row r="289" spans="1:23" ht="15.75" customHeight="1">
      <c r="A289" s="297"/>
      <c r="B289" s="295"/>
      <c r="C289" s="295"/>
      <c r="D289" s="295"/>
      <c r="E289" s="295"/>
      <c r="F289" s="295"/>
      <c r="G289" s="295"/>
      <c r="H289" s="295"/>
      <c r="I289" s="295"/>
      <c r="J289" s="295"/>
      <c r="K289" s="295"/>
      <c r="L289" s="295"/>
      <c r="M289" s="295"/>
      <c r="N289" s="295"/>
      <c r="O289" s="295"/>
      <c r="P289" s="295"/>
      <c r="Q289" s="295"/>
      <c r="R289" s="295"/>
      <c r="S289" s="296"/>
      <c r="T289" s="295"/>
      <c r="U289" s="296"/>
      <c r="V289" s="295"/>
      <c r="W289" s="295"/>
    </row>
    <row r="290" spans="1:23" ht="15.75" customHeight="1">
      <c r="A290" s="297"/>
      <c r="B290" s="295"/>
      <c r="C290" s="295"/>
      <c r="D290" s="295"/>
      <c r="E290" s="295"/>
      <c r="F290" s="295"/>
      <c r="G290" s="295"/>
      <c r="H290" s="295"/>
      <c r="I290" s="295"/>
      <c r="J290" s="295"/>
      <c r="K290" s="295"/>
      <c r="L290" s="295"/>
      <c r="M290" s="295"/>
      <c r="N290" s="295"/>
      <c r="O290" s="295"/>
      <c r="P290" s="295"/>
      <c r="Q290" s="295"/>
      <c r="R290" s="295"/>
      <c r="S290" s="296"/>
      <c r="T290" s="295"/>
      <c r="U290" s="296"/>
      <c r="V290" s="295"/>
      <c r="W290" s="295"/>
    </row>
    <row r="291" spans="1:23" ht="15.75" customHeight="1">
      <c r="A291" s="297"/>
      <c r="B291" s="295"/>
      <c r="C291" s="295"/>
      <c r="D291" s="295"/>
      <c r="E291" s="295"/>
      <c r="F291" s="295"/>
      <c r="G291" s="295"/>
      <c r="H291" s="295"/>
      <c r="I291" s="295"/>
      <c r="J291" s="295"/>
      <c r="K291" s="295"/>
      <c r="L291" s="295"/>
      <c r="M291" s="295"/>
      <c r="N291" s="295"/>
      <c r="O291" s="295"/>
      <c r="P291" s="295"/>
      <c r="Q291" s="295"/>
      <c r="R291" s="295"/>
      <c r="S291" s="296"/>
      <c r="T291" s="295"/>
      <c r="U291" s="296"/>
      <c r="V291" s="295"/>
      <c r="W291" s="295"/>
    </row>
    <row r="292" spans="1:23" ht="15.75" customHeight="1">
      <c r="A292" s="297"/>
      <c r="B292" s="295"/>
      <c r="C292" s="295"/>
      <c r="D292" s="295"/>
      <c r="E292" s="295"/>
      <c r="F292" s="295"/>
      <c r="G292" s="295"/>
      <c r="H292" s="295"/>
      <c r="I292" s="295"/>
      <c r="J292" s="295"/>
      <c r="K292" s="295"/>
      <c r="L292" s="295"/>
      <c r="M292" s="295"/>
      <c r="N292" s="295"/>
      <c r="O292" s="295"/>
      <c r="P292" s="295"/>
      <c r="Q292" s="295"/>
      <c r="R292" s="295"/>
      <c r="S292" s="296"/>
      <c r="T292" s="295"/>
      <c r="U292" s="296"/>
      <c r="V292" s="295"/>
      <c r="W292" s="295"/>
    </row>
    <row r="293" spans="1:23" ht="15.75" customHeight="1">
      <c r="A293" s="297"/>
      <c r="B293" s="295"/>
      <c r="C293" s="295"/>
      <c r="D293" s="295"/>
      <c r="E293" s="295"/>
      <c r="F293" s="295"/>
      <c r="G293" s="295"/>
      <c r="H293" s="295"/>
      <c r="I293" s="295"/>
      <c r="J293" s="295"/>
      <c r="K293" s="295"/>
      <c r="L293" s="295"/>
      <c r="M293" s="295"/>
      <c r="N293" s="295"/>
      <c r="O293" s="295"/>
      <c r="P293" s="295"/>
      <c r="Q293" s="295"/>
      <c r="R293" s="295"/>
      <c r="S293" s="296"/>
      <c r="T293" s="295"/>
      <c r="U293" s="296"/>
      <c r="V293" s="295"/>
      <c r="W293" s="295"/>
    </row>
    <row r="294" spans="1:23" ht="15.75" customHeight="1">
      <c r="A294" s="297"/>
      <c r="B294" s="295"/>
      <c r="C294" s="295"/>
      <c r="D294" s="295"/>
      <c r="E294" s="295"/>
      <c r="F294" s="295"/>
      <c r="G294" s="295"/>
      <c r="H294" s="295"/>
      <c r="I294" s="295"/>
      <c r="J294" s="295"/>
      <c r="K294" s="295"/>
      <c r="L294" s="295"/>
      <c r="M294" s="295"/>
      <c r="N294" s="295"/>
      <c r="O294" s="295"/>
      <c r="P294" s="295"/>
      <c r="Q294" s="295"/>
      <c r="R294" s="295"/>
      <c r="S294" s="296"/>
      <c r="T294" s="295"/>
      <c r="U294" s="296"/>
      <c r="V294" s="295"/>
      <c r="W294" s="295"/>
    </row>
    <row r="295" spans="1:23" ht="15.75" customHeight="1">
      <c r="A295" s="297"/>
      <c r="B295" s="295"/>
      <c r="C295" s="295"/>
      <c r="D295" s="295"/>
      <c r="E295" s="295"/>
      <c r="F295" s="295"/>
      <c r="G295" s="295"/>
      <c r="H295" s="295"/>
      <c r="I295" s="295"/>
      <c r="J295" s="295"/>
      <c r="K295" s="295"/>
      <c r="L295" s="295"/>
      <c r="M295" s="295"/>
      <c r="N295" s="295"/>
      <c r="O295" s="295"/>
      <c r="P295" s="295"/>
      <c r="Q295" s="295"/>
      <c r="R295" s="295"/>
      <c r="S295" s="296"/>
      <c r="T295" s="295"/>
      <c r="U295" s="296"/>
      <c r="V295" s="295"/>
      <c r="W295" s="295"/>
    </row>
    <row r="296" spans="1:23" ht="15.75" customHeight="1">
      <c r="A296" s="297"/>
      <c r="B296" s="295"/>
      <c r="C296" s="295"/>
      <c r="D296" s="295"/>
      <c r="E296" s="295"/>
      <c r="F296" s="295"/>
      <c r="G296" s="295"/>
      <c r="H296" s="295"/>
      <c r="I296" s="295"/>
      <c r="J296" s="295"/>
      <c r="K296" s="295"/>
      <c r="L296" s="295"/>
      <c r="M296" s="295"/>
      <c r="N296" s="295"/>
      <c r="O296" s="295"/>
      <c r="P296" s="295"/>
      <c r="Q296" s="295"/>
      <c r="R296" s="295"/>
      <c r="S296" s="296"/>
      <c r="T296" s="295"/>
      <c r="U296" s="296"/>
      <c r="V296" s="295"/>
      <c r="W296" s="295"/>
    </row>
    <row r="297" spans="1:23" ht="15.75" customHeight="1">
      <c r="A297" s="297"/>
      <c r="B297" s="295"/>
      <c r="C297" s="295"/>
      <c r="D297" s="295"/>
      <c r="E297" s="295"/>
      <c r="F297" s="295"/>
      <c r="G297" s="295"/>
      <c r="H297" s="295"/>
      <c r="I297" s="295"/>
      <c r="J297" s="295"/>
      <c r="K297" s="295"/>
      <c r="L297" s="295"/>
      <c r="M297" s="295"/>
      <c r="N297" s="295"/>
      <c r="O297" s="295"/>
      <c r="P297" s="295"/>
      <c r="Q297" s="295"/>
      <c r="R297" s="295"/>
      <c r="S297" s="296"/>
      <c r="T297" s="295"/>
      <c r="U297" s="296"/>
      <c r="V297" s="295"/>
      <c r="W297" s="295"/>
    </row>
    <row r="298" spans="1:23" ht="15.75" customHeight="1">
      <c r="A298" s="297"/>
      <c r="B298" s="295"/>
      <c r="C298" s="295"/>
      <c r="D298" s="295"/>
      <c r="E298" s="295"/>
      <c r="F298" s="295"/>
      <c r="G298" s="295"/>
      <c r="H298" s="295"/>
      <c r="I298" s="295"/>
      <c r="J298" s="295"/>
      <c r="K298" s="295"/>
      <c r="L298" s="295"/>
      <c r="M298" s="295"/>
      <c r="N298" s="295"/>
      <c r="O298" s="295"/>
      <c r="P298" s="295"/>
      <c r="Q298" s="295"/>
      <c r="R298" s="295"/>
      <c r="S298" s="296"/>
      <c r="T298" s="295"/>
      <c r="U298" s="296"/>
      <c r="V298" s="295"/>
      <c r="W298" s="295"/>
    </row>
    <row r="299" spans="1:23" ht="15.75" customHeight="1">
      <c r="A299" s="297"/>
      <c r="B299" s="295"/>
      <c r="C299" s="295"/>
      <c r="D299" s="295"/>
      <c r="E299" s="295"/>
      <c r="F299" s="295"/>
      <c r="G299" s="295"/>
      <c r="H299" s="295"/>
      <c r="I299" s="295"/>
      <c r="J299" s="295"/>
      <c r="K299" s="295"/>
      <c r="L299" s="295"/>
      <c r="M299" s="295"/>
      <c r="N299" s="295"/>
      <c r="O299" s="295"/>
      <c r="P299" s="295"/>
      <c r="Q299" s="295"/>
      <c r="R299" s="295"/>
      <c r="S299" s="296"/>
      <c r="T299" s="295"/>
      <c r="U299" s="296"/>
      <c r="V299" s="295"/>
      <c r="W299" s="295"/>
    </row>
    <row r="300" spans="1:23" ht="15.75" customHeight="1">
      <c r="A300" s="297"/>
      <c r="B300" s="295"/>
      <c r="C300" s="295"/>
      <c r="D300" s="295"/>
      <c r="E300" s="295"/>
      <c r="F300" s="295"/>
      <c r="G300" s="295"/>
      <c r="H300" s="295"/>
      <c r="I300" s="295"/>
      <c r="J300" s="295"/>
      <c r="K300" s="295"/>
      <c r="L300" s="295"/>
      <c r="M300" s="295"/>
      <c r="N300" s="295"/>
      <c r="O300" s="295"/>
      <c r="P300" s="295"/>
      <c r="Q300" s="295"/>
      <c r="R300" s="295"/>
      <c r="S300" s="296"/>
      <c r="T300" s="295"/>
      <c r="U300" s="296"/>
      <c r="V300" s="295"/>
      <c r="W300" s="295"/>
    </row>
    <row r="301" spans="1:23" ht="15.75" customHeight="1">
      <c r="A301" s="297"/>
      <c r="B301" s="295"/>
      <c r="C301" s="295"/>
      <c r="D301" s="295"/>
      <c r="E301" s="295"/>
      <c r="F301" s="295"/>
      <c r="G301" s="295"/>
      <c r="H301" s="295"/>
      <c r="I301" s="295"/>
      <c r="J301" s="295"/>
      <c r="K301" s="295"/>
      <c r="L301" s="295"/>
      <c r="M301" s="295"/>
      <c r="N301" s="295"/>
      <c r="O301" s="295"/>
      <c r="P301" s="295"/>
      <c r="Q301" s="295"/>
      <c r="R301" s="295"/>
      <c r="S301" s="296"/>
      <c r="T301" s="295"/>
      <c r="U301" s="296"/>
      <c r="V301" s="295"/>
      <c r="W301" s="295"/>
    </row>
    <row r="302" spans="1:23" ht="15.75" customHeight="1">
      <c r="A302" s="297"/>
      <c r="B302" s="295"/>
      <c r="C302" s="295"/>
      <c r="D302" s="295"/>
      <c r="E302" s="295"/>
      <c r="F302" s="295"/>
      <c r="G302" s="295"/>
      <c r="H302" s="295"/>
      <c r="I302" s="295"/>
      <c r="J302" s="295"/>
      <c r="K302" s="295"/>
      <c r="L302" s="295"/>
      <c r="M302" s="295"/>
      <c r="N302" s="295"/>
      <c r="O302" s="295"/>
      <c r="P302" s="295"/>
      <c r="Q302" s="295"/>
      <c r="R302" s="295"/>
      <c r="S302" s="296"/>
      <c r="T302" s="295"/>
      <c r="U302" s="296"/>
      <c r="V302" s="295"/>
      <c r="W302" s="295"/>
    </row>
    <row r="303" spans="1:23" ht="15.75" customHeight="1">
      <c r="A303" s="297"/>
      <c r="B303" s="295"/>
      <c r="C303" s="295"/>
      <c r="D303" s="295"/>
      <c r="E303" s="295"/>
      <c r="F303" s="295"/>
      <c r="G303" s="295"/>
      <c r="H303" s="295"/>
      <c r="I303" s="295"/>
      <c r="J303" s="295"/>
      <c r="K303" s="295"/>
      <c r="L303" s="295"/>
      <c r="M303" s="295"/>
      <c r="N303" s="295"/>
      <c r="O303" s="295"/>
      <c r="P303" s="295"/>
      <c r="Q303" s="295"/>
      <c r="R303" s="295"/>
      <c r="S303" s="296"/>
      <c r="T303" s="295"/>
      <c r="U303" s="296"/>
      <c r="V303" s="295"/>
      <c r="W303" s="295"/>
    </row>
    <row r="304" spans="1:23" ht="15.75" customHeight="1">
      <c r="A304" s="297"/>
      <c r="B304" s="295"/>
      <c r="C304" s="295"/>
      <c r="D304" s="295"/>
      <c r="E304" s="295"/>
      <c r="F304" s="295"/>
      <c r="G304" s="295"/>
      <c r="H304" s="295"/>
      <c r="I304" s="295"/>
      <c r="J304" s="295"/>
      <c r="K304" s="295"/>
      <c r="L304" s="295"/>
      <c r="M304" s="295"/>
      <c r="N304" s="295"/>
      <c r="O304" s="295"/>
      <c r="P304" s="295"/>
      <c r="Q304" s="295"/>
      <c r="R304" s="295"/>
      <c r="S304" s="296"/>
      <c r="T304" s="295"/>
      <c r="U304" s="296"/>
      <c r="V304" s="295"/>
      <c r="W304" s="295"/>
    </row>
    <row r="305" spans="1:23" ht="15.75" customHeight="1">
      <c r="A305" s="297"/>
      <c r="B305" s="295"/>
      <c r="C305" s="295"/>
      <c r="D305" s="295"/>
      <c r="E305" s="295"/>
      <c r="F305" s="295"/>
      <c r="G305" s="295"/>
      <c r="H305" s="295"/>
      <c r="I305" s="295"/>
      <c r="J305" s="295"/>
      <c r="K305" s="295"/>
      <c r="L305" s="295"/>
      <c r="M305" s="295"/>
      <c r="N305" s="295"/>
      <c r="O305" s="295"/>
      <c r="P305" s="295"/>
      <c r="Q305" s="295"/>
      <c r="R305" s="295"/>
      <c r="S305" s="296"/>
      <c r="T305" s="295"/>
      <c r="U305" s="296"/>
      <c r="V305" s="295"/>
      <c r="W305" s="295"/>
    </row>
    <row r="306" spans="1:23" ht="15.75" customHeight="1">
      <c r="A306" s="297"/>
      <c r="B306" s="295"/>
      <c r="C306" s="295"/>
      <c r="D306" s="295"/>
      <c r="E306" s="295"/>
      <c r="F306" s="295"/>
      <c r="G306" s="295"/>
      <c r="H306" s="295"/>
      <c r="I306" s="295"/>
      <c r="J306" s="295"/>
      <c r="K306" s="295"/>
      <c r="L306" s="295"/>
      <c r="M306" s="295"/>
      <c r="N306" s="295"/>
      <c r="O306" s="295"/>
      <c r="P306" s="295"/>
      <c r="Q306" s="295"/>
      <c r="R306" s="295"/>
      <c r="S306" s="296"/>
      <c r="T306" s="295"/>
      <c r="U306" s="296"/>
      <c r="V306" s="295"/>
      <c r="W306" s="295"/>
    </row>
    <row r="307" spans="1:23" ht="15.75" customHeight="1">
      <c r="A307" s="297"/>
      <c r="B307" s="295"/>
      <c r="C307" s="295"/>
      <c r="D307" s="295"/>
      <c r="E307" s="295"/>
      <c r="F307" s="295"/>
      <c r="G307" s="295"/>
      <c r="H307" s="295"/>
      <c r="I307" s="295"/>
      <c r="J307" s="295"/>
      <c r="K307" s="295"/>
      <c r="L307" s="295"/>
      <c r="M307" s="295"/>
      <c r="N307" s="295"/>
      <c r="O307" s="295"/>
      <c r="P307" s="295"/>
      <c r="Q307" s="295"/>
      <c r="R307" s="295"/>
      <c r="S307" s="296"/>
      <c r="T307" s="295"/>
      <c r="U307" s="296"/>
      <c r="V307" s="295"/>
      <c r="W307" s="295"/>
    </row>
    <row r="308" spans="1:23" ht="15.75" customHeight="1">
      <c r="A308" s="297"/>
      <c r="B308" s="295"/>
      <c r="C308" s="295"/>
      <c r="D308" s="295"/>
      <c r="E308" s="295"/>
      <c r="F308" s="295"/>
      <c r="G308" s="295"/>
      <c r="H308" s="295"/>
      <c r="I308" s="295"/>
      <c r="J308" s="295"/>
      <c r="K308" s="295"/>
      <c r="L308" s="295"/>
      <c r="M308" s="295"/>
      <c r="N308" s="295"/>
      <c r="O308" s="295"/>
      <c r="P308" s="295"/>
      <c r="Q308" s="295"/>
      <c r="R308" s="295"/>
      <c r="S308" s="296"/>
      <c r="T308" s="295"/>
      <c r="U308" s="296"/>
      <c r="V308" s="295"/>
      <c r="W308" s="295"/>
    </row>
    <row r="309" spans="1:23" ht="15.75" customHeight="1">
      <c r="A309" s="297"/>
      <c r="B309" s="295"/>
      <c r="C309" s="295"/>
      <c r="D309" s="295"/>
      <c r="E309" s="295"/>
      <c r="F309" s="295"/>
      <c r="G309" s="295"/>
      <c r="H309" s="295"/>
      <c r="I309" s="295"/>
      <c r="J309" s="295"/>
      <c r="K309" s="295"/>
      <c r="L309" s="295"/>
      <c r="M309" s="295"/>
      <c r="N309" s="295"/>
      <c r="O309" s="295"/>
      <c r="P309" s="295"/>
      <c r="Q309" s="295"/>
      <c r="R309" s="295"/>
      <c r="S309" s="296"/>
      <c r="T309" s="295"/>
      <c r="U309" s="296"/>
      <c r="V309" s="295"/>
      <c r="W309" s="295"/>
    </row>
    <row r="310" spans="1:23" ht="15.75" customHeight="1">
      <c r="A310" s="297"/>
      <c r="B310" s="295"/>
      <c r="C310" s="295"/>
      <c r="D310" s="295"/>
      <c r="E310" s="295"/>
      <c r="F310" s="295"/>
      <c r="G310" s="295"/>
      <c r="H310" s="295"/>
      <c r="I310" s="295"/>
      <c r="J310" s="295"/>
      <c r="K310" s="295"/>
      <c r="L310" s="295"/>
      <c r="M310" s="295"/>
      <c r="N310" s="295"/>
      <c r="O310" s="295"/>
      <c r="P310" s="295"/>
      <c r="Q310" s="295"/>
      <c r="R310" s="295"/>
      <c r="S310" s="296"/>
      <c r="T310" s="295"/>
      <c r="U310" s="296"/>
      <c r="V310" s="295"/>
      <c r="W310" s="295"/>
    </row>
    <row r="311" spans="1:23" ht="15.75" customHeight="1">
      <c r="A311" s="297"/>
      <c r="B311" s="295"/>
      <c r="C311" s="295"/>
      <c r="D311" s="295"/>
      <c r="E311" s="295"/>
      <c r="F311" s="295"/>
      <c r="G311" s="295"/>
      <c r="H311" s="295"/>
      <c r="I311" s="295"/>
      <c r="J311" s="295"/>
      <c r="K311" s="295"/>
      <c r="L311" s="295"/>
      <c r="M311" s="295"/>
      <c r="N311" s="295"/>
      <c r="O311" s="295"/>
      <c r="P311" s="295"/>
      <c r="Q311" s="295"/>
      <c r="R311" s="295"/>
      <c r="S311" s="296"/>
      <c r="T311" s="295"/>
      <c r="U311" s="296"/>
      <c r="V311" s="295"/>
      <c r="W311" s="295"/>
    </row>
    <row r="312" spans="1:23" ht="15.75" customHeight="1">
      <c r="A312" s="297"/>
      <c r="B312" s="295"/>
      <c r="C312" s="295"/>
      <c r="D312" s="295"/>
      <c r="E312" s="295"/>
      <c r="F312" s="295"/>
      <c r="G312" s="295"/>
      <c r="H312" s="295"/>
      <c r="I312" s="295"/>
      <c r="J312" s="295"/>
      <c r="K312" s="295"/>
      <c r="L312" s="295"/>
      <c r="M312" s="295"/>
      <c r="N312" s="295"/>
      <c r="O312" s="295"/>
      <c r="P312" s="295"/>
      <c r="Q312" s="295"/>
      <c r="R312" s="295"/>
      <c r="S312" s="296"/>
      <c r="T312" s="295"/>
      <c r="U312" s="296"/>
      <c r="V312" s="295"/>
      <c r="W312" s="295"/>
    </row>
    <row r="313" spans="1:23" ht="15.75" customHeight="1">
      <c r="A313" s="297"/>
      <c r="B313" s="295"/>
      <c r="C313" s="295"/>
      <c r="D313" s="295"/>
      <c r="E313" s="295"/>
      <c r="F313" s="295"/>
      <c r="G313" s="295"/>
      <c r="H313" s="295"/>
      <c r="I313" s="295"/>
      <c r="J313" s="295"/>
      <c r="K313" s="295"/>
      <c r="L313" s="295"/>
      <c r="M313" s="295"/>
      <c r="N313" s="295"/>
      <c r="O313" s="295"/>
      <c r="P313" s="295"/>
      <c r="Q313" s="295"/>
      <c r="R313" s="295"/>
      <c r="S313" s="296"/>
      <c r="T313" s="295"/>
      <c r="U313" s="296"/>
      <c r="V313" s="295"/>
      <c r="W313" s="295"/>
    </row>
    <row r="314" spans="1:23" ht="15.75" customHeight="1">
      <c r="A314" s="297"/>
      <c r="B314" s="295"/>
      <c r="C314" s="295"/>
      <c r="D314" s="295"/>
      <c r="E314" s="295"/>
      <c r="F314" s="295"/>
      <c r="G314" s="295"/>
      <c r="H314" s="295"/>
      <c r="I314" s="295"/>
      <c r="J314" s="295"/>
      <c r="K314" s="295"/>
      <c r="L314" s="295"/>
      <c r="M314" s="295"/>
      <c r="N314" s="295"/>
      <c r="O314" s="295"/>
      <c r="P314" s="295"/>
      <c r="Q314" s="295"/>
      <c r="R314" s="295"/>
      <c r="S314" s="296"/>
      <c r="T314" s="295"/>
      <c r="U314" s="296"/>
      <c r="V314" s="295"/>
      <c r="W314" s="295"/>
    </row>
    <row r="315" spans="1:23" ht="15.75" customHeight="1">
      <c r="A315" s="297"/>
      <c r="B315" s="295"/>
      <c r="C315" s="295"/>
      <c r="D315" s="295"/>
      <c r="E315" s="295"/>
      <c r="F315" s="295"/>
      <c r="G315" s="295"/>
      <c r="H315" s="295"/>
      <c r="I315" s="295"/>
      <c r="J315" s="295"/>
      <c r="K315" s="295"/>
      <c r="L315" s="295"/>
      <c r="M315" s="295"/>
      <c r="N315" s="295"/>
      <c r="O315" s="295"/>
      <c r="P315" s="295"/>
      <c r="Q315" s="295"/>
      <c r="R315" s="295"/>
      <c r="S315" s="296"/>
      <c r="T315" s="295"/>
      <c r="U315" s="296"/>
      <c r="V315" s="295"/>
      <c r="W315" s="295"/>
    </row>
    <row r="316" spans="1:23" ht="15.75" customHeight="1">
      <c r="A316" s="297"/>
      <c r="B316" s="295"/>
      <c r="C316" s="295"/>
      <c r="D316" s="295"/>
      <c r="E316" s="295"/>
      <c r="F316" s="295"/>
      <c r="G316" s="295"/>
      <c r="H316" s="295"/>
      <c r="I316" s="295"/>
      <c r="J316" s="295"/>
      <c r="K316" s="295"/>
      <c r="L316" s="295"/>
      <c r="M316" s="295"/>
      <c r="N316" s="295"/>
      <c r="O316" s="295"/>
      <c r="P316" s="295"/>
      <c r="Q316" s="295"/>
      <c r="R316" s="295"/>
      <c r="S316" s="296"/>
      <c r="T316" s="295"/>
      <c r="U316" s="296"/>
      <c r="V316" s="295"/>
      <c r="W316" s="295"/>
    </row>
    <row r="317" spans="1:23" ht="15.75" customHeight="1">
      <c r="A317" s="297"/>
      <c r="B317" s="295"/>
      <c r="C317" s="295"/>
      <c r="D317" s="295"/>
      <c r="E317" s="295"/>
      <c r="F317" s="295"/>
      <c r="G317" s="295"/>
      <c r="H317" s="295"/>
      <c r="I317" s="295"/>
      <c r="J317" s="295"/>
      <c r="K317" s="295"/>
      <c r="L317" s="295"/>
      <c r="M317" s="295"/>
      <c r="N317" s="295"/>
      <c r="O317" s="295"/>
      <c r="P317" s="295"/>
      <c r="Q317" s="295"/>
      <c r="R317" s="295"/>
      <c r="S317" s="296"/>
      <c r="T317" s="295"/>
      <c r="U317" s="296"/>
      <c r="V317" s="295"/>
      <c r="W317" s="295"/>
    </row>
    <row r="318" spans="1:23" ht="15.75" customHeight="1">
      <c r="A318" s="297"/>
      <c r="B318" s="295"/>
      <c r="C318" s="295"/>
      <c r="D318" s="295"/>
      <c r="E318" s="295"/>
      <c r="F318" s="295"/>
      <c r="G318" s="295"/>
      <c r="H318" s="295"/>
      <c r="I318" s="295"/>
      <c r="J318" s="295"/>
      <c r="K318" s="295"/>
      <c r="L318" s="295"/>
      <c r="M318" s="295"/>
      <c r="N318" s="295"/>
      <c r="O318" s="295"/>
      <c r="P318" s="295"/>
      <c r="Q318" s="295"/>
      <c r="R318" s="295"/>
      <c r="S318" s="296"/>
      <c r="T318" s="295"/>
      <c r="U318" s="296"/>
      <c r="V318" s="295"/>
      <c r="W318" s="295"/>
    </row>
    <row r="319" spans="1:23" ht="15.75" customHeight="1">
      <c r="A319" s="297"/>
      <c r="B319" s="295"/>
      <c r="C319" s="295"/>
      <c r="D319" s="295"/>
      <c r="E319" s="295"/>
      <c r="F319" s="295"/>
      <c r="G319" s="295"/>
      <c r="H319" s="295"/>
      <c r="I319" s="295"/>
      <c r="J319" s="295"/>
      <c r="K319" s="295"/>
      <c r="L319" s="295"/>
      <c r="M319" s="295"/>
      <c r="N319" s="295"/>
      <c r="O319" s="295"/>
      <c r="P319" s="295"/>
      <c r="Q319" s="295"/>
      <c r="R319" s="295"/>
      <c r="S319" s="296"/>
      <c r="T319" s="295"/>
      <c r="U319" s="296"/>
      <c r="V319" s="295"/>
      <c r="W319" s="295"/>
    </row>
    <row r="320" spans="1:23" ht="15.75" customHeight="1">
      <c r="A320" s="297"/>
      <c r="B320" s="295"/>
      <c r="C320" s="295"/>
      <c r="D320" s="295"/>
      <c r="E320" s="295"/>
      <c r="F320" s="295"/>
      <c r="G320" s="295"/>
      <c r="H320" s="295"/>
      <c r="I320" s="295"/>
      <c r="J320" s="295"/>
      <c r="K320" s="295"/>
      <c r="L320" s="295"/>
      <c r="M320" s="295"/>
      <c r="N320" s="295"/>
      <c r="O320" s="295"/>
      <c r="P320" s="295"/>
      <c r="Q320" s="295"/>
      <c r="R320" s="295"/>
      <c r="S320" s="296"/>
      <c r="T320" s="295"/>
      <c r="U320" s="296"/>
      <c r="V320" s="295"/>
      <c r="W320" s="295"/>
    </row>
    <row r="321" spans="1:23" ht="15.75" customHeight="1">
      <c r="A321" s="297"/>
      <c r="B321" s="295"/>
      <c r="C321" s="295"/>
      <c r="D321" s="295"/>
      <c r="E321" s="295"/>
      <c r="F321" s="295"/>
      <c r="G321" s="295"/>
      <c r="H321" s="295"/>
      <c r="I321" s="295"/>
      <c r="J321" s="295"/>
      <c r="K321" s="295"/>
      <c r="L321" s="295"/>
      <c r="M321" s="295"/>
      <c r="N321" s="295"/>
      <c r="O321" s="295"/>
      <c r="P321" s="295"/>
      <c r="Q321" s="295"/>
      <c r="R321" s="295"/>
      <c r="S321" s="296"/>
      <c r="T321" s="295"/>
      <c r="U321" s="296"/>
      <c r="V321" s="295"/>
      <c r="W321" s="295"/>
    </row>
    <row r="322" spans="1:23" ht="15.75" customHeight="1">
      <c r="A322" s="297"/>
      <c r="B322" s="295"/>
      <c r="C322" s="295"/>
      <c r="D322" s="295"/>
      <c r="E322" s="295"/>
      <c r="F322" s="295"/>
      <c r="G322" s="295"/>
      <c r="H322" s="295"/>
      <c r="I322" s="295"/>
      <c r="J322" s="295"/>
      <c r="K322" s="295"/>
      <c r="L322" s="295"/>
      <c r="M322" s="295"/>
      <c r="N322" s="295"/>
      <c r="O322" s="295"/>
      <c r="P322" s="295"/>
      <c r="Q322" s="295"/>
      <c r="R322" s="295"/>
      <c r="S322" s="296"/>
      <c r="T322" s="295"/>
      <c r="U322" s="296"/>
      <c r="V322" s="295"/>
      <c r="W322" s="295"/>
    </row>
    <row r="323" spans="1:23" ht="15.75" customHeight="1">
      <c r="A323" s="297"/>
      <c r="B323" s="295"/>
      <c r="C323" s="295"/>
      <c r="D323" s="295"/>
      <c r="E323" s="295"/>
      <c r="F323" s="295"/>
      <c r="G323" s="295"/>
      <c r="H323" s="295"/>
      <c r="I323" s="295"/>
      <c r="J323" s="295"/>
      <c r="K323" s="295"/>
      <c r="L323" s="295"/>
      <c r="M323" s="295"/>
      <c r="N323" s="295"/>
      <c r="O323" s="295"/>
      <c r="P323" s="295"/>
      <c r="Q323" s="295"/>
      <c r="R323" s="295"/>
      <c r="S323" s="296"/>
      <c r="T323" s="295"/>
      <c r="U323" s="296"/>
      <c r="V323" s="295"/>
      <c r="W323" s="295"/>
    </row>
    <row r="324" spans="1:23" ht="15.75" customHeight="1">
      <c r="A324" s="297"/>
      <c r="B324" s="295"/>
      <c r="C324" s="295"/>
      <c r="D324" s="295"/>
      <c r="E324" s="295"/>
      <c r="F324" s="295"/>
      <c r="G324" s="295"/>
      <c r="H324" s="295"/>
      <c r="I324" s="295"/>
      <c r="J324" s="295"/>
      <c r="K324" s="295"/>
      <c r="L324" s="295"/>
      <c r="M324" s="295"/>
      <c r="N324" s="295"/>
      <c r="O324" s="295"/>
      <c r="P324" s="295"/>
      <c r="Q324" s="295"/>
      <c r="R324" s="295"/>
      <c r="S324" s="296"/>
      <c r="T324" s="295"/>
      <c r="U324" s="296"/>
      <c r="V324" s="295"/>
      <c r="W324" s="295"/>
    </row>
    <row r="325" spans="1:23" ht="15.75" customHeight="1">
      <c r="A325" s="297"/>
      <c r="B325" s="295"/>
      <c r="C325" s="295"/>
      <c r="D325" s="295"/>
      <c r="E325" s="295"/>
      <c r="F325" s="295"/>
      <c r="G325" s="295"/>
      <c r="H325" s="295"/>
      <c r="I325" s="295"/>
      <c r="J325" s="295"/>
      <c r="K325" s="295"/>
      <c r="L325" s="295"/>
      <c r="M325" s="295"/>
      <c r="N325" s="295"/>
      <c r="O325" s="295"/>
      <c r="P325" s="295"/>
      <c r="Q325" s="295"/>
      <c r="R325" s="295"/>
      <c r="S325" s="296"/>
      <c r="T325" s="295"/>
      <c r="U325" s="296"/>
      <c r="V325" s="295"/>
      <c r="W325" s="295"/>
    </row>
    <row r="326" spans="1:23" ht="15.75" customHeight="1">
      <c r="A326" s="297"/>
      <c r="B326" s="295"/>
      <c r="C326" s="295"/>
      <c r="D326" s="295"/>
      <c r="E326" s="295"/>
      <c r="F326" s="295"/>
      <c r="G326" s="295"/>
      <c r="H326" s="295"/>
      <c r="I326" s="295"/>
      <c r="J326" s="295"/>
      <c r="K326" s="295"/>
      <c r="L326" s="295"/>
      <c r="M326" s="295"/>
      <c r="N326" s="295"/>
      <c r="O326" s="295"/>
      <c r="P326" s="295"/>
      <c r="Q326" s="295"/>
      <c r="R326" s="295"/>
      <c r="S326" s="296"/>
      <c r="T326" s="295"/>
      <c r="U326" s="296"/>
      <c r="V326" s="295"/>
      <c r="W326" s="295"/>
    </row>
    <row r="327" spans="1:23" ht="15.75" customHeight="1">
      <c r="A327" s="297"/>
      <c r="B327" s="295"/>
      <c r="C327" s="295"/>
      <c r="D327" s="295"/>
      <c r="E327" s="295"/>
      <c r="F327" s="295"/>
      <c r="G327" s="295"/>
      <c r="H327" s="295"/>
      <c r="I327" s="295"/>
      <c r="J327" s="295"/>
      <c r="K327" s="295"/>
      <c r="L327" s="295"/>
      <c r="M327" s="295"/>
      <c r="N327" s="295"/>
      <c r="O327" s="295"/>
      <c r="P327" s="295"/>
      <c r="Q327" s="295"/>
      <c r="R327" s="295"/>
      <c r="S327" s="296"/>
      <c r="T327" s="295"/>
      <c r="U327" s="296"/>
      <c r="V327" s="295"/>
      <c r="W327" s="295"/>
    </row>
    <row r="328" spans="1:23" ht="15.75" customHeight="1">
      <c r="A328" s="297"/>
      <c r="B328" s="295"/>
      <c r="C328" s="295"/>
      <c r="D328" s="295"/>
      <c r="E328" s="295"/>
      <c r="F328" s="295"/>
      <c r="G328" s="295"/>
      <c r="H328" s="295"/>
      <c r="I328" s="295"/>
      <c r="J328" s="295"/>
      <c r="K328" s="295"/>
      <c r="L328" s="295"/>
      <c r="M328" s="295"/>
      <c r="N328" s="295"/>
      <c r="O328" s="295"/>
      <c r="P328" s="295"/>
      <c r="Q328" s="295"/>
      <c r="R328" s="295"/>
      <c r="S328" s="296"/>
      <c r="T328" s="295"/>
      <c r="U328" s="296"/>
      <c r="V328" s="295"/>
      <c r="W328" s="295"/>
    </row>
    <row r="329" spans="1:23" ht="15.75" customHeight="1">
      <c r="A329" s="297"/>
      <c r="B329" s="295"/>
      <c r="C329" s="295"/>
      <c r="D329" s="295"/>
      <c r="E329" s="295"/>
      <c r="F329" s="295"/>
      <c r="G329" s="295"/>
      <c r="H329" s="295"/>
      <c r="I329" s="295"/>
      <c r="J329" s="295"/>
      <c r="K329" s="295"/>
      <c r="L329" s="295"/>
      <c r="M329" s="295"/>
      <c r="N329" s="295"/>
      <c r="O329" s="295"/>
      <c r="P329" s="295"/>
      <c r="Q329" s="295"/>
      <c r="R329" s="295"/>
      <c r="S329" s="296"/>
      <c r="T329" s="295"/>
      <c r="U329" s="296"/>
      <c r="V329" s="295"/>
      <c r="W329" s="295"/>
    </row>
    <row r="330" spans="1:23" ht="15.75" customHeight="1">
      <c r="A330" s="297"/>
      <c r="B330" s="295"/>
      <c r="C330" s="295"/>
      <c r="D330" s="295"/>
      <c r="E330" s="295"/>
      <c r="F330" s="295"/>
      <c r="G330" s="295"/>
      <c r="H330" s="295"/>
      <c r="I330" s="295"/>
      <c r="J330" s="295"/>
      <c r="K330" s="295"/>
      <c r="L330" s="295"/>
      <c r="M330" s="295"/>
      <c r="N330" s="295"/>
      <c r="O330" s="295"/>
      <c r="P330" s="295"/>
      <c r="Q330" s="295"/>
      <c r="R330" s="295"/>
      <c r="S330" s="296"/>
      <c r="T330" s="295"/>
      <c r="U330" s="296"/>
      <c r="V330" s="295"/>
      <c r="W330" s="295"/>
    </row>
    <row r="331" spans="1:23" ht="15.75" customHeight="1">
      <c r="A331" s="297"/>
      <c r="B331" s="295"/>
      <c r="C331" s="295"/>
      <c r="D331" s="295"/>
      <c r="E331" s="295"/>
      <c r="F331" s="295"/>
      <c r="G331" s="295"/>
      <c r="H331" s="295"/>
      <c r="I331" s="295"/>
      <c r="J331" s="295"/>
      <c r="K331" s="295"/>
      <c r="L331" s="295"/>
      <c r="M331" s="295"/>
      <c r="N331" s="295"/>
      <c r="O331" s="295"/>
      <c r="P331" s="295"/>
      <c r="Q331" s="295"/>
      <c r="R331" s="295"/>
      <c r="S331" s="296"/>
      <c r="T331" s="295"/>
      <c r="U331" s="296"/>
      <c r="V331" s="295"/>
      <c r="W331" s="295"/>
    </row>
    <row r="332" spans="1:23" ht="15.75" customHeight="1">
      <c r="A332" s="297"/>
      <c r="B332" s="295"/>
      <c r="C332" s="295"/>
      <c r="D332" s="295"/>
      <c r="E332" s="295"/>
      <c r="F332" s="295"/>
      <c r="G332" s="295"/>
      <c r="H332" s="295"/>
      <c r="I332" s="295"/>
      <c r="J332" s="295"/>
      <c r="K332" s="295"/>
      <c r="L332" s="295"/>
      <c r="M332" s="295"/>
      <c r="N332" s="295"/>
      <c r="O332" s="295"/>
      <c r="P332" s="295"/>
      <c r="Q332" s="295"/>
      <c r="R332" s="295"/>
      <c r="S332" s="296"/>
      <c r="T332" s="295"/>
      <c r="U332" s="296"/>
      <c r="V332" s="295"/>
      <c r="W332" s="295"/>
    </row>
    <row r="333" spans="1:23" ht="15.75" customHeight="1">
      <c r="A333" s="297"/>
      <c r="B333" s="295"/>
      <c r="C333" s="295"/>
      <c r="D333" s="295"/>
      <c r="E333" s="295"/>
      <c r="F333" s="295"/>
      <c r="G333" s="295"/>
      <c r="H333" s="295"/>
      <c r="I333" s="295"/>
      <c r="J333" s="295"/>
      <c r="K333" s="295"/>
      <c r="L333" s="295"/>
      <c r="M333" s="295"/>
      <c r="N333" s="295"/>
      <c r="O333" s="295"/>
      <c r="P333" s="295"/>
      <c r="Q333" s="295"/>
      <c r="R333" s="295"/>
      <c r="S333" s="296"/>
      <c r="T333" s="295"/>
      <c r="U333" s="296"/>
      <c r="V333" s="295"/>
      <c r="W333" s="295"/>
    </row>
    <row r="334" spans="1:23" ht="15.75" customHeight="1">
      <c r="A334" s="297"/>
      <c r="B334" s="295"/>
      <c r="C334" s="295"/>
      <c r="D334" s="295"/>
      <c r="E334" s="295"/>
      <c r="F334" s="295"/>
      <c r="G334" s="295"/>
      <c r="H334" s="295"/>
      <c r="I334" s="295"/>
      <c r="J334" s="295"/>
      <c r="K334" s="295"/>
      <c r="L334" s="295"/>
      <c r="M334" s="295"/>
      <c r="N334" s="295"/>
      <c r="O334" s="295"/>
      <c r="P334" s="295"/>
      <c r="Q334" s="295"/>
      <c r="R334" s="295"/>
      <c r="S334" s="296"/>
      <c r="T334" s="295"/>
      <c r="U334" s="296"/>
      <c r="V334" s="295"/>
      <c r="W334" s="295"/>
    </row>
    <row r="335" spans="1:23" ht="15.75" customHeight="1">
      <c r="A335" s="297"/>
      <c r="B335" s="295"/>
      <c r="C335" s="295"/>
      <c r="D335" s="295"/>
      <c r="E335" s="295"/>
      <c r="F335" s="295"/>
      <c r="G335" s="295"/>
      <c r="H335" s="295"/>
      <c r="I335" s="295"/>
      <c r="J335" s="295"/>
      <c r="K335" s="295"/>
      <c r="L335" s="295"/>
      <c r="M335" s="295"/>
      <c r="N335" s="295"/>
      <c r="O335" s="295"/>
      <c r="P335" s="295"/>
      <c r="Q335" s="295"/>
      <c r="R335" s="295"/>
      <c r="S335" s="296"/>
      <c r="T335" s="295"/>
      <c r="U335" s="296"/>
      <c r="V335" s="295"/>
      <c r="W335" s="295"/>
    </row>
    <row r="336" spans="1:23" ht="15.75" customHeight="1">
      <c r="A336" s="297"/>
      <c r="B336" s="295"/>
      <c r="C336" s="295"/>
      <c r="D336" s="295"/>
      <c r="E336" s="295"/>
      <c r="F336" s="295"/>
      <c r="G336" s="295"/>
      <c r="H336" s="295"/>
      <c r="I336" s="295"/>
      <c r="J336" s="295"/>
      <c r="K336" s="295"/>
      <c r="L336" s="295"/>
      <c r="M336" s="295"/>
      <c r="N336" s="295"/>
      <c r="O336" s="295"/>
      <c r="P336" s="295"/>
      <c r="Q336" s="295"/>
      <c r="R336" s="295"/>
      <c r="S336" s="296"/>
      <c r="T336" s="295"/>
      <c r="U336" s="296"/>
      <c r="V336" s="295"/>
      <c r="W336" s="295"/>
    </row>
    <row r="337" spans="1:23" ht="15.75" customHeight="1">
      <c r="A337" s="297"/>
      <c r="B337" s="295"/>
      <c r="C337" s="295"/>
      <c r="D337" s="295"/>
      <c r="E337" s="295"/>
      <c r="F337" s="295"/>
      <c r="G337" s="295"/>
      <c r="H337" s="295"/>
      <c r="I337" s="295"/>
      <c r="J337" s="295"/>
      <c r="K337" s="295"/>
      <c r="L337" s="295"/>
      <c r="M337" s="295"/>
      <c r="N337" s="295"/>
      <c r="O337" s="295"/>
      <c r="P337" s="295"/>
      <c r="Q337" s="295"/>
      <c r="R337" s="295"/>
      <c r="S337" s="296"/>
      <c r="T337" s="295"/>
      <c r="U337" s="296"/>
      <c r="V337" s="295"/>
      <c r="W337" s="295"/>
    </row>
    <row r="338" spans="1:23" ht="15.75" customHeight="1">
      <c r="A338" s="297"/>
      <c r="B338" s="295"/>
      <c r="C338" s="295"/>
      <c r="D338" s="295"/>
      <c r="E338" s="295"/>
      <c r="F338" s="295"/>
      <c r="G338" s="295"/>
      <c r="H338" s="295"/>
      <c r="I338" s="295"/>
      <c r="J338" s="295"/>
      <c r="K338" s="295"/>
      <c r="L338" s="295"/>
      <c r="M338" s="295"/>
      <c r="N338" s="295"/>
      <c r="O338" s="295"/>
      <c r="P338" s="295"/>
      <c r="Q338" s="295"/>
      <c r="R338" s="295"/>
      <c r="S338" s="296"/>
      <c r="T338" s="295"/>
      <c r="U338" s="296"/>
      <c r="V338" s="295"/>
      <c r="W338" s="295"/>
    </row>
    <row r="339" spans="1:23" ht="15.75" customHeight="1">
      <c r="A339" s="297"/>
      <c r="B339" s="295"/>
      <c r="C339" s="295"/>
      <c r="D339" s="295"/>
      <c r="E339" s="295"/>
      <c r="F339" s="295"/>
      <c r="G339" s="295"/>
      <c r="H339" s="295"/>
      <c r="I339" s="295"/>
      <c r="J339" s="295"/>
      <c r="K339" s="295"/>
      <c r="L339" s="295"/>
      <c r="M339" s="295"/>
      <c r="N339" s="295"/>
      <c r="O339" s="295"/>
      <c r="P339" s="295"/>
      <c r="Q339" s="295"/>
      <c r="R339" s="295"/>
      <c r="S339" s="296"/>
      <c r="T339" s="295"/>
      <c r="U339" s="296"/>
      <c r="V339" s="295"/>
      <c r="W339" s="295"/>
    </row>
    <row r="340" spans="1:23" ht="15.75" customHeight="1">
      <c r="A340" s="297"/>
      <c r="B340" s="295"/>
      <c r="C340" s="295"/>
      <c r="D340" s="295"/>
      <c r="E340" s="295"/>
      <c r="F340" s="295"/>
      <c r="G340" s="295"/>
      <c r="H340" s="295"/>
      <c r="I340" s="295"/>
      <c r="J340" s="295"/>
      <c r="K340" s="295"/>
      <c r="L340" s="295"/>
      <c r="M340" s="295"/>
      <c r="N340" s="295"/>
      <c r="O340" s="295"/>
      <c r="P340" s="295"/>
      <c r="Q340" s="295"/>
      <c r="R340" s="295"/>
      <c r="S340" s="296"/>
      <c r="T340" s="295"/>
      <c r="U340" s="296"/>
      <c r="V340" s="295"/>
      <c r="W340" s="295"/>
    </row>
    <row r="341" spans="1:23" ht="15.75" customHeight="1">
      <c r="A341" s="297"/>
      <c r="B341" s="295"/>
      <c r="C341" s="295"/>
      <c r="D341" s="295"/>
      <c r="E341" s="295"/>
      <c r="F341" s="295"/>
      <c r="G341" s="295"/>
      <c r="H341" s="295"/>
      <c r="I341" s="295"/>
      <c r="J341" s="295"/>
      <c r="K341" s="295"/>
      <c r="L341" s="295"/>
      <c r="M341" s="295"/>
      <c r="N341" s="295"/>
      <c r="O341" s="295"/>
      <c r="P341" s="295"/>
      <c r="Q341" s="295"/>
      <c r="R341" s="295"/>
      <c r="S341" s="296"/>
      <c r="T341" s="295"/>
      <c r="U341" s="296"/>
      <c r="V341" s="295"/>
      <c r="W341" s="295"/>
    </row>
    <row r="342" spans="1:23" ht="15.75" customHeight="1">
      <c r="A342" s="297"/>
      <c r="B342" s="295"/>
      <c r="C342" s="295"/>
      <c r="D342" s="295"/>
      <c r="E342" s="295"/>
      <c r="F342" s="295"/>
      <c r="G342" s="295"/>
      <c r="H342" s="295"/>
      <c r="I342" s="295"/>
      <c r="J342" s="295"/>
      <c r="K342" s="295"/>
      <c r="L342" s="295"/>
      <c r="M342" s="295"/>
      <c r="N342" s="295"/>
      <c r="O342" s="295"/>
      <c r="P342" s="295"/>
      <c r="Q342" s="295"/>
      <c r="R342" s="295"/>
      <c r="S342" s="296"/>
      <c r="T342" s="295"/>
      <c r="U342" s="296"/>
      <c r="V342" s="295"/>
      <c r="W342" s="295"/>
    </row>
    <row r="343" spans="1:23" ht="15.75" customHeight="1">
      <c r="A343" s="297"/>
      <c r="B343" s="295"/>
      <c r="C343" s="295"/>
      <c r="D343" s="295"/>
      <c r="E343" s="295"/>
      <c r="F343" s="295"/>
      <c r="G343" s="295"/>
      <c r="H343" s="295"/>
      <c r="I343" s="295"/>
      <c r="J343" s="295"/>
      <c r="K343" s="295"/>
      <c r="L343" s="295"/>
      <c r="M343" s="295"/>
      <c r="N343" s="295"/>
      <c r="O343" s="295"/>
      <c r="P343" s="295"/>
      <c r="Q343" s="295"/>
      <c r="R343" s="295"/>
      <c r="S343" s="296"/>
      <c r="T343" s="295"/>
      <c r="U343" s="296"/>
      <c r="V343" s="295"/>
      <c r="W343" s="295"/>
    </row>
    <row r="344" spans="1:23" ht="15.75" customHeight="1">
      <c r="A344" s="297"/>
      <c r="B344" s="295"/>
      <c r="C344" s="295"/>
      <c r="D344" s="295"/>
      <c r="E344" s="295"/>
      <c r="F344" s="295"/>
      <c r="G344" s="295"/>
      <c r="H344" s="295"/>
      <c r="I344" s="295"/>
      <c r="J344" s="295"/>
      <c r="K344" s="295"/>
      <c r="L344" s="295"/>
      <c r="M344" s="295"/>
      <c r="N344" s="295"/>
      <c r="O344" s="295"/>
      <c r="P344" s="295"/>
      <c r="Q344" s="295"/>
      <c r="R344" s="295"/>
      <c r="S344" s="296"/>
      <c r="T344" s="295"/>
      <c r="U344" s="296"/>
      <c r="V344" s="295"/>
      <c r="W344" s="295"/>
    </row>
    <row r="345" spans="1:23" ht="15.75" customHeight="1">
      <c r="A345" s="297"/>
      <c r="B345" s="295"/>
      <c r="C345" s="295"/>
      <c r="D345" s="295"/>
      <c r="E345" s="295"/>
      <c r="F345" s="295"/>
      <c r="G345" s="295"/>
      <c r="H345" s="295"/>
      <c r="I345" s="295"/>
      <c r="J345" s="295"/>
      <c r="K345" s="295"/>
      <c r="L345" s="295"/>
      <c r="M345" s="295"/>
      <c r="N345" s="295"/>
      <c r="O345" s="295"/>
      <c r="P345" s="295"/>
      <c r="Q345" s="295"/>
      <c r="R345" s="295"/>
      <c r="S345" s="296"/>
      <c r="T345" s="295"/>
      <c r="U345" s="296"/>
      <c r="V345" s="295"/>
      <c r="W345" s="295"/>
    </row>
    <row r="346" spans="1:23" ht="15.75" customHeight="1">
      <c r="A346" s="297"/>
      <c r="B346" s="295"/>
      <c r="C346" s="295"/>
      <c r="D346" s="295"/>
      <c r="E346" s="295"/>
      <c r="F346" s="295"/>
      <c r="G346" s="295"/>
      <c r="H346" s="295"/>
      <c r="I346" s="295"/>
      <c r="J346" s="295"/>
      <c r="K346" s="295"/>
      <c r="L346" s="295"/>
      <c r="M346" s="295"/>
      <c r="N346" s="295"/>
      <c r="O346" s="295"/>
      <c r="P346" s="295"/>
      <c r="Q346" s="295"/>
      <c r="R346" s="295"/>
      <c r="S346" s="296"/>
      <c r="T346" s="295"/>
      <c r="U346" s="296"/>
      <c r="V346" s="295"/>
      <c r="W346" s="295"/>
    </row>
    <row r="347" spans="1:23" ht="15.75" customHeight="1">
      <c r="A347" s="297"/>
      <c r="B347" s="295"/>
      <c r="C347" s="295"/>
      <c r="D347" s="295"/>
      <c r="E347" s="295"/>
      <c r="F347" s="295"/>
      <c r="G347" s="295"/>
      <c r="H347" s="295"/>
      <c r="I347" s="295"/>
      <c r="J347" s="295"/>
      <c r="K347" s="295"/>
      <c r="L347" s="295"/>
      <c r="M347" s="295"/>
      <c r="N347" s="295"/>
      <c r="O347" s="295"/>
      <c r="P347" s="295"/>
      <c r="Q347" s="295"/>
      <c r="R347" s="295"/>
      <c r="S347" s="296"/>
      <c r="T347" s="295"/>
      <c r="U347" s="296"/>
      <c r="V347" s="295"/>
      <c r="W347" s="295"/>
    </row>
    <row r="348" spans="1:23" ht="15.75" customHeight="1">
      <c r="A348" s="297"/>
      <c r="B348" s="295"/>
      <c r="C348" s="295"/>
      <c r="D348" s="295"/>
      <c r="E348" s="295"/>
      <c r="F348" s="295"/>
      <c r="G348" s="295"/>
      <c r="H348" s="295"/>
      <c r="I348" s="295"/>
      <c r="J348" s="295"/>
      <c r="K348" s="295"/>
      <c r="L348" s="295"/>
      <c r="M348" s="295"/>
      <c r="N348" s="295"/>
      <c r="O348" s="295"/>
      <c r="P348" s="295"/>
      <c r="Q348" s="295"/>
      <c r="R348" s="295"/>
      <c r="S348" s="296"/>
      <c r="T348" s="295"/>
      <c r="U348" s="296"/>
      <c r="V348" s="295"/>
      <c r="W348" s="295"/>
    </row>
    <row r="349" spans="1:23" ht="15.75" customHeight="1">
      <c r="A349" s="297"/>
      <c r="B349" s="295"/>
      <c r="C349" s="295"/>
      <c r="D349" s="295"/>
      <c r="E349" s="295"/>
      <c r="F349" s="295"/>
      <c r="G349" s="295"/>
      <c r="H349" s="295"/>
      <c r="I349" s="295"/>
      <c r="J349" s="295"/>
      <c r="K349" s="295"/>
      <c r="L349" s="295"/>
      <c r="M349" s="295"/>
      <c r="N349" s="295"/>
      <c r="O349" s="295"/>
      <c r="P349" s="295"/>
      <c r="Q349" s="295"/>
      <c r="R349" s="295"/>
      <c r="S349" s="296"/>
      <c r="T349" s="295"/>
      <c r="U349" s="296"/>
      <c r="V349" s="295"/>
      <c r="W349" s="295"/>
    </row>
    <row r="350" spans="1:23" ht="15.75" customHeight="1">
      <c r="A350" s="297"/>
      <c r="B350" s="295"/>
      <c r="C350" s="295"/>
      <c r="D350" s="295"/>
      <c r="E350" s="295"/>
      <c r="F350" s="295"/>
      <c r="G350" s="295"/>
      <c r="H350" s="295"/>
      <c r="I350" s="295"/>
      <c r="J350" s="295"/>
      <c r="K350" s="295"/>
      <c r="L350" s="295"/>
      <c r="M350" s="295"/>
      <c r="N350" s="295"/>
      <c r="O350" s="295"/>
      <c r="P350" s="295"/>
      <c r="Q350" s="295"/>
      <c r="R350" s="295"/>
      <c r="S350" s="296"/>
      <c r="T350" s="295"/>
      <c r="U350" s="296"/>
      <c r="V350" s="295"/>
      <c r="W350" s="295"/>
    </row>
    <row r="351" spans="1:23" ht="15.75" customHeight="1">
      <c r="A351" s="297"/>
      <c r="B351" s="295"/>
      <c r="C351" s="295"/>
      <c r="D351" s="295"/>
      <c r="E351" s="295"/>
      <c r="F351" s="295"/>
      <c r="G351" s="295"/>
      <c r="H351" s="295"/>
      <c r="I351" s="295"/>
      <c r="J351" s="295"/>
      <c r="K351" s="295"/>
      <c r="L351" s="295"/>
      <c r="M351" s="295"/>
      <c r="N351" s="295"/>
      <c r="O351" s="295"/>
      <c r="P351" s="295"/>
      <c r="Q351" s="295"/>
      <c r="R351" s="295"/>
      <c r="S351" s="296"/>
      <c r="T351" s="295"/>
      <c r="U351" s="296"/>
      <c r="V351" s="295"/>
      <c r="W351" s="295"/>
    </row>
    <row r="352" spans="1:23" ht="15.75" customHeight="1">
      <c r="A352" s="297"/>
      <c r="B352" s="295"/>
      <c r="C352" s="295"/>
      <c r="D352" s="295"/>
      <c r="E352" s="295"/>
      <c r="F352" s="295"/>
      <c r="G352" s="295"/>
      <c r="H352" s="295"/>
      <c r="I352" s="295"/>
      <c r="J352" s="295"/>
      <c r="K352" s="295"/>
      <c r="L352" s="295"/>
      <c r="M352" s="295"/>
      <c r="N352" s="295"/>
      <c r="O352" s="295"/>
      <c r="P352" s="295"/>
      <c r="Q352" s="295"/>
      <c r="R352" s="295"/>
      <c r="S352" s="296"/>
      <c r="T352" s="295"/>
      <c r="U352" s="296"/>
      <c r="V352" s="295"/>
      <c r="W352" s="295"/>
    </row>
    <row r="353" spans="1:23" ht="15.75" customHeight="1">
      <c r="A353" s="297"/>
      <c r="B353" s="295"/>
      <c r="C353" s="295"/>
      <c r="D353" s="295"/>
      <c r="E353" s="295"/>
      <c r="F353" s="295"/>
      <c r="G353" s="295"/>
      <c r="H353" s="295"/>
      <c r="I353" s="295"/>
      <c r="J353" s="295"/>
      <c r="K353" s="295"/>
      <c r="L353" s="295"/>
      <c r="M353" s="295"/>
      <c r="N353" s="295"/>
      <c r="O353" s="295"/>
      <c r="P353" s="295"/>
      <c r="Q353" s="295"/>
      <c r="R353" s="295"/>
      <c r="S353" s="296"/>
      <c r="T353" s="295"/>
      <c r="U353" s="296"/>
      <c r="V353" s="295"/>
      <c r="W353" s="295"/>
    </row>
    <row r="354" spans="1:23" ht="15.75" customHeight="1">
      <c r="A354" s="297"/>
      <c r="B354" s="295"/>
      <c r="C354" s="295"/>
      <c r="D354" s="295"/>
      <c r="E354" s="295"/>
      <c r="F354" s="295"/>
      <c r="G354" s="295"/>
      <c r="H354" s="295"/>
      <c r="I354" s="295"/>
      <c r="J354" s="295"/>
      <c r="K354" s="295"/>
      <c r="L354" s="295"/>
      <c r="M354" s="295"/>
      <c r="N354" s="295"/>
      <c r="O354" s="295"/>
      <c r="P354" s="295"/>
      <c r="Q354" s="295"/>
      <c r="R354" s="295"/>
      <c r="S354" s="296"/>
      <c r="T354" s="295"/>
      <c r="U354" s="296"/>
      <c r="V354" s="295"/>
      <c r="W354" s="295"/>
    </row>
    <row r="355" spans="1:23" ht="15.75" customHeight="1">
      <c r="A355" s="297"/>
      <c r="B355" s="295"/>
      <c r="C355" s="295"/>
      <c r="D355" s="295"/>
      <c r="E355" s="295"/>
      <c r="F355" s="295"/>
      <c r="G355" s="295"/>
      <c r="H355" s="295"/>
      <c r="I355" s="295"/>
      <c r="J355" s="295"/>
      <c r="K355" s="295"/>
      <c r="L355" s="295"/>
      <c r="M355" s="295"/>
      <c r="N355" s="295"/>
      <c r="O355" s="295"/>
      <c r="P355" s="295"/>
      <c r="Q355" s="295"/>
      <c r="R355" s="295"/>
      <c r="S355" s="296"/>
      <c r="T355" s="295"/>
      <c r="U355" s="296"/>
      <c r="V355" s="295"/>
      <c r="W355" s="295"/>
    </row>
    <row r="356" spans="1:23" ht="15.75" customHeight="1">
      <c r="A356" s="297"/>
      <c r="B356" s="295"/>
      <c r="C356" s="295"/>
      <c r="D356" s="295"/>
      <c r="E356" s="295"/>
      <c r="F356" s="295"/>
      <c r="G356" s="295"/>
      <c r="H356" s="295"/>
      <c r="I356" s="295"/>
      <c r="J356" s="295"/>
      <c r="K356" s="295"/>
      <c r="L356" s="295"/>
      <c r="M356" s="295"/>
      <c r="N356" s="295"/>
      <c r="O356" s="295"/>
      <c r="P356" s="295"/>
      <c r="Q356" s="295"/>
      <c r="R356" s="295"/>
      <c r="S356" s="296"/>
      <c r="T356" s="295"/>
      <c r="U356" s="296"/>
      <c r="V356" s="295"/>
      <c r="W356" s="295"/>
    </row>
    <row r="357" spans="1:23" ht="15.75" customHeight="1">
      <c r="A357" s="297"/>
      <c r="B357" s="295"/>
      <c r="C357" s="295"/>
      <c r="D357" s="295"/>
      <c r="E357" s="295"/>
      <c r="F357" s="295"/>
      <c r="G357" s="295"/>
      <c r="H357" s="295"/>
      <c r="I357" s="295"/>
      <c r="J357" s="295"/>
      <c r="K357" s="295"/>
      <c r="L357" s="295"/>
      <c r="M357" s="295"/>
      <c r="N357" s="295"/>
      <c r="O357" s="295"/>
      <c r="P357" s="295"/>
      <c r="Q357" s="295"/>
      <c r="R357" s="295"/>
      <c r="S357" s="296"/>
      <c r="T357" s="295"/>
      <c r="U357" s="296"/>
      <c r="V357" s="295"/>
      <c r="W357" s="295"/>
    </row>
    <row r="358" spans="1:23" ht="15.75" customHeight="1">
      <c r="A358" s="297"/>
      <c r="B358" s="295"/>
      <c r="C358" s="295"/>
      <c r="D358" s="295"/>
      <c r="E358" s="295"/>
      <c r="F358" s="295"/>
      <c r="G358" s="295"/>
      <c r="H358" s="295"/>
      <c r="I358" s="295"/>
      <c r="J358" s="295"/>
      <c r="K358" s="295"/>
      <c r="L358" s="295"/>
      <c r="M358" s="295"/>
      <c r="N358" s="295"/>
      <c r="O358" s="295"/>
      <c r="P358" s="295"/>
      <c r="Q358" s="295"/>
      <c r="R358" s="295"/>
      <c r="S358" s="296"/>
      <c r="T358" s="295"/>
      <c r="U358" s="296"/>
      <c r="V358" s="295"/>
      <c r="W358" s="295"/>
    </row>
    <row r="359" spans="1:23" ht="15.75" customHeight="1">
      <c r="A359" s="297"/>
      <c r="B359" s="295"/>
      <c r="C359" s="295"/>
      <c r="D359" s="295"/>
      <c r="E359" s="295"/>
      <c r="F359" s="295"/>
      <c r="G359" s="295"/>
      <c r="H359" s="295"/>
      <c r="I359" s="295"/>
      <c r="J359" s="295"/>
      <c r="K359" s="295"/>
      <c r="L359" s="295"/>
      <c r="M359" s="295"/>
      <c r="N359" s="295"/>
      <c r="O359" s="295"/>
      <c r="P359" s="295"/>
      <c r="Q359" s="295"/>
      <c r="R359" s="295"/>
      <c r="S359" s="296"/>
      <c r="T359" s="295"/>
      <c r="U359" s="296"/>
      <c r="V359" s="295"/>
      <c r="W359" s="295"/>
    </row>
    <row r="360" spans="1:23" ht="15.75" customHeight="1">
      <c r="A360" s="297"/>
      <c r="B360" s="295"/>
      <c r="C360" s="295"/>
      <c r="D360" s="295"/>
      <c r="E360" s="295"/>
      <c r="F360" s="295"/>
      <c r="G360" s="295"/>
      <c r="H360" s="295"/>
      <c r="I360" s="295"/>
      <c r="J360" s="295"/>
      <c r="K360" s="295"/>
      <c r="L360" s="295"/>
      <c r="M360" s="295"/>
      <c r="N360" s="295"/>
      <c r="O360" s="295"/>
      <c r="P360" s="295"/>
      <c r="Q360" s="295"/>
      <c r="R360" s="295"/>
      <c r="S360" s="296"/>
      <c r="T360" s="295"/>
      <c r="U360" s="296"/>
      <c r="V360" s="295"/>
      <c r="W360" s="295"/>
    </row>
    <row r="361" spans="1:23" ht="15.75" customHeight="1">
      <c r="A361" s="297"/>
      <c r="B361" s="295"/>
      <c r="C361" s="295"/>
      <c r="D361" s="295"/>
      <c r="E361" s="295"/>
      <c r="F361" s="295"/>
      <c r="G361" s="295"/>
      <c r="H361" s="295"/>
      <c r="I361" s="295"/>
      <c r="J361" s="295"/>
      <c r="K361" s="295"/>
      <c r="L361" s="295"/>
      <c r="M361" s="295"/>
      <c r="N361" s="295"/>
      <c r="O361" s="295"/>
      <c r="P361" s="295"/>
      <c r="Q361" s="295"/>
      <c r="R361" s="295"/>
      <c r="S361" s="296"/>
      <c r="T361" s="295"/>
      <c r="U361" s="296"/>
      <c r="V361" s="295"/>
      <c r="W361" s="295"/>
    </row>
    <row r="362" spans="1:23" ht="15.75" customHeight="1">
      <c r="A362" s="297"/>
      <c r="B362" s="295"/>
      <c r="C362" s="295"/>
      <c r="D362" s="295"/>
      <c r="E362" s="295"/>
      <c r="F362" s="295"/>
      <c r="G362" s="295"/>
      <c r="H362" s="295"/>
      <c r="I362" s="295"/>
      <c r="J362" s="295"/>
      <c r="K362" s="295"/>
      <c r="L362" s="295"/>
      <c r="M362" s="295"/>
      <c r="N362" s="295"/>
      <c r="O362" s="295"/>
      <c r="P362" s="295"/>
      <c r="Q362" s="295"/>
      <c r="R362" s="295"/>
      <c r="S362" s="296"/>
      <c r="T362" s="295"/>
      <c r="U362" s="296"/>
      <c r="V362" s="295"/>
      <c r="W362" s="295"/>
    </row>
    <row r="363" spans="1:23" ht="15.75" customHeight="1">
      <c r="A363" s="297"/>
      <c r="B363" s="295"/>
      <c r="C363" s="295"/>
      <c r="D363" s="295"/>
      <c r="E363" s="295"/>
      <c r="F363" s="295"/>
      <c r="G363" s="295"/>
      <c r="H363" s="295"/>
      <c r="I363" s="295"/>
      <c r="J363" s="295"/>
      <c r="K363" s="295"/>
      <c r="L363" s="295"/>
      <c r="M363" s="295"/>
      <c r="N363" s="295"/>
      <c r="O363" s="295"/>
      <c r="P363" s="295"/>
      <c r="Q363" s="295"/>
      <c r="R363" s="295"/>
      <c r="S363" s="296"/>
      <c r="T363" s="295"/>
      <c r="U363" s="296"/>
      <c r="V363" s="295"/>
      <c r="W363" s="295"/>
    </row>
    <row r="364" spans="1:23" ht="15.75" customHeight="1">
      <c r="A364" s="297"/>
      <c r="B364" s="295"/>
      <c r="C364" s="295"/>
      <c r="D364" s="295"/>
      <c r="E364" s="295"/>
      <c r="F364" s="295"/>
      <c r="G364" s="295"/>
      <c r="H364" s="295"/>
      <c r="I364" s="295"/>
      <c r="J364" s="295"/>
      <c r="K364" s="295"/>
      <c r="L364" s="295"/>
      <c r="M364" s="295"/>
      <c r="N364" s="295"/>
      <c r="O364" s="295"/>
      <c r="P364" s="295"/>
      <c r="Q364" s="295"/>
      <c r="R364" s="295"/>
      <c r="S364" s="296"/>
      <c r="T364" s="295"/>
      <c r="U364" s="296"/>
      <c r="V364" s="295"/>
      <c r="W364" s="295"/>
    </row>
    <row r="365" spans="1:23" ht="15.75" customHeight="1">
      <c r="A365" s="297"/>
      <c r="B365" s="295"/>
      <c r="C365" s="295"/>
      <c r="D365" s="295"/>
      <c r="E365" s="295"/>
      <c r="F365" s="295"/>
      <c r="G365" s="295"/>
      <c r="H365" s="295"/>
      <c r="I365" s="295"/>
      <c r="J365" s="295"/>
      <c r="K365" s="295"/>
      <c r="L365" s="295"/>
      <c r="M365" s="295"/>
      <c r="N365" s="295"/>
      <c r="O365" s="295"/>
      <c r="P365" s="295"/>
      <c r="Q365" s="295"/>
      <c r="R365" s="295"/>
      <c r="S365" s="296"/>
      <c r="T365" s="295"/>
      <c r="U365" s="296"/>
      <c r="V365" s="295"/>
      <c r="W365" s="295"/>
    </row>
    <row r="366" spans="1:23" ht="15.75" customHeight="1">
      <c r="A366" s="297"/>
      <c r="B366" s="295"/>
      <c r="C366" s="295"/>
      <c r="D366" s="295"/>
      <c r="E366" s="295"/>
      <c r="F366" s="295"/>
      <c r="G366" s="295"/>
      <c r="H366" s="295"/>
      <c r="I366" s="295"/>
      <c r="J366" s="295"/>
      <c r="K366" s="295"/>
      <c r="L366" s="295"/>
      <c r="M366" s="295"/>
      <c r="N366" s="295"/>
      <c r="O366" s="295"/>
      <c r="P366" s="295"/>
      <c r="Q366" s="295"/>
      <c r="R366" s="295"/>
      <c r="S366" s="296"/>
      <c r="T366" s="295"/>
      <c r="U366" s="296"/>
      <c r="V366" s="295"/>
      <c r="W366" s="295"/>
    </row>
    <row r="367" spans="1:23" ht="15.75" customHeight="1">
      <c r="A367" s="297"/>
      <c r="B367" s="295"/>
      <c r="C367" s="295"/>
      <c r="D367" s="295"/>
      <c r="E367" s="295"/>
      <c r="F367" s="295"/>
      <c r="G367" s="295"/>
      <c r="H367" s="295"/>
      <c r="I367" s="295"/>
      <c r="J367" s="295"/>
      <c r="K367" s="295"/>
      <c r="L367" s="295"/>
      <c r="M367" s="295"/>
      <c r="N367" s="295"/>
      <c r="O367" s="295"/>
      <c r="P367" s="295"/>
      <c r="Q367" s="295"/>
      <c r="R367" s="295"/>
      <c r="S367" s="296"/>
      <c r="T367" s="295"/>
      <c r="U367" s="296"/>
      <c r="V367" s="295"/>
      <c r="W367" s="295"/>
    </row>
    <row r="368" spans="1:23" ht="15.75" customHeight="1">
      <c r="A368" s="297"/>
      <c r="B368" s="295"/>
      <c r="C368" s="295"/>
      <c r="D368" s="295"/>
      <c r="E368" s="295"/>
      <c r="F368" s="295"/>
      <c r="G368" s="295"/>
      <c r="H368" s="295"/>
      <c r="I368" s="295"/>
      <c r="J368" s="295"/>
      <c r="K368" s="295"/>
      <c r="L368" s="295"/>
      <c r="M368" s="295"/>
      <c r="N368" s="295"/>
      <c r="O368" s="295"/>
      <c r="P368" s="295"/>
      <c r="Q368" s="295"/>
      <c r="R368" s="295"/>
      <c r="S368" s="296"/>
      <c r="T368" s="295"/>
      <c r="U368" s="296"/>
      <c r="V368" s="295"/>
      <c r="W368" s="295"/>
    </row>
    <row r="369" spans="1:23" ht="15.75" customHeight="1">
      <c r="A369" s="297"/>
      <c r="B369" s="295"/>
      <c r="C369" s="295"/>
      <c r="D369" s="295"/>
      <c r="E369" s="295"/>
      <c r="F369" s="295"/>
      <c r="G369" s="295"/>
      <c r="H369" s="295"/>
      <c r="I369" s="295"/>
      <c r="J369" s="295"/>
      <c r="K369" s="295"/>
      <c r="L369" s="295"/>
      <c r="M369" s="295"/>
      <c r="N369" s="295"/>
      <c r="O369" s="295"/>
      <c r="P369" s="295"/>
      <c r="Q369" s="295"/>
      <c r="R369" s="295"/>
      <c r="S369" s="296"/>
      <c r="T369" s="295"/>
      <c r="U369" s="296"/>
      <c r="V369" s="295"/>
      <c r="W369" s="295"/>
    </row>
    <row r="370" spans="1:23" ht="15.75" customHeight="1">
      <c r="A370" s="297"/>
      <c r="B370" s="295"/>
      <c r="C370" s="295"/>
      <c r="D370" s="295"/>
      <c r="E370" s="295"/>
      <c r="F370" s="295"/>
      <c r="G370" s="295"/>
      <c r="H370" s="295"/>
      <c r="I370" s="295"/>
      <c r="J370" s="295"/>
      <c r="K370" s="295"/>
      <c r="L370" s="295"/>
      <c r="M370" s="295"/>
      <c r="N370" s="295"/>
      <c r="O370" s="295"/>
      <c r="P370" s="295"/>
      <c r="Q370" s="295"/>
      <c r="R370" s="295"/>
      <c r="S370" s="296"/>
      <c r="T370" s="295"/>
      <c r="U370" s="296"/>
      <c r="V370" s="295"/>
      <c r="W370" s="295"/>
    </row>
    <row r="371" spans="1:23" ht="15.75" customHeight="1">
      <c r="A371" s="297"/>
      <c r="B371" s="295"/>
      <c r="C371" s="295"/>
      <c r="D371" s="295"/>
      <c r="E371" s="295"/>
      <c r="F371" s="295"/>
      <c r="G371" s="295"/>
      <c r="H371" s="295"/>
      <c r="I371" s="295"/>
      <c r="J371" s="295"/>
      <c r="K371" s="295"/>
      <c r="L371" s="295"/>
      <c r="M371" s="295"/>
      <c r="N371" s="295"/>
      <c r="O371" s="295"/>
      <c r="P371" s="295"/>
      <c r="Q371" s="295"/>
      <c r="R371" s="295"/>
      <c r="S371" s="296"/>
      <c r="T371" s="295"/>
      <c r="U371" s="296"/>
      <c r="V371" s="295"/>
      <c r="W371" s="295"/>
    </row>
    <row r="372" spans="1:23" ht="15.75" customHeight="1">
      <c r="A372" s="297"/>
      <c r="B372" s="295"/>
      <c r="C372" s="295"/>
      <c r="D372" s="295"/>
      <c r="E372" s="295"/>
      <c r="F372" s="295"/>
      <c r="G372" s="295"/>
      <c r="H372" s="295"/>
      <c r="I372" s="295"/>
      <c r="J372" s="295"/>
      <c r="K372" s="295"/>
      <c r="L372" s="295"/>
      <c r="M372" s="295"/>
      <c r="N372" s="295"/>
      <c r="O372" s="295"/>
      <c r="P372" s="295"/>
      <c r="Q372" s="295"/>
      <c r="R372" s="295"/>
      <c r="S372" s="296"/>
      <c r="T372" s="295"/>
      <c r="U372" s="296"/>
      <c r="V372" s="295"/>
      <c r="W372" s="295"/>
    </row>
    <row r="373" spans="1:23" ht="15.75" customHeight="1">
      <c r="A373" s="297"/>
      <c r="B373" s="295"/>
      <c r="C373" s="295"/>
      <c r="D373" s="295"/>
      <c r="E373" s="295"/>
      <c r="F373" s="295"/>
      <c r="G373" s="295"/>
      <c r="H373" s="295"/>
      <c r="I373" s="295"/>
      <c r="J373" s="295"/>
      <c r="K373" s="295"/>
      <c r="L373" s="295"/>
      <c r="M373" s="295"/>
      <c r="N373" s="295"/>
      <c r="O373" s="295"/>
      <c r="P373" s="295"/>
      <c r="Q373" s="295"/>
      <c r="R373" s="295"/>
      <c r="S373" s="296"/>
      <c r="T373" s="295"/>
      <c r="U373" s="296"/>
      <c r="V373" s="295"/>
      <c r="W373" s="295"/>
    </row>
    <row r="374" spans="1:23" ht="15.75" customHeight="1">
      <c r="A374" s="297"/>
      <c r="B374" s="295"/>
      <c r="C374" s="295"/>
      <c r="D374" s="295"/>
      <c r="E374" s="295"/>
      <c r="F374" s="295"/>
      <c r="G374" s="295"/>
      <c r="H374" s="295"/>
      <c r="I374" s="295"/>
      <c r="J374" s="295"/>
      <c r="K374" s="295"/>
      <c r="L374" s="295"/>
      <c r="M374" s="295"/>
      <c r="N374" s="295"/>
      <c r="O374" s="295"/>
      <c r="P374" s="295"/>
      <c r="Q374" s="295"/>
      <c r="R374" s="295"/>
      <c r="S374" s="296"/>
      <c r="T374" s="295"/>
      <c r="U374" s="296"/>
      <c r="V374" s="295"/>
      <c r="W374" s="295"/>
    </row>
    <row r="375" spans="1:23" ht="15.75" customHeight="1">
      <c r="A375" s="297"/>
      <c r="B375" s="295"/>
      <c r="C375" s="295"/>
      <c r="D375" s="295"/>
      <c r="E375" s="295"/>
      <c r="F375" s="295"/>
      <c r="G375" s="295"/>
      <c r="H375" s="295"/>
      <c r="I375" s="295"/>
      <c r="J375" s="295"/>
      <c r="K375" s="295"/>
      <c r="L375" s="295"/>
      <c r="M375" s="295"/>
      <c r="N375" s="295"/>
      <c r="O375" s="295"/>
      <c r="P375" s="295"/>
      <c r="Q375" s="295"/>
      <c r="R375" s="295"/>
      <c r="S375" s="296"/>
      <c r="T375" s="295"/>
      <c r="U375" s="296"/>
      <c r="V375" s="295"/>
      <c r="W375" s="295"/>
    </row>
    <row r="376" spans="1:23" ht="15.75" customHeight="1">
      <c r="A376" s="297"/>
      <c r="B376" s="295"/>
      <c r="C376" s="295"/>
      <c r="D376" s="295"/>
      <c r="E376" s="295"/>
      <c r="F376" s="295"/>
      <c r="G376" s="295"/>
      <c r="H376" s="295"/>
      <c r="I376" s="295"/>
      <c r="J376" s="295"/>
      <c r="K376" s="295"/>
      <c r="L376" s="295"/>
      <c r="M376" s="295"/>
      <c r="N376" s="295"/>
      <c r="O376" s="295"/>
      <c r="P376" s="295"/>
      <c r="Q376" s="295"/>
      <c r="R376" s="295"/>
      <c r="S376" s="296"/>
      <c r="T376" s="295"/>
      <c r="U376" s="296"/>
      <c r="V376" s="295"/>
      <c r="W376" s="295"/>
    </row>
    <row r="377" spans="1:23" ht="15.75" customHeight="1">
      <c r="A377" s="297"/>
      <c r="B377" s="295"/>
      <c r="C377" s="295"/>
      <c r="D377" s="295"/>
      <c r="E377" s="295"/>
      <c r="F377" s="295"/>
      <c r="G377" s="295"/>
      <c r="H377" s="295"/>
      <c r="I377" s="295"/>
      <c r="J377" s="295"/>
      <c r="K377" s="295"/>
      <c r="L377" s="295"/>
      <c r="M377" s="295"/>
      <c r="N377" s="295"/>
      <c r="O377" s="295"/>
      <c r="P377" s="295"/>
      <c r="Q377" s="295"/>
      <c r="R377" s="295"/>
      <c r="S377" s="296"/>
      <c r="T377" s="295"/>
      <c r="U377" s="296"/>
      <c r="V377" s="295"/>
      <c r="W377" s="295"/>
    </row>
    <row r="378" spans="1:23" ht="15.75" customHeight="1">
      <c r="A378" s="297"/>
      <c r="B378" s="295"/>
      <c r="C378" s="295"/>
      <c r="D378" s="295"/>
      <c r="E378" s="295"/>
      <c r="F378" s="295"/>
      <c r="G378" s="295"/>
      <c r="H378" s="295"/>
      <c r="I378" s="295"/>
      <c r="J378" s="295"/>
      <c r="K378" s="295"/>
      <c r="L378" s="295"/>
      <c r="M378" s="295"/>
      <c r="N378" s="295"/>
      <c r="O378" s="295"/>
      <c r="P378" s="295"/>
      <c r="Q378" s="295"/>
      <c r="R378" s="295"/>
      <c r="S378" s="296"/>
      <c r="T378" s="295"/>
      <c r="U378" s="296"/>
      <c r="V378" s="295"/>
      <c r="W378" s="295"/>
    </row>
    <row r="379" spans="1:23" ht="15.75" customHeight="1">
      <c r="A379" s="297"/>
      <c r="B379" s="295"/>
      <c r="C379" s="295"/>
      <c r="D379" s="295"/>
      <c r="E379" s="295"/>
      <c r="F379" s="295"/>
      <c r="G379" s="295"/>
      <c r="H379" s="295"/>
      <c r="I379" s="295"/>
      <c r="J379" s="295"/>
      <c r="K379" s="295"/>
      <c r="L379" s="295"/>
      <c r="M379" s="295"/>
      <c r="N379" s="295"/>
      <c r="O379" s="295"/>
      <c r="P379" s="295"/>
      <c r="Q379" s="295"/>
      <c r="R379" s="295"/>
      <c r="S379" s="296"/>
      <c r="T379" s="295"/>
      <c r="U379" s="296"/>
      <c r="V379" s="295"/>
      <c r="W379" s="295"/>
    </row>
    <row r="380" spans="1:23" ht="15.75" customHeight="1">
      <c r="A380" s="297"/>
      <c r="B380" s="295"/>
      <c r="C380" s="295"/>
      <c r="D380" s="295"/>
      <c r="E380" s="295"/>
      <c r="F380" s="295"/>
      <c r="G380" s="295"/>
      <c r="H380" s="295"/>
      <c r="I380" s="295"/>
      <c r="J380" s="295"/>
      <c r="K380" s="295"/>
      <c r="L380" s="295"/>
      <c r="M380" s="295"/>
      <c r="N380" s="295"/>
      <c r="O380" s="295"/>
      <c r="P380" s="295"/>
      <c r="Q380" s="295"/>
      <c r="R380" s="295"/>
      <c r="S380" s="296"/>
      <c r="T380" s="295"/>
      <c r="U380" s="296"/>
      <c r="V380" s="295"/>
      <c r="W380" s="295"/>
    </row>
    <row r="381" spans="1:23" ht="15.75" customHeight="1">
      <c r="A381" s="297"/>
      <c r="B381" s="295"/>
      <c r="C381" s="295"/>
      <c r="D381" s="295"/>
      <c r="E381" s="295"/>
      <c r="F381" s="295"/>
      <c r="G381" s="295"/>
      <c r="H381" s="295"/>
      <c r="I381" s="295"/>
      <c r="J381" s="295"/>
      <c r="K381" s="295"/>
      <c r="L381" s="295"/>
      <c r="M381" s="295"/>
      <c r="N381" s="295"/>
      <c r="O381" s="295"/>
      <c r="P381" s="295"/>
      <c r="Q381" s="295"/>
      <c r="R381" s="295"/>
      <c r="S381" s="296"/>
      <c r="T381" s="295"/>
      <c r="U381" s="296"/>
      <c r="V381" s="295"/>
      <c r="W381" s="295"/>
    </row>
    <row r="382" spans="1:23" ht="15.75" customHeight="1">
      <c r="A382" s="297"/>
      <c r="B382" s="295"/>
      <c r="C382" s="295"/>
      <c r="D382" s="295"/>
      <c r="E382" s="295"/>
      <c r="F382" s="295"/>
      <c r="G382" s="295"/>
      <c r="H382" s="295"/>
      <c r="I382" s="295"/>
      <c r="J382" s="295"/>
      <c r="K382" s="295"/>
      <c r="L382" s="295"/>
      <c r="M382" s="295"/>
      <c r="N382" s="295"/>
      <c r="O382" s="295"/>
      <c r="P382" s="295"/>
      <c r="Q382" s="295"/>
      <c r="R382" s="295"/>
      <c r="S382" s="296"/>
      <c r="T382" s="295"/>
      <c r="U382" s="296"/>
      <c r="V382" s="295"/>
      <c r="W382" s="295"/>
    </row>
    <row r="383" spans="1:23" ht="15.75" customHeight="1">
      <c r="A383" s="297"/>
      <c r="B383" s="295"/>
      <c r="C383" s="295"/>
      <c r="D383" s="295"/>
      <c r="E383" s="295"/>
      <c r="F383" s="295"/>
      <c r="G383" s="295"/>
      <c r="H383" s="295"/>
      <c r="I383" s="295"/>
      <c r="J383" s="295"/>
      <c r="K383" s="295"/>
      <c r="L383" s="295"/>
      <c r="M383" s="295"/>
      <c r="N383" s="295"/>
      <c r="O383" s="295"/>
      <c r="P383" s="295"/>
      <c r="Q383" s="295"/>
      <c r="R383" s="295"/>
      <c r="S383" s="296"/>
      <c r="T383" s="295"/>
      <c r="U383" s="296"/>
      <c r="V383" s="295"/>
      <c r="W383" s="295"/>
    </row>
    <row r="384" spans="1:23" ht="15.75" customHeight="1">
      <c r="A384" s="297"/>
      <c r="B384" s="295"/>
      <c r="C384" s="295"/>
      <c r="D384" s="295"/>
      <c r="E384" s="295"/>
      <c r="F384" s="295"/>
      <c r="G384" s="295"/>
      <c r="H384" s="295"/>
      <c r="I384" s="295"/>
      <c r="J384" s="295"/>
      <c r="K384" s="295"/>
      <c r="L384" s="295"/>
      <c r="M384" s="295"/>
      <c r="N384" s="295"/>
      <c r="O384" s="295"/>
      <c r="P384" s="295"/>
      <c r="Q384" s="295"/>
      <c r="R384" s="295"/>
      <c r="S384" s="296"/>
      <c r="T384" s="295"/>
      <c r="U384" s="296"/>
      <c r="V384" s="295"/>
      <c r="W384" s="295"/>
    </row>
    <row r="385" spans="1:23" ht="15.75" customHeight="1">
      <c r="A385" s="297"/>
      <c r="B385" s="295"/>
      <c r="C385" s="295"/>
      <c r="D385" s="295"/>
      <c r="E385" s="295"/>
      <c r="F385" s="295"/>
      <c r="G385" s="295"/>
      <c r="H385" s="295"/>
      <c r="I385" s="295"/>
      <c r="J385" s="295"/>
      <c r="K385" s="295"/>
      <c r="L385" s="295"/>
      <c r="M385" s="295"/>
      <c r="N385" s="295"/>
      <c r="O385" s="295"/>
      <c r="P385" s="295"/>
      <c r="Q385" s="295"/>
      <c r="R385" s="295"/>
      <c r="S385" s="296"/>
      <c r="T385" s="295"/>
      <c r="U385" s="296"/>
      <c r="V385" s="295"/>
      <c r="W385" s="295"/>
    </row>
    <row r="386" spans="1:23" ht="15.75" customHeight="1">
      <c r="A386" s="297"/>
      <c r="B386" s="295"/>
      <c r="C386" s="295"/>
      <c r="D386" s="295"/>
      <c r="E386" s="295"/>
      <c r="F386" s="295"/>
      <c r="G386" s="295"/>
      <c r="H386" s="295"/>
      <c r="I386" s="295"/>
      <c r="J386" s="295"/>
      <c r="K386" s="295"/>
      <c r="L386" s="295"/>
      <c r="M386" s="295"/>
      <c r="N386" s="295"/>
      <c r="O386" s="295"/>
      <c r="P386" s="295"/>
      <c r="Q386" s="295"/>
      <c r="R386" s="295"/>
      <c r="S386" s="296"/>
      <c r="T386" s="295"/>
      <c r="U386" s="296"/>
      <c r="V386" s="295"/>
      <c r="W386" s="295"/>
    </row>
    <row r="387" spans="1:23" ht="15.75" customHeight="1">
      <c r="A387" s="297"/>
      <c r="B387" s="295"/>
      <c r="C387" s="295"/>
      <c r="D387" s="295"/>
      <c r="E387" s="295"/>
      <c r="F387" s="295"/>
      <c r="G387" s="295"/>
      <c r="H387" s="295"/>
      <c r="I387" s="295"/>
      <c r="J387" s="295"/>
      <c r="K387" s="295"/>
      <c r="L387" s="295"/>
      <c r="M387" s="295"/>
      <c r="N387" s="295"/>
      <c r="O387" s="295"/>
      <c r="P387" s="295"/>
      <c r="Q387" s="295"/>
      <c r="R387" s="295"/>
      <c r="S387" s="296"/>
      <c r="T387" s="295"/>
      <c r="U387" s="296"/>
      <c r="V387" s="295"/>
      <c r="W387" s="295"/>
    </row>
    <row r="388" spans="1:23" ht="15.75" customHeight="1">
      <c r="A388" s="297"/>
      <c r="B388" s="295"/>
      <c r="C388" s="295"/>
      <c r="D388" s="295"/>
      <c r="E388" s="295"/>
      <c r="F388" s="295"/>
      <c r="G388" s="295"/>
      <c r="H388" s="295"/>
      <c r="I388" s="295"/>
      <c r="J388" s="295"/>
      <c r="K388" s="295"/>
      <c r="L388" s="295"/>
      <c r="M388" s="295"/>
      <c r="N388" s="295"/>
      <c r="O388" s="295"/>
      <c r="P388" s="295"/>
      <c r="Q388" s="295"/>
      <c r="R388" s="295"/>
      <c r="S388" s="296"/>
      <c r="T388" s="295"/>
      <c r="U388" s="296"/>
      <c r="V388" s="295"/>
      <c r="W388" s="295"/>
    </row>
    <row r="389" spans="1:23" ht="15.75" customHeight="1">
      <c r="A389" s="297"/>
      <c r="B389" s="295"/>
      <c r="C389" s="295"/>
      <c r="D389" s="295"/>
      <c r="E389" s="295"/>
      <c r="F389" s="295"/>
      <c r="G389" s="295"/>
      <c r="H389" s="295"/>
      <c r="I389" s="295"/>
      <c r="J389" s="295"/>
      <c r="K389" s="295"/>
      <c r="L389" s="295"/>
      <c r="M389" s="295"/>
      <c r="N389" s="295"/>
      <c r="O389" s="295"/>
      <c r="P389" s="295"/>
      <c r="Q389" s="295"/>
      <c r="R389" s="295"/>
      <c r="S389" s="296"/>
      <c r="T389" s="295"/>
      <c r="U389" s="296"/>
      <c r="V389" s="295"/>
      <c r="W389" s="295"/>
    </row>
    <row r="390" spans="1:23" ht="15.75" customHeight="1">
      <c r="A390" s="297"/>
      <c r="B390" s="295"/>
      <c r="C390" s="295"/>
      <c r="D390" s="295"/>
      <c r="E390" s="295"/>
      <c r="F390" s="295"/>
      <c r="G390" s="295"/>
      <c r="H390" s="295"/>
      <c r="I390" s="295"/>
      <c r="J390" s="295"/>
      <c r="K390" s="295"/>
      <c r="L390" s="295"/>
      <c r="M390" s="295"/>
      <c r="N390" s="295"/>
      <c r="O390" s="295"/>
      <c r="P390" s="295"/>
      <c r="Q390" s="295"/>
      <c r="R390" s="295"/>
      <c r="S390" s="296"/>
      <c r="T390" s="295"/>
      <c r="U390" s="296"/>
      <c r="V390" s="295"/>
      <c r="W390" s="295"/>
    </row>
    <row r="391" spans="1:23" ht="15.75" customHeight="1">
      <c r="A391" s="297"/>
      <c r="B391" s="295"/>
      <c r="C391" s="295"/>
      <c r="D391" s="295"/>
      <c r="E391" s="295"/>
      <c r="F391" s="295"/>
      <c r="G391" s="295"/>
      <c r="H391" s="295"/>
      <c r="I391" s="295"/>
      <c r="J391" s="295"/>
      <c r="K391" s="295"/>
      <c r="L391" s="295"/>
      <c r="M391" s="295"/>
      <c r="N391" s="295"/>
      <c r="O391" s="295"/>
      <c r="P391" s="295"/>
      <c r="Q391" s="295"/>
      <c r="R391" s="295"/>
      <c r="S391" s="296"/>
      <c r="T391" s="295"/>
      <c r="U391" s="296"/>
      <c r="V391" s="295"/>
      <c r="W391" s="295"/>
    </row>
    <row r="392" spans="1:23" ht="15.75" customHeight="1">
      <c r="A392" s="297"/>
      <c r="B392" s="295"/>
      <c r="C392" s="295"/>
      <c r="D392" s="295"/>
      <c r="E392" s="295"/>
      <c r="F392" s="295"/>
      <c r="G392" s="295"/>
      <c r="H392" s="295"/>
      <c r="I392" s="295"/>
      <c r="J392" s="295"/>
      <c r="K392" s="295"/>
      <c r="L392" s="295"/>
      <c r="M392" s="295"/>
      <c r="N392" s="295"/>
      <c r="O392" s="295"/>
      <c r="P392" s="295"/>
      <c r="Q392" s="295"/>
      <c r="R392" s="295"/>
      <c r="S392" s="296"/>
      <c r="T392" s="295"/>
      <c r="U392" s="296"/>
      <c r="V392" s="295"/>
      <c r="W392" s="295"/>
    </row>
    <row r="393" spans="1:23" ht="15.75" customHeight="1">
      <c r="A393" s="297"/>
      <c r="B393" s="295"/>
      <c r="C393" s="295"/>
      <c r="D393" s="295"/>
      <c r="E393" s="295"/>
      <c r="F393" s="295"/>
      <c r="G393" s="295"/>
      <c r="H393" s="295"/>
      <c r="I393" s="295"/>
      <c r="J393" s="295"/>
      <c r="K393" s="295"/>
      <c r="L393" s="295"/>
      <c r="M393" s="295"/>
      <c r="N393" s="295"/>
      <c r="O393" s="295"/>
      <c r="P393" s="295"/>
      <c r="Q393" s="295"/>
      <c r="R393" s="295"/>
      <c r="S393" s="296"/>
      <c r="T393" s="295"/>
      <c r="U393" s="296"/>
      <c r="V393" s="295"/>
      <c r="W393" s="295"/>
    </row>
    <row r="394" spans="1:23" ht="15.75" customHeight="1">
      <c r="A394" s="297"/>
      <c r="B394" s="295"/>
      <c r="C394" s="295"/>
      <c r="D394" s="295"/>
      <c r="E394" s="295"/>
      <c r="F394" s="295"/>
      <c r="G394" s="295"/>
      <c r="H394" s="295"/>
      <c r="I394" s="295"/>
      <c r="J394" s="295"/>
      <c r="K394" s="295"/>
      <c r="L394" s="295"/>
      <c r="M394" s="295"/>
      <c r="N394" s="295"/>
      <c r="O394" s="295"/>
      <c r="P394" s="295"/>
      <c r="Q394" s="295"/>
      <c r="R394" s="295"/>
      <c r="S394" s="296"/>
      <c r="T394" s="295"/>
      <c r="U394" s="296"/>
      <c r="V394" s="295"/>
      <c r="W394" s="295"/>
    </row>
    <row r="395" spans="1:23" ht="15.75" customHeight="1">
      <c r="A395" s="297"/>
      <c r="B395" s="295"/>
      <c r="C395" s="295"/>
      <c r="D395" s="295"/>
      <c r="E395" s="295"/>
      <c r="F395" s="295"/>
      <c r="G395" s="295"/>
      <c r="H395" s="295"/>
      <c r="I395" s="295"/>
      <c r="J395" s="295"/>
      <c r="K395" s="295"/>
      <c r="L395" s="295"/>
      <c r="M395" s="295"/>
      <c r="N395" s="295"/>
      <c r="O395" s="295"/>
      <c r="P395" s="295"/>
      <c r="Q395" s="295"/>
      <c r="R395" s="295"/>
      <c r="S395" s="296"/>
      <c r="T395" s="295"/>
      <c r="U395" s="296"/>
      <c r="V395" s="295"/>
      <c r="W395" s="295"/>
    </row>
    <row r="396" spans="1:23" ht="15.75" customHeight="1">
      <c r="A396" s="297"/>
      <c r="B396" s="295"/>
      <c r="C396" s="295"/>
      <c r="D396" s="295"/>
      <c r="E396" s="295"/>
      <c r="F396" s="295"/>
      <c r="G396" s="295"/>
      <c r="H396" s="295"/>
      <c r="I396" s="295"/>
      <c r="J396" s="295"/>
      <c r="K396" s="295"/>
      <c r="L396" s="295"/>
      <c r="M396" s="295"/>
      <c r="N396" s="295"/>
      <c r="O396" s="295"/>
      <c r="P396" s="295"/>
      <c r="Q396" s="295"/>
      <c r="R396" s="295"/>
      <c r="S396" s="296"/>
      <c r="T396" s="295"/>
      <c r="U396" s="296"/>
      <c r="V396" s="295"/>
      <c r="W396" s="295"/>
    </row>
    <row r="397" spans="1:23" ht="15.75" customHeight="1">
      <c r="A397" s="297"/>
      <c r="B397" s="295"/>
      <c r="C397" s="295"/>
      <c r="D397" s="295"/>
      <c r="E397" s="295"/>
      <c r="F397" s="295"/>
      <c r="G397" s="295"/>
      <c r="H397" s="295"/>
      <c r="I397" s="295"/>
      <c r="J397" s="295"/>
      <c r="K397" s="295"/>
      <c r="L397" s="295"/>
      <c r="M397" s="295"/>
      <c r="N397" s="295"/>
      <c r="O397" s="295"/>
      <c r="P397" s="295"/>
      <c r="Q397" s="295"/>
      <c r="R397" s="295"/>
      <c r="S397" s="296"/>
      <c r="T397" s="295"/>
      <c r="U397" s="296"/>
      <c r="V397" s="295"/>
      <c r="W397" s="295"/>
    </row>
    <row r="398" spans="1:23" ht="15.75" customHeight="1">
      <c r="A398" s="297"/>
      <c r="B398" s="295"/>
      <c r="C398" s="295"/>
      <c r="D398" s="295"/>
      <c r="E398" s="295"/>
      <c r="F398" s="295"/>
      <c r="G398" s="295"/>
      <c r="H398" s="295"/>
      <c r="I398" s="295"/>
      <c r="J398" s="295"/>
      <c r="K398" s="295"/>
      <c r="L398" s="295"/>
      <c r="M398" s="295"/>
      <c r="N398" s="295"/>
      <c r="O398" s="295"/>
      <c r="P398" s="295"/>
      <c r="Q398" s="295"/>
      <c r="R398" s="295"/>
      <c r="S398" s="296"/>
      <c r="T398" s="295"/>
      <c r="U398" s="296"/>
      <c r="V398" s="295"/>
      <c r="W398" s="295"/>
    </row>
    <row r="399" spans="1:23" ht="15.75" customHeight="1">
      <c r="A399" s="297"/>
      <c r="B399" s="295"/>
      <c r="C399" s="295"/>
      <c r="D399" s="295"/>
      <c r="E399" s="295"/>
      <c r="F399" s="295"/>
      <c r="G399" s="295"/>
      <c r="H399" s="295"/>
      <c r="I399" s="295"/>
      <c r="J399" s="295"/>
      <c r="K399" s="295"/>
      <c r="L399" s="295"/>
      <c r="M399" s="295"/>
      <c r="N399" s="295"/>
      <c r="O399" s="295"/>
      <c r="P399" s="295"/>
      <c r="Q399" s="295"/>
      <c r="R399" s="295"/>
      <c r="S399" s="296"/>
      <c r="T399" s="295"/>
      <c r="U399" s="296"/>
      <c r="V399" s="295"/>
      <c r="W399" s="295"/>
    </row>
    <row r="400" spans="1:23" ht="15.75" customHeight="1">
      <c r="A400" s="297"/>
      <c r="B400" s="295"/>
      <c r="C400" s="295"/>
      <c r="D400" s="295"/>
      <c r="E400" s="295"/>
      <c r="F400" s="295"/>
      <c r="G400" s="295"/>
      <c r="H400" s="295"/>
      <c r="I400" s="295"/>
      <c r="J400" s="295"/>
      <c r="K400" s="295"/>
      <c r="L400" s="295"/>
      <c r="M400" s="295"/>
      <c r="N400" s="295"/>
      <c r="O400" s="295"/>
      <c r="P400" s="295"/>
      <c r="Q400" s="295"/>
      <c r="R400" s="295"/>
      <c r="S400" s="296"/>
      <c r="T400" s="295"/>
      <c r="U400" s="296"/>
      <c r="V400" s="295"/>
      <c r="W400" s="295"/>
    </row>
    <row r="401" spans="1:23" ht="15.75" customHeight="1">
      <c r="A401" s="297"/>
      <c r="B401" s="295"/>
      <c r="C401" s="295"/>
      <c r="D401" s="295"/>
      <c r="E401" s="295"/>
      <c r="F401" s="295"/>
      <c r="G401" s="295"/>
      <c r="H401" s="295"/>
      <c r="I401" s="295"/>
      <c r="J401" s="295"/>
      <c r="K401" s="295"/>
      <c r="L401" s="295"/>
      <c r="M401" s="295"/>
      <c r="N401" s="295"/>
      <c r="O401" s="295"/>
      <c r="P401" s="295"/>
      <c r="Q401" s="295"/>
      <c r="R401" s="295"/>
      <c r="S401" s="296"/>
      <c r="T401" s="295"/>
      <c r="U401" s="296"/>
      <c r="V401" s="295"/>
      <c r="W401" s="295"/>
    </row>
    <row r="402" spans="1:23" ht="15.75" customHeight="1">
      <c r="A402" s="297"/>
      <c r="B402" s="295"/>
      <c r="C402" s="295"/>
      <c r="D402" s="295"/>
      <c r="E402" s="295"/>
      <c r="F402" s="295"/>
      <c r="G402" s="295"/>
      <c r="H402" s="295"/>
      <c r="I402" s="295"/>
      <c r="J402" s="295"/>
      <c r="K402" s="295"/>
      <c r="L402" s="295"/>
      <c r="M402" s="295"/>
      <c r="N402" s="295"/>
      <c r="O402" s="295"/>
      <c r="P402" s="295"/>
      <c r="Q402" s="295"/>
      <c r="R402" s="295"/>
      <c r="S402" s="296"/>
      <c r="T402" s="295"/>
      <c r="U402" s="296"/>
      <c r="V402" s="295"/>
      <c r="W402" s="295"/>
    </row>
    <row r="403" spans="1:23" ht="15.75" customHeight="1">
      <c r="A403" s="297"/>
      <c r="B403" s="295"/>
      <c r="C403" s="295"/>
      <c r="D403" s="295"/>
      <c r="E403" s="295"/>
      <c r="F403" s="295"/>
      <c r="G403" s="295"/>
      <c r="H403" s="295"/>
      <c r="I403" s="295"/>
      <c r="J403" s="295"/>
      <c r="K403" s="295"/>
      <c r="L403" s="295"/>
      <c r="M403" s="295"/>
      <c r="N403" s="295"/>
      <c r="O403" s="295"/>
      <c r="P403" s="295"/>
      <c r="Q403" s="295"/>
      <c r="R403" s="295"/>
      <c r="S403" s="296"/>
      <c r="T403" s="295"/>
      <c r="U403" s="296"/>
      <c r="V403" s="295"/>
      <c r="W403" s="295"/>
    </row>
    <row r="404" spans="1:23" ht="15.75" customHeight="1">
      <c r="A404" s="297"/>
      <c r="B404" s="295"/>
      <c r="C404" s="295"/>
      <c r="D404" s="295"/>
      <c r="E404" s="295"/>
      <c r="F404" s="295"/>
      <c r="G404" s="295"/>
      <c r="H404" s="295"/>
      <c r="I404" s="295"/>
      <c r="J404" s="295"/>
      <c r="K404" s="295"/>
      <c r="L404" s="295"/>
      <c r="M404" s="295"/>
      <c r="N404" s="295"/>
      <c r="O404" s="295"/>
      <c r="P404" s="295"/>
      <c r="Q404" s="295"/>
      <c r="R404" s="295"/>
      <c r="S404" s="296"/>
      <c r="T404" s="295"/>
      <c r="U404" s="296"/>
      <c r="V404" s="295"/>
      <c r="W404" s="295"/>
    </row>
    <row r="405" spans="1:23" ht="15.75" customHeight="1">
      <c r="A405" s="297"/>
      <c r="B405" s="295"/>
      <c r="C405" s="295"/>
      <c r="D405" s="295"/>
      <c r="E405" s="295"/>
      <c r="F405" s="295"/>
      <c r="G405" s="295"/>
      <c r="H405" s="295"/>
      <c r="I405" s="295"/>
      <c r="J405" s="295"/>
      <c r="K405" s="295"/>
      <c r="L405" s="295"/>
      <c r="M405" s="295"/>
      <c r="N405" s="295"/>
      <c r="O405" s="295"/>
      <c r="P405" s="295"/>
      <c r="Q405" s="295"/>
      <c r="R405" s="295"/>
      <c r="S405" s="296"/>
      <c r="T405" s="295"/>
      <c r="U405" s="296"/>
      <c r="V405" s="295"/>
      <c r="W405" s="295"/>
    </row>
    <row r="406" spans="1:23" ht="15.75" customHeight="1">
      <c r="A406" s="297"/>
      <c r="B406" s="295"/>
      <c r="C406" s="295"/>
      <c r="D406" s="295"/>
      <c r="E406" s="295"/>
      <c r="F406" s="295"/>
      <c r="G406" s="295"/>
      <c r="H406" s="295"/>
      <c r="I406" s="295"/>
      <c r="J406" s="295"/>
      <c r="K406" s="295"/>
      <c r="L406" s="295"/>
      <c r="M406" s="295"/>
      <c r="N406" s="295"/>
      <c r="O406" s="295"/>
      <c r="P406" s="295"/>
      <c r="Q406" s="295"/>
      <c r="R406" s="295"/>
      <c r="S406" s="296"/>
      <c r="T406" s="295"/>
      <c r="U406" s="296"/>
      <c r="V406" s="295"/>
      <c r="W406" s="295"/>
    </row>
    <row r="407" spans="1:23" ht="15.75" customHeight="1">
      <c r="A407" s="297"/>
      <c r="B407" s="295"/>
      <c r="C407" s="295"/>
      <c r="D407" s="295"/>
      <c r="E407" s="295"/>
      <c r="F407" s="295"/>
      <c r="G407" s="295"/>
      <c r="H407" s="295"/>
      <c r="I407" s="295"/>
      <c r="J407" s="295"/>
      <c r="K407" s="295"/>
      <c r="L407" s="295"/>
      <c r="M407" s="295"/>
      <c r="N407" s="295"/>
      <c r="O407" s="295"/>
      <c r="P407" s="295"/>
      <c r="Q407" s="295"/>
      <c r="R407" s="295"/>
      <c r="S407" s="296"/>
      <c r="T407" s="295"/>
      <c r="U407" s="296"/>
      <c r="V407" s="295"/>
      <c r="W407" s="295"/>
    </row>
    <row r="408" spans="1:23" ht="15.75" customHeight="1">
      <c r="A408" s="297"/>
      <c r="B408" s="295"/>
      <c r="C408" s="295"/>
      <c r="D408" s="295"/>
      <c r="E408" s="295"/>
      <c r="F408" s="295"/>
      <c r="G408" s="295"/>
      <c r="H408" s="295"/>
      <c r="I408" s="295"/>
      <c r="J408" s="295"/>
      <c r="K408" s="295"/>
      <c r="L408" s="295"/>
      <c r="M408" s="295"/>
      <c r="N408" s="295"/>
      <c r="O408" s="295"/>
      <c r="P408" s="295"/>
      <c r="Q408" s="295"/>
      <c r="R408" s="295"/>
      <c r="S408" s="296"/>
      <c r="T408" s="295"/>
      <c r="U408" s="296"/>
      <c r="V408" s="295"/>
      <c r="W408" s="295"/>
    </row>
    <row r="409" spans="1:23" ht="15.75" customHeight="1">
      <c r="A409" s="297"/>
      <c r="B409" s="295"/>
      <c r="C409" s="295"/>
      <c r="D409" s="295"/>
      <c r="E409" s="295"/>
      <c r="F409" s="295"/>
      <c r="G409" s="295"/>
      <c r="H409" s="295"/>
      <c r="I409" s="295"/>
      <c r="J409" s="295"/>
      <c r="K409" s="295"/>
      <c r="L409" s="295"/>
      <c r="M409" s="295"/>
      <c r="N409" s="295"/>
      <c r="O409" s="295"/>
      <c r="P409" s="295"/>
      <c r="Q409" s="295"/>
      <c r="R409" s="295"/>
      <c r="S409" s="296"/>
      <c r="T409" s="295"/>
      <c r="U409" s="296"/>
      <c r="V409" s="295"/>
      <c r="W409" s="295"/>
    </row>
    <row r="410" spans="1:23" ht="15.75" customHeight="1">
      <c r="A410" s="297"/>
      <c r="B410" s="295"/>
      <c r="C410" s="295"/>
      <c r="D410" s="295"/>
      <c r="E410" s="295"/>
      <c r="F410" s="295"/>
      <c r="G410" s="295"/>
      <c r="H410" s="295"/>
      <c r="I410" s="295"/>
      <c r="J410" s="295"/>
      <c r="K410" s="295"/>
      <c r="L410" s="295"/>
      <c r="M410" s="295"/>
      <c r="N410" s="295"/>
      <c r="O410" s="295"/>
      <c r="P410" s="295"/>
      <c r="Q410" s="295"/>
      <c r="R410" s="295"/>
      <c r="S410" s="296"/>
      <c r="T410" s="295"/>
      <c r="U410" s="296"/>
      <c r="V410" s="295"/>
      <c r="W410" s="295"/>
    </row>
    <row r="411" spans="1:23" ht="15.75" customHeight="1">
      <c r="A411" s="297"/>
      <c r="B411" s="295"/>
      <c r="C411" s="295"/>
      <c r="D411" s="295"/>
      <c r="E411" s="295"/>
      <c r="F411" s="295"/>
      <c r="G411" s="295"/>
      <c r="H411" s="295"/>
      <c r="I411" s="295"/>
      <c r="J411" s="295"/>
      <c r="K411" s="295"/>
      <c r="L411" s="295"/>
      <c r="M411" s="295"/>
      <c r="N411" s="295"/>
      <c r="O411" s="295"/>
      <c r="P411" s="295"/>
      <c r="Q411" s="295"/>
      <c r="R411" s="295"/>
      <c r="S411" s="296"/>
      <c r="T411" s="295"/>
      <c r="U411" s="296"/>
      <c r="V411" s="295"/>
      <c r="W411" s="295"/>
    </row>
    <row r="412" spans="1:23" ht="15.75" customHeight="1">
      <c r="A412" s="297"/>
      <c r="B412" s="295"/>
      <c r="C412" s="295"/>
      <c r="D412" s="295"/>
      <c r="E412" s="295"/>
      <c r="F412" s="295"/>
      <c r="G412" s="295"/>
      <c r="H412" s="295"/>
      <c r="I412" s="295"/>
      <c r="J412" s="295"/>
      <c r="K412" s="295"/>
      <c r="L412" s="295"/>
      <c r="M412" s="295"/>
      <c r="N412" s="295"/>
      <c r="O412" s="295"/>
      <c r="P412" s="295"/>
      <c r="Q412" s="295"/>
      <c r="R412" s="295"/>
      <c r="S412" s="296"/>
      <c r="T412" s="295"/>
      <c r="U412" s="296"/>
      <c r="V412" s="295"/>
      <c r="W412" s="295"/>
    </row>
    <row r="413" spans="1:23" ht="15.75" customHeight="1">
      <c r="A413" s="297"/>
      <c r="B413" s="295"/>
      <c r="C413" s="295"/>
      <c r="D413" s="295"/>
      <c r="E413" s="295"/>
      <c r="F413" s="295"/>
      <c r="G413" s="295"/>
      <c r="H413" s="295"/>
      <c r="I413" s="295"/>
      <c r="J413" s="295"/>
      <c r="K413" s="295"/>
      <c r="L413" s="295"/>
      <c r="M413" s="295"/>
      <c r="N413" s="295"/>
      <c r="O413" s="295"/>
      <c r="P413" s="295"/>
      <c r="Q413" s="295"/>
      <c r="R413" s="295"/>
      <c r="S413" s="296"/>
      <c r="T413" s="295"/>
      <c r="U413" s="296"/>
      <c r="V413" s="295"/>
      <c r="W413" s="295"/>
    </row>
    <row r="414" spans="1:23" ht="15.75" customHeight="1">
      <c r="A414" s="297"/>
      <c r="B414" s="295"/>
      <c r="C414" s="295"/>
      <c r="D414" s="295"/>
      <c r="E414" s="295"/>
      <c r="F414" s="295"/>
      <c r="G414" s="295"/>
      <c r="H414" s="295"/>
      <c r="I414" s="295"/>
      <c r="J414" s="295"/>
      <c r="K414" s="295"/>
      <c r="L414" s="295"/>
      <c r="M414" s="295"/>
      <c r="N414" s="295"/>
      <c r="O414" s="295"/>
      <c r="P414" s="295"/>
      <c r="Q414" s="295"/>
      <c r="R414" s="295"/>
      <c r="S414" s="296"/>
      <c r="T414" s="295"/>
      <c r="U414" s="296"/>
      <c r="V414" s="295"/>
      <c r="W414" s="295"/>
    </row>
    <row r="415" spans="1:23" ht="15.75" customHeight="1">
      <c r="A415" s="297"/>
      <c r="B415" s="295"/>
      <c r="C415" s="295"/>
      <c r="D415" s="295"/>
      <c r="E415" s="295"/>
      <c r="F415" s="295"/>
      <c r="G415" s="295"/>
      <c r="H415" s="295"/>
      <c r="I415" s="295"/>
      <c r="J415" s="295"/>
      <c r="K415" s="295"/>
      <c r="L415" s="295"/>
      <c r="M415" s="295"/>
      <c r="N415" s="295"/>
      <c r="O415" s="295"/>
      <c r="P415" s="295"/>
      <c r="Q415" s="295"/>
      <c r="R415" s="295"/>
      <c r="S415" s="296"/>
      <c r="T415" s="295"/>
      <c r="U415" s="296"/>
      <c r="V415" s="295"/>
      <c r="W415" s="295"/>
    </row>
    <row r="416" spans="1:23" ht="15.75" customHeight="1">
      <c r="A416" s="297"/>
      <c r="B416" s="295"/>
      <c r="C416" s="295"/>
      <c r="D416" s="295"/>
      <c r="E416" s="295"/>
      <c r="F416" s="295"/>
      <c r="G416" s="295"/>
      <c r="H416" s="295"/>
      <c r="I416" s="295"/>
      <c r="J416" s="295"/>
      <c r="K416" s="295"/>
      <c r="L416" s="295"/>
      <c r="M416" s="295"/>
      <c r="N416" s="295"/>
      <c r="O416" s="295"/>
      <c r="P416" s="295"/>
      <c r="Q416" s="295"/>
      <c r="R416" s="295"/>
      <c r="S416" s="296"/>
      <c r="T416" s="295"/>
      <c r="U416" s="296"/>
      <c r="V416" s="295"/>
      <c r="W416" s="295"/>
    </row>
    <row r="417" spans="1:23" ht="15.75" customHeight="1">
      <c r="A417" s="297"/>
      <c r="B417" s="295"/>
      <c r="C417" s="295"/>
      <c r="D417" s="295"/>
      <c r="E417" s="295"/>
      <c r="F417" s="295"/>
      <c r="G417" s="295"/>
      <c r="H417" s="295"/>
      <c r="I417" s="295"/>
      <c r="J417" s="295"/>
      <c r="K417" s="295"/>
      <c r="L417" s="295"/>
      <c r="M417" s="295"/>
      <c r="N417" s="295"/>
      <c r="O417" s="295"/>
      <c r="P417" s="295"/>
      <c r="Q417" s="295"/>
      <c r="R417" s="295"/>
      <c r="S417" s="296"/>
      <c r="T417" s="295"/>
      <c r="U417" s="296"/>
      <c r="V417" s="295"/>
      <c r="W417" s="295"/>
    </row>
    <row r="418" spans="1:23" ht="15.75" customHeight="1">
      <c r="A418" s="297"/>
      <c r="B418" s="295"/>
      <c r="C418" s="295"/>
      <c r="D418" s="295"/>
      <c r="E418" s="295"/>
      <c r="F418" s="295"/>
      <c r="G418" s="295"/>
      <c r="H418" s="295"/>
      <c r="I418" s="295"/>
      <c r="J418" s="295"/>
      <c r="K418" s="295"/>
      <c r="L418" s="295"/>
      <c r="M418" s="295"/>
      <c r="N418" s="295"/>
      <c r="O418" s="295"/>
      <c r="P418" s="295"/>
      <c r="Q418" s="295"/>
      <c r="R418" s="295"/>
      <c r="S418" s="296"/>
      <c r="T418" s="295"/>
      <c r="U418" s="296"/>
      <c r="V418" s="295"/>
      <c r="W418" s="295"/>
    </row>
    <row r="419" spans="1:23" ht="15.75" customHeight="1">
      <c r="A419" s="297"/>
      <c r="B419" s="295"/>
      <c r="C419" s="295"/>
      <c r="D419" s="295"/>
      <c r="E419" s="295"/>
      <c r="F419" s="295"/>
      <c r="G419" s="295"/>
      <c r="H419" s="295"/>
      <c r="I419" s="295"/>
      <c r="J419" s="295"/>
      <c r="K419" s="295"/>
      <c r="L419" s="295"/>
      <c r="M419" s="295"/>
      <c r="N419" s="295"/>
      <c r="O419" s="295"/>
      <c r="P419" s="295"/>
      <c r="Q419" s="295"/>
      <c r="R419" s="295"/>
      <c r="S419" s="296"/>
      <c r="T419" s="295"/>
      <c r="U419" s="296"/>
      <c r="V419" s="295"/>
      <c r="W419" s="295"/>
    </row>
    <row r="420" spans="1:23" ht="15.75" customHeight="1">
      <c r="A420" s="297"/>
      <c r="B420" s="295"/>
      <c r="C420" s="295"/>
      <c r="D420" s="295"/>
      <c r="E420" s="295"/>
      <c r="F420" s="295"/>
      <c r="G420" s="295"/>
      <c r="H420" s="295"/>
      <c r="I420" s="295"/>
      <c r="J420" s="295"/>
      <c r="K420" s="295"/>
      <c r="L420" s="295"/>
      <c r="M420" s="295"/>
      <c r="N420" s="295"/>
      <c r="O420" s="295"/>
      <c r="P420" s="295"/>
      <c r="Q420" s="295"/>
      <c r="R420" s="295"/>
      <c r="S420" s="296"/>
      <c r="T420" s="295"/>
      <c r="U420" s="296"/>
      <c r="V420" s="295"/>
      <c r="W420" s="295"/>
    </row>
    <row r="421" spans="1:23" ht="15.75" customHeight="1">
      <c r="A421" s="297"/>
      <c r="B421" s="295"/>
      <c r="C421" s="295"/>
      <c r="D421" s="295"/>
      <c r="E421" s="295"/>
      <c r="F421" s="295"/>
      <c r="G421" s="295"/>
      <c r="H421" s="295"/>
      <c r="I421" s="295"/>
      <c r="J421" s="295"/>
      <c r="K421" s="295"/>
      <c r="L421" s="295"/>
      <c r="M421" s="295"/>
      <c r="N421" s="295"/>
      <c r="O421" s="295"/>
      <c r="P421" s="295"/>
      <c r="Q421" s="295"/>
      <c r="R421" s="295"/>
      <c r="S421" s="296"/>
      <c r="T421" s="295"/>
      <c r="U421" s="296"/>
      <c r="V421" s="295"/>
      <c r="W421" s="295"/>
    </row>
    <row r="422" spans="1:23" ht="15.75" customHeight="1">
      <c r="A422" s="297"/>
      <c r="B422" s="295"/>
      <c r="C422" s="295"/>
      <c r="D422" s="295"/>
      <c r="E422" s="295"/>
      <c r="F422" s="295"/>
      <c r="G422" s="295"/>
      <c r="H422" s="295"/>
      <c r="I422" s="295"/>
      <c r="J422" s="295"/>
      <c r="K422" s="295"/>
      <c r="L422" s="295"/>
      <c r="M422" s="295"/>
      <c r="N422" s="295"/>
      <c r="O422" s="295"/>
      <c r="P422" s="295"/>
      <c r="Q422" s="295"/>
      <c r="R422" s="295"/>
      <c r="S422" s="296"/>
      <c r="T422" s="295"/>
      <c r="U422" s="296"/>
      <c r="V422" s="295"/>
      <c r="W422" s="295"/>
    </row>
    <row r="423" spans="1:23" ht="15.75" customHeight="1">
      <c r="A423" s="297"/>
      <c r="B423" s="295"/>
      <c r="C423" s="295"/>
      <c r="D423" s="295"/>
      <c r="E423" s="295"/>
      <c r="F423" s="295"/>
      <c r="G423" s="295"/>
      <c r="H423" s="295"/>
      <c r="I423" s="295"/>
      <c r="J423" s="295"/>
      <c r="K423" s="295"/>
      <c r="L423" s="295"/>
      <c r="M423" s="295"/>
      <c r="N423" s="295"/>
      <c r="O423" s="295"/>
      <c r="P423" s="295"/>
      <c r="Q423" s="295"/>
      <c r="R423" s="295"/>
      <c r="S423" s="296"/>
      <c r="T423" s="295"/>
      <c r="U423" s="296"/>
      <c r="V423" s="295"/>
      <c r="W423" s="295"/>
    </row>
    <row r="424" spans="1:23" ht="15.75" customHeight="1">
      <c r="A424" s="297"/>
      <c r="B424" s="295"/>
      <c r="C424" s="295"/>
      <c r="D424" s="295"/>
      <c r="E424" s="295"/>
      <c r="F424" s="295"/>
      <c r="G424" s="295"/>
      <c r="H424" s="295"/>
      <c r="I424" s="295"/>
      <c r="J424" s="295"/>
      <c r="K424" s="295"/>
      <c r="L424" s="295"/>
      <c r="M424" s="295"/>
      <c r="N424" s="295"/>
      <c r="O424" s="295"/>
      <c r="P424" s="295"/>
      <c r="Q424" s="295"/>
      <c r="R424" s="295"/>
      <c r="S424" s="296"/>
      <c r="T424" s="295"/>
      <c r="U424" s="296"/>
      <c r="V424" s="295"/>
      <c r="W424" s="295"/>
    </row>
    <row r="425" spans="1:23" ht="15.75" customHeight="1">
      <c r="A425" s="297"/>
      <c r="B425" s="295"/>
      <c r="C425" s="295"/>
      <c r="D425" s="295"/>
      <c r="E425" s="295"/>
      <c r="F425" s="295"/>
      <c r="G425" s="295"/>
      <c r="H425" s="295"/>
      <c r="I425" s="295"/>
      <c r="J425" s="295"/>
      <c r="K425" s="295"/>
      <c r="L425" s="295"/>
      <c r="M425" s="295"/>
      <c r="N425" s="295"/>
      <c r="O425" s="295"/>
      <c r="P425" s="295"/>
      <c r="Q425" s="295"/>
      <c r="R425" s="295"/>
      <c r="S425" s="296"/>
      <c r="T425" s="295"/>
      <c r="U425" s="296"/>
      <c r="V425" s="295"/>
      <c r="W425" s="295"/>
    </row>
    <row r="426" spans="1:23" ht="15.75" customHeight="1">
      <c r="A426" s="297"/>
      <c r="B426" s="295"/>
      <c r="C426" s="295"/>
      <c r="D426" s="295"/>
      <c r="E426" s="295"/>
      <c r="F426" s="295"/>
      <c r="G426" s="295"/>
      <c r="H426" s="295"/>
      <c r="I426" s="295"/>
      <c r="J426" s="295"/>
      <c r="K426" s="295"/>
      <c r="L426" s="295"/>
      <c r="M426" s="295"/>
      <c r="N426" s="295"/>
      <c r="O426" s="295"/>
      <c r="P426" s="295"/>
      <c r="Q426" s="295"/>
      <c r="R426" s="295"/>
      <c r="S426" s="296"/>
      <c r="T426" s="295"/>
      <c r="U426" s="296"/>
      <c r="V426" s="295"/>
      <c r="W426" s="295"/>
    </row>
    <row r="427" spans="1:23" ht="15.75" customHeight="1">
      <c r="A427" s="297"/>
      <c r="B427" s="295"/>
      <c r="C427" s="295"/>
      <c r="D427" s="295"/>
      <c r="E427" s="295"/>
      <c r="F427" s="295"/>
      <c r="G427" s="295"/>
      <c r="H427" s="295"/>
      <c r="I427" s="295"/>
      <c r="J427" s="295"/>
      <c r="K427" s="295"/>
      <c r="L427" s="295"/>
      <c r="M427" s="295"/>
      <c r="N427" s="295"/>
      <c r="O427" s="295"/>
      <c r="P427" s="295"/>
      <c r="Q427" s="295"/>
      <c r="R427" s="295"/>
      <c r="S427" s="296"/>
      <c r="T427" s="295"/>
      <c r="U427" s="296"/>
      <c r="V427" s="295"/>
      <c r="W427" s="295"/>
    </row>
    <row r="428" spans="1:23" ht="15.75" customHeight="1">
      <c r="A428" s="297"/>
      <c r="B428" s="295"/>
      <c r="C428" s="295"/>
      <c r="D428" s="295"/>
      <c r="E428" s="295"/>
      <c r="F428" s="295"/>
      <c r="G428" s="295"/>
      <c r="H428" s="295"/>
      <c r="I428" s="295"/>
      <c r="J428" s="295"/>
      <c r="K428" s="295"/>
      <c r="L428" s="295"/>
      <c r="M428" s="295"/>
      <c r="N428" s="295"/>
      <c r="O428" s="295"/>
      <c r="P428" s="295"/>
      <c r="Q428" s="295"/>
      <c r="R428" s="295"/>
      <c r="S428" s="296"/>
      <c r="T428" s="295"/>
      <c r="U428" s="296"/>
      <c r="V428" s="295"/>
      <c r="W428" s="295"/>
    </row>
    <row r="429" spans="1:23" ht="15.75" customHeight="1">
      <c r="A429" s="297"/>
      <c r="B429" s="295"/>
      <c r="C429" s="295"/>
      <c r="D429" s="295"/>
      <c r="E429" s="295"/>
      <c r="F429" s="295"/>
      <c r="G429" s="295"/>
      <c r="H429" s="295"/>
      <c r="I429" s="295"/>
      <c r="J429" s="295"/>
      <c r="K429" s="295"/>
      <c r="L429" s="295"/>
      <c r="M429" s="295"/>
      <c r="N429" s="295"/>
      <c r="O429" s="295"/>
      <c r="P429" s="295"/>
      <c r="Q429" s="295"/>
      <c r="R429" s="295"/>
      <c r="S429" s="296"/>
      <c r="T429" s="295"/>
      <c r="U429" s="296"/>
      <c r="V429" s="295"/>
      <c r="W429" s="295"/>
    </row>
    <row r="430" spans="1:23" ht="15.75" customHeight="1">
      <c r="A430" s="297"/>
      <c r="B430" s="295"/>
      <c r="C430" s="295"/>
      <c r="D430" s="295"/>
      <c r="E430" s="295"/>
      <c r="F430" s="295"/>
      <c r="G430" s="295"/>
      <c r="H430" s="295"/>
      <c r="I430" s="295"/>
      <c r="J430" s="295"/>
      <c r="K430" s="295"/>
      <c r="L430" s="295"/>
      <c r="M430" s="295"/>
      <c r="N430" s="295"/>
      <c r="O430" s="295"/>
      <c r="P430" s="295"/>
      <c r="Q430" s="295"/>
      <c r="R430" s="295"/>
      <c r="S430" s="296"/>
      <c r="T430" s="295"/>
      <c r="U430" s="296"/>
      <c r="V430" s="295"/>
      <c r="W430" s="295"/>
    </row>
    <row r="431" spans="1:23" ht="15.75" customHeight="1">
      <c r="A431" s="297"/>
      <c r="B431" s="295"/>
      <c r="C431" s="295"/>
      <c r="D431" s="295"/>
      <c r="E431" s="295"/>
      <c r="F431" s="295"/>
      <c r="G431" s="295"/>
      <c r="H431" s="295"/>
      <c r="I431" s="295"/>
      <c r="J431" s="295"/>
      <c r="K431" s="295"/>
      <c r="L431" s="295"/>
      <c r="M431" s="295"/>
      <c r="N431" s="295"/>
      <c r="O431" s="295"/>
      <c r="P431" s="295"/>
      <c r="Q431" s="295"/>
      <c r="R431" s="295"/>
      <c r="S431" s="296"/>
      <c r="T431" s="295"/>
      <c r="U431" s="296"/>
      <c r="V431" s="295"/>
      <c r="W431" s="295"/>
    </row>
    <row r="432" spans="1:23" ht="15.75" customHeight="1">
      <c r="A432" s="297"/>
      <c r="B432" s="295"/>
      <c r="C432" s="295"/>
      <c r="D432" s="295"/>
      <c r="E432" s="295"/>
      <c r="F432" s="295"/>
      <c r="G432" s="295"/>
      <c r="H432" s="295"/>
      <c r="I432" s="295"/>
      <c r="J432" s="295"/>
      <c r="K432" s="295"/>
      <c r="L432" s="295"/>
      <c r="M432" s="295"/>
      <c r="N432" s="295"/>
      <c r="O432" s="295"/>
      <c r="P432" s="295"/>
      <c r="Q432" s="295"/>
      <c r="R432" s="295"/>
      <c r="S432" s="296"/>
      <c r="T432" s="295"/>
      <c r="U432" s="296"/>
      <c r="V432" s="295"/>
      <c r="W432" s="295"/>
    </row>
    <row r="433" spans="1:23" ht="15.75" customHeight="1">
      <c r="A433" s="297"/>
      <c r="B433" s="295"/>
      <c r="C433" s="295"/>
      <c r="D433" s="295"/>
      <c r="E433" s="295"/>
      <c r="F433" s="295"/>
      <c r="G433" s="295"/>
      <c r="H433" s="295"/>
      <c r="I433" s="295"/>
      <c r="J433" s="295"/>
      <c r="K433" s="295"/>
      <c r="L433" s="295"/>
      <c r="M433" s="295"/>
      <c r="N433" s="295"/>
      <c r="O433" s="295"/>
      <c r="P433" s="295"/>
      <c r="Q433" s="295"/>
      <c r="R433" s="295"/>
      <c r="S433" s="296"/>
      <c r="T433" s="295"/>
      <c r="U433" s="296"/>
      <c r="V433" s="295"/>
      <c r="W433" s="295"/>
    </row>
    <row r="434" spans="1:23" ht="15.75" customHeight="1">
      <c r="A434" s="297"/>
      <c r="B434" s="295"/>
      <c r="C434" s="295"/>
      <c r="D434" s="295"/>
      <c r="E434" s="295"/>
      <c r="F434" s="295"/>
      <c r="G434" s="295"/>
      <c r="H434" s="295"/>
      <c r="I434" s="295"/>
      <c r="J434" s="295"/>
      <c r="K434" s="295"/>
      <c r="L434" s="295"/>
      <c r="M434" s="295"/>
      <c r="N434" s="295"/>
      <c r="O434" s="295"/>
      <c r="P434" s="295"/>
      <c r="Q434" s="295"/>
      <c r="R434" s="295"/>
      <c r="S434" s="296"/>
      <c r="T434" s="295"/>
      <c r="U434" s="296"/>
      <c r="V434" s="295"/>
      <c r="W434" s="295"/>
    </row>
    <row r="435" spans="1:23" ht="15.75" customHeight="1">
      <c r="A435" s="297"/>
      <c r="B435" s="295"/>
      <c r="C435" s="295"/>
      <c r="D435" s="295"/>
      <c r="E435" s="295"/>
      <c r="F435" s="295"/>
      <c r="G435" s="295"/>
      <c r="H435" s="295"/>
      <c r="I435" s="295"/>
      <c r="J435" s="295"/>
      <c r="K435" s="295"/>
      <c r="L435" s="295"/>
      <c r="M435" s="295"/>
      <c r="N435" s="295"/>
      <c r="O435" s="295"/>
      <c r="P435" s="295"/>
      <c r="Q435" s="295"/>
      <c r="R435" s="295"/>
      <c r="S435" s="296"/>
      <c r="T435" s="295"/>
      <c r="U435" s="296"/>
      <c r="V435" s="295"/>
      <c r="W435" s="295"/>
    </row>
    <row r="436" spans="1:23" ht="15.75" customHeight="1">
      <c r="A436" s="297"/>
      <c r="B436" s="295"/>
      <c r="C436" s="295"/>
      <c r="D436" s="295"/>
      <c r="E436" s="295"/>
      <c r="F436" s="295"/>
      <c r="G436" s="295"/>
      <c r="H436" s="295"/>
      <c r="I436" s="295"/>
      <c r="J436" s="295"/>
      <c r="K436" s="295"/>
      <c r="L436" s="295"/>
      <c r="M436" s="295"/>
      <c r="N436" s="295"/>
      <c r="O436" s="295"/>
      <c r="P436" s="295"/>
      <c r="Q436" s="295"/>
      <c r="R436" s="295"/>
      <c r="S436" s="296"/>
      <c r="T436" s="295"/>
      <c r="U436" s="296"/>
      <c r="V436" s="295"/>
      <c r="W436" s="295"/>
    </row>
    <row r="437" spans="1:23" ht="15.75" customHeight="1">
      <c r="A437" s="297"/>
      <c r="B437" s="295"/>
      <c r="C437" s="295"/>
      <c r="D437" s="295"/>
      <c r="E437" s="295"/>
      <c r="F437" s="295"/>
      <c r="G437" s="295"/>
      <c r="H437" s="295"/>
      <c r="I437" s="295"/>
      <c r="J437" s="295"/>
      <c r="K437" s="295"/>
      <c r="L437" s="295"/>
      <c r="M437" s="295"/>
      <c r="N437" s="295"/>
      <c r="O437" s="295"/>
      <c r="P437" s="295"/>
      <c r="Q437" s="295"/>
      <c r="R437" s="295"/>
      <c r="S437" s="296"/>
      <c r="T437" s="295"/>
      <c r="U437" s="296"/>
      <c r="V437" s="295"/>
      <c r="W437" s="295"/>
    </row>
    <row r="438" spans="1:23" ht="15.75" customHeight="1">
      <c r="A438" s="297"/>
      <c r="B438" s="295"/>
      <c r="C438" s="295"/>
      <c r="D438" s="295"/>
      <c r="E438" s="295"/>
      <c r="F438" s="295"/>
      <c r="G438" s="295"/>
      <c r="H438" s="295"/>
      <c r="I438" s="295"/>
      <c r="J438" s="295"/>
      <c r="K438" s="295"/>
      <c r="L438" s="295"/>
      <c r="M438" s="295"/>
      <c r="N438" s="295"/>
      <c r="O438" s="295"/>
      <c r="P438" s="295"/>
      <c r="Q438" s="295"/>
      <c r="R438" s="295"/>
      <c r="S438" s="296"/>
      <c r="T438" s="295"/>
      <c r="U438" s="296"/>
      <c r="V438" s="295"/>
      <c r="W438" s="295"/>
    </row>
    <row r="439" spans="1:23" ht="15.75" customHeight="1">
      <c r="A439" s="297"/>
      <c r="B439" s="295"/>
      <c r="C439" s="295"/>
      <c r="D439" s="295"/>
      <c r="E439" s="295"/>
      <c r="F439" s="295"/>
      <c r="G439" s="295"/>
      <c r="H439" s="295"/>
      <c r="I439" s="295"/>
      <c r="J439" s="295"/>
      <c r="K439" s="295"/>
      <c r="L439" s="295"/>
      <c r="M439" s="295"/>
      <c r="N439" s="295"/>
      <c r="O439" s="295"/>
      <c r="P439" s="295"/>
      <c r="Q439" s="295"/>
      <c r="R439" s="295"/>
      <c r="S439" s="296"/>
      <c r="T439" s="295"/>
      <c r="U439" s="296"/>
      <c r="V439" s="295"/>
      <c r="W439" s="295"/>
    </row>
    <row r="440" spans="1:23" ht="15.75" customHeight="1">
      <c r="A440" s="297"/>
      <c r="B440" s="295"/>
      <c r="C440" s="295"/>
      <c r="D440" s="295"/>
      <c r="E440" s="295"/>
      <c r="F440" s="295"/>
      <c r="G440" s="295"/>
      <c r="H440" s="295"/>
      <c r="I440" s="295"/>
      <c r="J440" s="295"/>
      <c r="K440" s="295"/>
      <c r="L440" s="295"/>
      <c r="M440" s="295"/>
      <c r="N440" s="295"/>
      <c r="O440" s="295"/>
      <c r="P440" s="295"/>
      <c r="Q440" s="295"/>
      <c r="R440" s="295"/>
      <c r="S440" s="296"/>
      <c r="T440" s="295"/>
      <c r="U440" s="296"/>
      <c r="V440" s="295"/>
      <c r="W440" s="295"/>
    </row>
    <row r="441" spans="1:23" ht="15.75" customHeight="1">
      <c r="A441" s="297"/>
      <c r="B441" s="295"/>
      <c r="C441" s="295"/>
      <c r="D441" s="295"/>
      <c r="E441" s="295"/>
      <c r="F441" s="295"/>
      <c r="G441" s="295"/>
      <c r="H441" s="295"/>
      <c r="I441" s="295"/>
      <c r="J441" s="295"/>
      <c r="K441" s="295"/>
      <c r="L441" s="295"/>
      <c r="M441" s="295"/>
      <c r="N441" s="295"/>
      <c r="O441" s="295"/>
      <c r="P441" s="295"/>
      <c r="Q441" s="295"/>
      <c r="R441" s="295"/>
      <c r="S441" s="296"/>
      <c r="T441" s="295"/>
      <c r="U441" s="296"/>
      <c r="V441" s="295"/>
      <c r="W441" s="295"/>
    </row>
    <row r="442" spans="1:23" ht="15.75" customHeight="1">
      <c r="A442" s="297"/>
      <c r="B442" s="295"/>
      <c r="C442" s="295"/>
      <c r="D442" s="295"/>
      <c r="E442" s="295"/>
      <c r="F442" s="295"/>
      <c r="G442" s="295"/>
      <c r="H442" s="295"/>
      <c r="I442" s="295"/>
      <c r="J442" s="295"/>
      <c r="K442" s="295"/>
      <c r="L442" s="295"/>
      <c r="M442" s="295"/>
      <c r="N442" s="295"/>
      <c r="O442" s="295"/>
      <c r="P442" s="295"/>
      <c r="Q442" s="295"/>
      <c r="R442" s="295"/>
      <c r="S442" s="296"/>
      <c r="T442" s="295"/>
      <c r="U442" s="296"/>
      <c r="V442" s="295"/>
      <c r="W442" s="295"/>
    </row>
    <row r="443" spans="1:23" ht="15.75" customHeight="1">
      <c r="A443" s="297"/>
      <c r="B443" s="295"/>
      <c r="C443" s="295"/>
      <c r="D443" s="295"/>
      <c r="E443" s="295"/>
      <c r="F443" s="295"/>
      <c r="G443" s="295"/>
      <c r="H443" s="295"/>
      <c r="I443" s="295"/>
      <c r="J443" s="295"/>
      <c r="K443" s="295"/>
      <c r="L443" s="295"/>
      <c r="M443" s="295"/>
      <c r="N443" s="295"/>
      <c r="O443" s="295"/>
      <c r="P443" s="295"/>
      <c r="Q443" s="295"/>
      <c r="R443" s="295"/>
      <c r="S443" s="296"/>
      <c r="T443" s="295"/>
      <c r="U443" s="296"/>
      <c r="V443" s="295"/>
      <c r="W443" s="295"/>
    </row>
    <row r="444" spans="1:23" ht="15.75" customHeight="1">
      <c r="A444" s="297"/>
      <c r="B444" s="295"/>
      <c r="C444" s="295"/>
      <c r="D444" s="295"/>
      <c r="E444" s="295"/>
      <c r="F444" s="295"/>
      <c r="G444" s="295"/>
      <c r="H444" s="295"/>
      <c r="I444" s="295"/>
      <c r="J444" s="295"/>
      <c r="K444" s="295"/>
      <c r="L444" s="295"/>
      <c r="M444" s="295"/>
      <c r="N444" s="295"/>
      <c r="O444" s="295"/>
      <c r="P444" s="295"/>
      <c r="Q444" s="295"/>
      <c r="R444" s="295"/>
      <c r="S444" s="296"/>
      <c r="T444" s="295"/>
      <c r="U444" s="296"/>
      <c r="V444" s="295"/>
      <c r="W444" s="295"/>
    </row>
    <row r="445" spans="1:23" ht="15.75" customHeight="1">
      <c r="A445" s="297"/>
      <c r="B445" s="295"/>
      <c r="C445" s="295"/>
      <c r="D445" s="295"/>
      <c r="E445" s="295"/>
      <c r="F445" s="295"/>
      <c r="G445" s="295"/>
      <c r="H445" s="295"/>
      <c r="I445" s="295"/>
      <c r="J445" s="295"/>
      <c r="K445" s="295"/>
      <c r="L445" s="295"/>
      <c r="M445" s="295"/>
      <c r="N445" s="295"/>
      <c r="O445" s="295"/>
      <c r="P445" s="295"/>
      <c r="Q445" s="295"/>
      <c r="R445" s="295"/>
      <c r="S445" s="296"/>
      <c r="T445" s="295"/>
      <c r="U445" s="296"/>
      <c r="V445" s="295"/>
      <c r="W445" s="295"/>
    </row>
    <row r="446" spans="1:23" ht="15.75" customHeight="1">
      <c r="A446" s="297"/>
      <c r="B446" s="295"/>
      <c r="C446" s="295"/>
      <c r="D446" s="295"/>
      <c r="E446" s="295"/>
      <c r="F446" s="295"/>
      <c r="G446" s="295"/>
      <c r="H446" s="295"/>
      <c r="I446" s="295"/>
      <c r="J446" s="295"/>
      <c r="K446" s="295"/>
      <c r="L446" s="295"/>
      <c r="M446" s="295"/>
      <c r="N446" s="295"/>
      <c r="O446" s="295"/>
      <c r="P446" s="295"/>
      <c r="Q446" s="295"/>
      <c r="R446" s="295"/>
      <c r="S446" s="296"/>
      <c r="T446" s="295"/>
      <c r="U446" s="296"/>
      <c r="V446" s="295"/>
      <c r="W446" s="295"/>
    </row>
    <row r="447" spans="1:23" ht="15.75" customHeight="1">
      <c r="A447" s="297"/>
      <c r="B447" s="295"/>
      <c r="C447" s="295"/>
      <c r="D447" s="295"/>
      <c r="E447" s="295"/>
      <c r="F447" s="295"/>
      <c r="G447" s="295"/>
      <c r="H447" s="295"/>
      <c r="I447" s="295"/>
      <c r="J447" s="295"/>
      <c r="K447" s="295"/>
      <c r="L447" s="295"/>
      <c r="M447" s="295"/>
      <c r="N447" s="295"/>
      <c r="O447" s="295"/>
      <c r="P447" s="295"/>
      <c r="Q447" s="295"/>
      <c r="R447" s="295"/>
      <c r="S447" s="296"/>
      <c r="T447" s="295"/>
      <c r="U447" s="296"/>
      <c r="V447" s="295"/>
      <c r="W447" s="295"/>
    </row>
    <row r="448" spans="1:23" ht="15.75" customHeight="1">
      <c r="A448" s="297"/>
      <c r="B448" s="295"/>
      <c r="C448" s="295"/>
      <c r="D448" s="295"/>
      <c r="E448" s="295"/>
      <c r="F448" s="295"/>
      <c r="G448" s="295"/>
      <c r="H448" s="295"/>
      <c r="I448" s="295"/>
      <c r="J448" s="295"/>
      <c r="K448" s="295"/>
      <c r="L448" s="295"/>
      <c r="M448" s="295"/>
      <c r="N448" s="295"/>
      <c r="O448" s="295"/>
      <c r="P448" s="295"/>
      <c r="Q448" s="295"/>
      <c r="R448" s="295"/>
      <c r="S448" s="296"/>
      <c r="T448" s="295"/>
      <c r="U448" s="296"/>
      <c r="V448" s="295"/>
      <c r="W448" s="295"/>
    </row>
    <row r="449" spans="1:23" ht="15.75" customHeight="1">
      <c r="A449" s="297"/>
      <c r="B449" s="295"/>
      <c r="C449" s="295"/>
      <c r="D449" s="295"/>
      <c r="E449" s="295"/>
      <c r="F449" s="295"/>
      <c r="G449" s="295"/>
      <c r="H449" s="295"/>
      <c r="I449" s="295"/>
      <c r="J449" s="295"/>
      <c r="K449" s="295"/>
      <c r="L449" s="295"/>
      <c r="M449" s="295"/>
      <c r="N449" s="295"/>
      <c r="O449" s="295"/>
      <c r="P449" s="295"/>
      <c r="Q449" s="295"/>
      <c r="R449" s="295"/>
      <c r="S449" s="296"/>
      <c r="T449" s="295"/>
      <c r="U449" s="296"/>
      <c r="V449" s="295"/>
      <c r="W449" s="295"/>
    </row>
    <row r="450" spans="1:23" ht="15.75" customHeight="1">
      <c r="A450" s="297"/>
      <c r="B450" s="295"/>
      <c r="C450" s="295"/>
      <c r="D450" s="295"/>
      <c r="E450" s="295"/>
      <c r="F450" s="295"/>
      <c r="G450" s="295"/>
      <c r="H450" s="295"/>
      <c r="I450" s="295"/>
      <c r="J450" s="295"/>
      <c r="K450" s="295"/>
      <c r="L450" s="295"/>
      <c r="M450" s="295"/>
      <c r="N450" s="295"/>
      <c r="O450" s="295"/>
      <c r="P450" s="295"/>
      <c r="Q450" s="295"/>
      <c r="R450" s="295"/>
      <c r="S450" s="296"/>
      <c r="T450" s="295"/>
      <c r="U450" s="296"/>
      <c r="V450" s="295"/>
      <c r="W450" s="295"/>
    </row>
    <row r="451" spans="1:23" ht="15.75" customHeight="1">
      <c r="A451" s="297"/>
      <c r="B451" s="295"/>
      <c r="C451" s="295"/>
      <c r="D451" s="295"/>
      <c r="E451" s="295"/>
      <c r="F451" s="295"/>
      <c r="G451" s="295"/>
      <c r="H451" s="295"/>
      <c r="I451" s="295"/>
      <c r="J451" s="295"/>
      <c r="K451" s="295"/>
      <c r="L451" s="295"/>
      <c r="M451" s="295"/>
      <c r="N451" s="295"/>
      <c r="O451" s="295"/>
      <c r="P451" s="295"/>
      <c r="Q451" s="295"/>
      <c r="R451" s="295"/>
      <c r="S451" s="296"/>
      <c r="T451" s="295"/>
      <c r="U451" s="296"/>
      <c r="V451" s="295"/>
      <c r="W451" s="295"/>
    </row>
    <row r="452" spans="1:23" ht="15.75" customHeight="1">
      <c r="A452" s="297"/>
      <c r="B452" s="295"/>
      <c r="C452" s="295"/>
      <c r="D452" s="295"/>
      <c r="E452" s="295"/>
      <c r="F452" s="295"/>
      <c r="G452" s="295"/>
      <c r="H452" s="295"/>
      <c r="I452" s="295"/>
      <c r="J452" s="295"/>
      <c r="K452" s="295"/>
      <c r="L452" s="295"/>
      <c r="M452" s="295"/>
      <c r="N452" s="295"/>
      <c r="O452" s="295"/>
      <c r="P452" s="295"/>
      <c r="Q452" s="295"/>
      <c r="R452" s="295"/>
      <c r="S452" s="296"/>
      <c r="T452" s="295"/>
      <c r="U452" s="296"/>
      <c r="V452" s="295"/>
      <c r="W452" s="295"/>
    </row>
    <row r="453" spans="1:23" ht="15.75" customHeight="1">
      <c r="A453" s="297"/>
      <c r="B453" s="295"/>
      <c r="C453" s="295"/>
      <c r="D453" s="295"/>
      <c r="E453" s="295"/>
      <c r="F453" s="295"/>
      <c r="G453" s="295"/>
      <c r="H453" s="295"/>
      <c r="I453" s="295"/>
      <c r="J453" s="295"/>
      <c r="K453" s="295"/>
      <c r="L453" s="295"/>
      <c r="M453" s="295"/>
      <c r="N453" s="295"/>
      <c r="O453" s="295"/>
      <c r="P453" s="295"/>
      <c r="Q453" s="295"/>
      <c r="R453" s="295"/>
      <c r="S453" s="296"/>
      <c r="T453" s="295"/>
      <c r="U453" s="296"/>
      <c r="V453" s="295"/>
      <c r="W453" s="295"/>
    </row>
    <row r="454" spans="1:23" ht="15.75" customHeight="1">
      <c r="A454" s="297"/>
      <c r="B454" s="295"/>
      <c r="C454" s="295"/>
      <c r="D454" s="295"/>
      <c r="E454" s="295"/>
      <c r="F454" s="295"/>
      <c r="G454" s="295"/>
      <c r="H454" s="295"/>
      <c r="I454" s="295"/>
      <c r="J454" s="295"/>
      <c r="K454" s="295"/>
      <c r="L454" s="295"/>
      <c r="M454" s="295"/>
      <c r="N454" s="295"/>
      <c r="O454" s="295"/>
      <c r="P454" s="295"/>
      <c r="Q454" s="295"/>
      <c r="R454" s="295"/>
      <c r="S454" s="296"/>
      <c r="T454" s="295"/>
      <c r="U454" s="296"/>
      <c r="V454" s="295"/>
      <c r="W454" s="295"/>
    </row>
    <row r="455" spans="1:23" ht="15.75" customHeight="1">
      <c r="A455" s="297"/>
      <c r="B455" s="295"/>
      <c r="C455" s="295"/>
      <c r="D455" s="295"/>
      <c r="E455" s="295"/>
      <c r="F455" s="295"/>
      <c r="G455" s="295"/>
      <c r="H455" s="295"/>
      <c r="I455" s="295"/>
      <c r="J455" s="295"/>
      <c r="K455" s="295"/>
      <c r="L455" s="295"/>
      <c r="M455" s="295"/>
      <c r="N455" s="295"/>
      <c r="O455" s="295"/>
      <c r="P455" s="295"/>
      <c r="Q455" s="295"/>
      <c r="R455" s="295"/>
      <c r="S455" s="296"/>
      <c r="T455" s="295"/>
      <c r="U455" s="296"/>
      <c r="V455" s="295"/>
      <c r="W455" s="295"/>
    </row>
    <row r="456" spans="1:23" ht="15.75" customHeight="1">
      <c r="A456" s="297"/>
      <c r="B456" s="295"/>
      <c r="C456" s="295"/>
      <c r="D456" s="295"/>
      <c r="E456" s="295"/>
      <c r="F456" s="295"/>
      <c r="G456" s="295"/>
      <c r="H456" s="295"/>
      <c r="I456" s="295"/>
      <c r="J456" s="295"/>
      <c r="K456" s="295"/>
      <c r="L456" s="295"/>
      <c r="M456" s="295"/>
      <c r="N456" s="295"/>
      <c r="O456" s="295"/>
      <c r="P456" s="295"/>
      <c r="Q456" s="295"/>
      <c r="R456" s="295"/>
      <c r="S456" s="296"/>
      <c r="T456" s="295"/>
      <c r="U456" s="296"/>
      <c r="V456" s="295"/>
      <c r="W456" s="295"/>
    </row>
    <row r="457" spans="1:23" ht="15.75" customHeight="1">
      <c r="A457" s="297"/>
      <c r="B457" s="295"/>
      <c r="C457" s="295"/>
      <c r="D457" s="295"/>
      <c r="E457" s="295"/>
      <c r="F457" s="295"/>
      <c r="G457" s="295"/>
      <c r="H457" s="295"/>
      <c r="I457" s="295"/>
      <c r="J457" s="295"/>
      <c r="K457" s="295"/>
      <c r="L457" s="295"/>
      <c r="M457" s="295"/>
      <c r="N457" s="295"/>
      <c r="O457" s="295"/>
      <c r="P457" s="295"/>
      <c r="Q457" s="295"/>
      <c r="R457" s="295"/>
      <c r="S457" s="296"/>
      <c r="T457" s="295"/>
      <c r="U457" s="296"/>
      <c r="V457" s="295"/>
      <c r="W457" s="295"/>
    </row>
    <row r="458" spans="1:23" ht="15.75" customHeight="1">
      <c r="A458" s="297"/>
      <c r="B458" s="295"/>
      <c r="C458" s="295"/>
      <c r="D458" s="295"/>
      <c r="E458" s="295"/>
      <c r="F458" s="295"/>
      <c r="G458" s="295"/>
      <c r="H458" s="295"/>
      <c r="I458" s="295"/>
      <c r="J458" s="295"/>
      <c r="K458" s="295"/>
      <c r="L458" s="295"/>
      <c r="M458" s="295"/>
      <c r="N458" s="295"/>
      <c r="O458" s="295"/>
      <c r="P458" s="295"/>
      <c r="Q458" s="295"/>
      <c r="R458" s="295"/>
      <c r="S458" s="296"/>
      <c r="T458" s="295"/>
      <c r="U458" s="296"/>
      <c r="V458" s="295"/>
      <c r="W458" s="295"/>
    </row>
    <row r="459" spans="1:23" ht="15.75" customHeight="1">
      <c r="A459" s="297"/>
      <c r="B459" s="295"/>
      <c r="C459" s="295"/>
      <c r="D459" s="295"/>
      <c r="E459" s="295"/>
      <c r="F459" s="295"/>
      <c r="G459" s="295"/>
      <c r="H459" s="295"/>
      <c r="I459" s="295"/>
      <c r="J459" s="295"/>
      <c r="K459" s="295"/>
      <c r="L459" s="295"/>
      <c r="M459" s="295"/>
      <c r="N459" s="295"/>
      <c r="O459" s="295"/>
      <c r="P459" s="295"/>
      <c r="Q459" s="295"/>
      <c r="R459" s="295"/>
      <c r="S459" s="296"/>
      <c r="T459" s="295"/>
      <c r="U459" s="296"/>
      <c r="V459" s="295"/>
      <c r="W459" s="295"/>
    </row>
    <row r="460" spans="1:23" ht="15.75" customHeight="1">
      <c r="A460" s="297"/>
      <c r="B460" s="295"/>
      <c r="C460" s="295"/>
      <c r="D460" s="295"/>
      <c r="E460" s="295"/>
      <c r="F460" s="295"/>
      <c r="G460" s="295"/>
      <c r="H460" s="295"/>
      <c r="I460" s="295"/>
      <c r="J460" s="295"/>
      <c r="K460" s="295"/>
      <c r="L460" s="295"/>
      <c r="M460" s="295"/>
      <c r="N460" s="295"/>
      <c r="O460" s="295"/>
      <c r="P460" s="295"/>
      <c r="Q460" s="295"/>
      <c r="R460" s="295"/>
      <c r="S460" s="296"/>
      <c r="T460" s="295"/>
      <c r="U460" s="296"/>
      <c r="V460" s="295"/>
      <c r="W460" s="295"/>
    </row>
    <row r="461" spans="1:23" ht="15.75" customHeight="1">
      <c r="A461" s="297"/>
      <c r="B461" s="295"/>
      <c r="C461" s="295"/>
      <c r="D461" s="295"/>
      <c r="E461" s="295"/>
      <c r="F461" s="295"/>
      <c r="G461" s="295"/>
      <c r="H461" s="295"/>
      <c r="I461" s="295"/>
      <c r="J461" s="295"/>
      <c r="K461" s="295"/>
      <c r="L461" s="295"/>
      <c r="M461" s="295"/>
      <c r="N461" s="295"/>
      <c r="O461" s="295"/>
      <c r="P461" s="295"/>
      <c r="Q461" s="295"/>
      <c r="R461" s="295"/>
      <c r="S461" s="296"/>
      <c r="T461" s="295"/>
      <c r="U461" s="296"/>
      <c r="V461" s="295"/>
      <c r="W461" s="295"/>
    </row>
    <row r="462" spans="1:23" ht="15.75" customHeight="1">
      <c r="A462" s="297"/>
      <c r="B462" s="295"/>
      <c r="C462" s="295"/>
      <c r="D462" s="295"/>
      <c r="E462" s="295"/>
      <c r="F462" s="295"/>
      <c r="G462" s="295"/>
      <c r="H462" s="295"/>
      <c r="I462" s="295"/>
      <c r="J462" s="295"/>
      <c r="K462" s="295"/>
      <c r="L462" s="295"/>
      <c r="M462" s="295"/>
      <c r="N462" s="295"/>
      <c r="O462" s="295"/>
      <c r="P462" s="295"/>
      <c r="Q462" s="295"/>
      <c r="R462" s="295"/>
      <c r="S462" s="296"/>
      <c r="T462" s="295"/>
      <c r="U462" s="296"/>
      <c r="V462" s="295"/>
      <c r="W462" s="295"/>
    </row>
    <row r="463" spans="1:23" ht="15.75" customHeight="1">
      <c r="A463" s="297"/>
      <c r="B463" s="295"/>
      <c r="C463" s="295"/>
      <c r="D463" s="295"/>
      <c r="E463" s="295"/>
      <c r="F463" s="295"/>
      <c r="G463" s="295"/>
      <c r="H463" s="295"/>
      <c r="I463" s="295"/>
      <c r="J463" s="295"/>
      <c r="K463" s="295"/>
      <c r="L463" s="295"/>
      <c r="M463" s="295"/>
      <c r="N463" s="295"/>
      <c r="O463" s="295"/>
      <c r="P463" s="295"/>
      <c r="Q463" s="295"/>
      <c r="R463" s="295"/>
      <c r="S463" s="296"/>
      <c r="T463" s="295"/>
      <c r="U463" s="296"/>
      <c r="V463" s="295"/>
      <c r="W463" s="295"/>
    </row>
    <row r="464" spans="1:23" ht="15.75" customHeight="1">
      <c r="A464" s="297"/>
      <c r="B464" s="295"/>
      <c r="C464" s="295"/>
      <c r="D464" s="295"/>
      <c r="E464" s="295"/>
      <c r="F464" s="295"/>
      <c r="G464" s="295"/>
      <c r="H464" s="295"/>
      <c r="I464" s="295"/>
      <c r="J464" s="295"/>
      <c r="K464" s="295"/>
      <c r="L464" s="295"/>
      <c r="M464" s="295"/>
      <c r="N464" s="295"/>
      <c r="O464" s="295"/>
      <c r="P464" s="295"/>
      <c r="Q464" s="295"/>
      <c r="R464" s="295"/>
      <c r="S464" s="296"/>
      <c r="T464" s="295"/>
      <c r="U464" s="296"/>
      <c r="V464" s="295"/>
      <c r="W464" s="295"/>
    </row>
    <row r="465" spans="1:23" ht="15.75" customHeight="1">
      <c r="A465" s="297"/>
      <c r="B465" s="295"/>
      <c r="C465" s="295"/>
      <c r="D465" s="295"/>
      <c r="E465" s="295"/>
      <c r="F465" s="295"/>
      <c r="G465" s="295"/>
      <c r="H465" s="295"/>
      <c r="I465" s="295"/>
      <c r="J465" s="295"/>
      <c r="K465" s="295"/>
      <c r="L465" s="295"/>
      <c r="M465" s="295"/>
      <c r="N465" s="295"/>
      <c r="O465" s="295"/>
      <c r="P465" s="295"/>
      <c r="Q465" s="295"/>
      <c r="R465" s="295"/>
      <c r="S465" s="296"/>
      <c r="T465" s="295"/>
      <c r="U465" s="296"/>
      <c r="V465" s="295"/>
      <c r="W465" s="295"/>
    </row>
    <row r="466" spans="1:23" ht="15.75" customHeight="1">
      <c r="A466" s="297"/>
      <c r="B466" s="295"/>
      <c r="C466" s="295"/>
      <c r="D466" s="295"/>
      <c r="E466" s="295"/>
      <c r="F466" s="295"/>
      <c r="G466" s="295"/>
      <c r="H466" s="295"/>
      <c r="I466" s="295"/>
      <c r="J466" s="295"/>
      <c r="K466" s="295"/>
      <c r="L466" s="295"/>
      <c r="M466" s="295"/>
      <c r="N466" s="295"/>
      <c r="O466" s="295"/>
      <c r="P466" s="295"/>
      <c r="Q466" s="295"/>
      <c r="R466" s="295"/>
      <c r="S466" s="296"/>
      <c r="T466" s="295"/>
      <c r="U466" s="296"/>
      <c r="V466" s="295"/>
      <c r="W466" s="295"/>
    </row>
    <row r="467" spans="1:23" ht="15.75" customHeight="1">
      <c r="A467" s="297"/>
      <c r="B467" s="295"/>
      <c r="C467" s="295"/>
      <c r="D467" s="295"/>
      <c r="E467" s="295"/>
      <c r="F467" s="295"/>
      <c r="G467" s="295"/>
      <c r="H467" s="295"/>
      <c r="I467" s="295"/>
      <c r="J467" s="295"/>
      <c r="K467" s="295"/>
      <c r="L467" s="295"/>
      <c r="M467" s="295"/>
      <c r="N467" s="295"/>
      <c r="O467" s="295"/>
      <c r="P467" s="295"/>
      <c r="Q467" s="295"/>
      <c r="R467" s="295"/>
      <c r="S467" s="296"/>
      <c r="T467" s="295"/>
      <c r="U467" s="296"/>
      <c r="V467" s="295"/>
      <c r="W467" s="295"/>
    </row>
    <row r="468" spans="1:23" ht="15.75" customHeight="1">
      <c r="A468" s="297"/>
      <c r="B468" s="295"/>
      <c r="C468" s="295"/>
      <c r="D468" s="295"/>
      <c r="E468" s="295"/>
      <c r="F468" s="295"/>
      <c r="G468" s="295"/>
      <c r="H468" s="295"/>
      <c r="I468" s="295"/>
      <c r="J468" s="295"/>
      <c r="K468" s="295"/>
      <c r="L468" s="295"/>
      <c r="M468" s="295"/>
      <c r="N468" s="295"/>
      <c r="O468" s="295"/>
      <c r="P468" s="295"/>
      <c r="Q468" s="295"/>
      <c r="R468" s="295"/>
      <c r="S468" s="296"/>
      <c r="T468" s="295"/>
      <c r="U468" s="296"/>
      <c r="V468" s="295"/>
      <c r="W468" s="295"/>
    </row>
    <row r="469" spans="1:23" ht="15.75" customHeight="1">
      <c r="A469" s="297"/>
      <c r="B469" s="295"/>
      <c r="C469" s="295"/>
      <c r="D469" s="295"/>
      <c r="E469" s="295"/>
      <c r="F469" s="295"/>
      <c r="G469" s="295"/>
      <c r="H469" s="295"/>
      <c r="I469" s="295"/>
      <c r="J469" s="295"/>
      <c r="K469" s="295"/>
      <c r="L469" s="295"/>
      <c r="M469" s="295"/>
      <c r="N469" s="295"/>
      <c r="O469" s="295"/>
      <c r="P469" s="295"/>
      <c r="Q469" s="295"/>
      <c r="R469" s="295"/>
      <c r="S469" s="296"/>
      <c r="T469" s="295"/>
      <c r="U469" s="296"/>
      <c r="V469" s="295"/>
      <c r="W469" s="295"/>
    </row>
    <row r="470" spans="1:23" ht="15.75" customHeight="1">
      <c r="A470" s="297"/>
      <c r="B470" s="295"/>
      <c r="C470" s="295"/>
      <c r="D470" s="295"/>
      <c r="E470" s="295"/>
      <c r="F470" s="295"/>
      <c r="G470" s="295"/>
      <c r="H470" s="295"/>
      <c r="I470" s="295"/>
      <c r="J470" s="295"/>
      <c r="K470" s="295"/>
      <c r="L470" s="295"/>
      <c r="M470" s="295"/>
      <c r="N470" s="295"/>
      <c r="O470" s="295"/>
      <c r="P470" s="295"/>
      <c r="Q470" s="295"/>
      <c r="R470" s="295"/>
      <c r="S470" s="296"/>
      <c r="T470" s="295"/>
      <c r="U470" s="296"/>
      <c r="V470" s="295"/>
      <c r="W470" s="295"/>
    </row>
    <row r="471" spans="1:23" ht="15.75" customHeight="1">
      <c r="A471" s="297"/>
      <c r="B471" s="295"/>
      <c r="C471" s="295"/>
      <c r="D471" s="295"/>
      <c r="E471" s="295"/>
      <c r="F471" s="295"/>
      <c r="G471" s="295"/>
      <c r="H471" s="295"/>
      <c r="I471" s="295"/>
      <c r="J471" s="295"/>
      <c r="K471" s="295"/>
      <c r="L471" s="295"/>
      <c r="M471" s="295"/>
      <c r="N471" s="295"/>
      <c r="O471" s="295"/>
      <c r="P471" s="295"/>
      <c r="Q471" s="295"/>
      <c r="R471" s="295"/>
      <c r="S471" s="296"/>
      <c r="T471" s="295"/>
      <c r="U471" s="296"/>
      <c r="V471" s="295"/>
      <c r="W471" s="295"/>
    </row>
    <row r="472" spans="1:23" ht="15.75" customHeight="1">
      <c r="A472" s="297"/>
      <c r="B472" s="295"/>
      <c r="C472" s="295"/>
      <c r="D472" s="295"/>
      <c r="E472" s="295"/>
      <c r="F472" s="295"/>
      <c r="G472" s="295"/>
      <c r="H472" s="295"/>
      <c r="I472" s="295"/>
      <c r="J472" s="295"/>
      <c r="K472" s="295"/>
      <c r="L472" s="295"/>
      <c r="M472" s="295"/>
      <c r="N472" s="295"/>
      <c r="O472" s="295"/>
      <c r="P472" s="295"/>
      <c r="Q472" s="295"/>
      <c r="R472" s="295"/>
      <c r="S472" s="296"/>
      <c r="T472" s="295"/>
      <c r="U472" s="296"/>
      <c r="V472" s="295"/>
      <c r="W472" s="295"/>
    </row>
    <row r="473" spans="1:23" ht="15.75" customHeight="1">
      <c r="A473" s="297"/>
      <c r="B473" s="295"/>
      <c r="C473" s="295"/>
      <c r="D473" s="295"/>
      <c r="E473" s="295"/>
      <c r="F473" s="295"/>
      <c r="G473" s="295"/>
      <c r="H473" s="295"/>
      <c r="I473" s="295"/>
      <c r="J473" s="295"/>
      <c r="K473" s="295"/>
      <c r="L473" s="295"/>
      <c r="M473" s="295"/>
      <c r="N473" s="295"/>
      <c r="O473" s="295"/>
      <c r="P473" s="295"/>
      <c r="Q473" s="295"/>
      <c r="R473" s="295"/>
      <c r="S473" s="296"/>
      <c r="T473" s="295"/>
      <c r="U473" s="296"/>
      <c r="V473" s="295"/>
      <c r="W473" s="295"/>
    </row>
    <row r="474" spans="1:23" ht="15.75" customHeight="1">
      <c r="A474" s="297"/>
      <c r="B474" s="295"/>
      <c r="C474" s="295"/>
      <c r="D474" s="295"/>
      <c r="E474" s="295"/>
      <c r="F474" s="295"/>
      <c r="G474" s="295"/>
      <c r="H474" s="295"/>
      <c r="I474" s="295"/>
      <c r="J474" s="295"/>
      <c r="K474" s="295"/>
      <c r="L474" s="295"/>
      <c r="M474" s="295"/>
      <c r="N474" s="295"/>
      <c r="O474" s="295"/>
      <c r="P474" s="295"/>
      <c r="Q474" s="295"/>
      <c r="R474" s="295"/>
      <c r="S474" s="296"/>
      <c r="T474" s="295"/>
      <c r="U474" s="296"/>
      <c r="V474" s="295"/>
      <c r="W474" s="295"/>
    </row>
    <row r="475" spans="1:23" ht="15.75" customHeight="1">
      <c r="A475" s="297"/>
      <c r="B475" s="295"/>
      <c r="C475" s="295"/>
      <c r="D475" s="295"/>
      <c r="E475" s="295"/>
      <c r="F475" s="295"/>
      <c r="G475" s="295"/>
      <c r="H475" s="295"/>
      <c r="I475" s="295"/>
      <c r="J475" s="295"/>
      <c r="K475" s="295"/>
      <c r="L475" s="295"/>
      <c r="M475" s="295"/>
      <c r="N475" s="295"/>
      <c r="O475" s="295"/>
      <c r="P475" s="295"/>
      <c r="Q475" s="295"/>
      <c r="R475" s="295"/>
      <c r="S475" s="296"/>
      <c r="T475" s="295"/>
      <c r="U475" s="296"/>
      <c r="V475" s="295"/>
      <c r="W475" s="295"/>
    </row>
    <row r="476" spans="1:23" ht="15.75" customHeight="1">
      <c r="A476" s="297"/>
      <c r="B476" s="295"/>
      <c r="C476" s="295"/>
      <c r="D476" s="295"/>
      <c r="E476" s="295"/>
      <c r="F476" s="295"/>
      <c r="G476" s="295"/>
      <c r="H476" s="295"/>
      <c r="I476" s="295"/>
      <c r="J476" s="295"/>
      <c r="K476" s="295"/>
      <c r="L476" s="295"/>
      <c r="M476" s="295"/>
      <c r="N476" s="295"/>
      <c r="O476" s="295"/>
      <c r="P476" s="295"/>
      <c r="Q476" s="295"/>
      <c r="R476" s="295"/>
      <c r="S476" s="296"/>
      <c r="T476" s="295"/>
      <c r="U476" s="296"/>
      <c r="V476" s="295"/>
      <c r="W476" s="295"/>
    </row>
    <row r="477" spans="1:23" ht="15.75" customHeight="1">
      <c r="A477" s="297"/>
      <c r="B477" s="295"/>
      <c r="C477" s="295"/>
      <c r="D477" s="295"/>
      <c r="E477" s="295"/>
      <c r="F477" s="295"/>
      <c r="G477" s="295"/>
      <c r="H477" s="295"/>
      <c r="I477" s="295"/>
      <c r="J477" s="295"/>
      <c r="K477" s="295"/>
      <c r="L477" s="295"/>
      <c r="M477" s="295"/>
      <c r="N477" s="295"/>
      <c r="O477" s="295"/>
      <c r="P477" s="295"/>
      <c r="Q477" s="295"/>
      <c r="R477" s="295"/>
      <c r="S477" s="296"/>
      <c r="T477" s="295"/>
      <c r="U477" s="296"/>
      <c r="V477" s="295"/>
      <c r="W477" s="295"/>
    </row>
    <row r="478" spans="1:23" ht="15.75" customHeight="1">
      <c r="A478" s="297"/>
      <c r="B478" s="295"/>
      <c r="C478" s="295"/>
      <c r="D478" s="295"/>
      <c r="E478" s="295"/>
      <c r="F478" s="295"/>
      <c r="G478" s="295"/>
      <c r="H478" s="295"/>
      <c r="I478" s="295"/>
      <c r="J478" s="295"/>
      <c r="K478" s="295"/>
      <c r="L478" s="295"/>
      <c r="M478" s="295"/>
      <c r="N478" s="295"/>
      <c r="O478" s="295"/>
      <c r="P478" s="295"/>
      <c r="Q478" s="295"/>
      <c r="R478" s="295"/>
      <c r="S478" s="296"/>
      <c r="T478" s="295"/>
      <c r="U478" s="296"/>
      <c r="V478" s="295"/>
      <c r="W478" s="295"/>
    </row>
    <row r="479" spans="1:23" ht="15.75" customHeight="1">
      <c r="A479" s="297"/>
      <c r="B479" s="295"/>
      <c r="C479" s="295"/>
      <c r="D479" s="295"/>
      <c r="E479" s="295"/>
      <c r="F479" s="295"/>
      <c r="G479" s="295"/>
      <c r="H479" s="295"/>
      <c r="I479" s="295"/>
      <c r="J479" s="295"/>
      <c r="K479" s="295"/>
      <c r="L479" s="295"/>
      <c r="M479" s="295"/>
      <c r="N479" s="295"/>
      <c r="O479" s="295"/>
      <c r="P479" s="295"/>
      <c r="Q479" s="295"/>
      <c r="R479" s="295"/>
      <c r="S479" s="296"/>
      <c r="T479" s="295"/>
      <c r="U479" s="296"/>
      <c r="V479" s="295"/>
      <c r="W479" s="295"/>
    </row>
    <row r="480" spans="1:23" ht="15.75" customHeight="1">
      <c r="A480" s="297"/>
      <c r="B480" s="295"/>
      <c r="C480" s="295"/>
      <c r="D480" s="295"/>
      <c r="E480" s="295"/>
      <c r="F480" s="295"/>
      <c r="G480" s="295"/>
      <c r="H480" s="295"/>
      <c r="I480" s="295"/>
      <c r="J480" s="295"/>
      <c r="K480" s="295"/>
      <c r="L480" s="295"/>
      <c r="M480" s="295"/>
      <c r="N480" s="295"/>
      <c r="O480" s="295"/>
      <c r="P480" s="295"/>
      <c r="Q480" s="295"/>
      <c r="R480" s="295"/>
      <c r="S480" s="296"/>
      <c r="T480" s="295"/>
      <c r="U480" s="296"/>
      <c r="V480" s="295"/>
      <c r="W480" s="295"/>
    </row>
    <row r="481" spans="1:23" ht="15.75" customHeight="1">
      <c r="A481" s="297"/>
      <c r="B481" s="295"/>
      <c r="C481" s="295"/>
      <c r="D481" s="295"/>
      <c r="E481" s="295"/>
      <c r="F481" s="295"/>
      <c r="G481" s="295"/>
      <c r="H481" s="295"/>
      <c r="I481" s="295"/>
      <c r="J481" s="295"/>
      <c r="K481" s="295"/>
      <c r="L481" s="295"/>
      <c r="M481" s="295"/>
      <c r="N481" s="295"/>
      <c r="O481" s="295"/>
      <c r="P481" s="295"/>
      <c r="Q481" s="295"/>
      <c r="R481" s="295"/>
      <c r="S481" s="296"/>
      <c r="T481" s="295"/>
      <c r="U481" s="296"/>
      <c r="V481" s="295"/>
      <c r="W481" s="295"/>
    </row>
    <row r="482" spans="1:23" ht="15.75" customHeight="1">
      <c r="A482" s="297"/>
      <c r="B482" s="295"/>
      <c r="C482" s="295"/>
      <c r="D482" s="295"/>
      <c r="E482" s="295"/>
      <c r="F482" s="295"/>
      <c r="G482" s="295"/>
      <c r="H482" s="295"/>
      <c r="I482" s="295"/>
      <c r="J482" s="295"/>
      <c r="K482" s="295"/>
      <c r="L482" s="295"/>
      <c r="M482" s="295"/>
      <c r="N482" s="295"/>
      <c r="O482" s="295"/>
      <c r="P482" s="295"/>
      <c r="Q482" s="295"/>
      <c r="R482" s="295"/>
      <c r="S482" s="296"/>
      <c r="T482" s="295"/>
      <c r="U482" s="296"/>
      <c r="V482" s="295"/>
      <c r="W482" s="295"/>
    </row>
    <row r="483" spans="1:23" ht="15.75" customHeight="1">
      <c r="A483" s="297"/>
      <c r="B483" s="295"/>
      <c r="C483" s="295"/>
      <c r="D483" s="295"/>
      <c r="E483" s="295"/>
      <c r="F483" s="295"/>
      <c r="G483" s="295"/>
      <c r="H483" s="295"/>
      <c r="I483" s="295"/>
      <c r="J483" s="295"/>
      <c r="K483" s="295"/>
      <c r="L483" s="295"/>
      <c r="M483" s="295"/>
      <c r="N483" s="295"/>
      <c r="O483" s="295"/>
      <c r="P483" s="295"/>
      <c r="Q483" s="295"/>
      <c r="R483" s="295"/>
      <c r="S483" s="296"/>
      <c r="T483" s="295"/>
      <c r="U483" s="296"/>
      <c r="V483" s="295"/>
      <c r="W483" s="295"/>
    </row>
    <row r="484" spans="1:23" ht="15.75" customHeight="1">
      <c r="A484" s="297"/>
      <c r="B484" s="295"/>
      <c r="C484" s="295"/>
      <c r="D484" s="295"/>
      <c r="E484" s="295"/>
      <c r="F484" s="295"/>
      <c r="G484" s="295"/>
      <c r="H484" s="295"/>
      <c r="I484" s="295"/>
      <c r="J484" s="295"/>
      <c r="K484" s="295"/>
      <c r="L484" s="295"/>
      <c r="M484" s="295"/>
      <c r="N484" s="295"/>
      <c r="O484" s="295"/>
      <c r="P484" s="295"/>
      <c r="Q484" s="295"/>
      <c r="R484" s="295"/>
      <c r="S484" s="296"/>
      <c r="T484" s="295"/>
      <c r="U484" s="296"/>
      <c r="V484" s="295"/>
      <c r="W484" s="295"/>
    </row>
    <row r="485" spans="1:23" ht="15.75" customHeight="1">
      <c r="A485" s="297"/>
      <c r="B485" s="295"/>
      <c r="C485" s="295"/>
      <c r="D485" s="295"/>
      <c r="E485" s="295"/>
      <c r="F485" s="295"/>
      <c r="G485" s="295"/>
      <c r="H485" s="295"/>
      <c r="I485" s="295"/>
      <c r="J485" s="295"/>
      <c r="K485" s="295"/>
      <c r="L485" s="295"/>
      <c r="M485" s="295"/>
      <c r="N485" s="295"/>
      <c r="O485" s="295"/>
      <c r="P485" s="295"/>
      <c r="Q485" s="295"/>
      <c r="R485" s="295"/>
      <c r="S485" s="296"/>
      <c r="T485" s="295"/>
      <c r="U485" s="296"/>
      <c r="V485" s="295"/>
      <c r="W485" s="295"/>
    </row>
    <row r="486" spans="1:23" ht="15.75" customHeight="1">
      <c r="A486" s="297"/>
      <c r="B486" s="295"/>
      <c r="C486" s="295"/>
      <c r="D486" s="295"/>
      <c r="E486" s="295"/>
      <c r="F486" s="295"/>
      <c r="G486" s="295"/>
      <c r="H486" s="295"/>
      <c r="I486" s="295"/>
      <c r="J486" s="295"/>
      <c r="K486" s="295"/>
      <c r="L486" s="295"/>
      <c r="M486" s="295"/>
      <c r="N486" s="295"/>
      <c r="O486" s="295"/>
      <c r="P486" s="295"/>
      <c r="Q486" s="295"/>
      <c r="R486" s="295"/>
      <c r="S486" s="296"/>
      <c r="T486" s="295"/>
      <c r="U486" s="296"/>
      <c r="V486" s="295"/>
      <c r="W486" s="295"/>
    </row>
    <row r="487" spans="1:23" ht="15.75" customHeight="1">
      <c r="A487" s="297"/>
      <c r="B487" s="295"/>
      <c r="C487" s="295"/>
      <c r="D487" s="295"/>
      <c r="E487" s="295"/>
      <c r="F487" s="295"/>
      <c r="G487" s="295"/>
      <c r="H487" s="295"/>
      <c r="I487" s="295"/>
      <c r="J487" s="295"/>
      <c r="K487" s="295"/>
      <c r="L487" s="295"/>
      <c r="M487" s="295"/>
      <c r="N487" s="295"/>
      <c r="O487" s="295"/>
      <c r="P487" s="295"/>
      <c r="Q487" s="295"/>
      <c r="R487" s="295"/>
      <c r="S487" s="296"/>
      <c r="T487" s="295"/>
      <c r="U487" s="296"/>
      <c r="V487" s="295"/>
      <c r="W487" s="295"/>
    </row>
    <row r="488" spans="1:23" ht="15.75" customHeight="1">
      <c r="A488" s="297"/>
      <c r="B488" s="295"/>
      <c r="C488" s="295"/>
      <c r="D488" s="295"/>
      <c r="E488" s="295"/>
      <c r="F488" s="295"/>
      <c r="G488" s="295"/>
      <c r="H488" s="295"/>
      <c r="I488" s="295"/>
      <c r="J488" s="295"/>
      <c r="K488" s="295"/>
      <c r="L488" s="295"/>
      <c r="M488" s="295"/>
      <c r="N488" s="295"/>
      <c r="O488" s="295"/>
      <c r="P488" s="295"/>
      <c r="Q488" s="295"/>
      <c r="R488" s="295"/>
      <c r="S488" s="296"/>
      <c r="T488" s="295"/>
      <c r="U488" s="296"/>
      <c r="V488" s="295"/>
      <c r="W488" s="295"/>
    </row>
    <row r="489" spans="1:23" ht="15.75" customHeight="1">
      <c r="A489" s="297"/>
      <c r="B489" s="295"/>
      <c r="C489" s="295"/>
      <c r="D489" s="295"/>
      <c r="E489" s="295"/>
      <c r="F489" s="295"/>
      <c r="G489" s="295"/>
      <c r="H489" s="295"/>
      <c r="I489" s="295"/>
      <c r="J489" s="295"/>
      <c r="K489" s="295"/>
      <c r="L489" s="295"/>
      <c r="M489" s="295"/>
      <c r="N489" s="295"/>
      <c r="O489" s="295"/>
      <c r="P489" s="295"/>
      <c r="Q489" s="295"/>
      <c r="R489" s="295"/>
      <c r="S489" s="296"/>
      <c r="T489" s="295"/>
      <c r="U489" s="296"/>
      <c r="V489" s="295"/>
      <c r="W489" s="295"/>
    </row>
    <row r="490" spans="1:23" ht="15.75" customHeight="1">
      <c r="A490" s="297"/>
      <c r="B490" s="295"/>
      <c r="C490" s="295"/>
      <c r="D490" s="295"/>
      <c r="E490" s="295"/>
      <c r="F490" s="295"/>
      <c r="G490" s="295"/>
      <c r="H490" s="295"/>
      <c r="I490" s="295"/>
      <c r="J490" s="295"/>
      <c r="K490" s="295"/>
      <c r="L490" s="295"/>
      <c r="M490" s="295"/>
      <c r="N490" s="295"/>
      <c r="O490" s="295"/>
      <c r="P490" s="295"/>
      <c r="Q490" s="295"/>
      <c r="R490" s="295"/>
      <c r="S490" s="296"/>
      <c r="T490" s="295"/>
      <c r="U490" s="296"/>
      <c r="V490" s="295"/>
      <c r="W490" s="295"/>
    </row>
    <row r="491" spans="1:23" ht="15.75" customHeight="1">
      <c r="A491" s="297"/>
      <c r="B491" s="295"/>
      <c r="C491" s="295"/>
      <c r="D491" s="295"/>
      <c r="E491" s="295"/>
      <c r="F491" s="295"/>
      <c r="G491" s="295"/>
      <c r="H491" s="295"/>
      <c r="I491" s="295"/>
      <c r="J491" s="295"/>
      <c r="K491" s="295"/>
      <c r="L491" s="295"/>
      <c r="M491" s="295"/>
      <c r="N491" s="295"/>
      <c r="O491" s="295"/>
      <c r="P491" s="295"/>
      <c r="Q491" s="295"/>
      <c r="R491" s="295"/>
      <c r="S491" s="296"/>
      <c r="T491" s="295"/>
      <c r="U491" s="296"/>
      <c r="V491" s="295"/>
      <c r="W491" s="295"/>
    </row>
    <row r="492" spans="1:23" ht="15.75" customHeight="1">
      <c r="A492" s="297"/>
      <c r="B492" s="295"/>
      <c r="C492" s="295"/>
      <c r="D492" s="295"/>
      <c r="E492" s="295"/>
      <c r="F492" s="295"/>
      <c r="G492" s="295"/>
      <c r="H492" s="295"/>
      <c r="I492" s="295"/>
      <c r="J492" s="295"/>
      <c r="K492" s="295"/>
      <c r="L492" s="295"/>
      <c r="M492" s="295"/>
      <c r="N492" s="295"/>
      <c r="O492" s="295"/>
      <c r="P492" s="295"/>
      <c r="Q492" s="295"/>
      <c r="R492" s="295"/>
      <c r="S492" s="296"/>
      <c r="T492" s="295"/>
      <c r="U492" s="296"/>
      <c r="V492" s="295"/>
      <c r="W492" s="295"/>
    </row>
    <row r="493" spans="1:23" ht="15.75" customHeight="1">
      <c r="A493" s="297"/>
      <c r="B493" s="295"/>
      <c r="C493" s="295"/>
      <c r="D493" s="295"/>
      <c r="E493" s="295"/>
      <c r="F493" s="295"/>
      <c r="G493" s="295"/>
      <c r="H493" s="295"/>
      <c r="I493" s="295"/>
      <c r="J493" s="295"/>
      <c r="K493" s="295"/>
      <c r="L493" s="295"/>
      <c r="M493" s="295"/>
      <c r="N493" s="295"/>
      <c r="O493" s="295"/>
      <c r="P493" s="295"/>
      <c r="Q493" s="295"/>
      <c r="R493" s="295"/>
      <c r="S493" s="296"/>
      <c r="T493" s="295"/>
      <c r="U493" s="296"/>
      <c r="V493" s="295"/>
      <c r="W493" s="295"/>
    </row>
    <row r="494" spans="1:23" ht="15.75" customHeight="1">
      <c r="A494" s="297"/>
      <c r="B494" s="295"/>
      <c r="C494" s="295"/>
      <c r="D494" s="295"/>
      <c r="E494" s="295"/>
      <c r="F494" s="295"/>
      <c r="G494" s="295"/>
      <c r="H494" s="295"/>
      <c r="I494" s="295"/>
      <c r="J494" s="295"/>
      <c r="K494" s="295"/>
      <c r="L494" s="295"/>
      <c r="M494" s="295"/>
      <c r="N494" s="295"/>
      <c r="O494" s="295"/>
      <c r="P494" s="295"/>
      <c r="Q494" s="295"/>
      <c r="R494" s="295"/>
      <c r="S494" s="296"/>
      <c r="T494" s="295"/>
      <c r="U494" s="296"/>
      <c r="V494" s="295"/>
      <c r="W494" s="295"/>
    </row>
    <row r="495" spans="1:23" ht="15.75" customHeight="1">
      <c r="A495" s="297"/>
      <c r="B495" s="295"/>
      <c r="C495" s="295"/>
      <c r="D495" s="295"/>
      <c r="E495" s="295"/>
      <c r="F495" s="295"/>
      <c r="G495" s="295"/>
      <c r="H495" s="295"/>
      <c r="I495" s="295"/>
      <c r="J495" s="295"/>
      <c r="K495" s="295"/>
      <c r="L495" s="295"/>
      <c r="M495" s="295"/>
      <c r="N495" s="295"/>
      <c r="O495" s="295"/>
      <c r="P495" s="295"/>
      <c r="Q495" s="295"/>
      <c r="R495" s="295"/>
      <c r="S495" s="296"/>
      <c r="T495" s="295"/>
      <c r="U495" s="296"/>
      <c r="V495" s="295"/>
      <c r="W495" s="295"/>
    </row>
    <row r="496" spans="1:23" ht="15.75" customHeight="1">
      <c r="A496" s="297"/>
      <c r="B496" s="295"/>
      <c r="C496" s="295"/>
      <c r="D496" s="295"/>
      <c r="E496" s="295"/>
      <c r="F496" s="295"/>
      <c r="G496" s="295"/>
      <c r="H496" s="295"/>
      <c r="I496" s="295"/>
      <c r="J496" s="295"/>
      <c r="K496" s="295"/>
      <c r="L496" s="295"/>
      <c r="M496" s="295"/>
      <c r="N496" s="295"/>
      <c r="O496" s="295"/>
      <c r="P496" s="295"/>
      <c r="Q496" s="295"/>
      <c r="R496" s="295"/>
      <c r="S496" s="296"/>
      <c r="T496" s="295"/>
      <c r="U496" s="296"/>
      <c r="V496" s="295"/>
      <c r="W496" s="295"/>
    </row>
    <row r="497" spans="1:23" ht="15.75" customHeight="1">
      <c r="A497" s="297"/>
      <c r="B497" s="295"/>
      <c r="C497" s="295"/>
      <c r="D497" s="295"/>
      <c r="E497" s="295"/>
      <c r="F497" s="295"/>
      <c r="G497" s="295"/>
      <c r="H497" s="295"/>
      <c r="I497" s="295"/>
      <c r="J497" s="295"/>
      <c r="K497" s="295"/>
      <c r="L497" s="295"/>
      <c r="M497" s="295"/>
      <c r="N497" s="295"/>
      <c r="O497" s="295"/>
      <c r="P497" s="295"/>
      <c r="Q497" s="295"/>
      <c r="R497" s="295"/>
      <c r="S497" s="296"/>
      <c r="T497" s="295"/>
      <c r="U497" s="296"/>
      <c r="V497" s="295"/>
      <c r="W497" s="295"/>
    </row>
    <row r="498" spans="1:23" ht="15.75" customHeight="1">
      <c r="A498" s="297"/>
      <c r="B498" s="295"/>
      <c r="C498" s="295"/>
      <c r="D498" s="295"/>
      <c r="E498" s="295"/>
      <c r="F498" s="295"/>
      <c r="G498" s="295"/>
      <c r="H498" s="295"/>
      <c r="I498" s="295"/>
      <c r="J498" s="295"/>
      <c r="K498" s="295"/>
      <c r="L498" s="295"/>
      <c r="M498" s="295"/>
      <c r="N498" s="295"/>
      <c r="O498" s="295"/>
      <c r="P498" s="295"/>
      <c r="Q498" s="295"/>
      <c r="R498" s="295"/>
      <c r="S498" s="296"/>
      <c r="T498" s="295"/>
      <c r="U498" s="296"/>
      <c r="V498" s="295"/>
      <c r="W498" s="295"/>
    </row>
    <row r="499" spans="1:23" ht="15.75" customHeight="1">
      <c r="A499" s="297"/>
      <c r="B499" s="295"/>
      <c r="C499" s="295"/>
      <c r="D499" s="295"/>
      <c r="E499" s="295"/>
      <c r="F499" s="295"/>
      <c r="G499" s="295"/>
      <c r="H499" s="295"/>
      <c r="I499" s="295"/>
      <c r="J499" s="295"/>
      <c r="K499" s="295"/>
      <c r="L499" s="295"/>
      <c r="M499" s="295"/>
      <c r="N499" s="295"/>
      <c r="O499" s="295"/>
      <c r="P499" s="295"/>
      <c r="Q499" s="295"/>
      <c r="R499" s="295"/>
      <c r="S499" s="296"/>
      <c r="T499" s="295"/>
      <c r="U499" s="296"/>
      <c r="V499" s="295"/>
      <c r="W499" s="295"/>
    </row>
    <row r="500" spans="1:23" ht="15.75" customHeight="1">
      <c r="A500" s="297"/>
      <c r="B500" s="295"/>
      <c r="C500" s="295"/>
      <c r="D500" s="295"/>
      <c r="E500" s="295"/>
      <c r="F500" s="295"/>
      <c r="G500" s="295"/>
      <c r="H500" s="295"/>
      <c r="I500" s="295"/>
      <c r="J500" s="295"/>
      <c r="K500" s="295"/>
      <c r="L500" s="295"/>
      <c r="M500" s="295"/>
      <c r="N500" s="295"/>
      <c r="O500" s="295"/>
      <c r="P500" s="295"/>
      <c r="Q500" s="295"/>
      <c r="R500" s="295"/>
      <c r="S500" s="296"/>
      <c r="T500" s="295"/>
      <c r="U500" s="296"/>
      <c r="V500" s="295"/>
      <c r="W500" s="295"/>
    </row>
    <row r="501" spans="1:23" ht="15.75" customHeight="1">
      <c r="A501" s="297"/>
      <c r="B501" s="295"/>
      <c r="C501" s="295"/>
      <c r="D501" s="295"/>
      <c r="E501" s="295"/>
      <c r="F501" s="295"/>
      <c r="G501" s="295"/>
      <c r="H501" s="295"/>
      <c r="I501" s="295"/>
      <c r="J501" s="295"/>
      <c r="K501" s="295"/>
      <c r="L501" s="295"/>
      <c r="M501" s="295"/>
      <c r="N501" s="295"/>
      <c r="O501" s="295"/>
      <c r="P501" s="295"/>
      <c r="Q501" s="295"/>
      <c r="R501" s="295"/>
      <c r="S501" s="296"/>
      <c r="T501" s="295"/>
      <c r="U501" s="296"/>
      <c r="V501" s="295"/>
      <c r="W501" s="295"/>
    </row>
    <row r="502" spans="1:23" ht="15.75" customHeight="1">
      <c r="A502" s="297"/>
      <c r="B502" s="295"/>
      <c r="C502" s="295"/>
      <c r="D502" s="295"/>
      <c r="E502" s="295"/>
      <c r="F502" s="295"/>
      <c r="G502" s="295"/>
      <c r="H502" s="295"/>
      <c r="I502" s="295"/>
      <c r="J502" s="295"/>
      <c r="K502" s="295"/>
      <c r="L502" s="295"/>
      <c r="M502" s="295"/>
      <c r="N502" s="295"/>
      <c r="O502" s="295"/>
      <c r="P502" s="295"/>
      <c r="Q502" s="295"/>
      <c r="R502" s="295"/>
      <c r="S502" s="296"/>
      <c r="T502" s="295"/>
      <c r="U502" s="296"/>
      <c r="V502" s="295"/>
      <c r="W502" s="295"/>
    </row>
    <row r="503" spans="1:23" ht="15.75" customHeight="1">
      <c r="A503" s="297"/>
      <c r="B503" s="295"/>
      <c r="C503" s="295"/>
      <c r="D503" s="295"/>
      <c r="E503" s="295"/>
      <c r="F503" s="295"/>
      <c r="G503" s="295"/>
      <c r="H503" s="295"/>
      <c r="I503" s="295"/>
      <c r="J503" s="295"/>
      <c r="K503" s="295"/>
      <c r="L503" s="295"/>
      <c r="M503" s="295"/>
      <c r="N503" s="295"/>
      <c r="O503" s="295"/>
      <c r="P503" s="295"/>
      <c r="Q503" s="295"/>
      <c r="R503" s="295"/>
      <c r="S503" s="296"/>
      <c r="T503" s="295"/>
      <c r="U503" s="296"/>
      <c r="V503" s="295"/>
      <c r="W503" s="295"/>
    </row>
    <row r="504" spans="1:23" ht="15.75" customHeight="1">
      <c r="A504" s="297"/>
      <c r="B504" s="295"/>
      <c r="C504" s="295"/>
      <c r="D504" s="295"/>
      <c r="E504" s="295"/>
      <c r="F504" s="295"/>
      <c r="G504" s="295"/>
      <c r="H504" s="295"/>
      <c r="I504" s="295"/>
      <c r="J504" s="295"/>
      <c r="K504" s="295"/>
      <c r="L504" s="295"/>
      <c r="M504" s="295"/>
      <c r="N504" s="295"/>
      <c r="O504" s="295"/>
      <c r="P504" s="295"/>
      <c r="Q504" s="295"/>
      <c r="R504" s="295"/>
      <c r="S504" s="296"/>
      <c r="T504" s="295"/>
      <c r="U504" s="296"/>
      <c r="V504" s="295"/>
      <c r="W504" s="295"/>
    </row>
    <row r="505" spans="1:23" ht="15.75" customHeight="1">
      <c r="A505" s="297"/>
      <c r="B505" s="295"/>
      <c r="C505" s="295"/>
      <c r="D505" s="295"/>
      <c r="E505" s="295"/>
      <c r="F505" s="295"/>
      <c r="G505" s="295"/>
      <c r="H505" s="295"/>
      <c r="I505" s="295"/>
      <c r="J505" s="295"/>
      <c r="K505" s="295"/>
      <c r="L505" s="295"/>
      <c r="M505" s="295"/>
      <c r="N505" s="295"/>
      <c r="O505" s="295"/>
      <c r="P505" s="295"/>
      <c r="Q505" s="295"/>
      <c r="R505" s="295"/>
      <c r="S505" s="296"/>
      <c r="T505" s="295"/>
      <c r="U505" s="296"/>
      <c r="V505" s="295"/>
      <c r="W505" s="295"/>
    </row>
    <row r="506" spans="1:23" ht="15.75" customHeight="1">
      <c r="A506" s="297"/>
      <c r="B506" s="295"/>
      <c r="C506" s="295"/>
      <c r="D506" s="295"/>
      <c r="E506" s="295"/>
      <c r="F506" s="295"/>
      <c r="G506" s="295"/>
      <c r="H506" s="295"/>
      <c r="I506" s="295"/>
      <c r="J506" s="295"/>
      <c r="K506" s="295"/>
      <c r="L506" s="295"/>
      <c r="M506" s="295"/>
      <c r="N506" s="295"/>
      <c r="O506" s="295"/>
      <c r="P506" s="295"/>
      <c r="Q506" s="295"/>
      <c r="R506" s="295"/>
      <c r="S506" s="296"/>
      <c r="T506" s="295"/>
      <c r="U506" s="296"/>
      <c r="V506" s="295"/>
      <c r="W506" s="295"/>
    </row>
    <row r="507" spans="1:23" ht="15.75" customHeight="1">
      <c r="A507" s="297"/>
      <c r="B507" s="295"/>
      <c r="C507" s="295"/>
      <c r="D507" s="295"/>
      <c r="E507" s="295"/>
      <c r="F507" s="295"/>
      <c r="G507" s="295"/>
      <c r="H507" s="295"/>
      <c r="I507" s="295"/>
      <c r="J507" s="295"/>
      <c r="K507" s="295"/>
      <c r="L507" s="295"/>
      <c r="M507" s="295"/>
      <c r="N507" s="295"/>
      <c r="O507" s="295"/>
      <c r="P507" s="295"/>
      <c r="Q507" s="295"/>
      <c r="R507" s="295"/>
      <c r="S507" s="296"/>
      <c r="T507" s="295"/>
      <c r="U507" s="296"/>
      <c r="V507" s="295"/>
      <c r="W507" s="295"/>
    </row>
    <row r="508" spans="1:23" ht="15.75" customHeight="1">
      <c r="A508" s="297"/>
      <c r="B508" s="295"/>
      <c r="C508" s="295"/>
      <c r="D508" s="295"/>
      <c r="E508" s="295"/>
      <c r="F508" s="295"/>
      <c r="G508" s="295"/>
      <c r="H508" s="295"/>
      <c r="I508" s="295"/>
      <c r="J508" s="295"/>
      <c r="K508" s="295"/>
      <c r="L508" s="295"/>
      <c r="M508" s="295"/>
      <c r="N508" s="295"/>
      <c r="O508" s="295"/>
      <c r="P508" s="295"/>
      <c r="Q508" s="295"/>
      <c r="R508" s="295"/>
      <c r="S508" s="296"/>
      <c r="T508" s="295"/>
      <c r="U508" s="296"/>
      <c r="V508" s="295"/>
      <c r="W508" s="295"/>
    </row>
    <row r="509" spans="1:23" ht="15.75" customHeight="1">
      <c r="A509" s="297"/>
      <c r="B509" s="295"/>
      <c r="C509" s="295"/>
      <c r="D509" s="295"/>
      <c r="E509" s="295"/>
      <c r="F509" s="295"/>
      <c r="G509" s="295"/>
      <c r="H509" s="295"/>
      <c r="I509" s="295"/>
      <c r="J509" s="295"/>
      <c r="K509" s="295"/>
      <c r="L509" s="295"/>
      <c r="M509" s="295"/>
      <c r="N509" s="295"/>
      <c r="O509" s="295"/>
      <c r="P509" s="295"/>
      <c r="Q509" s="295"/>
      <c r="R509" s="295"/>
      <c r="S509" s="296"/>
      <c r="T509" s="295"/>
      <c r="U509" s="296"/>
      <c r="V509" s="295"/>
      <c r="W509" s="295"/>
    </row>
    <row r="510" spans="1:23" ht="15.75" customHeight="1">
      <c r="A510" s="297"/>
      <c r="B510" s="295"/>
      <c r="C510" s="295"/>
      <c r="D510" s="295"/>
      <c r="E510" s="295"/>
      <c r="F510" s="295"/>
      <c r="G510" s="295"/>
      <c r="H510" s="295"/>
      <c r="I510" s="295"/>
      <c r="J510" s="295"/>
      <c r="K510" s="295"/>
      <c r="L510" s="295"/>
      <c r="M510" s="295"/>
      <c r="N510" s="295"/>
      <c r="O510" s="295"/>
      <c r="P510" s="295"/>
      <c r="Q510" s="295"/>
      <c r="R510" s="295"/>
      <c r="S510" s="296"/>
      <c r="T510" s="295"/>
      <c r="U510" s="296"/>
      <c r="V510" s="295"/>
      <c r="W510" s="295"/>
    </row>
    <row r="511" spans="1:23" ht="15.75" customHeight="1">
      <c r="A511" s="297"/>
      <c r="B511" s="295"/>
      <c r="C511" s="295"/>
      <c r="D511" s="295"/>
      <c r="E511" s="295"/>
      <c r="F511" s="295"/>
      <c r="G511" s="295"/>
      <c r="H511" s="295"/>
      <c r="I511" s="295"/>
      <c r="J511" s="295"/>
      <c r="K511" s="295"/>
      <c r="L511" s="295"/>
      <c r="M511" s="295"/>
      <c r="N511" s="295"/>
      <c r="O511" s="295"/>
      <c r="P511" s="295"/>
      <c r="Q511" s="295"/>
      <c r="R511" s="295"/>
      <c r="S511" s="296"/>
      <c r="T511" s="295"/>
      <c r="U511" s="296"/>
      <c r="V511" s="295"/>
      <c r="W511" s="295"/>
    </row>
    <row r="512" spans="1:23" ht="15.75" customHeight="1">
      <c r="A512" s="297"/>
      <c r="B512" s="295"/>
      <c r="C512" s="295"/>
      <c r="D512" s="295"/>
      <c r="E512" s="295"/>
      <c r="F512" s="295"/>
      <c r="G512" s="295"/>
      <c r="H512" s="295"/>
      <c r="I512" s="295"/>
      <c r="J512" s="295"/>
      <c r="K512" s="295"/>
      <c r="L512" s="295"/>
      <c r="M512" s="295"/>
      <c r="N512" s="295"/>
      <c r="O512" s="295"/>
      <c r="P512" s="295"/>
      <c r="Q512" s="295"/>
      <c r="R512" s="295"/>
      <c r="S512" s="296"/>
      <c r="T512" s="295"/>
      <c r="U512" s="296"/>
      <c r="V512" s="295"/>
      <c r="W512" s="295"/>
    </row>
    <row r="513" spans="1:23" ht="15.75" customHeight="1">
      <c r="A513" s="297"/>
      <c r="B513" s="295"/>
      <c r="C513" s="295"/>
      <c r="D513" s="295"/>
      <c r="E513" s="295"/>
      <c r="F513" s="295"/>
      <c r="G513" s="295"/>
      <c r="H513" s="295"/>
      <c r="I513" s="295"/>
      <c r="J513" s="295"/>
      <c r="K513" s="295"/>
      <c r="L513" s="295"/>
      <c r="M513" s="295"/>
      <c r="N513" s="295"/>
      <c r="O513" s="295"/>
      <c r="P513" s="295"/>
      <c r="Q513" s="295"/>
      <c r="R513" s="295"/>
      <c r="S513" s="296"/>
      <c r="T513" s="295"/>
      <c r="U513" s="296"/>
      <c r="V513" s="295"/>
      <c r="W513" s="295"/>
    </row>
    <row r="514" spans="1:23" ht="15.75" customHeight="1">
      <c r="A514" s="297"/>
      <c r="B514" s="295"/>
      <c r="C514" s="295"/>
      <c r="D514" s="295"/>
      <c r="E514" s="295"/>
      <c r="F514" s="295"/>
      <c r="G514" s="295"/>
      <c r="H514" s="295"/>
      <c r="I514" s="295"/>
      <c r="J514" s="295"/>
      <c r="K514" s="295"/>
      <c r="L514" s="295"/>
      <c r="M514" s="295"/>
      <c r="N514" s="295"/>
      <c r="O514" s="295"/>
      <c r="P514" s="295"/>
      <c r="Q514" s="295"/>
      <c r="R514" s="295"/>
      <c r="S514" s="296"/>
      <c r="T514" s="295"/>
      <c r="U514" s="296"/>
      <c r="V514" s="295"/>
      <c r="W514" s="295"/>
    </row>
    <row r="515" spans="1:23" ht="15.75" customHeight="1">
      <c r="A515" s="297"/>
      <c r="B515" s="295"/>
      <c r="C515" s="295"/>
      <c r="D515" s="295"/>
      <c r="E515" s="295"/>
      <c r="F515" s="295"/>
      <c r="G515" s="295"/>
      <c r="H515" s="295"/>
      <c r="I515" s="295"/>
      <c r="J515" s="295"/>
      <c r="K515" s="295"/>
      <c r="L515" s="295"/>
      <c r="M515" s="295"/>
      <c r="N515" s="295"/>
      <c r="O515" s="295"/>
      <c r="P515" s="295"/>
      <c r="Q515" s="295"/>
      <c r="R515" s="295"/>
      <c r="S515" s="296"/>
      <c r="T515" s="295"/>
      <c r="U515" s="296"/>
      <c r="V515" s="295"/>
      <c r="W515" s="295"/>
    </row>
    <row r="516" spans="1:23" ht="15.75" customHeight="1">
      <c r="A516" s="297"/>
      <c r="B516" s="295"/>
      <c r="C516" s="295"/>
      <c r="D516" s="295"/>
      <c r="E516" s="295"/>
      <c r="F516" s="295"/>
      <c r="G516" s="295"/>
      <c r="H516" s="295"/>
      <c r="I516" s="295"/>
      <c r="J516" s="295"/>
      <c r="K516" s="295"/>
      <c r="L516" s="295"/>
      <c r="M516" s="295"/>
      <c r="N516" s="295"/>
      <c r="O516" s="295"/>
      <c r="P516" s="295"/>
      <c r="Q516" s="295"/>
      <c r="R516" s="295"/>
      <c r="S516" s="296"/>
      <c r="T516" s="295"/>
      <c r="U516" s="296"/>
      <c r="V516" s="295"/>
      <c r="W516" s="295"/>
    </row>
    <row r="517" spans="1:23" ht="15.75" customHeight="1">
      <c r="A517" s="297"/>
      <c r="B517" s="295"/>
      <c r="C517" s="295"/>
      <c r="D517" s="295"/>
      <c r="E517" s="295"/>
      <c r="F517" s="295"/>
      <c r="G517" s="295"/>
      <c r="H517" s="295"/>
      <c r="I517" s="295"/>
      <c r="J517" s="295"/>
      <c r="K517" s="295"/>
      <c r="L517" s="295"/>
      <c r="M517" s="295"/>
      <c r="N517" s="295"/>
      <c r="O517" s="295"/>
      <c r="P517" s="295"/>
      <c r="Q517" s="295"/>
      <c r="R517" s="295"/>
      <c r="S517" s="296"/>
      <c r="T517" s="295"/>
      <c r="U517" s="296"/>
      <c r="V517" s="295"/>
      <c r="W517" s="295"/>
    </row>
    <row r="518" spans="1:23" ht="15.75" customHeight="1">
      <c r="A518" s="297"/>
      <c r="B518" s="295"/>
      <c r="C518" s="295"/>
      <c r="D518" s="295"/>
      <c r="E518" s="295"/>
      <c r="F518" s="295"/>
      <c r="G518" s="295"/>
      <c r="H518" s="295"/>
      <c r="I518" s="295"/>
      <c r="J518" s="295"/>
      <c r="K518" s="295"/>
      <c r="L518" s="295"/>
      <c r="M518" s="295"/>
      <c r="N518" s="295"/>
      <c r="O518" s="295"/>
      <c r="P518" s="295"/>
      <c r="Q518" s="295"/>
      <c r="R518" s="295"/>
      <c r="S518" s="296"/>
      <c r="T518" s="295"/>
      <c r="U518" s="296"/>
      <c r="V518" s="295"/>
      <c r="W518" s="295"/>
    </row>
    <row r="519" spans="1:23" ht="15.75" customHeight="1">
      <c r="A519" s="297"/>
      <c r="B519" s="295"/>
      <c r="C519" s="295"/>
      <c r="D519" s="295"/>
      <c r="E519" s="295"/>
      <c r="F519" s="295"/>
      <c r="G519" s="295"/>
      <c r="H519" s="295"/>
      <c r="I519" s="295"/>
      <c r="J519" s="295"/>
      <c r="K519" s="295"/>
      <c r="L519" s="295"/>
      <c r="M519" s="295"/>
      <c r="N519" s="295"/>
      <c r="O519" s="295"/>
      <c r="P519" s="295"/>
      <c r="Q519" s="295"/>
      <c r="R519" s="295"/>
      <c r="S519" s="296"/>
      <c r="T519" s="295"/>
      <c r="U519" s="296"/>
      <c r="V519" s="295"/>
      <c r="W519" s="295"/>
    </row>
    <row r="520" spans="1:23" ht="15.75" customHeight="1">
      <c r="A520" s="297"/>
      <c r="B520" s="295"/>
      <c r="C520" s="295"/>
      <c r="D520" s="295"/>
      <c r="E520" s="295"/>
      <c r="F520" s="295"/>
      <c r="G520" s="295"/>
      <c r="H520" s="295"/>
      <c r="I520" s="295"/>
      <c r="J520" s="295"/>
      <c r="K520" s="295"/>
      <c r="L520" s="295"/>
      <c r="M520" s="295"/>
      <c r="N520" s="295"/>
      <c r="O520" s="295"/>
      <c r="P520" s="295"/>
      <c r="Q520" s="295"/>
      <c r="R520" s="295"/>
      <c r="S520" s="296"/>
      <c r="T520" s="295"/>
      <c r="U520" s="296"/>
      <c r="V520" s="295"/>
      <c r="W520" s="295"/>
    </row>
    <row r="521" spans="1:23" ht="15.75" customHeight="1">
      <c r="A521" s="297"/>
      <c r="B521" s="295"/>
      <c r="C521" s="295"/>
      <c r="D521" s="295"/>
      <c r="E521" s="295"/>
      <c r="F521" s="295"/>
      <c r="G521" s="295"/>
      <c r="H521" s="295"/>
      <c r="I521" s="295"/>
      <c r="J521" s="295"/>
      <c r="K521" s="295"/>
      <c r="L521" s="295"/>
      <c r="M521" s="295"/>
      <c r="N521" s="295"/>
      <c r="O521" s="295"/>
      <c r="P521" s="295"/>
      <c r="Q521" s="295"/>
      <c r="R521" s="295"/>
      <c r="S521" s="296"/>
      <c r="T521" s="295"/>
      <c r="U521" s="296"/>
      <c r="V521" s="295"/>
      <c r="W521" s="295"/>
    </row>
    <row r="522" spans="1:23" ht="15.75" customHeight="1">
      <c r="A522" s="297"/>
      <c r="B522" s="295"/>
      <c r="C522" s="295"/>
      <c r="D522" s="295"/>
      <c r="E522" s="295"/>
      <c r="F522" s="295"/>
      <c r="G522" s="295"/>
      <c r="H522" s="295"/>
      <c r="I522" s="295"/>
      <c r="J522" s="295"/>
      <c r="K522" s="295"/>
      <c r="L522" s="295"/>
      <c r="M522" s="295"/>
      <c r="N522" s="295"/>
      <c r="O522" s="295"/>
      <c r="P522" s="295"/>
      <c r="Q522" s="295"/>
      <c r="R522" s="295"/>
      <c r="S522" s="296"/>
      <c r="T522" s="295"/>
      <c r="U522" s="296"/>
      <c r="V522" s="295"/>
      <c r="W522" s="295"/>
    </row>
    <row r="523" spans="1:23" ht="15.75" customHeight="1">
      <c r="A523" s="297"/>
      <c r="B523" s="295"/>
      <c r="C523" s="295"/>
      <c r="D523" s="295"/>
      <c r="E523" s="295"/>
      <c r="F523" s="295"/>
      <c r="G523" s="295"/>
      <c r="H523" s="295"/>
      <c r="I523" s="295"/>
      <c r="J523" s="295"/>
      <c r="K523" s="295"/>
      <c r="L523" s="295"/>
      <c r="M523" s="295"/>
      <c r="N523" s="295"/>
      <c r="O523" s="295"/>
      <c r="P523" s="295"/>
      <c r="Q523" s="295"/>
      <c r="R523" s="295"/>
      <c r="S523" s="296"/>
      <c r="T523" s="295"/>
      <c r="U523" s="296"/>
      <c r="V523" s="295"/>
      <c r="W523" s="295"/>
    </row>
    <row r="524" spans="1:23" ht="15.75" customHeight="1">
      <c r="A524" s="297"/>
      <c r="B524" s="295"/>
      <c r="C524" s="295"/>
      <c r="D524" s="295"/>
      <c r="E524" s="295"/>
      <c r="F524" s="295"/>
      <c r="G524" s="295"/>
      <c r="H524" s="295"/>
      <c r="I524" s="295"/>
      <c r="J524" s="295"/>
      <c r="K524" s="295"/>
      <c r="L524" s="295"/>
      <c r="M524" s="295"/>
      <c r="N524" s="295"/>
      <c r="O524" s="295"/>
      <c r="P524" s="295"/>
      <c r="Q524" s="295"/>
      <c r="R524" s="295"/>
      <c r="S524" s="296"/>
      <c r="T524" s="295"/>
      <c r="U524" s="296"/>
      <c r="V524" s="295"/>
      <c r="W524" s="295"/>
    </row>
    <row r="525" spans="1:23" ht="15.75" customHeight="1">
      <c r="A525" s="297"/>
      <c r="B525" s="295"/>
      <c r="C525" s="295"/>
      <c r="D525" s="295"/>
      <c r="E525" s="295"/>
      <c r="F525" s="295"/>
      <c r="G525" s="295"/>
      <c r="H525" s="295"/>
      <c r="I525" s="295"/>
      <c r="J525" s="295"/>
      <c r="K525" s="295"/>
      <c r="L525" s="295"/>
      <c r="M525" s="295"/>
      <c r="N525" s="295"/>
      <c r="O525" s="295"/>
      <c r="P525" s="295"/>
      <c r="Q525" s="295"/>
      <c r="R525" s="295"/>
      <c r="S525" s="296"/>
      <c r="T525" s="295"/>
      <c r="U525" s="296"/>
      <c r="V525" s="295"/>
      <c r="W525" s="295"/>
    </row>
    <row r="526" spans="1:23" ht="15.75" customHeight="1">
      <c r="A526" s="297"/>
      <c r="B526" s="295"/>
      <c r="C526" s="295"/>
      <c r="D526" s="295"/>
      <c r="E526" s="295"/>
      <c r="F526" s="295"/>
      <c r="G526" s="295"/>
      <c r="H526" s="295"/>
      <c r="I526" s="295"/>
      <c r="J526" s="295"/>
      <c r="K526" s="295"/>
      <c r="L526" s="295"/>
      <c r="M526" s="295"/>
      <c r="N526" s="295"/>
      <c r="O526" s="295"/>
      <c r="P526" s="295"/>
      <c r="Q526" s="295"/>
      <c r="R526" s="295"/>
      <c r="S526" s="296"/>
      <c r="T526" s="295"/>
      <c r="U526" s="296"/>
      <c r="V526" s="295"/>
      <c r="W526" s="295"/>
    </row>
    <row r="527" spans="1:23" ht="15.75" customHeight="1">
      <c r="A527" s="297"/>
      <c r="B527" s="295"/>
      <c r="C527" s="295"/>
      <c r="D527" s="295"/>
      <c r="E527" s="295"/>
      <c r="F527" s="295"/>
      <c r="G527" s="295"/>
      <c r="H527" s="295"/>
      <c r="I527" s="295"/>
      <c r="J527" s="295"/>
      <c r="K527" s="295"/>
      <c r="L527" s="295"/>
      <c r="M527" s="295"/>
      <c r="N527" s="295"/>
      <c r="O527" s="295"/>
      <c r="P527" s="295"/>
      <c r="Q527" s="295"/>
      <c r="R527" s="295"/>
      <c r="S527" s="296"/>
      <c r="T527" s="295"/>
      <c r="U527" s="296"/>
      <c r="V527" s="295"/>
      <c r="W527" s="295"/>
    </row>
    <row r="528" spans="1:23" ht="15.75" customHeight="1">
      <c r="A528" s="297"/>
      <c r="B528" s="295"/>
      <c r="C528" s="295"/>
      <c r="D528" s="295"/>
      <c r="E528" s="295"/>
      <c r="F528" s="295"/>
      <c r="G528" s="295"/>
      <c r="H528" s="295"/>
      <c r="I528" s="295"/>
      <c r="J528" s="295"/>
      <c r="K528" s="295"/>
      <c r="L528" s="295"/>
      <c r="M528" s="295"/>
      <c r="N528" s="295"/>
      <c r="O528" s="295"/>
      <c r="P528" s="295"/>
      <c r="Q528" s="295"/>
      <c r="R528" s="295"/>
      <c r="S528" s="296"/>
      <c r="T528" s="295"/>
      <c r="U528" s="296"/>
      <c r="V528" s="295"/>
      <c r="W528" s="295"/>
    </row>
    <row r="529" spans="1:23" ht="15.75" customHeight="1">
      <c r="A529" s="297"/>
      <c r="B529" s="295"/>
      <c r="C529" s="295"/>
      <c r="D529" s="295"/>
      <c r="E529" s="295"/>
      <c r="F529" s="295"/>
      <c r="G529" s="295"/>
      <c r="H529" s="295"/>
      <c r="I529" s="295"/>
      <c r="J529" s="295"/>
      <c r="K529" s="295"/>
      <c r="L529" s="295"/>
      <c r="M529" s="295"/>
      <c r="N529" s="295"/>
      <c r="O529" s="295"/>
      <c r="P529" s="295"/>
      <c r="Q529" s="295"/>
      <c r="R529" s="295"/>
      <c r="S529" s="296"/>
      <c r="T529" s="295"/>
      <c r="U529" s="296"/>
      <c r="V529" s="295"/>
      <c r="W529" s="295"/>
    </row>
    <row r="530" spans="1:23" ht="15.75" customHeight="1">
      <c r="A530" s="297"/>
      <c r="B530" s="295"/>
      <c r="C530" s="295"/>
      <c r="D530" s="295"/>
      <c r="E530" s="295"/>
      <c r="F530" s="295"/>
      <c r="G530" s="295"/>
      <c r="H530" s="295"/>
      <c r="I530" s="295"/>
      <c r="J530" s="295"/>
      <c r="K530" s="295"/>
      <c r="L530" s="295"/>
      <c r="M530" s="295"/>
      <c r="N530" s="295"/>
      <c r="O530" s="295"/>
      <c r="P530" s="295"/>
      <c r="Q530" s="295"/>
      <c r="R530" s="295"/>
      <c r="S530" s="296"/>
      <c r="T530" s="295"/>
      <c r="U530" s="296"/>
      <c r="V530" s="295"/>
      <c r="W530" s="295"/>
    </row>
    <row r="531" spans="1:23" ht="15.75" customHeight="1">
      <c r="A531" s="297"/>
      <c r="B531" s="295"/>
      <c r="C531" s="295"/>
      <c r="D531" s="295"/>
      <c r="E531" s="295"/>
      <c r="F531" s="295"/>
      <c r="G531" s="295"/>
      <c r="H531" s="295"/>
      <c r="I531" s="295"/>
      <c r="J531" s="295"/>
      <c r="K531" s="295"/>
      <c r="L531" s="295"/>
      <c r="M531" s="295"/>
      <c r="N531" s="295"/>
      <c r="O531" s="295"/>
      <c r="P531" s="295"/>
      <c r="Q531" s="295"/>
      <c r="R531" s="295"/>
      <c r="S531" s="296"/>
      <c r="T531" s="295"/>
      <c r="U531" s="296"/>
      <c r="V531" s="295"/>
      <c r="W531" s="295"/>
    </row>
    <row r="532" spans="1:23" ht="15.75" customHeight="1">
      <c r="A532" s="297"/>
      <c r="B532" s="295"/>
      <c r="C532" s="295"/>
      <c r="D532" s="295"/>
      <c r="E532" s="295"/>
      <c r="F532" s="295"/>
      <c r="G532" s="295"/>
      <c r="H532" s="295"/>
      <c r="I532" s="295"/>
      <c r="J532" s="295"/>
      <c r="K532" s="295"/>
      <c r="L532" s="295"/>
      <c r="M532" s="295"/>
      <c r="N532" s="295"/>
      <c r="O532" s="295"/>
      <c r="P532" s="295"/>
      <c r="Q532" s="295"/>
      <c r="R532" s="295"/>
      <c r="S532" s="296"/>
      <c r="T532" s="295"/>
      <c r="U532" s="296"/>
      <c r="V532" s="295"/>
      <c r="W532" s="295"/>
    </row>
    <row r="533" spans="1:23" ht="15.75" customHeight="1">
      <c r="A533" s="297"/>
      <c r="B533" s="295"/>
      <c r="C533" s="295"/>
      <c r="D533" s="295"/>
      <c r="E533" s="295"/>
      <c r="F533" s="295"/>
      <c r="G533" s="295"/>
      <c r="H533" s="295"/>
      <c r="I533" s="295"/>
      <c r="J533" s="295"/>
      <c r="K533" s="295"/>
      <c r="L533" s="295"/>
      <c r="M533" s="295"/>
      <c r="N533" s="295"/>
      <c r="O533" s="295"/>
      <c r="P533" s="295"/>
      <c r="Q533" s="295"/>
      <c r="R533" s="295"/>
      <c r="S533" s="296"/>
      <c r="T533" s="295"/>
      <c r="U533" s="296"/>
      <c r="V533" s="295"/>
      <c r="W533" s="295"/>
    </row>
    <row r="534" spans="1:23" ht="15.75" customHeight="1">
      <c r="A534" s="297"/>
      <c r="B534" s="295"/>
      <c r="C534" s="295"/>
      <c r="D534" s="295"/>
      <c r="E534" s="295"/>
      <c r="F534" s="295"/>
      <c r="G534" s="295"/>
      <c r="H534" s="295"/>
      <c r="I534" s="295"/>
      <c r="J534" s="295"/>
      <c r="K534" s="295"/>
      <c r="L534" s="295"/>
      <c r="M534" s="295"/>
      <c r="N534" s="295"/>
      <c r="O534" s="295"/>
      <c r="P534" s="295"/>
      <c r="Q534" s="295"/>
      <c r="R534" s="295"/>
      <c r="S534" s="296"/>
      <c r="T534" s="295"/>
      <c r="U534" s="296"/>
      <c r="V534" s="295"/>
      <c r="W534" s="295"/>
    </row>
    <row r="535" spans="1:23" ht="15.75" customHeight="1">
      <c r="A535" s="297"/>
      <c r="B535" s="295"/>
      <c r="C535" s="295"/>
      <c r="D535" s="295"/>
      <c r="E535" s="295"/>
      <c r="F535" s="295"/>
      <c r="G535" s="295"/>
      <c r="H535" s="295"/>
      <c r="I535" s="295"/>
      <c r="J535" s="295"/>
      <c r="K535" s="295"/>
      <c r="L535" s="295"/>
      <c r="M535" s="295"/>
      <c r="N535" s="295"/>
      <c r="O535" s="295"/>
      <c r="P535" s="295"/>
      <c r="Q535" s="295"/>
      <c r="R535" s="295"/>
      <c r="S535" s="296"/>
      <c r="T535" s="295"/>
      <c r="U535" s="296"/>
      <c r="V535" s="295"/>
      <c r="W535" s="295"/>
    </row>
    <row r="536" spans="1:23" ht="15.75" customHeight="1">
      <c r="A536" s="297"/>
      <c r="B536" s="295"/>
      <c r="C536" s="295"/>
      <c r="D536" s="295"/>
      <c r="E536" s="295"/>
      <c r="F536" s="295"/>
      <c r="G536" s="295"/>
      <c r="H536" s="295"/>
      <c r="I536" s="295"/>
      <c r="J536" s="295"/>
      <c r="K536" s="295"/>
      <c r="L536" s="295"/>
      <c r="M536" s="295"/>
      <c r="N536" s="295"/>
      <c r="O536" s="295"/>
      <c r="P536" s="295"/>
      <c r="Q536" s="295"/>
      <c r="R536" s="295"/>
      <c r="S536" s="296"/>
      <c r="T536" s="295"/>
      <c r="U536" s="296"/>
      <c r="V536" s="295"/>
      <c r="W536" s="295"/>
    </row>
    <row r="537" spans="1:23" ht="15.75" customHeight="1">
      <c r="A537" s="297"/>
      <c r="B537" s="295"/>
      <c r="C537" s="295"/>
      <c r="D537" s="295"/>
      <c r="E537" s="295"/>
      <c r="F537" s="295"/>
      <c r="G537" s="295"/>
      <c r="H537" s="295"/>
      <c r="I537" s="295"/>
      <c r="J537" s="295"/>
      <c r="K537" s="295"/>
      <c r="L537" s="295"/>
      <c r="M537" s="295"/>
      <c r="N537" s="295"/>
      <c r="O537" s="295"/>
      <c r="P537" s="295"/>
      <c r="Q537" s="295"/>
      <c r="R537" s="295"/>
      <c r="S537" s="296"/>
      <c r="T537" s="295"/>
      <c r="U537" s="296"/>
      <c r="V537" s="295"/>
      <c r="W537" s="295"/>
    </row>
    <row r="538" spans="1:23" ht="15.75" customHeight="1">
      <c r="A538" s="297"/>
      <c r="B538" s="295"/>
      <c r="C538" s="295"/>
      <c r="D538" s="295"/>
      <c r="E538" s="295"/>
      <c r="F538" s="295"/>
      <c r="G538" s="295"/>
      <c r="H538" s="295"/>
      <c r="I538" s="295"/>
      <c r="J538" s="295"/>
      <c r="K538" s="295"/>
      <c r="L538" s="295"/>
      <c r="M538" s="295"/>
      <c r="N538" s="295"/>
      <c r="O538" s="295"/>
      <c r="P538" s="295"/>
      <c r="Q538" s="295"/>
      <c r="R538" s="295"/>
      <c r="S538" s="296"/>
      <c r="T538" s="295"/>
      <c r="U538" s="296"/>
      <c r="V538" s="295"/>
      <c r="W538" s="295"/>
    </row>
    <row r="539" spans="1:23" ht="15.75" customHeight="1">
      <c r="A539" s="297"/>
      <c r="B539" s="295"/>
      <c r="C539" s="295"/>
      <c r="D539" s="295"/>
      <c r="E539" s="295"/>
      <c r="F539" s="295"/>
      <c r="G539" s="295"/>
      <c r="H539" s="295"/>
      <c r="I539" s="295"/>
      <c r="J539" s="295"/>
      <c r="K539" s="295"/>
      <c r="L539" s="295"/>
      <c r="M539" s="295"/>
      <c r="N539" s="295"/>
      <c r="O539" s="295"/>
      <c r="P539" s="295"/>
      <c r="Q539" s="295"/>
      <c r="R539" s="295"/>
      <c r="S539" s="296"/>
      <c r="T539" s="295"/>
      <c r="U539" s="296"/>
      <c r="V539" s="295"/>
      <c r="W539" s="295"/>
    </row>
    <row r="540" spans="1:23" ht="15.75" customHeight="1">
      <c r="A540" s="297"/>
      <c r="B540" s="295"/>
      <c r="C540" s="295"/>
      <c r="D540" s="295"/>
      <c r="E540" s="295"/>
      <c r="F540" s="295"/>
      <c r="G540" s="295"/>
      <c r="H540" s="295"/>
      <c r="I540" s="295"/>
      <c r="J540" s="295"/>
      <c r="K540" s="295"/>
      <c r="L540" s="295"/>
      <c r="M540" s="295"/>
      <c r="N540" s="295"/>
      <c r="O540" s="295"/>
      <c r="P540" s="295"/>
      <c r="Q540" s="295"/>
      <c r="R540" s="295"/>
      <c r="S540" s="296"/>
      <c r="T540" s="295"/>
      <c r="U540" s="296"/>
      <c r="V540" s="295"/>
      <c r="W540" s="295"/>
    </row>
    <row r="541" spans="1:23" ht="15.75" customHeight="1">
      <c r="A541" s="297"/>
      <c r="B541" s="295"/>
      <c r="C541" s="295"/>
      <c r="D541" s="295"/>
      <c r="E541" s="295"/>
      <c r="F541" s="295"/>
      <c r="G541" s="295"/>
      <c r="H541" s="295"/>
      <c r="I541" s="295"/>
      <c r="J541" s="295"/>
      <c r="K541" s="295"/>
      <c r="L541" s="295"/>
      <c r="M541" s="295"/>
      <c r="N541" s="295"/>
      <c r="O541" s="295"/>
      <c r="P541" s="295"/>
      <c r="Q541" s="295"/>
      <c r="R541" s="295"/>
      <c r="S541" s="296"/>
      <c r="T541" s="295"/>
      <c r="U541" s="296"/>
      <c r="V541" s="295"/>
      <c r="W541" s="295"/>
    </row>
    <row r="542" spans="1:23" ht="15.75" customHeight="1">
      <c r="A542" s="297"/>
      <c r="B542" s="295"/>
      <c r="C542" s="295"/>
      <c r="D542" s="295"/>
      <c r="E542" s="295"/>
      <c r="F542" s="295"/>
      <c r="G542" s="295"/>
      <c r="H542" s="295"/>
      <c r="I542" s="295"/>
      <c r="J542" s="295"/>
      <c r="K542" s="295"/>
      <c r="L542" s="295"/>
      <c r="M542" s="295"/>
      <c r="N542" s="295"/>
      <c r="O542" s="295"/>
      <c r="P542" s="295"/>
      <c r="Q542" s="295"/>
      <c r="R542" s="295"/>
      <c r="S542" s="296"/>
      <c r="T542" s="295"/>
      <c r="U542" s="296"/>
      <c r="V542" s="295"/>
      <c r="W542" s="295"/>
    </row>
    <row r="543" spans="1:23" ht="15.75" customHeight="1">
      <c r="A543" s="297"/>
      <c r="B543" s="295"/>
      <c r="C543" s="295"/>
      <c r="D543" s="295"/>
      <c r="E543" s="295"/>
      <c r="F543" s="295"/>
      <c r="G543" s="295"/>
      <c r="H543" s="295"/>
      <c r="I543" s="295"/>
      <c r="J543" s="295"/>
      <c r="K543" s="295"/>
      <c r="L543" s="295"/>
      <c r="M543" s="295"/>
      <c r="N543" s="295"/>
      <c r="O543" s="295"/>
      <c r="P543" s="295"/>
      <c r="Q543" s="295"/>
      <c r="R543" s="295"/>
      <c r="S543" s="296"/>
      <c r="T543" s="295"/>
      <c r="U543" s="296"/>
      <c r="V543" s="295"/>
      <c r="W543" s="295"/>
    </row>
    <row r="544" spans="1:23" ht="15.75" customHeight="1">
      <c r="A544" s="297"/>
      <c r="B544" s="295"/>
      <c r="C544" s="295"/>
      <c r="D544" s="295"/>
      <c r="E544" s="295"/>
      <c r="F544" s="295"/>
      <c r="G544" s="295"/>
      <c r="H544" s="295"/>
      <c r="I544" s="295"/>
      <c r="J544" s="295"/>
      <c r="K544" s="295"/>
      <c r="L544" s="295"/>
      <c r="M544" s="295"/>
      <c r="N544" s="295"/>
      <c r="O544" s="295"/>
      <c r="P544" s="295"/>
      <c r="Q544" s="295"/>
      <c r="R544" s="295"/>
      <c r="S544" s="296"/>
      <c r="T544" s="295"/>
      <c r="U544" s="296"/>
      <c r="V544" s="295"/>
      <c r="W544" s="295"/>
    </row>
    <row r="545" spans="1:23" ht="15.75" customHeight="1">
      <c r="A545" s="297"/>
      <c r="B545" s="295"/>
      <c r="C545" s="295"/>
      <c r="D545" s="295"/>
      <c r="E545" s="295"/>
      <c r="F545" s="295"/>
      <c r="G545" s="295"/>
      <c r="H545" s="295"/>
      <c r="I545" s="295"/>
      <c r="J545" s="295"/>
      <c r="K545" s="295"/>
      <c r="L545" s="295"/>
      <c r="M545" s="295"/>
      <c r="N545" s="295"/>
      <c r="O545" s="295"/>
      <c r="P545" s="295"/>
      <c r="Q545" s="295"/>
      <c r="R545" s="295"/>
      <c r="S545" s="296"/>
      <c r="T545" s="295"/>
      <c r="U545" s="296"/>
      <c r="V545" s="295"/>
      <c r="W545" s="295"/>
    </row>
    <row r="546" spans="1:23" ht="15.75" customHeight="1">
      <c r="A546" s="297"/>
      <c r="B546" s="295"/>
      <c r="C546" s="295"/>
      <c r="D546" s="295"/>
      <c r="E546" s="295"/>
      <c r="F546" s="295"/>
      <c r="G546" s="295"/>
      <c r="H546" s="295"/>
      <c r="I546" s="295"/>
      <c r="J546" s="295"/>
      <c r="K546" s="295"/>
      <c r="L546" s="295"/>
      <c r="M546" s="295"/>
      <c r="N546" s="295"/>
      <c r="O546" s="295"/>
      <c r="P546" s="295"/>
      <c r="Q546" s="295"/>
      <c r="R546" s="295"/>
      <c r="S546" s="296"/>
      <c r="T546" s="295"/>
      <c r="U546" s="296"/>
      <c r="V546" s="295"/>
      <c r="W546" s="295"/>
    </row>
    <row r="547" spans="1:23" ht="15.75" customHeight="1">
      <c r="A547" s="297"/>
      <c r="B547" s="295"/>
      <c r="C547" s="295"/>
      <c r="D547" s="295"/>
      <c r="E547" s="295"/>
      <c r="F547" s="295"/>
      <c r="G547" s="295"/>
      <c r="H547" s="295"/>
      <c r="I547" s="295"/>
      <c r="J547" s="295"/>
      <c r="K547" s="295"/>
      <c r="L547" s="295"/>
      <c r="M547" s="295"/>
      <c r="N547" s="295"/>
      <c r="O547" s="295"/>
      <c r="P547" s="295"/>
      <c r="Q547" s="295"/>
      <c r="R547" s="295"/>
      <c r="S547" s="296"/>
      <c r="T547" s="295"/>
      <c r="U547" s="296"/>
      <c r="V547" s="295"/>
      <c r="W547" s="295"/>
    </row>
    <row r="548" spans="1:23" ht="15.75" customHeight="1">
      <c r="A548" s="297"/>
      <c r="B548" s="295"/>
      <c r="C548" s="295"/>
      <c r="D548" s="295"/>
      <c r="E548" s="295"/>
      <c r="F548" s="295"/>
      <c r="G548" s="295"/>
      <c r="H548" s="295"/>
      <c r="I548" s="295"/>
      <c r="J548" s="295"/>
      <c r="K548" s="295"/>
      <c r="L548" s="295"/>
      <c r="M548" s="295"/>
      <c r="N548" s="295"/>
      <c r="O548" s="295"/>
      <c r="P548" s="295"/>
      <c r="Q548" s="295"/>
      <c r="R548" s="295"/>
      <c r="S548" s="296"/>
      <c r="T548" s="295"/>
      <c r="U548" s="296"/>
      <c r="V548" s="295"/>
      <c r="W548" s="295"/>
    </row>
    <row r="549" spans="1:23" ht="15.75" customHeight="1">
      <c r="A549" s="297"/>
      <c r="B549" s="295"/>
      <c r="C549" s="295"/>
      <c r="D549" s="295"/>
      <c r="E549" s="295"/>
      <c r="F549" s="295"/>
      <c r="G549" s="295"/>
      <c r="H549" s="295"/>
      <c r="I549" s="295"/>
      <c r="J549" s="295"/>
      <c r="K549" s="295"/>
      <c r="L549" s="295"/>
      <c r="M549" s="295"/>
      <c r="N549" s="295"/>
      <c r="O549" s="295"/>
      <c r="P549" s="295"/>
      <c r="Q549" s="295"/>
      <c r="R549" s="295"/>
      <c r="S549" s="296"/>
      <c r="T549" s="295"/>
      <c r="U549" s="296"/>
      <c r="V549" s="295"/>
      <c r="W549" s="295"/>
    </row>
    <row r="550" spans="1:23" ht="15.75" customHeight="1">
      <c r="A550" s="297"/>
      <c r="B550" s="295"/>
      <c r="C550" s="295"/>
      <c r="D550" s="295"/>
      <c r="E550" s="295"/>
      <c r="F550" s="295"/>
      <c r="G550" s="295"/>
      <c r="H550" s="295"/>
      <c r="I550" s="295"/>
      <c r="J550" s="295"/>
      <c r="K550" s="295"/>
      <c r="L550" s="295"/>
      <c r="M550" s="295"/>
      <c r="N550" s="295"/>
      <c r="O550" s="295"/>
      <c r="P550" s="295"/>
      <c r="Q550" s="295"/>
      <c r="R550" s="295"/>
      <c r="S550" s="296"/>
      <c r="T550" s="295"/>
      <c r="U550" s="296"/>
      <c r="V550" s="295"/>
      <c r="W550" s="295"/>
    </row>
    <row r="551" spans="1:23" ht="15.75" customHeight="1">
      <c r="A551" s="297"/>
      <c r="B551" s="295"/>
      <c r="C551" s="295"/>
      <c r="D551" s="295"/>
      <c r="E551" s="295"/>
      <c r="F551" s="295"/>
      <c r="G551" s="295"/>
      <c r="H551" s="295"/>
      <c r="I551" s="295"/>
      <c r="J551" s="295"/>
      <c r="K551" s="295"/>
      <c r="L551" s="295"/>
      <c r="M551" s="295"/>
      <c r="N551" s="295"/>
      <c r="O551" s="295"/>
      <c r="P551" s="295"/>
      <c r="Q551" s="295"/>
      <c r="R551" s="295"/>
      <c r="S551" s="296"/>
      <c r="T551" s="295"/>
      <c r="U551" s="296"/>
      <c r="V551" s="295"/>
      <c r="W551" s="295"/>
    </row>
    <row r="552" spans="1:23" ht="15.75" customHeight="1">
      <c r="A552" s="297"/>
      <c r="B552" s="295"/>
      <c r="C552" s="295"/>
      <c r="D552" s="295"/>
      <c r="E552" s="295"/>
      <c r="F552" s="295"/>
      <c r="G552" s="295"/>
      <c r="H552" s="295"/>
      <c r="I552" s="295"/>
      <c r="J552" s="295"/>
      <c r="K552" s="295"/>
      <c r="L552" s="295"/>
      <c r="M552" s="295"/>
      <c r="N552" s="295"/>
      <c r="O552" s="295"/>
      <c r="P552" s="295"/>
      <c r="Q552" s="295"/>
      <c r="R552" s="295"/>
      <c r="S552" s="296"/>
      <c r="T552" s="295"/>
      <c r="U552" s="296"/>
      <c r="V552" s="295"/>
      <c r="W552" s="295"/>
    </row>
    <row r="553" spans="1:23" ht="15.75" customHeight="1">
      <c r="A553" s="297"/>
      <c r="B553" s="295"/>
      <c r="C553" s="295"/>
      <c r="D553" s="295"/>
      <c r="E553" s="295"/>
      <c r="F553" s="295"/>
      <c r="G553" s="295"/>
      <c r="H553" s="295"/>
      <c r="I553" s="295"/>
      <c r="J553" s="295"/>
      <c r="K553" s="295"/>
      <c r="L553" s="295"/>
      <c r="M553" s="295"/>
      <c r="N553" s="295"/>
      <c r="O553" s="295"/>
      <c r="P553" s="295"/>
      <c r="Q553" s="295"/>
      <c r="R553" s="295"/>
      <c r="S553" s="296"/>
      <c r="T553" s="295"/>
      <c r="U553" s="296"/>
      <c r="V553" s="295"/>
      <c r="W553" s="295"/>
    </row>
    <row r="554" spans="1:23" ht="15.75" customHeight="1">
      <c r="A554" s="297"/>
      <c r="B554" s="295"/>
      <c r="C554" s="295"/>
      <c r="D554" s="295"/>
      <c r="E554" s="295"/>
      <c r="F554" s="295"/>
      <c r="G554" s="295"/>
      <c r="H554" s="295"/>
      <c r="I554" s="295"/>
      <c r="J554" s="295"/>
      <c r="K554" s="295"/>
      <c r="L554" s="295"/>
      <c r="M554" s="295"/>
      <c r="N554" s="295"/>
      <c r="O554" s="295"/>
      <c r="P554" s="295"/>
      <c r="Q554" s="295"/>
      <c r="R554" s="295"/>
      <c r="S554" s="296"/>
      <c r="T554" s="295"/>
      <c r="U554" s="296"/>
      <c r="V554" s="295"/>
      <c r="W554" s="295"/>
    </row>
    <row r="555" spans="1:23" ht="15.75" customHeight="1">
      <c r="A555" s="297"/>
      <c r="B555" s="295"/>
      <c r="C555" s="295"/>
      <c r="D555" s="295"/>
      <c r="E555" s="295"/>
      <c r="F555" s="295"/>
      <c r="G555" s="295"/>
      <c r="H555" s="295"/>
      <c r="I555" s="295"/>
      <c r="J555" s="295"/>
      <c r="K555" s="295"/>
      <c r="L555" s="295"/>
      <c r="M555" s="295"/>
      <c r="N555" s="295"/>
      <c r="O555" s="295"/>
      <c r="P555" s="295"/>
      <c r="Q555" s="295"/>
      <c r="R555" s="295"/>
      <c r="S555" s="296"/>
      <c r="T555" s="295"/>
      <c r="U555" s="296"/>
      <c r="V555" s="295"/>
      <c r="W555" s="295"/>
    </row>
    <row r="556" spans="1:23" ht="15.75" customHeight="1">
      <c r="A556" s="297"/>
      <c r="B556" s="295"/>
      <c r="C556" s="295"/>
      <c r="D556" s="295"/>
      <c r="E556" s="295"/>
      <c r="F556" s="295"/>
      <c r="G556" s="295"/>
      <c r="H556" s="295"/>
      <c r="I556" s="295"/>
      <c r="J556" s="295"/>
      <c r="K556" s="295"/>
      <c r="L556" s="295"/>
      <c r="M556" s="295"/>
      <c r="N556" s="295"/>
      <c r="O556" s="295"/>
      <c r="P556" s="295"/>
      <c r="Q556" s="295"/>
      <c r="R556" s="295"/>
      <c r="S556" s="296"/>
      <c r="T556" s="295"/>
      <c r="U556" s="296"/>
      <c r="V556" s="295"/>
      <c r="W556" s="295"/>
    </row>
    <row r="557" spans="1:23" ht="15.75" customHeight="1">
      <c r="A557" s="297"/>
      <c r="B557" s="295"/>
      <c r="C557" s="295"/>
      <c r="D557" s="295"/>
      <c r="E557" s="295"/>
      <c r="F557" s="295"/>
      <c r="G557" s="295"/>
      <c r="H557" s="295"/>
      <c r="I557" s="295"/>
      <c r="J557" s="295"/>
      <c r="K557" s="295"/>
      <c r="L557" s="295"/>
      <c r="M557" s="295"/>
      <c r="N557" s="295"/>
      <c r="O557" s="295"/>
      <c r="P557" s="295"/>
      <c r="Q557" s="295"/>
      <c r="R557" s="295"/>
      <c r="S557" s="296"/>
      <c r="T557" s="295"/>
      <c r="U557" s="296"/>
      <c r="V557" s="295"/>
      <c r="W557" s="295"/>
    </row>
    <row r="558" spans="1:23" ht="15.75" customHeight="1">
      <c r="A558" s="297"/>
      <c r="B558" s="295"/>
      <c r="C558" s="295"/>
      <c r="D558" s="295"/>
      <c r="E558" s="295"/>
      <c r="F558" s="295"/>
      <c r="G558" s="295"/>
      <c r="H558" s="295"/>
      <c r="I558" s="295"/>
      <c r="J558" s="295"/>
      <c r="K558" s="295"/>
      <c r="L558" s="295"/>
      <c r="M558" s="295"/>
      <c r="N558" s="295"/>
      <c r="O558" s="295"/>
      <c r="P558" s="295"/>
      <c r="Q558" s="295"/>
      <c r="R558" s="295"/>
      <c r="S558" s="296"/>
      <c r="T558" s="295"/>
      <c r="U558" s="296"/>
      <c r="V558" s="295"/>
      <c r="W558" s="295"/>
    </row>
    <row r="559" spans="1:23" ht="15.75" customHeight="1">
      <c r="A559" s="297"/>
      <c r="B559" s="295"/>
      <c r="C559" s="295"/>
      <c r="D559" s="295"/>
      <c r="E559" s="295"/>
      <c r="F559" s="295"/>
      <c r="G559" s="295"/>
      <c r="H559" s="295"/>
      <c r="I559" s="295"/>
      <c r="J559" s="295"/>
      <c r="K559" s="295"/>
      <c r="L559" s="295"/>
      <c r="M559" s="295"/>
      <c r="N559" s="295"/>
      <c r="O559" s="295"/>
      <c r="P559" s="295"/>
      <c r="Q559" s="295"/>
      <c r="R559" s="295"/>
      <c r="S559" s="296"/>
      <c r="T559" s="295"/>
      <c r="U559" s="296"/>
      <c r="V559" s="295"/>
      <c r="W559" s="295"/>
    </row>
    <row r="560" spans="1:23" ht="15.75" customHeight="1">
      <c r="A560" s="297"/>
      <c r="B560" s="295"/>
      <c r="C560" s="295"/>
      <c r="D560" s="295"/>
      <c r="E560" s="295"/>
      <c r="F560" s="295"/>
      <c r="G560" s="295"/>
      <c r="H560" s="295"/>
      <c r="I560" s="295"/>
      <c r="J560" s="295"/>
      <c r="K560" s="295"/>
      <c r="L560" s="295"/>
      <c r="M560" s="295"/>
      <c r="N560" s="295"/>
      <c r="O560" s="295"/>
      <c r="P560" s="295"/>
      <c r="Q560" s="295"/>
      <c r="R560" s="295"/>
      <c r="S560" s="296"/>
      <c r="T560" s="295"/>
      <c r="U560" s="296"/>
      <c r="V560" s="295"/>
      <c r="W560" s="295"/>
    </row>
    <row r="561" spans="1:23" ht="15.75" customHeight="1">
      <c r="A561" s="297"/>
      <c r="B561" s="295"/>
      <c r="C561" s="295"/>
      <c r="D561" s="295"/>
      <c r="E561" s="295"/>
      <c r="F561" s="295"/>
      <c r="G561" s="295"/>
      <c r="H561" s="295"/>
      <c r="I561" s="295"/>
      <c r="J561" s="295"/>
      <c r="K561" s="295"/>
      <c r="L561" s="295"/>
      <c r="M561" s="295"/>
      <c r="N561" s="295"/>
      <c r="O561" s="295"/>
      <c r="P561" s="295"/>
      <c r="Q561" s="295"/>
      <c r="R561" s="295"/>
      <c r="S561" s="296"/>
      <c r="T561" s="295"/>
      <c r="U561" s="296"/>
      <c r="V561" s="295"/>
      <c r="W561" s="295"/>
    </row>
    <row r="562" spans="1:23" ht="15.75" customHeight="1">
      <c r="A562" s="297"/>
      <c r="B562" s="295"/>
      <c r="C562" s="295"/>
      <c r="D562" s="295"/>
      <c r="E562" s="295"/>
      <c r="F562" s="295"/>
      <c r="G562" s="295"/>
      <c r="H562" s="295"/>
      <c r="I562" s="295"/>
      <c r="J562" s="295"/>
      <c r="K562" s="295"/>
      <c r="L562" s="295"/>
      <c r="M562" s="295"/>
      <c r="N562" s="295"/>
      <c r="O562" s="295"/>
      <c r="P562" s="295"/>
      <c r="Q562" s="295"/>
      <c r="R562" s="295"/>
      <c r="S562" s="296"/>
      <c r="T562" s="295"/>
      <c r="U562" s="296"/>
      <c r="V562" s="295"/>
      <c r="W562" s="295"/>
    </row>
    <row r="563" spans="1:23" ht="15.75" customHeight="1">
      <c r="A563" s="297"/>
      <c r="B563" s="295"/>
      <c r="C563" s="295"/>
      <c r="D563" s="295"/>
      <c r="E563" s="295"/>
      <c r="F563" s="295"/>
      <c r="G563" s="295"/>
      <c r="H563" s="295"/>
      <c r="I563" s="295"/>
      <c r="J563" s="295"/>
      <c r="K563" s="295"/>
      <c r="L563" s="295"/>
      <c r="M563" s="295"/>
      <c r="N563" s="295"/>
      <c r="O563" s="295"/>
      <c r="P563" s="295"/>
      <c r="Q563" s="295"/>
      <c r="R563" s="295"/>
      <c r="S563" s="296"/>
      <c r="T563" s="295"/>
      <c r="U563" s="296"/>
      <c r="V563" s="295"/>
      <c r="W563" s="295"/>
    </row>
    <row r="564" spans="1:23" ht="15.75" customHeight="1">
      <c r="A564" s="297"/>
      <c r="B564" s="295"/>
      <c r="C564" s="295"/>
      <c r="D564" s="295"/>
      <c r="E564" s="295"/>
      <c r="F564" s="295"/>
      <c r="G564" s="295"/>
      <c r="H564" s="295"/>
      <c r="I564" s="295"/>
      <c r="J564" s="295"/>
      <c r="K564" s="295"/>
      <c r="L564" s="295"/>
      <c r="M564" s="295"/>
      <c r="N564" s="295"/>
      <c r="O564" s="295"/>
      <c r="P564" s="295"/>
      <c r="Q564" s="295"/>
      <c r="R564" s="295"/>
      <c r="S564" s="296"/>
      <c r="T564" s="295"/>
      <c r="U564" s="296"/>
      <c r="V564" s="295"/>
      <c r="W564" s="295"/>
    </row>
    <row r="565" spans="1:23" ht="15.75" customHeight="1">
      <c r="A565" s="297"/>
      <c r="B565" s="295"/>
      <c r="C565" s="295"/>
      <c r="D565" s="295"/>
      <c r="E565" s="295"/>
      <c r="F565" s="295"/>
      <c r="G565" s="295"/>
      <c r="H565" s="295"/>
      <c r="I565" s="295"/>
      <c r="J565" s="295"/>
      <c r="K565" s="295"/>
      <c r="L565" s="295"/>
      <c r="M565" s="295"/>
      <c r="N565" s="295"/>
      <c r="O565" s="295"/>
      <c r="P565" s="295"/>
      <c r="Q565" s="295"/>
      <c r="R565" s="295"/>
      <c r="S565" s="296"/>
      <c r="T565" s="295"/>
      <c r="U565" s="296"/>
      <c r="V565" s="295"/>
      <c r="W565" s="295"/>
    </row>
    <row r="566" spans="1:23" ht="15.75" customHeight="1">
      <c r="A566" s="297"/>
      <c r="B566" s="295"/>
      <c r="C566" s="295"/>
      <c r="D566" s="295"/>
      <c r="E566" s="295"/>
      <c r="F566" s="295"/>
      <c r="G566" s="295"/>
      <c r="H566" s="295"/>
      <c r="I566" s="295"/>
      <c r="J566" s="295"/>
      <c r="K566" s="295"/>
      <c r="L566" s="295"/>
      <c r="M566" s="295"/>
      <c r="N566" s="295"/>
      <c r="O566" s="295"/>
      <c r="P566" s="295"/>
      <c r="Q566" s="295"/>
      <c r="R566" s="295"/>
      <c r="S566" s="296"/>
      <c r="T566" s="295"/>
      <c r="U566" s="296"/>
      <c r="V566" s="295"/>
      <c r="W566" s="295"/>
    </row>
    <row r="567" spans="1:23" ht="15.75" customHeight="1">
      <c r="A567" s="297"/>
      <c r="B567" s="295"/>
      <c r="C567" s="295"/>
      <c r="D567" s="295"/>
      <c r="E567" s="295"/>
      <c r="F567" s="295"/>
      <c r="G567" s="295"/>
      <c r="H567" s="295"/>
      <c r="I567" s="295"/>
      <c r="J567" s="295"/>
      <c r="K567" s="295"/>
      <c r="L567" s="295"/>
      <c r="M567" s="295"/>
      <c r="N567" s="295"/>
      <c r="O567" s="295"/>
      <c r="P567" s="295"/>
      <c r="Q567" s="295"/>
      <c r="R567" s="295"/>
      <c r="S567" s="296"/>
      <c r="T567" s="295"/>
      <c r="U567" s="296"/>
      <c r="V567" s="295"/>
      <c r="W567" s="295"/>
    </row>
    <row r="568" spans="1:23" ht="15.75" customHeight="1">
      <c r="A568" s="297"/>
      <c r="B568" s="295"/>
      <c r="C568" s="295"/>
      <c r="D568" s="295"/>
      <c r="E568" s="295"/>
      <c r="F568" s="295"/>
      <c r="G568" s="295"/>
      <c r="H568" s="295"/>
      <c r="I568" s="295"/>
      <c r="J568" s="295"/>
      <c r="K568" s="295"/>
      <c r="L568" s="295"/>
      <c r="M568" s="295"/>
      <c r="N568" s="295"/>
      <c r="O568" s="295"/>
      <c r="P568" s="295"/>
      <c r="Q568" s="295"/>
      <c r="R568" s="295"/>
      <c r="S568" s="296"/>
      <c r="T568" s="295"/>
      <c r="U568" s="296"/>
      <c r="V568" s="295"/>
      <c r="W568" s="295"/>
    </row>
    <row r="569" spans="1:23" ht="15.75" customHeight="1">
      <c r="A569" s="297"/>
      <c r="B569" s="295"/>
      <c r="C569" s="295"/>
      <c r="D569" s="295"/>
      <c r="E569" s="295"/>
      <c r="F569" s="295"/>
      <c r="G569" s="295"/>
      <c r="H569" s="295"/>
      <c r="I569" s="295"/>
      <c r="J569" s="295"/>
      <c r="K569" s="295"/>
      <c r="L569" s="295"/>
      <c r="M569" s="295"/>
      <c r="N569" s="295"/>
      <c r="O569" s="295"/>
      <c r="P569" s="295"/>
      <c r="Q569" s="295"/>
      <c r="R569" s="295"/>
      <c r="S569" s="296"/>
      <c r="T569" s="295"/>
      <c r="U569" s="296"/>
      <c r="V569" s="295"/>
      <c r="W569" s="295"/>
    </row>
    <row r="570" spans="1:23" ht="15.75" customHeight="1">
      <c r="A570" s="297"/>
      <c r="B570" s="295"/>
      <c r="C570" s="295"/>
      <c r="D570" s="295"/>
      <c r="E570" s="295"/>
      <c r="F570" s="295"/>
      <c r="G570" s="295"/>
      <c r="H570" s="295"/>
      <c r="I570" s="295"/>
      <c r="J570" s="295"/>
      <c r="K570" s="295"/>
      <c r="L570" s="295"/>
      <c r="M570" s="295"/>
      <c r="N570" s="295"/>
      <c r="O570" s="295"/>
      <c r="P570" s="295"/>
      <c r="Q570" s="295"/>
      <c r="R570" s="295"/>
      <c r="S570" s="296"/>
      <c r="T570" s="295"/>
      <c r="U570" s="296"/>
      <c r="V570" s="295"/>
      <c r="W570" s="295"/>
    </row>
    <row r="571" spans="1:23" ht="15.75" customHeight="1">
      <c r="A571" s="297"/>
      <c r="B571" s="295"/>
      <c r="C571" s="295"/>
      <c r="D571" s="295"/>
      <c r="E571" s="295"/>
      <c r="F571" s="295"/>
      <c r="G571" s="295"/>
      <c r="H571" s="295"/>
      <c r="I571" s="295"/>
      <c r="J571" s="295"/>
      <c r="K571" s="295"/>
      <c r="L571" s="295"/>
      <c r="M571" s="295"/>
      <c r="N571" s="295"/>
      <c r="O571" s="295"/>
      <c r="P571" s="295"/>
      <c r="Q571" s="295"/>
      <c r="R571" s="295"/>
      <c r="S571" s="296"/>
      <c r="T571" s="295"/>
      <c r="U571" s="296"/>
      <c r="V571" s="295"/>
      <c r="W571" s="295"/>
    </row>
    <row r="572" spans="1:23" ht="15.75" customHeight="1">
      <c r="A572" s="297"/>
      <c r="B572" s="295"/>
      <c r="C572" s="295"/>
      <c r="D572" s="295"/>
      <c r="E572" s="295"/>
      <c r="F572" s="295"/>
      <c r="G572" s="295"/>
      <c r="H572" s="295"/>
      <c r="I572" s="295"/>
      <c r="J572" s="295"/>
      <c r="K572" s="295"/>
      <c r="L572" s="295"/>
      <c r="M572" s="295"/>
      <c r="N572" s="295"/>
      <c r="O572" s="295"/>
      <c r="P572" s="295"/>
      <c r="Q572" s="295"/>
      <c r="R572" s="295"/>
      <c r="S572" s="296"/>
      <c r="T572" s="295"/>
      <c r="U572" s="296"/>
      <c r="V572" s="295"/>
      <c r="W572" s="295"/>
    </row>
    <row r="573" spans="1:23" ht="15.75" customHeight="1">
      <c r="A573" s="297"/>
      <c r="B573" s="295"/>
      <c r="C573" s="295"/>
      <c r="D573" s="295"/>
      <c r="E573" s="295"/>
      <c r="F573" s="295"/>
      <c r="G573" s="295"/>
      <c r="H573" s="295"/>
      <c r="I573" s="295"/>
      <c r="J573" s="295"/>
      <c r="K573" s="295"/>
      <c r="L573" s="295"/>
      <c r="M573" s="295"/>
      <c r="N573" s="295"/>
      <c r="O573" s="295"/>
      <c r="P573" s="295"/>
      <c r="Q573" s="295"/>
      <c r="R573" s="295"/>
      <c r="S573" s="296"/>
      <c r="T573" s="295"/>
      <c r="U573" s="296"/>
      <c r="V573" s="295"/>
      <c r="W573" s="295"/>
    </row>
    <row r="574" spans="1:23" ht="15.75" customHeight="1">
      <c r="A574" s="297"/>
      <c r="B574" s="295"/>
      <c r="C574" s="295"/>
      <c r="D574" s="295"/>
      <c r="E574" s="295"/>
      <c r="F574" s="295"/>
      <c r="G574" s="295"/>
      <c r="H574" s="295"/>
      <c r="I574" s="295"/>
      <c r="J574" s="295"/>
      <c r="K574" s="295"/>
      <c r="L574" s="295"/>
      <c r="M574" s="295"/>
      <c r="N574" s="295"/>
      <c r="O574" s="295"/>
      <c r="P574" s="295"/>
      <c r="Q574" s="295"/>
      <c r="R574" s="295"/>
      <c r="S574" s="296"/>
      <c r="T574" s="295"/>
      <c r="U574" s="296"/>
      <c r="V574" s="295"/>
      <c r="W574" s="295"/>
    </row>
    <row r="575" spans="1:23" ht="15.75" customHeight="1">
      <c r="A575" s="297"/>
      <c r="B575" s="295"/>
      <c r="C575" s="295"/>
      <c r="D575" s="295"/>
      <c r="E575" s="295"/>
      <c r="F575" s="295"/>
      <c r="G575" s="295"/>
      <c r="H575" s="295"/>
      <c r="I575" s="295"/>
      <c r="J575" s="295"/>
      <c r="K575" s="295"/>
      <c r="L575" s="295"/>
      <c r="M575" s="295"/>
      <c r="N575" s="295"/>
      <c r="O575" s="295"/>
      <c r="P575" s="295"/>
      <c r="Q575" s="295"/>
      <c r="R575" s="295"/>
      <c r="S575" s="296"/>
      <c r="T575" s="295"/>
      <c r="U575" s="296"/>
      <c r="V575" s="295"/>
      <c r="W575" s="295"/>
    </row>
    <row r="576" spans="1:23" ht="15.75" customHeight="1">
      <c r="A576" s="297"/>
      <c r="B576" s="295"/>
      <c r="C576" s="295"/>
      <c r="D576" s="295"/>
      <c r="E576" s="295"/>
      <c r="F576" s="295"/>
      <c r="G576" s="295"/>
      <c r="H576" s="295"/>
      <c r="I576" s="295"/>
      <c r="J576" s="295"/>
      <c r="K576" s="295"/>
      <c r="L576" s="295"/>
      <c r="M576" s="295"/>
      <c r="N576" s="295"/>
      <c r="O576" s="295"/>
      <c r="P576" s="295"/>
      <c r="Q576" s="295"/>
      <c r="R576" s="295"/>
      <c r="S576" s="296"/>
      <c r="T576" s="295"/>
      <c r="U576" s="296"/>
      <c r="V576" s="295"/>
      <c r="W576" s="295"/>
    </row>
    <row r="577" spans="1:23" ht="15.75" customHeight="1">
      <c r="A577" s="297"/>
      <c r="B577" s="295"/>
      <c r="C577" s="295"/>
      <c r="D577" s="295"/>
      <c r="E577" s="295"/>
      <c r="F577" s="295"/>
      <c r="G577" s="295"/>
      <c r="H577" s="295"/>
      <c r="I577" s="295"/>
      <c r="J577" s="295"/>
      <c r="K577" s="295"/>
      <c r="L577" s="295"/>
      <c r="M577" s="295"/>
      <c r="N577" s="295"/>
      <c r="O577" s="295"/>
      <c r="P577" s="295"/>
      <c r="Q577" s="295"/>
      <c r="R577" s="295"/>
      <c r="S577" s="296"/>
      <c r="T577" s="295"/>
      <c r="U577" s="296"/>
      <c r="V577" s="295"/>
      <c r="W577" s="295"/>
    </row>
    <row r="578" spans="1:23" ht="15.75" customHeight="1">
      <c r="A578" s="297"/>
      <c r="B578" s="295"/>
      <c r="C578" s="295"/>
      <c r="D578" s="295"/>
      <c r="E578" s="295"/>
      <c r="F578" s="295"/>
      <c r="G578" s="295"/>
      <c r="H578" s="295"/>
      <c r="I578" s="295"/>
      <c r="J578" s="295"/>
      <c r="K578" s="295"/>
      <c r="L578" s="295"/>
      <c r="M578" s="295"/>
      <c r="N578" s="295"/>
      <c r="O578" s="295"/>
      <c r="P578" s="295"/>
      <c r="Q578" s="295"/>
      <c r="R578" s="295"/>
      <c r="S578" s="296"/>
      <c r="T578" s="295"/>
      <c r="U578" s="296"/>
      <c r="V578" s="295"/>
      <c r="W578" s="295"/>
    </row>
    <row r="579" spans="1:23" ht="15.75" customHeight="1">
      <c r="A579" s="297"/>
      <c r="B579" s="295"/>
      <c r="C579" s="295"/>
      <c r="D579" s="295"/>
      <c r="E579" s="295"/>
      <c r="F579" s="295"/>
      <c r="G579" s="295"/>
      <c r="H579" s="295"/>
      <c r="I579" s="295"/>
      <c r="J579" s="295"/>
      <c r="K579" s="295"/>
      <c r="L579" s="295"/>
      <c r="M579" s="295"/>
      <c r="N579" s="295"/>
      <c r="O579" s="295"/>
      <c r="P579" s="295"/>
      <c r="Q579" s="295"/>
      <c r="R579" s="295"/>
      <c r="S579" s="296"/>
      <c r="T579" s="295"/>
      <c r="U579" s="296"/>
      <c r="V579" s="295"/>
      <c r="W579" s="295"/>
    </row>
    <row r="580" spans="1:23" ht="15.75" customHeight="1">
      <c r="A580" s="297"/>
      <c r="B580" s="295"/>
      <c r="C580" s="295"/>
      <c r="D580" s="295"/>
      <c r="E580" s="295"/>
      <c r="F580" s="295"/>
      <c r="G580" s="295"/>
      <c r="H580" s="295"/>
      <c r="I580" s="295"/>
      <c r="J580" s="295"/>
      <c r="K580" s="295"/>
      <c r="L580" s="295"/>
      <c r="M580" s="295"/>
      <c r="N580" s="295"/>
      <c r="O580" s="295"/>
      <c r="P580" s="295"/>
      <c r="Q580" s="295"/>
      <c r="R580" s="295"/>
      <c r="S580" s="296"/>
      <c r="T580" s="295"/>
      <c r="U580" s="296"/>
      <c r="V580" s="295"/>
      <c r="W580" s="295"/>
    </row>
    <row r="581" spans="1:23" ht="15.75" customHeight="1">
      <c r="A581" s="297"/>
      <c r="B581" s="295"/>
      <c r="C581" s="295"/>
      <c r="D581" s="295"/>
      <c r="E581" s="295"/>
      <c r="F581" s="295"/>
      <c r="G581" s="295"/>
      <c r="H581" s="295"/>
      <c r="I581" s="295"/>
      <c r="J581" s="295"/>
      <c r="K581" s="295"/>
      <c r="L581" s="295"/>
      <c r="M581" s="295"/>
      <c r="N581" s="295"/>
      <c r="O581" s="295"/>
      <c r="P581" s="295"/>
      <c r="Q581" s="295"/>
      <c r="R581" s="295"/>
      <c r="S581" s="296"/>
      <c r="T581" s="295"/>
      <c r="U581" s="296"/>
      <c r="V581" s="295"/>
      <c r="W581" s="295"/>
    </row>
    <row r="582" spans="1:23" ht="15.75" customHeight="1">
      <c r="A582" s="297"/>
      <c r="B582" s="295"/>
      <c r="C582" s="295"/>
      <c r="D582" s="295"/>
      <c r="E582" s="295"/>
      <c r="F582" s="295"/>
      <c r="G582" s="295"/>
      <c r="H582" s="295"/>
      <c r="I582" s="295"/>
      <c r="J582" s="295"/>
      <c r="K582" s="295"/>
      <c r="L582" s="295"/>
      <c r="M582" s="295"/>
      <c r="N582" s="295"/>
      <c r="O582" s="295"/>
      <c r="P582" s="295"/>
      <c r="Q582" s="295"/>
      <c r="R582" s="295"/>
      <c r="S582" s="296"/>
      <c r="T582" s="295"/>
      <c r="U582" s="296"/>
      <c r="V582" s="295"/>
      <c r="W582" s="295"/>
    </row>
    <row r="583" spans="1:23" ht="15.75" customHeight="1">
      <c r="A583" s="297"/>
      <c r="B583" s="295"/>
      <c r="C583" s="295"/>
      <c r="D583" s="295"/>
      <c r="E583" s="295"/>
      <c r="F583" s="295"/>
      <c r="G583" s="295"/>
      <c r="H583" s="295"/>
      <c r="I583" s="295"/>
      <c r="J583" s="295"/>
      <c r="K583" s="295"/>
      <c r="L583" s="295"/>
      <c r="M583" s="295"/>
      <c r="N583" s="295"/>
      <c r="O583" s="295"/>
      <c r="P583" s="295"/>
      <c r="Q583" s="295"/>
      <c r="R583" s="295"/>
      <c r="S583" s="296"/>
      <c r="T583" s="295"/>
      <c r="U583" s="296"/>
      <c r="V583" s="295"/>
      <c r="W583" s="295"/>
    </row>
    <row r="584" spans="1:23" ht="15.75" customHeight="1">
      <c r="A584" s="297"/>
      <c r="B584" s="295"/>
      <c r="C584" s="295"/>
      <c r="D584" s="295"/>
      <c r="E584" s="295"/>
      <c r="F584" s="295"/>
      <c r="G584" s="295"/>
      <c r="H584" s="295"/>
      <c r="I584" s="295"/>
      <c r="J584" s="295"/>
      <c r="K584" s="295"/>
      <c r="L584" s="295"/>
      <c r="M584" s="295"/>
      <c r="N584" s="295"/>
      <c r="O584" s="295"/>
      <c r="P584" s="295"/>
      <c r="Q584" s="295"/>
      <c r="R584" s="295"/>
      <c r="S584" s="296"/>
      <c r="T584" s="295"/>
      <c r="U584" s="296"/>
      <c r="V584" s="295"/>
      <c r="W584" s="295"/>
    </row>
    <row r="585" spans="1:23" ht="15.75" customHeight="1">
      <c r="A585" s="297"/>
      <c r="B585" s="295"/>
      <c r="C585" s="295"/>
      <c r="D585" s="295"/>
      <c r="E585" s="295"/>
      <c r="F585" s="295"/>
      <c r="G585" s="295"/>
      <c r="H585" s="295"/>
      <c r="I585" s="295"/>
      <c r="J585" s="295"/>
      <c r="K585" s="295"/>
      <c r="L585" s="295"/>
      <c r="M585" s="295"/>
      <c r="N585" s="295"/>
      <c r="O585" s="295"/>
      <c r="P585" s="295"/>
      <c r="Q585" s="295"/>
      <c r="R585" s="295"/>
      <c r="S585" s="296"/>
      <c r="T585" s="295"/>
      <c r="U585" s="296"/>
      <c r="V585" s="295"/>
      <c r="W585" s="295"/>
    </row>
    <row r="586" spans="1:23" ht="15.75" customHeight="1">
      <c r="A586" s="297"/>
      <c r="B586" s="295"/>
      <c r="C586" s="295"/>
      <c r="D586" s="295"/>
      <c r="E586" s="295"/>
      <c r="F586" s="295"/>
      <c r="G586" s="295"/>
      <c r="H586" s="295"/>
      <c r="I586" s="295"/>
      <c r="J586" s="295"/>
      <c r="K586" s="295"/>
      <c r="L586" s="295"/>
      <c r="M586" s="295"/>
      <c r="N586" s="295"/>
      <c r="O586" s="295"/>
      <c r="P586" s="295"/>
      <c r="Q586" s="295"/>
      <c r="R586" s="295"/>
      <c r="S586" s="296"/>
      <c r="T586" s="295"/>
      <c r="U586" s="296"/>
      <c r="V586" s="295"/>
      <c r="W586" s="295"/>
    </row>
    <row r="587" spans="1:23" ht="15.75" customHeight="1">
      <c r="A587" s="297"/>
      <c r="B587" s="295"/>
      <c r="C587" s="295"/>
      <c r="D587" s="295"/>
      <c r="E587" s="295"/>
      <c r="F587" s="295"/>
      <c r="G587" s="295"/>
      <c r="H587" s="295"/>
      <c r="I587" s="295"/>
      <c r="J587" s="295"/>
      <c r="K587" s="295"/>
      <c r="L587" s="295"/>
      <c r="M587" s="295"/>
      <c r="N587" s="295"/>
      <c r="O587" s="295"/>
      <c r="P587" s="295"/>
      <c r="Q587" s="295"/>
      <c r="R587" s="295"/>
      <c r="S587" s="296"/>
      <c r="T587" s="295"/>
      <c r="U587" s="296"/>
      <c r="V587" s="295"/>
      <c r="W587" s="295"/>
    </row>
    <row r="588" spans="1:23" ht="15.75" customHeight="1">
      <c r="A588" s="297"/>
      <c r="B588" s="295"/>
      <c r="C588" s="295"/>
      <c r="D588" s="295"/>
      <c r="E588" s="295"/>
      <c r="F588" s="295"/>
      <c r="G588" s="295"/>
      <c r="H588" s="295"/>
      <c r="I588" s="295"/>
      <c r="J588" s="295"/>
      <c r="K588" s="295"/>
      <c r="L588" s="295"/>
      <c r="M588" s="295"/>
      <c r="N588" s="295"/>
      <c r="O588" s="295"/>
      <c r="P588" s="295"/>
      <c r="Q588" s="295"/>
      <c r="R588" s="295"/>
      <c r="S588" s="296"/>
      <c r="T588" s="295"/>
      <c r="U588" s="296"/>
      <c r="V588" s="295"/>
      <c r="W588" s="295"/>
    </row>
    <row r="589" spans="1:23" ht="15.75" customHeight="1">
      <c r="A589" s="297"/>
      <c r="B589" s="295"/>
      <c r="C589" s="295"/>
      <c r="D589" s="295"/>
      <c r="E589" s="295"/>
      <c r="F589" s="295"/>
      <c r="G589" s="295"/>
      <c r="H589" s="295"/>
      <c r="I589" s="295"/>
      <c r="J589" s="295"/>
      <c r="K589" s="295"/>
      <c r="L589" s="295"/>
      <c r="M589" s="295"/>
      <c r="N589" s="295"/>
      <c r="O589" s="295"/>
      <c r="P589" s="295"/>
      <c r="Q589" s="295"/>
      <c r="R589" s="295"/>
      <c r="S589" s="296"/>
      <c r="T589" s="295"/>
      <c r="U589" s="296"/>
      <c r="V589" s="295"/>
      <c r="W589" s="295"/>
    </row>
    <row r="590" spans="1:23" ht="15.75" customHeight="1">
      <c r="A590" s="297"/>
      <c r="B590" s="295"/>
      <c r="C590" s="295"/>
      <c r="D590" s="295"/>
      <c r="E590" s="295"/>
      <c r="F590" s="295"/>
      <c r="G590" s="295"/>
      <c r="H590" s="295"/>
      <c r="I590" s="295"/>
      <c r="J590" s="295"/>
      <c r="K590" s="295"/>
      <c r="L590" s="295"/>
      <c r="M590" s="295"/>
      <c r="N590" s="295"/>
      <c r="O590" s="295"/>
      <c r="P590" s="295"/>
      <c r="Q590" s="295"/>
      <c r="R590" s="295"/>
      <c r="S590" s="296"/>
      <c r="T590" s="295"/>
      <c r="U590" s="296"/>
      <c r="V590" s="295"/>
      <c r="W590" s="295"/>
    </row>
    <row r="591" spans="1:23" ht="15.75" customHeight="1">
      <c r="A591" s="297"/>
      <c r="B591" s="295"/>
      <c r="C591" s="295"/>
      <c r="D591" s="295"/>
      <c r="E591" s="295"/>
      <c r="F591" s="295"/>
      <c r="G591" s="295"/>
      <c r="H591" s="295"/>
      <c r="I591" s="295"/>
      <c r="J591" s="295"/>
      <c r="K591" s="295"/>
      <c r="L591" s="295"/>
      <c r="M591" s="295"/>
      <c r="N591" s="295"/>
      <c r="O591" s="295"/>
      <c r="P591" s="295"/>
      <c r="Q591" s="295"/>
      <c r="R591" s="295"/>
      <c r="S591" s="296"/>
      <c r="T591" s="295"/>
      <c r="U591" s="296"/>
      <c r="V591" s="295"/>
      <c r="W591" s="295"/>
    </row>
    <row r="592" spans="1:23" ht="15.75" customHeight="1">
      <c r="A592" s="297"/>
      <c r="B592" s="295"/>
      <c r="C592" s="295"/>
      <c r="D592" s="295"/>
      <c r="E592" s="295"/>
      <c r="F592" s="295"/>
      <c r="G592" s="295"/>
      <c r="H592" s="295"/>
      <c r="I592" s="295"/>
      <c r="J592" s="295"/>
      <c r="K592" s="295"/>
      <c r="L592" s="295"/>
      <c r="M592" s="295"/>
      <c r="N592" s="295"/>
      <c r="O592" s="295"/>
      <c r="P592" s="295"/>
      <c r="Q592" s="295"/>
      <c r="R592" s="295"/>
      <c r="S592" s="296"/>
      <c r="T592" s="295"/>
      <c r="U592" s="296"/>
      <c r="V592" s="295"/>
      <c r="W592" s="295"/>
    </row>
    <row r="593" spans="1:23" ht="15.75" customHeight="1">
      <c r="A593" s="297"/>
      <c r="B593" s="295"/>
      <c r="C593" s="295"/>
      <c r="D593" s="295"/>
      <c r="E593" s="295"/>
      <c r="F593" s="295"/>
      <c r="G593" s="295"/>
      <c r="H593" s="295"/>
      <c r="I593" s="295"/>
      <c r="J593" s="295"/>
      <c r="K593" s="295"/>
      <c r="L593" s="295"/>
      <c r="M593" s="295"/>
      <c r="N593" s="295"/>
      <c r="O593" s="295"/>
      <c r="P593" s="295"/>
      <c r="Q593" s="295"/>
      <c r="R593" s="295"/>
      <c r="S593" s="296"/>
      <c r="T593" s="295"/>
      <c r="U593" s="296"/>
      <c r="V593" s="295"/>
      <c r="W593" s="295"/>
    </row>
    <row r="594" spans="1:23" ht="15.75" customHeight="1">
      <c r="A594" s="297"/>
      <c r="B594" s="295"/>
      <c r="C594" s="295"/>
      <c r="D594" s="295"/>
      <c r="E594" s="295"/>
      <c r="F594" s="295"/>
      <c r="G594" s="295"/>
      <c r="H594" s="295"/>
      <c r="I594" s="295"/>
      <c r="J594" s="295"/>
      <c r="K594" s="295"/>
      <c r="L594" s="295"/>
      <c r="M594" s="295"/>
      <c r="N594" s="295"/>
      <c r="O594" s="295"/>
      <c r="P594" s="295"/>
      <c r="Q594" s="295"/>
      <c r="R594" s="295"/>
      <c r="S594" s="296"/>
      <c r="T594" s="295"/>
      <c r="U594" s="296"/>
      <c r="V594" s="295"/>
      <c r="W594" s="295"/>
    </row>
    <row r="595" spans="1:23" ht="15.75" customHeight="1">
      <c r="A595" s="297"/>
      <c r="B595" s="295"/>
      <c r="C595" s="295"/>
      <c r="D595" s="295"/>
      <c r="E595" s="295"/>
      <c r="F595" s="295"/>
      <c r="G595" s="295"/>
      <c r="H595" s="295"/>
      <c r="I595" s="295"/>
      <c r="J595" s="295"/>
      <c r="K595" s="295"/>
      <c r="L595" s="295"/>
      <c r="M595" s="295"/>
      <c r="N595" s="295"/>
      <c r="O595" s="295"/>
      <c r="P595" s="295"/>
      <c r="Q595" s="295"/>
      <c r="R595" s="295"/>
      <c r="S595" s="296"/>
      <c r="T595" s="295"/>
      <c r="U595" s="296"/>
      <c r="V595" s="295"/>
      <c r="W595" s="295"/>
    </row>
    <row r="596" spans="1:23" ht="15.75" customHeight="1">
      <c r="A596" s="297"/>
      <c r="B596" s="295"/>
      <c r="C596" s="295"/>
      <c r="D596" s="295"/>
      <c r="E596" s="295"/>
      <c r="F596" s="295"/>
      <c r="G596" s="295"/>
      <c r="H596" s="295"/>
      <c r="I596" s="295"/>
      <c r="J596" s="295"/>
      <c r="K596" s="295"/>
      <c r="L596" s="295"/>
      <c r="M596" s="295"/>
      <c r="N596" s="295"/>
      <c r="O596" s="295"/>
      <c r="P596" s="295"/>
      <c r="Q596" s="295"/>
      <c r="R596" s="295"/>
      <c r="S596" s="296"/>
      <c r="T596" s="295"/>
      <c r="U596" s="296"/>
      <c r="V596" s="295"/>
      <c r="W596" s="295"/>
    </row>
    <row r="597" spans="1:23" ht="15.75" customHeight="1">
      <c r="A597" s="297"/>
      <c r="B597" s="295"/>
      <c r="C597" s="295"/>
      <c r="D597" s="295"/>
      <c r="E597" s="295"/>
      <c r="F597" s="295"/>
      <c r="G597" s="295"/>
      <c r="H597" s="295"/>
      <c r="I597" s="295"/>
      <c r="J597" s="295"/>
      <c r="K597" s="295"/>
      <c r="L597" s="295"/>
      <c r="M597" s="295"/>
      <c r="N597" s="295"/>
      <c r="O597" s="295"/>
      <c r="P597" s="295"/>
      <c r="Q597" s="295"/>
      <c r="R597" s="295"/>
      <c r="S597" s="296"/>
      <c r="T597" s="295"/>
      <c r="U597" s="296"/>
      <c r="V597" s="295"/>
      <c r="W597" s="295"/>
    </row>
    <row r="598" spans="1:23" ht="15.75" customHeight="1">
      <c r="A598" s="297"/>
      <c r="B598" s="295"/>
      <c r="C598" s="295"/>
      <c r="D598" s="295"/>
      <c r="E598" s="295"/>
      <c r="F598" s="295"/>
      <c r="G598" s="295"/>
      <c r="H598" s="295"/>
      <c r="I598" s="295"/>
      <c r="J598" s="295"/>
      <c r="K598" s="295"/>
      <c r="L598" s="295"/>
      <c r="M598" s="295"/>
      <c r="N598" s="295"/>
      <c r="O598" s="295"/>
      <c r="P598" s="295"/>
      <c r="Q598" s="295"/>
      <c r="R598" s="295"/>
      <c r="S598" s="296"/>
      <c r="T598" s="295"/>
      <c r="U598" s="296"/>
      <c r="V598" s="295"/>
      <c r="W598" s="295"/>
    </row>
    <row r="599" spans="1:23" ht="15.75" customHeight="1">
      <c r="A599" s="297"/>
      <c r="B599" s="295"/>
      <c r="C599" s="295"/>
      <c r="D599" s="295"/>
      <c r="E599" s="295"/>
      <c r="F599" s="295"/>
      <c r="G599" s="295"/>
      <c r="H599" s="295"/>
      <c r="I599" s="295"/>
      <c r="J599" s="295"/>
      <c r="K599" s="295"/>
      <c r="L599" s="295"/>
      <c r="M599" s="295"/>
      <c r="N599" s="295"/>
      <c r="O599" s="295"/>
      <c r="P599" s="295"/>
      <c r="Q599" s="295"/>
      <c r="R599" s="295"/>
      <c r="S599" s="296"/>
      <c r="T599" s="295"/>
      <c r="U599" s="296"/>
      <c r="V599" s="295"/>
      <c r="W599" s="295"/>
    </row>
    <row r="600" spans="1:23" ht="15.75" customHeight="1">
      <c r="A600" s="297"/>
      <c r="B600" s="295"/>
      <c r="C600" s="295"/>
      <c r="D600" s="295"/>
      <c r="E600" s="295"/>
      <c r="F600" s="295"/>
      <c r="G600" s="295"/>
      <c r="H600" s="295"/>
      <c r="I600" s="295"/>
      <c r="J600" s="295"/>
      <c r="K600" s="295"/>
      <c r="L600" s="295"/>
      <c r="M600" s="295"/>
      <c r="N600" s="295"/>
      <c r="O600" s="295"/>
      <c r="P600" s="295"/>
      <c r="Q600" s="295"/>
      <c r="R600" s="295"/>
      <c r="S600" s="296"/>
      <c r="T600" s="295"/>
      <c r="U600" s="296"/>
      <c r="V600" s="295"/>
      <c r="W600" s="295"/>
    </row>
    <row r="601" spans="1:23" ht="15.75" customHeight="1">
      <c r="A601" s="297"/>
      <c r="B601" s="295"/>
      <c r="C601" s="295"/>
      <c r="D601" s="295"/>
      <c r="E601" s="295"/>
      <c r="F601" s="295"/>
      <c r="G601" s="295"/>
      <c r="H601" s="295"/>
      <c r="I601" s="295"/>
      <c r="J601" s="295"/>
      <c r="K601" s="295"/>
      <c r="L601" s="295"/>
      <c r="M601" s="295"/>
      <c r="N601" s="295"/>
      <c r="O601" s="295"/>
      <c r="P601" s="295"/>
      <c r="Q601" s="295"/>
      <c r="R601" s="295"/>
      <c r="S601" s="296"/>
      <c r="T601" s="295"/>
      <c r="U601" s="296"/>
      <c r="V601" s="295"/>
      <c r="W601" s="295"/>
    </row>
    <row r="602" spans="1:23" ht="15.75" customHeight="1">
      <c r="A602" s="297"/>
      <c r="B602" s="295"/>
      <c r="C602" s="295"/>
      <c r="D602" s="295"/>
      <c r="E602" s="295"/>
      <c r="F602" s="295"/>
      <c r="G602" s="295"/>
      <c r="H602" s="295"/>
      <c r="I602" s="295"/>
      <c r="J602" s="295"/>
      <c r="K602" s="295"/>
      <c r="L602" s="295"/>
      <c r="M602" s="295"/>
      <c r="N602" s="295"/>
      <c r="O602" s="295"/>
      <c r="P602" s="295"/>
      <c r="Q602" s="295"/>
      <c r="R602" s="295"/>
      <c r="S602" s="296"/>
      <c r="T602" s="295"/>
      <c r="U602" s="296"/>
      <c r="V602" s="295"/>
      <c r="W602" s="295"/>
    </row>
    <row r="603" spans="1:23" ht="15.75" customHeight="1">
      <c r="A603" s="297"/>
      <c r="B603" s="295"/>
      <c r="C603" s="295"/>
      <c r="D603" s="295"/>
      <c r="E603" s="295"/>
      <c r="F603" s="295"/>
      <c r="G603" s="295"/>
      <c r="H603" s="295"/>
      <c r="I603" s="295"/>
      <c r="J603" s="295"/>
      <c r="K603" s="295"/>
      <c r="L603" s="295"/>
      <c r="M603" s="295"/>
      <c r="N603" s="295"/>
      <c r="O603" s="295"/>
      <c r="P603" s="295"/>
      <c r="Q603" s="295"/>
      <c r="R603" s="295"/>
      <c r="S603" s="296"/>
      <c r="T603" s="295"/>
      <c r="U603" s="296"/>
      <c r="V603" s="295"/>
      <c r="W603" s="295"/>
    </row>
    <row r="604" spans="1:23" ht="15.75" customHeight="1">
      <c r="A604" s="297"/>
      <c r="B604" s="295"/>
      <c r="C604" s="295"/>
      <c r="D604" s="295"/>
      <c r="E604" s="295"/>
      <c r="F604" s="295"/>
      <c r="G604" s="295"/>
      <c r="H604" s="295"/>
      <c r="I604" s="295"/>
      <c r="J604" s="295"/>
      <c r="K604" s="295"/>
      <c r="L604" s="295"/>
      <c r="M604" s="295"/>
      <c r="N604" s="295"/>
      <c r="O604" s="295"/>
      <c r="P604" s="295"/>
      <c r="Q604" s="295"/>
      <c r="R604" s="295"/>
      <c r="S604" s="296"/>
      <c r="T604" s="295"/>
      <c r="U604" s="296"/>
      <c r="V604" s="295"/>
      <c r="W604" s="295"/>
    </row>
    <row r="605" spans="1:23" ht="15.75" customHeight="1">
      <c r="A605" s="297"/>
      <c r="B605" s="295"/>
      <c r="C605" s="295"/>
      <c r="D605" s="295"/>
      <c r="E605" s="295"/>
      <c r="F605" s="295"/>
      <c r="G605" s="295"/>
      <c r="H605" s="295"/>
      <c r="I605" s="295"/>
      <c r="J605" s="295"/>
      <c r="K605" s="295"/>
      <c r="L605" s="295"/>
      <c r="M605" s="295"/>
      <c r="N605" s="295"/>
      <c r="O605" s="295"/>
      <c r="P605" s="295"/>
      <c r="Q605" s="295"/>
      <c r="R605" s="295"/>
      <c r="S605" s="296"/>
      <c r="T605" s="295"/>
      <c r="U605" s="296"/>
      <c r="V605" s="295"/>
      <c r="W605" s="295"/>
    </row>
    <row r="606" spans="1:23" ht="15.75" customHeight="1">
      <c r="A606" s="297"/>
      <c r="B606" s="295"/>
      <c r="C606" s="295"/>
      <c r="D606" s="295"/>
      <c r="E606" s="295"/>
      <c r="F606" s="295"/>
      <c r="G606" s="295"/>
      <c r="H606" s="295"/>
      <c r="I606" s="295"/>
      <c r="J606" s="295"/>
      <c r="K606" s="295"/>
      <c r="L606" s="295"/>
      <c r="M606" s="295"/>
      <c r="N606" s="295"/>
      <c r="O606" s="295"/>
      <c r="P606" s="295"/>
      <c r="Q606" s="295"/>
      <c r="R606" s="295"/>
      <c r="S606" s="296"/>
      <c r="T606" s="295"/>
      <c r="U606" s="296"/>
      <c r="V606" s="295"/>
      <c r="W606" s="295"/>
    </row>
    <row r="607" spans="1:23" ht="15.75" customHeight="1">
      <c r="A607" s="297"/>
      <c r="B607" s="295"/>
      <c r="C607" s="295"/>
      <c r="D607" s="295"/>
      <c r="E607" s="295"/>
      <c r="F607" s="295"/>
      <c r="G607" s="295"/>
      <c r="H607" s="295"/>
      <c r="I607" s="295"/>
      <c r="J607" s="295"/>
      <c r="K607" s="295"/>
      <c r="L607" s="295"/>
      <c r="M607" s="295"/>
      <c r="N607" s="295"/>
      <c r="O607" s="295"/>
      <c r="P607" s="295"/>
      <c r="Q607" s="295"/>
      <c r="R607" s="295"/>
      <c r="S607" s="296"/>
      <c r="T607" s="295"/>
      <c r="U607" s="296"/>
      <c r="V607" s="295"/>
      <c r="W607" s="295"/>
    </row>
    <row r="608" spans="1:23" ht="15.75" customHeight="1">
      <c r="A608" s="297"/>
      <c r="B608" s="295"/>
      <c r="C608" s="295"/>
      <c r="D608" s="295"/>
      <c r="E608" s="295"/>
      <c r="F608" s="295"/>
      <c r="G608" s="295"/>
      <c r="H608" s="295"/>
      <c r="I608" s="295"/>
      <c r="J608" s="295"/>
      <c r="K608" s="295"/>
      <c r="L608" s="295"/>
      <c r="M608" s="295"/>
      <c r="N608" s="295"/>
      <c r="O608" s="295"/>
      <c r="P608" s="295"/>
      <c r="Q608" s="295"/>
      <c r="R608" s="295"/>
      <c r="S608" s="296"/>
      <c r="T608" s="295"/>
      <c r="U608" s="296"/>
      <c r="V608" s="295"/>
      <c r="W608" s="295"/>
    </row>
    <row r="609" spans="1:23" ht="15.75" customHeight="1">
      <c r="A609" s="297"/>
      <c r="B609" s="295"/>
      <c r="C609" s="295"/>
      <c r="D609" s="295"/>
      <c r="E609" s="295"/>
      <c r="F609" s="295"/>
      <c r="G609" s="295"/>
      <c r="H609" s="295"/>
      <c r="I609" s="295"/>
      <c r="J609" s="295"/>
      <c r="K609" s="295"/>
      <c r="L609" s="295"/>
      <c r="M609" s="295"/>
      <c r="N609" s="295"/>
      <c r="O609" s="295"/>
      <c r="P609" s="295"/>
      <c r="Q609" s="295"/>
      <c r="R609" s="295"/>
      <c r="S609" s="296"/>
      <c r="T609" s="295"/>
      <c r="U609" s="296"/>
      <c r="V609" s="295"/>
      <c r="W609" s="295"/>
    </row>
    <row r="610" spans="1:23" ht="15.75" customHeight="1">
      <c r="A610" s="297"/>
      <c r="B610" s="295"/>
      <c r="C610" s="295"/>
      <c r="D610" s="295"/>
      <c r="E610" s="295"/>
      <c r="F610" s="295"/>
      <c r="G610" s="295"/>
      <c r="H610" s="295"/>
      <c r="I610" s="295"/>
      <c r="J610" s="295"/>
      <c r="K610" s="295"/>
      <c r="L610" s="295"/>
      <c r="M610" s="295"/>
      <c r="N610" s="295"/>
      <c r="O610" s="295"/>
      <c r="P610" s="295"/>
      <c r="Q610" s="295"/>
      <c r="R610" s="295"/>
      <c r="S610" s="296"/>
      <c r="T610" s="295"/>
      <c r="U610" s="296"/>
      <c r="V610" s="295"/>
      <c r="W610" s="295"/>
    </row>
    <row r="611" spans="1:23" ht="15.75" customHeight="1">
      <c r="A611" s="297"/>
      <c r="B611" s="295"/>
      <c r="C611" s="295"/>
      <c r="D611" s="295"/>
      <c r="E611" s="295"/>
      <c r="F611" s="295"/>
      <c r="G611" s="295"/>
      <c r="H611" s="295"/>
      <c r="I611" s="295"/>
      <c r="J611" s="295"/>
      <c r="K611" s="295"/>
      <c r="L611" s="295"/>
      <c r="M611" s="295"/>
      <c r="N611" s="295"/>
      <c r="O611" s="295"/>
      <c r="P611" s="295"/>
      <c r="Q611" s="295"/>
      <c r="R611" s="295"/>
      <c r="S611" s="296"/>
      <c r="T611" s="295"/>
      <c r="U611" s="296"/>
      <c r="V611" s="295"/>
      <c r="W611" s="295"/>
    </row>
    <row r="612" spans="1:23" ht="15.75" customHeight="1">
      <c r="A612" s="297"/>
      <c r="B612" s="295"/>
      <c r="C612" s="295"/>
      <c r="D612" s="295"/>
      <c r="E612" s="295"/>
      <c r="F612" s="295"/>
      <c r="G612" s="295"/>
      <c r="H612" s="295"/>
      <c r="I612" s="295"/>
      <c r="J612" s="295"/>
      <c r="K612" s="295"/>
      <c r="L612" s="295"/>
      <c r="M612" s="295"/>
      <c r="N612" s="295"/>
      <c r="O612" s="295"/>
      <c r="P612" s="295"/>
      <c r="Q612" s="295"/>
      <c r="R612" s="295"/>
      <c r="S612" s="296"/>
      <c r="T612" s="295"/>
      <c r="U612" s="296"/>
      <c r="V612" s="295"/>
      <c r="W612" s="295"/>
    </row>
    <row r="613" spans="1:23" ht="15.75" customHeight="1">
      <c r="A613" s="297"/>
      <c r="B613" s="295"/>
      <c r="C613" s="295"/>
      <c r="D613" s="295"/>
      <c r="E613" s="295"/>
      <c r="F613" s="295"/>
      <c r="G613" s="295"/>
      <c r="H613" s="295"/>
      <c r="I613" s="295"/>
      <c r="J613" s="295"/>
      <c r="K613" s="295"/>
      <c r="L613" s="295"/>
      <c r="M613" s="295"/>
      <c r="N613" s="295"/>
      <c r="O613" s="295"/>
      <c r="P613" s="295"/>
      <c r="Q613" s="295"/>
      <c r="R613" s="295"/>
      <c r="S613" s="296"/>
      <c r="T613" s="295"/>
      <c r="U613" s="296"/>
      <c r="V613" s="295"/>
      <c r="W613" s="295"/>
    </row>
    <row r="614" spans="1:23" ht="15.75" customHeight="1">
      <c r="A614" s="297"/>
      <c r="B614" s="295"/>
      <c r="C614" s="295"/>
      <c r="D614" s="295"/>
      <c r="E614" s="295"/>
      <c r="F614" s="295"/>
      <c r="G614" s="295"/>
      <c r="H614" s="295"/>
      <c r="I614" s="295"/>
      <c r="J614" s="295"/>
      <c r="K614" s="295"/>
      <c r="L614" s="295"/>
      <c r="M614" s="295"/>
      <c r="N614" s="295"/>
      <c r="O614" s="295"/>
      <c r="P614" s="295"/>
      <c r="Q614" s="295"/>
      <c r="R614" s="295"/>
      <c r="S614" s="296"/>
      <c r="T614" s="295"/>
      <c r="U614" s="296"/>
      <c r="V614" s="295"/>
      <c r="W614" s="295"/>
    </row>
    <row r="615" spans="1:23" ht="15.75" customHeight="1">
      <c r="A615" s="297"/>
      <c r="B615" s="295"/>
      <c r="C615" s="295"/>
      <c r="D615" s="295"/>
      <c r="E615" s="295"/>
      <c r="F615" s="295"/>
      <c r="G615" s="295"/>
      <c r="H615" s="295"/>
      <c r="I615" s="295"/>
      <c r="J615" s="295"/>
      <c r="K615" s="295"/>
      <c r="L615" s="295"/>
      <c r="M615" s="295"/>
      <c r="N615" s="295"/>
      <c r="O615" s="295"/>
      <c r="P615" s="295"/>
      <c r="Q615" s="295"/>
      <c r="R615" s="295"/>
      <c r="S615" s="296"/>
      <c r="T615" s="295"/>
      <c r="U615" s="296"/>
      <c r="V615" s="295"/>
      <c r="W615" s="295"/>
    </row>
    <row r="616" spans="1:23" ht="15.75" customHeight="1">
      <c r="A616" s="297"/>
      <c r="B616" s="295"/>
      <c r="C616" s="295"/>
      <c r="D616" s="295"/>
      <c r="E616" s="295"/>
      <c r="F616" s="295"/>
      <c r="G616" s="295"/>
      <c r="H616" s="295"/>
      <c r="I616" s="295"/>
      <c r="J616" s="295"/>
      <c r="K616" s="295"/>
      <c r="L616" s="295"/>
      <c r="M616" s="295"/>
      <c r="N616" s="295"/>
      <c r="O616" s="295"/>
      <c r="P616" s="295"/>
      <c r="Q616" s="295"/>
      <c r="R616" s="295"/>
      <c r="S616" s="296"/>
      <c r="T616" s="295"/>
      <c r="U616" s="296"/>
      <c r="V616" s="295"/>
      <c r="W616" s="295"/>
    </row>
    <row r="617" spans="1:23" ht="15.75" customHeight="1">
      <c r="A617" s="297"/>
      <c r="B617" s="295"/>
      <c r="C617" s="295"/>
      <c r="D617" s="295"/>
      <c r="E617" s="295"/>
      <c r="F617" s="295"/>
      <c r="G617" s="295"/>
      <c r="H617" s="295"/>
      <c r="I617" s="295"/>
      <c r="J617" s="295"/>
      <c r="K617" s="295"/>
      <c r="L617" s="295"/>
      <c r="M617" s="295"/>
      <c r="N617" s="295"/>
      <c r="O617" s="295"/>
      <c r="P617" s="295"/>
      <c r="Q617" s="295"/>
      <c r="R617" s="295"/>
      <c r="S617" s="296"/>
      <c r="T617" s="295"/>
      <c r="U617" s="296"/>
      <c r="V617" s="295"/>
      <c r="W617" s="295"/>
    </row>
    <row r="618" spans="1:23" ht="15.75" customHeight="1">
      <c r="A618" s="297"/>
      <c r="B618" s="295"/>
      <c r="C618" s="295"/>
      <c r="D618" s="295"/>
      <c r="E618" s="295"/>
      <c r="F618" s="295"/>
      <c r="G618" s="295"/>
      <c r="H618" s="295"/>
      <c r="I618" s="295"/>
      <c r="J618" s="295"/>
      <c r="K618" s="295"/>
      <c r="L618" s="295"/>
      <c r="M618" s="295"/>
      <c r="N618" s="295"/>
      <c r="O618" s="295"/>
      <c r="P618" s="295"/>
      <c r="Q618" s="295"/>
      <c r="R618" s="295"/>
      <c r="S618" s="296"/>
      <c r="T618" s="295"/>
      <c r="U618" s="296"/>
      <c r="V618" s="295"/>
      <c r="W618" s="295"/>
    </row>
    <row r="619" spans="1:23" ht="15.75" customHeight="1">
      <c r="A619" s="297"/>
      <c r="B619" s="295"/>
      <c r="C619" s="295"/>
      <c r="D619" s="295"/>
      <c r="E619" s="295"/>
      <c r="F619" s="295"/>
      <c r="G619" s="295"/>
      <c r="H619" s="295"/>
      <c r="I619" s="295"/>
      <c r="J619" s="295"/>
      <c r="K619" s="295"/>
      <c r="L619" s="295"/>
      <c r="M619" s="295"/>
      <c r="N619" s="295"/>
      <c r="O619" s="295"/>
      <c r="P619" s="295"/>
      <c r="Q619" s="295"/>
      <c r="R619" s="295"/>
      <c r="S619" s="296"/>
      <c r="T619" s="295"/>
      <c r="U619" s="296"/>
      <c r="V619" s="295"/>
      <c r="W619" s="295"/>
    </row>
    <row r="620" spans="1:23" ht="15.75" customHeight="1">
      <c r="A620" s="297"/>
      <c r="B620" s="295"/>
      <c r="C620" s="295"/>
      <c r="D620" s="295"/>
      <c r="E620" s="295"/>
      <c r="F620" s="295"/>
      <c r="G620" s="295"/>
      <c r="H620" s="295"/>
      <c r="I620" s="295"/>
      <c r="J620" s="295"/>
      <c r="K620" s="295"/>
      <c r="L620" s="295"/>
      <c r="M620" s="295"/>
      <c r="N620" s="295"/>
      <c r="O620" s="295"/>
      <c r="P620" s="295"/>
      <c r="Q620" s="295"/>
      <c r="R620" s="295"/>
      <c r="S620" s="296"/>
      <c r="T620" s="295"/>
      <c r="U620" s="296"/>
      <c r="V620" s="295"/>
      <c r="W620" s="295"/>
    </row>
    <row r="621" spans="1:23" ht="15.75" customHeight="1">
      <c r="A621" s="297"/>
      <c r="B621" s="295"/>
      <c r="C621" s="295"/>
      <c r="D621" s="295"/>
      <c r="E621" s="295"/>
      <c r="F621" s="295"/>
      <c r="G621" s="295"/>
      <c r="H621" s="295"/>
      <c r="I621" s="295"/>
      <c r="J621" s="295"/>
      <c r="K621" s="295"/>
      <c r="L621" s="295"/>
      <c r="M621" s="295"/>
      <c r="N621" s="295"/>
      <c r="O621" s="295"/>
      <c r="P621" s="295"/>
      <c r="Q621" s="295"/>
      <c r="R621" s="295"/>
      <c r="S621" s="296"/>
      <c r="T621" s="295"/>
      <c r="U621" s="296"/>
      <c r="V621" s="295"/>
      <c r="W621" s="295"/>
    </row>
    <row r="622" spans="1:23" ht="15.75" customHeight="1">
      <c r="A622" s="297"/>
      <c r="B622" s="295"/>
      <c r="C622" s="295"/>
      <c r="D622" s="295"/>
      <c r="E622" s="295"/>
      <c r="F622" s="295"/>
      <c r="G622" s="295"/>
      <c r="H622" s="295"/>
      <c r="I622" s="295"/>
      <c r="J622" s="295"/>
      <c r="K622" s="295"/>
      <c r="L622" s="295"/>
      <c r="M622" s="295"/>
      <c r="N622" s="295"/>
      <c r="O622" s="295"/>
      <c r="P622" s="295"/>
      <c r="Q622" s="295"/>
      <c r="R622" s="295"/>
      <c r="S622" s="296"/>
      <c r="T622" s="295"/>
      <c r="U622" s="296"/>
      <c r="V622" s="295"/>
      <c r="W622" s="295"/>
    </row>
    <row r="623" spans="1:23" ht="15.75" customHeight="1">
      <c r="A623" s="297"/>
      <c r="B623" s="295"/>
      <c r="C623" s="295"/>
      <c r="D623" s="295"/>
      <c r="E623" s="295"/>
      <c r="F623" s="295"/>
      <c r="G623" s="295"/>
      <c r="H623" s="295"/>
      <c r="I623" s="295"/>
      <c r="J623" s="295"/>
      <c r="K623" s="295"/>
      <c r="L623" s="295"/>
      <c r="M623" s="295"/>
      <c r="N623" s="295"/>
      <c r="O623" s="295"/>
      <c r="P623" s="295"/>
      <c r="Q623" s="295"/>
      <c r="R623" s="295"/>
      <c r="S623" s="296"/>
      <c r="T623" s="295"/>
      <c r="U623" s="296"/>
      <c r="V623" s="295"/>
      <c r="W623" s="295"/>
    </row>
    <row r="624" spans="1:23" ht="15.75" customHeight="1">
      <c r="A624" s="297"/>
      <c r="B624" s="295"/>
      <c r="C624" s="295"/>
      <c r="D624" s="295"/>
      <c r="E624" s="295"/>
      <c r="F624" s="295"/>
      <c r="G624" s="295"/>
      <c r="H624" s="295"/>
      <c r="I624" s="295"/>
      <c r="J624" s="295"/>
      <c r="K624" s="295"/>
      <c r="L624" s="295"/>
      <c r="M624" s="295"/>
      <c r="N624" s="295"/>
      <c r="O624" s="295"/>
      <c r="P624" s="295"/>
      <c r="Q624" s="295"/>
      <c r="R624" s="295"/>
      <c r="S624" s="296"/>
      <c r="T624" s="295"/>
      <c r="U624" s="296"/>
      <c r="V624" s="295"/>
      <c r="W624" s="295"/>
    </row>
    <row r="625" spans="1:23" ht="15.75" customHeight="1">
      <c r="A625" s="297"/>
      <c r="B625" s="295"/>
      <c r="C625" s="295"/>
      <c r="D625" s="295"/>
      <c r="E625" s="295"/>
      <c r="F625" s="295"/>
      <c r="G625" s="295"/>
      <c r="H625" s="295"/>
      <c r="I625" s="295"/>
      <c r="J625" s="295"/>
      <c r="K625" s="295"/>
      <c r="L625" s="295"/>
      <c r="M625" s="295"/>
      <c r="N625" s="295"/>
      <c r="O625" s="295"/>
      <c r="P625" s="295"/>
      <c r="Q625" s="295"/>
      <c r="R625" s="295"/>
      <c r="S625" s="296"/>
      <c r="T625" s="295"/>
      <c r="U625" s="296"/>
      <c r="V625" s="295"/>
      <c r="W625" s="295"/>
    </row>
    <row r="626" spans="1:23" ht="15.75" customHeight="1">
      <c r="A626" s="297"/>
      <c r="B626" s="295"/>
      <c r="C626" s="295"/>
      <c r="D626" s="295"/>
      <c r="E626" s="295"/>
      <c r="F626" s="295"/>
      <c r="G626" s="295"/>
      <c r="H626" s="295"/>
      <c r="I626" s="295"/>
      <c r="J626" s="295"/>
      <c r="K626" s="295"/>
      <c r="L626" s="295"/>
      <c r="M626" s="295"/>
      <c r="N626" s="295"/>
      <c r="O626" s="295"/>
      <c r="P626" s="295"/>
      <c r="Q626" s="295"/>
      <c r="R626" s="295"/>
      <c r="S626" s="296"/>
      <c r="T626" s="295"/>
      <c r="U626" s="296"/>
      <c r="V626" s="295"/>
      <c r="W626" s="295"/>
    </row>
    <row r="627" spans="1:23" ht="15.75" customHeight="1">
      <c r="A627" s="297"/>
      <c r="B627" s="295"/>
      <c r="C627" s="295"/>
      <c r="D627" s="295"/>
      <c r="E627" s="295"/>
      <c r="F627" s="295"/>
      <c r="G627" s="295"/>
      <c r="H627" s="295"/>
      <c r="I627" s="295"/>
      <c r="J627" s="295"/>
      <c r="K627" s="295"/>
      <c r="L627" s="295"/>
      <c r="M627" s="295"/>
      <c r="N627" s="295"/>
      <c r="O627" s="295"/>
      <c r="P627" s="295"/>
      <c r="Q627" s="295"/>
      <c r="R627" s="295"/>
      <c r="S627" s="296"/>
      <c r="T627" s="295"/>
      <c r="U627" s="296"/>
      <c r="V627" s="295"/>
      <c r="W627" s="295"/>
    </row>
    <row r="628" spans="1:23" ht="15.75" customHeight="1">
      <c r="A628" s="297"/>
      <c r="B628" s="295"/>
      <c r="C628" s="295"/>
      <c r="D628" s="295"/>
      <c r="E628" s="295"/>
      <c r="F628" s="295"/>
      <c r="G628" s="295"/>
      <c r="H628" s="295"/>
      <c r="I628" s="295"/>
      <c r="J628" s="295"/>
      <c r="K628" s="295"/>
      <c r="L628" s="295"/>
      <c r="M628" s="295"/>
      <c r="N628" s="295"/>
      <c r="O628" s="295"/>
      <c r="P628" s="295"/>
      <c r="Q628" s="295"/>
      <c r="R628" s="295"/>
      <c r="S628" s="296"/>
      <c r="T628" s="295"/>
      <c r="U628" s="296"/>
      <c r="V628" s="295"/>
      <c r="W628" s="295"/>
    </row>
    <row r="629" spans="1:23" ht="15.75" customHeight="1">
      <c r="A629" s="297"/>
      <c r="B629" s="295"/>
      <c r="C629" s="295"/>
      <c r="D629" s="295"/>
      <c r="E629" s="295"/>
      <c r="F629" s="295"/>
      <c r="G629" s="295"/>
      <c r="H629" s="295"/>
      <c r="I629" s="295"/>
      <c r="J629" s="295"/>
      <c r="K629" s="295"/>
      <c r="L629" s="295"/>
      <c r="M629" s="295"/>
      <c r="N629" s="295"/>
      <c r="O629" s="295"/>
      <c r="P629" s="295"/>
      <c r="Q629" s="295"/>
      <c r="R629" s="295"/>
      <c r="S629" s="296"/>
      <c r="T629" s="295"/>
      <c r="U629" s="296"/>
      <c r="V629" s="295"/>
      <c r="W629" s="295"/>
    </row>
    <row r="630" spans="1:23" ht="15.75" customHeight="1">
      <c r="A630" s="297"/>
      <c r="B630" s="295"/>
      <c r="C630" s="295"/>
      <c r="D630" s="295"/>
      <c r="E630" s="295"/>
      <c r="F630" s="295"/>
      <c r="G630" s="295"/>
      <c r="H630" s="295"/>
      <c r="I630" s="295"/>
      <c r="J630" s="295"/>
      <c r="K630" s="295"/>
      <c r="L630" s="295"/>
      <c r="M630" s="295"/>
      <c r="N630" s="295"/>
      <c r="O630" s="295"/>
      <c r="P630" s="295"/>
      <c r="Q630" s="295"/>
      <c r="R630" s="295"/>
      <c r="S630" s="296"/>
      <c r="T630" s="295"/>
      <c r="U630" s="296"/>
      <c r="V630" s="295"/>
      <c r="W630" s="295"/>
    </row>
    <row r="631" spans="1:23" ht="15.75" customHeight="1">
      <c r="A631" s="297"/>
      <c r="B631" s="295"/>
      <c r="C631" s="295"/>
      <c r="D631" s="295"/>
      <c r="E631" s="295"/>
      <c r="F631" s="295"/>
      <c r="G631" s="295"/>
      <c r="H631" s="295"/>
      <c r="I631" s="295"/>
      <c r="J631" s="295"/>
      <c r="K631" s="295"/>
      <c r="L631" s="295"/>
      <c r="M631" s="295"/>
      <c r="N631" s="295"/>
      <c r="O631" s="295"/>
      <c r="P631" s="295"/>
      <c r="Q631" s="295"/>
      <c r="R631" s="295"/>
      <c r="S631" s="296"/>
      <c r="T631" s="295"/>
      <c r="U631" s="296"/>
      <c r="V631" s="295"/>
      <c r="W631" s="295"/>
    </row>
    <row r="632" spans="1:23" ht="15.75" customHeight="1">
      <c r="A632" s="297"/>
      <c r="B632" s="295"/>
      <c r="C632" s="295"/>
      <c r="D632" s="295"/>
      <c r="E632" s="295"/>
      <c r="F632" s="295"/>
      <c r="G632" s="295"/>
      <c r="H632" s="295"/>
      <c r="I632" s="295"/>
      <c r="J632" s="295"/>
      <c r="K632" s="295"/>
      <c r="L632" s="295"/>
      <c r="M632" s="295"/>
      <c r="N632" s="295"/>
      <c r="O632" s="295"/>
      <c r="P632" s="295"/>
      <c r="Q632" s="295"/>
      <c r="R632" s="295"/>
      <c r="S632" s="296"/>
      <c r="T632" s="295"/>
      <c r="U632" s="296"/>
      <c r="V632" s="295"/>
      <c r="W632" s="295"/>
    </row>
    <row r="633" spans="1:23" ht="15.75" customHeight="1">
      <c r="A633" s="297"/>
      <c r="B633" s="295"/>
      <c r="C633" s="295"/>
      <c r="D633" s="295"/>
      <c r="E633" s="295"/>
      <c r="F633" s="295"/>
      <c r="G633" s="295"/>
      <c r="H633" s="295"/>
      <c r="I633" s="295"/>
      <c r="J633" s="295"/>
      <c r="K633" s="295"/>
      <c r="L633" s="295"/>
      <c r="M633" s="295"/>
      <c r="N633" s="295"/>
      <c r="O633" s="295"/>
      <c r="P633" s="295"/>
      <c r="Q633" s="295"/>
      <c r="R633" s="295"/>
      <c r="S633" s="296"/>
      <c r="T633" s="295"/>
      <c r="U633" s="296"/>
      <c r="V633" s="295"/>
      <c r="W633" s="295"/>
    </row>
    <row r="634" spans="1:23" ht="15.75" customHeight="1">
      <c r="A634" s="297"/>
      <c r="B634" s="295"/>
      <c r="C634" s="295"/>
      <c r="D634" s="295"/>
      <c r="E634" s="295"/>
      <c r="F634" s="295"/>
      <c r="G634" s="295"/>
      <c r="H634" s="295"/>
      <c r="I634" s="295"/>
      <c r="J634" s="295"/>
      <c r="K634" s="295"/>
      <c r="L634" s="295"/>
      <c r="M634" s="295"/>
      <c r="N634" s="295"/>
      <c r="O634" s="295"/>
      <c r="P634" s="295"/>
      <c r="Q634" s="295"/>
      <c r="R634" s="295"/>
      <c r="S634" s="296"/>
      <c r="T634" s="295"/>
      <c r="U634" s="296"/>
      <c r="V634" s="295"/>
      <c r="W634" s="295"/>
    </row>
    <row r="635" spans="1:23" ht="15.75" customHeight="1">
      <c r="A635" s="297"/>
      <c r="B635" s="295"/>
      <c r="C635" s="295"/>
      <c r="D635" s="295"/>
      <c r="E635" s="295"/>
      <c r="F635" s="295"/>
      <c r="G635" s="295"/>
      <c r="H635" s="295"/>
      <c r="I635" s="295"/>
      <c r="J635" s="295"/>
      <c r="K635" s="295"/>
      <c r="L635" s="295"/>
      <c r="M635" s="295"/>
      <c r="N635" s="295"/>
      <c r="O635" s="295"/>
      <c r="P635" s="295"/>
      <c r="Q635" s="295"/>
      <c r="R635" s="295"/>
      <c r="S635" s="296"/>
      <c r="T635" s="295"/>
      <c r="U635" s="296"/>
      <c r="V635" s="295"/>
      <c r="W635" s="295"/>
    </row>
    <row r="636" spans="1:23" ht="15.75" customHeight="1">
      <c r="A636" s="297"/>
      <c r="B636" s="295"/>
      <c r="C636" s="295"/>
      <c r="D636" s="295"/>
      <c r="E636" s="295"/>
      <c r="F636" s="295"/>
      <c r="G636" s="295"/>
      <c r="H636" s="295"/>
      <c r="I636" s="295"/>
      <c r="J636" s="295"/>
      <c r="K636" s="295"/>
      <c r="L636" s="295"/>
      <c r="M636" s="295"/>
      <c r="N636" s="295"/>
      <c r="O636" s="295"/>
      <c r="P636" s="295"/>
      <c r="Q636" s="295"/>
      <c r="R636" s="295"/>
      <c r="S636" s="296"/>
      <c r="T636" s="295"/>
      <c r="U636" s="296"/>
      <c r="V636" s="295"/>
      <c r="W636" s="295"/>
    </row>
    <row r="637" spans="1:23" ht="15.75" customHeight="1">
      <c r="A637" s="297"/>
      <c r="B637" s="295"/>
      <c r="C637" s="295"/>
      <c r="D637" s="295"/>
      <c r="E637" s="295"/>
      <c r="F637" s="295"/>
      <c r="G637" s="295"/>
      <c r="H637" s="295"/>
      <c r="I637" s="295"/>
      <c r="J637" s="295"/>
      <c r="K637" s="295"/>
      <c r="L637" s="295"/>
      <c r="M637" s="295"/>
      <c r="N637" s="295"/>
      <c r="O637" s="295"/>
      <c r="P637" s="295"/>
      <c r="Q637" s="295"/>
      <c r="R637" s="295"/>
      <c r="S637" s="296"/>
      <c r="T637" s="295"/>
      <c r="U637" s="296"/>
      <c r="V637" s="295"/>
      <c r="W637" s="295"/>
    </row>
    <row r="638" spans="1:23" ht="15.75" customHeight="1">
      <c r="A638" s="297"/>
      <c r="B638" s="295"/>
      <c r="C638" s="295"/>
      <c r="D638" s="295"/>
      <c r="E638" s="295"/>
      <c r="F638" s="295"/>
      <c r="G638" s="295"/>
      <c r="H638" s="295"/>
      <c r="I638" s="295"/>
      <c r="J638" s="295"/>
      <c r="K638" s="295"/>
      <c r="L638" s="295"/>
      <c r="M638" s="295"/>
      <c r="N638" s="295"/>
      <c r="O638" s="295"/>
      <c r="P638" s="295"/>
      <c r="Q638" s="295"/>
      <c r="R638" s="295"/>
      <c r="S638" s="296"/>
      <c r="T638" s="295"/>
      <c r="U638" s="296"/>
      <c r="V638" s="295"/>
      <c r="W638" s="295"/>
    </row>
    <row r="639" spans="1:23" ht="15.75" customHeight="1">
      <c r="A639" s="297"/>
      <c r="B639" s="295"/>
      <c r="C639" s="295"/>
      <c r="D639" s="295"/>
      <c r="E639" s="295"/>
      <c r="F639" s="295"/>
      <c r="G639" s="295"/>
      <c r="H639" s="295"/>
      <c r="I639" s="295"/>
      <c r="J639" s="295"/>
      <c r="K639" s="295"/>
      <c r="L639" s="295"/>
      <c r="M639" s="295"/>
      <c r="N639" s="295"/>
      <c r="O639" s="295"/>
      <c r="P639" s="295"/>
      <c r="Q639" s="295"/>
      <c r="R639" s="295"/>
      <c r="S639" s="296"/>
      <c r="T639" s="295"/>
      <c r="U639" s="296"/>
      <c r="V639" s="295"/>
      <c r="W639" s="295"/>
    </row>
    <row r="640" spans="1:23" ht="15.75" customHeight="1">
      <c r="A640" s="297"/>
      <c r="B640" s="295"/>
      <c r="C640" s="295"/>
      <c r="D640" s="295"/>
      <c r="E640" s="295"/>
      <c r="F640" s="295"/>
      <c r="G640" s="295"/>
      <c r="H640" s="295"/>
      <c r="I640" s="295"/>
      <c r="J640" s="295"/>
      <c r="K640" s="295"/>
      <c r="L640" s="295"/>
      <c r="M640" s="295"/>
      <c r="N640" s="295"/>
      <c r="O640" s="295"/>
      <c r="P640" s="295"/>
      <c r="Q640" s="295"/>
      <c r="R640" s="295"/>
      <c r="S640" s="296"/>
      <c r="T640" s="295"/>
      <c r="U640" s="296"/>
      <c r="V640" s="295"/>
      <c r="W640" s="295"/>
    </row>
    <row r="641" spans="1:23" ht="15.75" customHeight="1">
      <c r="A641" s="297"/>
      <c r="B641" s="295"/>
      <c r="C641" s="295"/>
      <c r="D641" s="295"/>
      <c r="E641" s="295"/>
      <c r="F641" s="295"/>
      <c r="G641" s="295"/>
      <c r="H641" s="295"/>
      <c r="I641" s="295"/>
      <c r="J641" s="295"/>
      <c r="K641" s="295"/>
      <c r="L641" s="295"/>
      <c r="M641" s="295"/>
      <c r="N641" s="295"/>
      <c r="O641" s="295"/>
      <c r="P641" s="295"/>
      <c r="Q641" s="295"/>
      <c r="R641" s="295"/>
      <c r="S641" s="296"/>
      <c r="T641" s="295"/>
      <c r="U641" s="296"/>
      <c r="V641" s="295"/>
      <c r="W641" s="295"/>
    </row>
    <row r="642" spans="1:23" ht="15.75" customHeight="1">
      <c r="A642" s="297"/>
      <c r="B642" s="295"/>
      <c r="C642" s="295"/>
      <c r="D642" s="295"/>
      <c r="E642" s="295"/>
      <c r="F642" s="295"/>
      <c r="G642" s="295"/>
      <c r="H642" s="295"/>
      <c r="I642" s="295"/>
      <c r="J642" s="295"/>
      <c r="K642" s="295"/>
      <c r="L642" s="295"/>
      <c r="M642" s="295"/>
      <c r="N642" s="295"/>
      <c r="O642" s="295"/>
      <c r="P642" s="295"/>
      <c r="Q642" s="295"/>
      <c r="R642" s="295"/>
      <c r="S642" s="296"/>
      <c r="T642" s="295"/>
      <c r="U642" s="296"/>
      <c r="V642" s="295"/>
      <c r="W642" s="295"/>
    </row>
    <row r="643" spans="1:23" ht="15.75" customHeight="1">
      <c r="A643" s="297"/>
      <c r="B643" s="295"/>
      <c r="C643" s="295"/>
      <c r="D643" s="295"/>
      <c r="E643" s="295"/>
      <c r="F643" s="295"/>
      <c r="G643" s="295"/>
      <c r="H643" s="295"/>
      <c r="I643" s="295"/>
      <c r="J643" s="295"/>
      <c r="K643" s="295"/>
      <c r="L643" s="295"/>
      <c r="M643" s="295"/>
      <c r="N643" s="295"/>
      <c r="O643" s="295"/>
      <c r="P643" s="295"/>
      <c r="Q643" s="295"/>
      <c r="R643" s="295"/>
      <c r="S643" s="296"/>
      <c r="T643" s="295"/>
      <c r="U643" s="296"/>
      <c r="V643" s="295"/>
      <c r="W643" s="295"/>
    </row>
    <row r="644" spans="1:23" ht="15.75" customHeight="1">
      <c r="A644" s="297"/>
      <c r="B644" s="295"/>
      <c r="C644" s="295"/>
      <c r="D644" s="295"/>
      <c r="E644" s="295"/>
      <c r="F644" s="295"/>
      <c r="G644" s="295"/>
      <c r="H644" s="295"/>
      <c r="I644" s="295"/>
      <c r="J644" s="295"/>
      <c r="K644" s="295"/>
      <c r="L644" s="295"/>
      <c r="M644" s="295"/>
      <c r="N644" s="295"/>
      <c r="O644" s="295"/>
      <c r="P644" s="295"/>
      <c r="Q644" s="295"/>
      <c r="R644" s="295"/>
      <c r="S644" s="296"/>
      <c r="T644" s="295"/>
      <c r="U644" s="296"/>
      <c r="V644" s="295"/>
      <c r="W644" s="295"/>
    </row>
    <row r="645" spans="1:23" ht="15.75" customHeight="1">
      <c r="A645" s="297"/>
      <c r="B645" s="295"/>
      <c r="C645" s="295"/>
      <c r="D645" s="295"/>
      <c r="E645" s="295"/>
      <c r="F645" s="295"/>
      <c r="G645" s="295"/>
      <c r="H645" s="295"/>
      <c r="I645" s="295"/>
      <c r="J645" s="295"/>
      <c r="K645" s="295"/>
      <c r="L645" s="295"/>
      <c r="M645" s="295"/>
      <c r="N645" s="295"/>
      <c r="O645" s="295"/>
      <c r="P645" s="295"/>
      <c r="Q645" s="295"/>
      <c r="R645" s="295"/>
      <c r="S645" s="296"/>
      <c r="T645" s="295"/>
      <c r="U645" s="296"/>
      <c r="V645" s="295"/>
      <c r="W645" s="295"/>
    </row>
    <row r="646" spans="1:23" ht="15.75" customHeight="1">
      <c r="A646" s="297"/>
      <c r="B646" s="295"/>
      <c r="C646" s="295"/>
      <c r="D646" s="295"/>
      <c r="E646" s="295"/>
      <c r="F646" s="295"/>
      <c r="G646" s="295"/>
      <c r="H646" s="295"/>
      <c r="I646" s="295"/>
      <c r="J646" s="295"/>
      <c r="K646" s="295"/>
      <c r="L646" s="295"/>
      <c r="M646" s="295"/>
      <c r="N646" s="295"/>
      <c r="O646" s="295"/>
      <c r="P646" s="295"/>
      <c r="Q646" s="295"/>
      <c r="R646" s="295"/>
      <c r="S646" s="296"/>
      <c r="T646" s="295"/>
      <c r="U646" s="296"/>
      <c r="V646" s="295"/>
      <c r="W646" s="295"/>
    </row>
    <row r="647" spans="1:23" ht="15.75" customHeight="1">
      <c r="A647" s="297"/>
      <c r="B647" s="295"/>
      <c r="C647" s="295"/>
      <c r="D647" s="295"/>
      <c r="E647" s="295"/>
      <c r="F647" s="295"/>
      <c r="G647" s="295"/>
      <c r="H647" s="295"/>
      <c r="I647" s="295"/>
      <c r="J647" s="295"/>
      <c r="K647" s="295"/>
      <c r="L647" s="295"/>
      <c r="M647" s="295"/>
      <c r="N647" s="295"/>
      <c r="O647" s="295"/>
      <c r="P647" s="295"/>
      <c r="Q647" s="295"/>
      <c r="R647" s="295"/>
      <c r="S647" s="296"/>
      <c r="T647" s="295"/>
      <c r="U647" s="296"/>
      <c r="V647" s="295"/>
      <c r="W647" s="295"/>
    </row>
    <row r="648" spans="1:23" ht="15.75" customHeight="1">
      <c r="A648" s="297"/>
      <c r="B648" s="295"/>
      <c r="C648" s="295"/>
      <c r="D648" s="295"/>
      <c r="E648" s="295"/>
      <c r="F648" s="295"/>
      <c r="G648" s="295"/>
      <c r="H648" s="295"/>
      <c r="I648" s="295"/>
      <c r="J648" s="295"/>
      <c r="K648" s="295"/>
      <c r="L648" s="295"/>
      <c r="M648" s="295"/>
      <c r="N648" s="295"/>
      <c r="O648" s="295"/>
      <c r="P648" s="295"/>
      <c r="Q648" s="295"/>
      <c r="R648" s="295"/>
      <c r="S648" s="296"/>
      <c r="T648" s="295"/>
      <c r="U648" s="296"/>
      <c r="V648" s="295"/>
      <c r="W648" s="295"/>
    </row>
    <row r="649" spans="1:23" ht="15.75" customHeight="1">
      <c r="A649" s="297"/>
      <c r="B649" s="295"/>
      <c r="C649" s="295"/>
      <c r="D649" s="295"/>
      <c r="E649" s="295"/>
      <c r="F649" s="295"/>
      <c r="G649" s="295"/>
      <c r="H649" s="295"/>
      <c r="I649" s="295"/>
      <c r="J649" s="295"/>
      <c r="K649" s="295"/>
      <c r="L649" s="295"/>
      <c r="M649" s="295"/>
      <c r="N649" s="295"/>
      <c r="O649" s="295"/>
      <c r="P649" s="295"/>
      <c r="Q649" s="295"/>
      <c r="R649" s="295"/>
      <c r="S649" s="296"/>
      <c r="T649" s="295"/>
      <c r="U649" s="296"/>
      <c r="V649" s="295"/>
      <c r="W649" s="295"/>
    </row>
    <row r="650" spans="1:23" ht="15.75" customHeight="1">
      <c r="A650" s="297"/>
      <c r="B650" s="295"/>
      <c r="C650" s="295"/>
      <c r="D650" s="295"/>
      <c r="E650" s="295"/>
      <c r="F650" s="295"/>
      <c r="G650" s="295"/>
      <c r="H650" s="295"/>
      <c r="I650" s="295"/>
      <c r="J650" s="295"/>
      <c r="K650" s="295"/>
      <c r="L650" s="295"/>
      <c r="M650" s="295"/>
      <c r="N650" s="295"/>
      <c r="O650" s="295"/>
      <c r="P650" s="295"/>
      <c r="Q650" s="295"/>
      <c r="R650" s="295"/>
      <c r="S650" s="296"/>
      <c r="T650" s="295"/>
      <c r="U650" s="296"/>
      <c r="V650" s="295"/>
      <c r="W650" s="295"/>
    </row>
    <row r="651" spans="1:23" ht="15.75" customHeight="1">
      <c r="A651" s="297"/>
      <c r="B651" s="295"/>
      <c r="C651" s="295"/>
      <c r="D651" s="295"/>
      <c r="E651" s="295"/>
      <c r="F651" s="295"/>
      <c r="G651" s="295"/>
      <c r="H651" s="295"/>
      <c r="I651" s="295"/>
      <c r="J651" s="295"/>
      <c r="K651" s="295"/>
      <c r="L651" s="295"/>
      <c r="M651" s="295"/>
      <c r="N651" s="295"/>
      <c r="O651" s="295"/>
      <c r="P651" s="295"/>
      <c r="Q651" s="295"/>
      <c r="R651" s="295"/>
      <c r="S651" s="296"/>
      <c r="T651" s="295"/>
      <c r="U651" s="296"/>
      <c r="V651" s="295"/>
      <c r="W651" s="295"/>
    </row>
    <row r="652" spans="1:23" ht="15.75" customHeight="1">
      <c r="A652" s="297"/>
      <c r="B652" s="295"/>
      <c r="C652" s="295"/>
      <c r="D652" s="295"/>
      <c r="E652" s="295"/>
      <c r="F652" s="295"/>
      <c r="G652" s="295"/>
      <c r="H652" s="295"/>
      <c r="I652" s="295"/>
      <c r="J652" s="295"/>
      <c r="K652" s="295"/>
      <c r="L652" s="295"/>
      <c r="M652" s="295"/>
      <c r="N652" s="295"/>
      <c r="O652" s="295"/>
      <c r="P652" s="295"/>
      <c r="Q652" s="295"/>
      <c r="R652" s="295"/>
      <c r="S652" s="296"/>
      <c r="T652" s="295"/>
      <c r="U652" s="296"/>
      <c r="V652" s="295"/>
      <c r="W652" s="295"/>
    </row>
    <row r="653" spans="1:23" ht="15.75" customHeight="1">
      <c r="A653" s="297"/>
      <c r="B653" s="295"/>
      <c r="C653" s="295"/>
      <c r="D653" s="295"/>
      <c r="E653" s="295"/>
      <c r="F653" s="295"/>
      <c r="G653" s="295"/>
      <c r="H653" s="295"/>
      <c r="I653" s="295"/>
      <c r="J653" s="295"/>
      <c r="K653" s="295"/>
      <c r="L653" s="295"/>
      <c r="M653" s="295"/>
      <c r="N653" s="295"/>
      <c r="O653" s="295"/>
      <c r="P653" s="295"/>
      <c r="Q653" s="295"/>
      <c r="R653" s="295"/>
      <c r="S653" s="296"/>
      <c r="T653" s="295"/>
      <c r="U653" s="296"/>
      <c r="V653" s="295"/>
      <c r="W653" s="295"/>
    </row>
    <row r="654" spans="1:23" ht="15.75" customHeight="1">
      <c r="A654" s="297"/>
      <c r="B654" s="295"/>
      <c r="C654" s="295"/>
      <c r="D654" s="295"/>
      <c r="E654" s="295"/>
      <c r="F654" s="295"/>
      <c r="G654" s="295"/>
      <c r="H654" s="295"/>
      <c r="I654" s="295"/>
      <c r="J654" s="295"/>
      <c r="K654" s="295"/>
      <c r="L654" s="295"/>
      <c r="M654" s="295"/>
      <c r="N654" s="295"/>
      <c r="O654" s="295"/>
      <c r="P654" s="295"/>
      <c r="Q654" s="295"/>
      <c r="R654" s="295"/>
      <c r="S654" s="296"/>
      <c r="T654" s="295"/>
      <c r="U654" s="296"/>
      <c r="V654" s="295"/>
      <c r="W654" s="295"/>
    </row>
    <row r="655" spans="1:23" ht="15.75" customHeight="1">
      <c r="A655" s="297"/>
      <c r="B655" s="295"/>
      <c r="C655" s="295"/>
      <c r="D655" s="295"/>
      <c r="E655" s="295"/>
      <c r="F655" s="295"/>
      <c r="G655" s="295"/>
      <c r="H655" s="295"/>
      <c r="I655" s="295"/>
      <c r="J655" s="295"/>
      <c r="K655" s="295"/>
      <c r="L655" s="295"/>
      <c r="M655" s="295"/>
      <c r="N655" s="295"/>
      <c r="O655" s="295"/>
      <c r="P655" s="295"/>
      <c r="Q655" s="295"/>
      <c r="R655" s="295"/>
      <c r="S655" s="296"/>
      <c r="T655" s="295"/>
      <c r="U655" s="296"/>
      <c r="V655" s="295"/>
      <c r="W655" s="295"/>
    </row>
    <row r="656" spans="1:23" ht="15.75" customHeight="1">
      <c r="A656" s="297"/>
      <c r="B656" s="295"/>
      <c r="C656" s="295"/>
      <c r="D656" s="295"/>
      <c r="E656" s="295"/>
      <c r="F656" s="295"/>
      <c r="G656" s="295"/>
      <c r="H656" s="295"/>
      <c r="I656" s="295"/>
      <c r="J656" s="295"/>
      <c r="K656" s="295"/>
      <c r="L656" s="295"/>
      <c r="M656" s="295"/>
      <c r="N656" s="295"/>
      <c r="O656" s="295"/>
      <c r="P656" s="295"/>
      <c r="Q656" s="295"/>
      <c r="R656" s="295"/>
      <c r="S656" s="296"/>
      <c r="T656" s="295"/>
      <c r="U656" s="296"/>
      <c r="V656" s="295"/>
      <c r="W656" s="295"/>
    </row>
    <row r="657" spans="1:23" ht="15.75" customHeight="1">
      <c r="A657" s="297"/>
      <c r="B657" s="295"/>
      <c r="C657" s="295"/>
      <c r="D657" s="295"/>
      <c r="E657" s="295"/>
      <c r="F657" s="295"/>
      <c r="G657" s="295"/>
      <c r="H657" s="295"/>
      <c r="I657" s="295"/>
      <c r="J657" s="295"/>
      <c r="K657" s="295"/>
      <c r="L657" s="295"/>
      <c r="M657" s="295"/>
      <c r="N657" s="295"/>
      <c r="O657" s="295"/>
      <c r="P657" s="295"/>
      <c r="Q657" s="295"/>
      <c r="R657" s="295"/>
      <c r="S657" s="296"/>
      <c r="T657" s="295"/>
      <c r="U657" s="296"/>
      <c r="V657" s="295"/>
      <c r="W657" s="295"/>
    </row>
    <row r="658" spans="1:23" ht="15.75" customHeight="1">
      <c r="A658" s="297"/>
      <c r="B658" s="295"/>
      <c r="C658" s="295"/>
      <c r="D658" s="295"/>
      <c r="E658" s="295"/>
      <c r="F658" s="295"/>
      <c r="G658" s="295"/>
      <c r="H658" s="295"/>
      <c r="I658" s="295"/>
      <c r="J658" s="295"/>
      <c r="K658" s="295"/>
      <c r="L658" s="295"/>
      <c r="M658" s="295"/>
      <c r="N658" s="295"/>
      <c r="O658" s="295"/>
      <c r="P658" s="295"/>
      <c r="Q658" s="295"/>
      <c r="R658" s="295"/>
      <c r="S658" s="296"/>
      <c r="T658" s="295"/>
      <c r="U658" s="296"/>
      <c r="V658" s="295"/>
      <c r="W658" s="295"/>
    </row>
    <row r="659" spans="1:23" ht="15.75" customHeight="1">
      <c r="A659" s="297"/>
      <c r="B659" s="295"/>
      <c r="C659" s="295"/>
      <c r="D659" s="295"/>
      <c r="E659" s="295"/>
      <c r="F659" s="295"/>
      <c r="G659" s="295"/>
      <c r="H659" s="295"/>
      <c r="I659" s="295"/>
      <c r="J659" s="295"/>
      <c r="K659" s="295"/>
      <c r="L659" s="295"/>
      <c r="M659" s="295"/>
      <c r="N659" s="295"/>
      <c r="O659" s="295"/>
      <c r="P659" s="295"/>
      <c r="Q659" s="295"/>
      <c r="R659" s="295"/>
      <c r="S659" s="296"/>
      <c r="T659" s="295"/>
      <c r="U659" s="296"/>
      <c r="V659" s="295"/>
      <c r="W659" s="295"/>
    </row>
    <row r="660" spans="1:23" ht="15.75" customHeight="1">
      <c r="A660" s="297"/>
      <c r="B660" s="295"/>
      <c r="C660" s="295"/>
      <c r="D660" s="295"/>
      <c r="E660" s="295"/>
      <c r="F660" s="295"/>
      <c r="G660" s="295"/>
      <c r="H660" s="295"/>
      <c r="I660" s="295"/>
      <c r="J660" s="295"/>
      <c r="K660" s="295"/>
      <c r="L660" s="295"/>
      <c r="M660" s="295"/>
      <c r="N660" s="295"/>
      <c r="O660" s="295"/>
      <c r="P660" s="295"/>
      <c r="Q660" s="295"/>
      <c r="R660" s="295"/>
      <c r="S660" s="296"/>
      <c r="T660" s="295"/>
      <c r="U660" s="296"/>
      <c r="V660" s="295"/>
      <c r="W660" s="295"/>
    </row>
    <row r="661" spans="1:23" ht="15.75" customHeight="1">
      <c r="A661" s="297"/>
      <c r="B661" s="295"/>
      <c r="C661" s="295"/>
      <c r="D661" s="295"/>
      <c r="E661" s="295"/>
      <c r="F661" s="295"/>
      <c r="G661" s="295"/>
      <c r="H661" s="295"/>
      <c r="I661" s="295"/>
      <c r="J661" s="295"/>
      <c r="K661" s="295"/>
      <c r="L661" s="295"/>
      <c r="M661" s="295"/>
      <c r="N661" s="295"/>
      <c r="O661" s="295"/>
      <c r="P661" s="295"/>
      <c r="Q661" s="295"/>
      <c r="R661" s="295"/>
      <c r="S661" s="296"/>
      <c r="T661" s="295"/>
      <c r="U661" s="296"/>
      <c r="V661" s="295"/>
      <c r="W661" s="295"/>
    </row>
    <row r="662" spans="1:23" ht="15.75" customHeight="1">
      <c r="A662" s="297"/>
      <c r="B662" s="295"/>
      <c r="C662" s="295"/>
      <c r="D662" s="295"/>
      <c r="E662" s="295"/>
      <c r="F662" s="295"/>
      <c r="G662" s="295"/>
      <c r="H662" s="295"/>
      <c r="I662" s="295"/>
      <c r="J662" s="295"/>
      <c r="K662" s="295"/>
      <c r="L662" s="295"/>
      <c r="M662" s="295"/>
      <c r="N662" s="295"/>
      <c r="O662" s="295"/>
      <c r="P662" s="295"/>
      <c r="Q662" s="295"/>
      <c r="R662" s="295"/>
      <c r="S662" s="296"/>
      <c r="T662" s="295"/>
      <c r="U662" s="296"/>
      <c r="V662" s="295"/>
      <c r="W662" s="295"/>
    </row>
    <row r="663" spans="1:23" ht="15.75" customHeight="1">
      <c r="A663" s="297"/>
      <c r="B663" s="295"/>
      <c r="C663" s="295"/>
      <c r="D663" s="295"/>
      <c r="E663" s="295"/>
      <c r="F663" s="295"/>
      <c r="G663" s="295"/>
      <c r="H663" s="295"/>
      <c r="I663" s="295"/>
      <c r="J663" s="295"/>
      <c r="K663" s="295"/>
      <c r="L663" s="295"/>
      <c r="M663" s="295"/>
      <c r="N663" s="295"/>
      <c r="O663" s="295"/>
      <c r="P663" s="295"/>
      <c r="Q663" s="295"/>
      <c r="R663" s="295"/>
      <c r="S663" s="296"/>
      <c r="T663" s="295"/>
      <c r="U663" s="296"/>
      <c r="V663" s="295"/>
      <c r="W663" s="295"/>
    </row>
    <row r="664" spans="1:23" ht="15.75" customHeight="1">
      <c r="A664" s="297"/>
      <c r="B664" s="295"/>
      <c r="C664" s="295"/>
      <c r="D664" s="295"/>
      <c r="E664" s="295"/>
      <c r="F664" s="295"/>
      <c r="G664" s="295"/>
      <c r="H664" s="295"/>
      <c r="I664" s="295"/>
      <c r="J664" s="295"/>
      <c r="K664" s="295"/>
      <c r="L664" s="295"/>
      <c r="M664" s="295"/>
      <c r="N664" s="295"/>
      <c r="O664" s="295"/>
      <c r="P664" s="295"/>
      <c r="Q664" s="295"/>
      <c r="R664" s="295"/>
      <c r="S664" s="296"/>
      <c r="T664" s="295"/>
      <c r="U664" s="296"/>
      <c r="V664" s="295"/>
      <c r="W664" s="295"/>
    </row>
    <row r="665" spans="1:23" ht="15.75" customHeight="1">
      <c r="A665" s="297"/>
      <c r="B665" s="295"/>
      <c r="C665" s="295"/>
      <c r="D665" s="295"/>
      <c r="E665" s="295"/>
      <c r="F665" s="295"/>
      <c r="G665" s="295"/>
      <c r="H665" s="295"/>
      <c r="I665" s="295"/>
      <c r="J665" s="295"/>
      <c r="K665" s="295"/>
      <c r="L665" s="295"/>
      <c r="M665" s="295"/>
      <c r="N665" s="295"/>
      <c r="O665" s="295"/>
      <c r="P665" s="295"/>
      <c r="Q665" s="295"/>
      <c r="R665" s="295"/>
      <c r="S665" s="296"/>
      <c r="T665" s="295"/>
      <c r="U665" s="296"/>
      <c r="V665" s="295"/>
      <c r="W665" s="295"/>
    </row>
    <row r="666" spans="1:23" ht="15.75" customHeight="1">
      <c r="A666" s="297"/>
      <c r="B666" s="295"/>
      <c r="C666" s="295"/>
      <c r="D666" s="295"/>
      <c r="E666" s="295"/>
      <c r="F666" s="295"/>
      <c r="G666" s="295"/>
      <c r="H666" s="295"/>
      <c r="I666" s="295"/>
      <c r="J666" s="295"/>
      <c r="K666" s="295"/>
      <c r="L666" s="295"/>
      <c r="M666" s="295"/>
      <c r="N666" s="295"/>
      <c r="O666" s="295"/>
      <c r="P666" s="295"/>
      <c r="Q666" s="295"/>
      <c r="R666" s="295"/>
      <c r="S666" s="296"/>
      <c r="T666" s="295"/>
      <c r="U666" s="296"/>
      <c r="V666" s="295"/>
      <c r="W666" s="295"/>
    </row>
    <row r="667" spans="1:23" ht="15.75" customHeight="1">
      <c r="A667" s="297"/>
      <c r="B667" s="295"/>
      <c r="C667" s="295"/>
      <c r="D667" s="295"/>
      <c r="E667" s="295"/>
      <c r="F667" s="295"/>
      <c r="G667" s="295"/>
      <c r="H667" s="295"/>
      <c r="I667" s="295"/>
      <c r="J667" s="295"/>
      <c r="K667" s="295"/>
      <c r="L667" s="295"/>
      <c r="M667" s="295"/>
      <c r="N667" s="295"/>
      <c r="O667" s="295"/>
      <c r="P667" s="295"/>
      <c r="Q667" s="295"/>
      <c r="R667" s="295"/>
      <c r="S667" s="296"/>
      <c r="T667" s="295"/>
      <c r="U667" s="296"/>
      <c r="V667" s="295"/>
      <c r="W667" s="295"/>
    </row>
    <row r="668" spans="1:23" ht="15.75" customHeight="1">
      <c r="A668" s="297"/>
      <c r="B668" s="295"/>
      <c r="C668" s="295"/>
      <c r="D668" s="295"/>
      <c r="E668" s="295"/>
      <c r="F668" s="295"/>
      <c r="G668" s="295"/>
      <c r="H668" s="295"/>
      <c r="I668" s="295"/>
      <c r="J668" s="295"/>
      <c r="K668" s="295"/>
      <c r="L668" s="295"/>
      <c r="M668" s="295"/>
      <c r="N668" s="295"/>
      <c r="O668" s="295"/>
      <c r="P668" s="295"/>
      <c r="Q668" s="295"/>
      <c r="R668" s="295"/>
      <c r="S668" s="296"/>
      <c r="T668" s="295"/>
      <c r="U668" s="296"/>
      <c r="V668" s="295"/>
      <c r="W668" s="295"/>
    </row>
    <row r="669" spans="1:23" ht="15.75" customHeight="1">
      <c r="A669" s="297"/>
      <c r="B669" s="295"/>
      <c r="C669" s="295"/>
      <c r="D669" s="295"/>
      <c r="E669" s="295"/>
      <c r="F669" s="295"/>
      <c r="G669" s="295"/>
      <c r="H669" s="295"/>
      <c r="I669" s="295"/>
      <c r="J669" s="295"/>
      <c r="K669" s="295"/>
      <c r="L669" s="295"/>
      <c r="M669" s="295"/>
      <c r="N669" s="295"/>
      <c r="O669" s="295"/>
      <c r="P669" s="295"/>
      <c r="Q669" s="295"/>
      <c r="R669" s="295"/>
      <c r="S669" s="296"/>
      <c r="T669" s="295"/>
      <c r="U669" s="296"/>
      <c r="V669" s="295"/>
      <c r="W669" s="295"/>
    </row>
    <row r="670" spans="1:23" ht="15.75" customHeight="1">
      <c r="A670" s="297"/>
      <c r="B670" s="295"/>
      <c r="C670" s="295"/>
      <c r="D670" s="295"/>
      <c r="E670" s="295"/>
      <c r="F670" s="295"/>
      <c r="G670" s="295"/>
      <c r="H670" s="295"/>
      <c r="I670" s="295"/>
      <c r="J670" s="295"/>
      <c r="K670" s="295"/>
      <c r="L670" s="295"/>
      <c r="M670" s="295"/>
      <c r="N670" s="295"/>
      <c r="O670" s="295"/>
      <c r="P670" s="295"/>
      <c r="Q670" s="295"/>
      <c r="R670" s="295"/>
      <c r="S670" s="296"/>
      <c r="T670" s="295"/>
      <c r="U670" s="296"/>
      <c r="V670" s="295"/>
      <c r="W670" s="295"/>
    </row>
    <row r="671" spans="1:23" ht="15.75" customHeight="1">
      <c r="A671" s="297"/>
      <c r="B671" s="295"/>
      <c r="C671" s="295"/>
      <c r="D671" s="295"/>
      <c r="E671" s="295"/>
      <c r="F671" s="295"/>
      <c r="G671" s="295"/>
      <c r="H671" s="295"/>
      <c r="I671" s="295"/>
      <c r="J671" s="295"/>
      <c r="K671" s="295"/>
      <c r="L671" s="295"/>
      <c r="M671" s="295"/>
      <c r="N671" s="295"/>
      <c r="O671" s="295"/>
      <c r="P671" s="295"/>
      <c r="Q671" s="295"/>
      <c r="R671" s="295"/>
      <c r="S671" s="296"/>
      <c r="T671" s="295"/>
      <c r="U671" s="296"/>
      <c r="V671" s="295"/>
      <c r="W671" s="295"/>
    </row>
    <row r="672" spans="1:23" ht="15.75" customHeight="1">
      <c r="A672" s="297"/>
      <c r="B672" s="295"/>
      <c r="C672" s="295"/>
      <c r="D672" s="295"/>
      <c r="E672" s="295"/>
      <c r="F672" s="295"/>
      <c r="G672" s="295"/>
      <c r="H672" s="295"/>
      <c r="I672" s="295"/>
      <c r="J672" s="295"/>
      <c r="K672" s="295"/>
      <c r="L672" s="295"/>
      <c r="M672" s="295"/>
      <c r="N672" s="295"/>
      <c r="O672" s="295"/>
      <c r="P672" s="295"/>
      <c r="Q672" s="295"/>
      <c r="R672" s="295"/>
      <c r="S672" s="296"/>
      <c r="T672" s="295"/>
      <c r="U672" s="296"/>
      <c r="V672" s="295"/>
      <c r="W672" s="295"/>
    </row>
    <row r="673" spans="1:23" ht="15.75" customHeight="1">
      <c r="A673" s="297"/>
      <c r="B673" s="295"/>
      <c r="C673" s="295"/>
      <c r="D673" s="295"/>
      <c r="E673" s="295"/>
      <c r="F673" s="295"/>
      <c r="G673" s="295"/>
      <c r="H673" s="295"/>
      <c r="I673" s="295"/>
      <c r="J673" s="295"/>
      <c r="K673" s="295"/>
      <c r="L673" s="295"/>
      <c r="M673" s="295"/>
      <c r="N673" s="295"/>
      <c r="O673" s="295"/>
      <c r="P673" s="295"/>
      <c r="Q673" s="295"/>
      <c r="R673" s="295"/>
      <c r="S673" s="296"/>
      <c r="T673" s="295"/>
      <c r="U673" s="296"/>
      <c r="V673" s="295"/>
      <c r="W673" s="295"/>
    </row>
    <row r="674" spans="1:23" ht="15.75" customHeight="1">
      <c r="A674" s="297"/>
      <c r="B674" s="295"/>
      <c r="C674" s="295"/>
      <c r="D674" s="295"/>
      <c r="E674" s="295"/>
      <c r="F674" s="295"/>
      <c r="G674" s="295"/>
      <c r="H674" s="295"/>
      <c r="I674" s="295"/>
      <c r="J674" s="295"/>
      <c r="K674" s="295"/>
      <c r="L674" s="295"/>
      <c r="M674" s="295"/>
      <c r="N674" s="295"/>
      <c r="O674" s="295"/>
      <c r="P674" s="295"/>
      <c r="Q674" s="295"/>
      <c r="R674" s="295"/>
      <c r="S674" s="296"/>
      <c r="T674" s="295"/>
      <c r="U674" s="296"/>
      <c r="V674" s="295"/>
      <c r="W674" s="295"/>
    </row>
    <row r="675" spans="1:23" ht="15.75" customHeight="1">
      <c r="A675" s="297"/>
      <c r="B675" s="295"/>
      <c r="C675" s="295"/>
      <c r="D675" s="295"/>
      <c r="E675" s="295"/>
      <c r="F675" s="295"/>
      <c r="G675" s="295"/>
      <c r="H675" s="295"/>
      <c r="I675" s="295"/>
      <c r="J675" s="295"/>
      <c r="K675" s="295"/>
      <c r="L675" s="295"/>
      <c r="M675" s="295"/>
      <c r="N675" s="295"/>
      <c r="O675" s="295"/>
      <c r="P675" s="295"/>
      <c r="Q675" s="295"/>
      <c r="R675" s="295"/>
      <c r="S675" s="296"/>
      <c r="T675" s="295"/>
      <c r="U675" s="296"/>
      <c r="V675" s="295"/>
      <c r="W675" s="295"/>
    </row>
    <row r="676" spans="1:23" ht="15.75" customHeight="1">
      <c r="A676" s="297"/>
      <c r="B676" s="295"/>
      <c r="C676" s="295"/>
      <c r="D676" s="295"/>
      <c r="E676" s="295"/>
      <c r="F676" s="295"/>
      <c r="G676" s="295"/>
      <c r="H676" s="295"/>
      <c r="I676" s="295"/>
      <c r="J676" s="295"/>
      <c r="K676" s="295"/>
      <c r="L676" s="295"/>
      <c r="M676" s="295"/>
      <c r="N676" s="295"/>
      <c r="O676" s="295"/>
      <c r="P676" s="295"/>
      <c r="Q676" s="295"/>
      <c r="R676" s="295"/>
      <c r="S676" s="296"/>
      <c r="T676" s="295"/>
      <c r="U676" s="296"/>
      <c r="V676" s="295"/>
      <c r="W676" s="295"/>
    </row>
    <row r="677" spans="1:23" ht="15.75" customHeight="1">
      <c r="A677" s="297"/>
      <c r="B677" s="295"/>
      <c r="C677" s="295"/>
      <c r="D677" s="295"/>
      <c r="E677" s="295"/>
      <c r="F677" s="295"/>
      <c r="G677" s="295"/>
      <c r="H677" s="295"/>
      <c r="I677" s="295"/>
      <c r="J677" s="295"/>
      <c r="K677" s="295"/>
      <c r="L677" s="295"/>
      <c r="M677" s="295"/>
      <c r="N677" s="295"/>
      <c r="O677" s="295"/>
      <c r="P677" s="295"/>
      <c r="Q677" s="295"/>
      <c r="R677" s="295"/>
      <c r="S677" s="296"/>
      <c r="T677" s="295"/>
      <c r="U677" s="296"/>
      <c r="V677" s="295"/>
      <c r="W677" s="295"/>
    </row>
    <row r="678" spans="1:23" ht="15.75" customHeight="1">
      <c r="A678" s="297"/>
      <c r="B678" s="295"/>
      <c r="C678" s="295"/>
      <c r="D678" s="295"/>
      <c r="E678" s="295"/>
      <c r="F678" s="295"/>
      <c r="G678" s="295"/>
      <c r="H678" s="295"/>
      <c r="I678" s="295"/>
      <c r="J678" s="295"/>
      <c r="K678" s="295"/>
      <c r="L678" s="295"/>
      <c r="M678" s="295"/>
      <c r="N678" s="295"/>
      <c r="O678" s="295"/>
      <c r="P678" s="295"/>
      <c r="Q678" s="295"/>
      <c r="R678" s="295"/>
      <c r="S678" s="296"/>
      <c r="T678" s="295"/>
      <c r="U678" s="296"/>
      <c r="V678" s="295"/>
      <c r="W678" s="295"/>
    </row>
    <row r="679" spans="1:23" ht="15.75" customHeight="1">
      <c r="A679" s="297"/>
      <c r="B679" s="295"/>
      <c r="C679" s="295"/>
      <c r="D679" s="295"/>
      <c r="E679" s="295"/>
      <c r="F679" s="295"/>
      <c r="G679" s="295"/>
      <c r="H679" s="295"/>
      <c r="I679" s="295"/>
      <c r="J679" s="295"/>
      <c r="K679" s="295"/>
      <c r="L679" s="295"/>
      <c r="M679" s="295"/>
      <c r="N679" s="295"/>
      <c r="O679" s="295"/>
      <c r="P679" s="295"/>
      <c r="Q679" s="295"/>
      <c r="R679" s="295"/>
      <c r="S679" s="296"/>
      <c r="T679" s="295"/>
      <c r="U679" s="296"/>
      <c r="V679" s="295"/>
      <c r="W679" s="295"/>
    </row>
    <row r="680" spans="1:23" ht="15.75" customHeight="1">
      <c r="A680" s="297"/>
      <c r="B680" s="295"/>
      <c r="C680" s="295"/>
      <c r="D680" s="295"/>
      <c r="E680" s="295"/>
      <c r="F680" s="295"/>
      <c r="G680" s="295"/>
      <c r="H680" s="295"/>
      <c r="I680" s="295"/>
      <c r="J680" s="295"/>
      <c r="K680" s="295"/>
      <c r="L680" s="295"/>
      <c r="M680" s="295"/>
      <c r="N680" s="295"/>
      <c r="O680" s="295"/>
      <c r="P680" s="295"/>
      <c r="Q680" s="295"/>
      <c r="R680" s="295"/>
      <c r="S680" s="296"/>
      <c r="T680" s="295"/>
      <c r="U680" s="296"/>
      <c r="V680" s="295"/>
      <c r="W680" s="295"/>
    </row>
    <row r="681" spans="1:23" ht="15.75" customHeight="1">
      <c r="A681" s="297"/>
      <c r="B681" s="295"/>
      <c r="C681" s="295"/>
      <c r="D681" s="295"/>
      <c r="E681" s="295"/>
      <c r="F681" s="295"/>
      <c r="G681" s="295"/>
      <c r="H681" s="295"/>
      <c r="I681" s="295"/>
      <c r="J681" s="295"/>
      <c r="K681" s="295"/>
      <c r="L681" s="295"/>
      <c r="M681" s="295"/>
      <c r="N681" s="295"/>
      <c r="O681" s="295"/>
      <c r="P681" s="295"/>
      <c r="Q681" s="295"/>
      <c r="R681" s="295"/>
      <c r="S681" s="296"/>
      <c r="T681" s="295"/>
      <c r="U681" s="296"/>
      <c r="V681" s="295"/>
      <c r="W681" s="295"/>
    </row>
    <row r="682" spans="1:23" ht="15.75" customHeight="1">
      <c r="A682" s="297"/>
      <c r="B682" s="295"/>
      <c r="C682" s="295"/>
      <c r="D682" s="295"/>
      <c r="E682" s="295"/>
      <c r="F682" s="295"/>
      <c r="G682" s="295"/>
      <c r="H682" s="295"/>
      <c r="I682" s="295"/>
      <c r="J682" s="295"/>
      <c r="K682" s="295"/>
      <c r="L682" s="295"/>
      <c r="M682" s="295"/>
      <c r="N682" s="295"/>
      <c r="O682" s="295"/>
      <c r="P682" s="295"/>
      <c r="Q682" s="295"/>
      <c r="R682" s="295"/>
      <c r="S682" s="296"/>
      <c r="T682" s="295"/>
      <c r="U682" s="296"/>
      <c r="V682" s="295"/>
      <c r="W682" s="295"/>
    </row>
    <row r="683" spans="1:23" ht="15.75" customHeight="1">
      <c r="A683" s="297"/>
      <c r="B683" s="295"/>
      <c r="C683" s="295"/>
      <c r="D683" s="295"/>
      <c r="E683" s="295"/>
      <c r="F683" s="295"/>
      <c r="G683" s="295"/>
      <c r="H683" s="295"/>
      <c r="I683" s="295"/>
      <c r="J683" s="295"/>
      <c r="K683" s="295"/>
      <c r="L683" s="295"/>
      <c r="M683" s="295"/>
      <c r="N683" s="295"/>
      <c r="O683" s="295"/>
      <c r="P683" s="295"/>
      <c r="Q683" s="295"/>
      <c r="R683" s="295"/>
      <c r="S683" s="296"/>
      <c r="T683" s="295"/>
      <c r="U683" s="296"/>
      <c r="V683" s="295"/>
      <c r="W683" s="295"/>
    </row>
    <row r="684" spans="1:23" ht="15.75" customHeight="1">
      <c r="A684" s="297"/>
      <c r="B684" s="295"/>
      <c r="C684" s="295"/>
      <c r="D684" s="295"/>
      <c r="E684" s="295"/>
      <c r="F684" s="295"/>
      <c r="G684" s="295"/>
      <c r="H684" s="295"/>
      <c r="I684" s="295"/>
      <c r="J684" s="295"/>
      <c r="K684" s="295"/>
      <c r="L684" s="295"/>
      <c r="M684" s="295"/>
      <c r="N684" s="295"/>
      <c r="O684" s="295"/>
      <c r="P684" s="295"/>
      <c r="Q684" s="295"/>
      <c r="R684" s="295"/>
      <c r="S684" s="296"/>
      <c r="T684" s="295"/>
      <c r="U684" s="296"/>
      <c r="V684" s="295"/>
      <c r="W684" s="295"/>
    </row>
    <row r="685" spans="1:23" ht="15.75" customHeight="1">
      <c r="A685" s="297"/>
      <c r="B685" s="295"/>
      <c r="C685" s="295"/>
      <c r="D685" s="295"/>
      <c r="E685" s="295"/>
      <c r="F685" s="295"/>
      <c r="G685" s="295"/>
      <c r="H685" s="295"/>
      <c r="I685" s="295"/>
      <c r="J685" s="295"/>
      <c r="K685" s="295"/>
      <c r="L685" s="295"/>
      <c r="M685" s="295"/>
      <c r="N685" s="295"/>
      <c r="O685" s="295"/>
      <c r="P685" s="295"/>
      <c r="Q685" s="295"/>
      <c r="R685" s="295"/>
      <c r="S685" s="296"/>
      <c r="T685" s="295"/>
      <c r="U685" s="296"/>
      <c r="V685" s="295"/>
      <c r="W685" s="295"/>
    </row>
    <row r="686" spans="1:23" ht="15.75" customHeight="1">
      <c r="A686" s="297"/>
      <c r="B686" s="295"/>
      <c r="C686" s="295"/>
      <c r="D686" s="295"/>
      <c r="E686" s="295"/>
      <c r="F686" s="295"/>
      <c r="G686" s="295"/>
      <c r="H686" s="295"/>
      <c r="I686" s="295"/>
      <c r="J686" s="295"/>
      <c r="K686" s="295"/>
      <c r="L686" s="295"/>
      <c r="M686" s="295"/>
      <c r="N686" s="295"/>
      <c r="O686" s="295"/>
      <c r="P686" s="295"/>
      <c r="Q686" s="295"/>
      <c r="R686" s="295"/>
      <c r="S686" s="296"/>
      <c r="T686" s="295"/>
      <c r="U686" s="296"/>
      <c r="V686" s="295"/>
      <c r="W686" s="295"/>
    </row>
    <row r="687" spans="1:23" ht="15.75" customHeight="1">
      <c r="A687" s="297"/>
      <c r="B687" s="295"/>
      <c r="C687" s="295"/>
      <c r="D687" s="295"/>
      <c r="E687" s="295"/>
      <c r="F687" s="295"/>
      <c r="G687" s="295"/>
      <c r="H687" s="295"/>
      <c r="I687" s="295"/>
      <c r="J687" s="295"/>
      <c r="K687" s="295"/>
      <c r="L687" s="295"/>
      <c r="M687" s="295"/>
      <c r="N687" s="295"/>
      <c r="O687" s="295"/>
      <c r="P687" s="295"/>
      <c r="Q687" s="295"/>
      <c r="R687" s="295"/>
      <c r="S687" s="296"/>
      <c r="T687" s="295"/>
      <c r="U687" s="296"/>
      <c r="V687" s="295"/>
      <c r="W687" s="295"/>
    </row>
    <row r="688" spans="1:23" ht="15.75" customHeight="1">
      <c r="A688" s="297"/>
      <c r="B688" s="295"/>
      <c r="C688" s="295"/>
      <c r="D688" s="295"/>
      <c r="E688" s="295"/>
      <c r="F688" s="295"/>
      <c r="G688" s="295"/>
      <c r="H688" s="295"/>
      <c r="I688" s="295"/>
      <c r="J688" s="295"/>
      <c r="K688" s="295"/>
      <c r="L688" s="295"/>
      <c r="M688" s="295"/>
      <c r="N688" s="295"/>
      <c r="O688" s="295"/>
      <c r="P688" s="295"/>
      <c r="Q688" s="295"/>
      <c r="R688" s="295"/>
      <c r="S688" s="296"/>
      <c r="T688" s="295"/>
      <c r="U688" s="296"/>
      <c r="V688" s="295"/>
      <c r="W688" s="295"/>
    </row>
    <row r="689" spans="1:23" ht="15.75" customHeight="1">
      <c r="A689" s="297"/>
      <c r="B689" s="295"/>
      <c r="C689" s="295"/>
      <c r="D689" s="295"/>
      <c r="E689" s="295"/>
      <c r="F689" s="295"/>
      <c r="G689" s="295"/>
      <c r="H689" s="295"/>
      <c r="I689" s="295"/>
      <c r="J689" s="295"/>
      <c r="K689" s="295"/>
      <c r="L689" s="295"/>
      <c r="M689" s="295"/>
      <c r="N689" s="295"/>
      <c r="O689" s="295"/>
      <c r="P689" s="295"/>
      <c r="Q689" s="295"/>
      <c r="R689" s="295"/>
      <c r="S689" s="296"/>
      <c r="T689" s="295"/>
      <c r="U689" s="296"/>
      <c r="V689" s="295"/>
      <c r="W689" s="295"/>
    </row>
    <row r="690" spans="1:23" ht="15.75" customHeight="1">
      <c r="A690" s="297"/>
      <c r="B690" s="295"/>
      <c r="C690" s="295"/>
      <c r="D690" s="295"/>
      <c r="E690" s="295"/>
      <c r="F690" s="295"/>
      <c r="G690" s="295"/>
      <c r="H690" s="295"/>
      <c r="I690" s="295"/>
      <c r="J690" s="295"/>
      <c r="K690" s="295"/>
      <c r="L690" s="295"/>
      <c r="M690" s="295"/>
      <c r="N690" s="295"/>
      <c r="O690" s="295"/>
      <c r="P690" s="295"/>
      <c r="Q690" s="295"/>
      <c r="R690" s="295"/>
      <c r="S690" s="296"/>
      <c r="T690" s="295"/>
      <c r="U690" s="296"/>
      <c r="V690" s="295"/>
      <c r="W690" s="295"/>
    </row>
    <row r="691" spans="1:23" ht="15.75" customHeight="1">
      <c r="A691" s="297"/>
      <c r="B691" s="295"/>
      <c r="C691" s="295"/>
      <c r="D691" s="295"/>
      <c r="E691" s="295"/>
      <c r="F691" s="295"/>
      <c r="G691" s="295"/>
      <c r="H691" s="295"/>
      <c r="I691" s="295"/>
      <c r="J691" s="295"/>
      <c r="K691" s="295"/>
      <c r="L691" s="295"/>
      <c r="M691" s="295"/>
      <c r="N691" s="295"/>
      <c r="O691" s="295"/>
      <c r="P691" s="295"/>
      <c r="Q691" s="295"/>
      <c r="R691" s="295"/>
      <c r="S691" s="296"/>
      <c r="T691" s="295"/>
      <c r="U691" s="296"/>
      <c r="V691" s="295"/>
      <c r="W691" s="295"/>
    </row>
    <row r="692" spans="1:23" ht="15.75" customHeight="1">
      <c r="A692" s="297"/>
      <c r="B692" s="295"/>
      <c r="C692" s="295"/>
      <c r="D692" s="295"/>
      <c r="E692" s="295"/>
      <c r="F692" s="295"/>
      <c r="G692" s="295"/>
      <c r="H692" s="295"/>
      <c r="I692" s="295"/>
      <c r="J692" s="295"/>
      <c r="K692" s="295"/>
      <c r="L692" s="295"/>
      <c r="M692" s="295"/>
      <c r="N692" s="295"/>
      <c r="O692" s="295"/>
      <c r="P692" s="295"/>
      <c r="Q692" s="295"/>
      <c r="R692" s="295"/>
      <c r="S692" s="296"/>
      <c r="T692" s="295"/>
      <c r="U692" s="296"/>
      <c r="V692" s="295"/>
      <c r="W692" s="295"/>
    </row>
    <row r="693" spans="1:23" ht="15.75" customHeight="1">
      <c r="A693" s="297"/>
      <c r="B693" s="295"/>
      <c r="C693" s="295"/>
      <c r="D693" s="295"/>
      <c r="E693" s="295"/>
      <c r="F693" s="295"/>
      <c r="G693" s="295"/>
      <c r="H693" s="295"/>
      <c r="I693" s="295"/>
      <c r="J693" s="295"/>
      <c r="K693" s="295"/>
      <c r="L693" s="295"/>
      <c r="M693" s="295"/>
      <c r="N693" s="295"/>
      <c r="O693" s="295"/>
      <c r="P693" s="295"/>
      <c r="Q693" s="295"/>
      <c r="R693" s="295"/>
      <c r="S693" s="296"/>
      <c r="T693" s="295"/>
      <c r="U693" s="296"/>
      <c r="V693" s="295"/>
      <c r="W693" s="295"/>
    </row>
    <row r="694" spans="1:23" ht="15.75" customHeight="1">
      <c r="A694" s="297"/>
      <c r="B694" s="295"/>
      <c r="C694" s="295"/>
      <c r="D694" s="295"/>
      <c r="E694" s="295"/>
      <c r="F694" s="295"/>
      <c r="G694" s="295"/>
      <c r="H694" s="295"/>
      <c r="I694" s="295"/>
      <c r="J694" s="295"/>
      <c r="K694" s="295"/>
      <c r="L694" s="295"/>
      <c r="M694" s="295"/>
      <c r="N694" s="295"/>
      <c r="O694" s="295"/>
      <c r="P694" s="295"/>
      <c r="Q694" s="295"/>
      <c r="R694" s="295"/>
      <c r="S694" s="296"/>
      <c r="T694" s="295"/>
      <c r="U694" s="296"/>
      <c r="V694" s="295"/>
      <c r="W694" s="295"/>
    </row>
    <row r="695" spans="1:23" ht="15.75" customHeight="1">
      <c r="A695" s="297"/>
      <c r="B695" s="295"/>
      <c r="C695" s="295"/>
      <c r="D695" s="295"/>
      <c r="E695" s="295"/>
      <c r="F695" s="295"/>
      <c r="G695" s="295"/>
      <c r="H695" s="295"/>
      <c r="I695" s="295"/>
      <c r="J695" s="295"/>
      <c r="K695" s="295"/>
      <c r="L695" s="295"/>
      <c r="M695" s="295"/>
      <c r="N695" s="295"/>
      <c r="O695" s="295"/>
      <c r="P695" s="295"/>
      <c r="Q695" s="295"/>
      <c r="R695" s="295"/>
      <c r="S695" s="296"/>
      <c r="T695" s="295"/>
      <c r="U695" s="296"/>
      <c r="V695" s="295"/>
      <c r="W695" s="295"/>
    </row>
    <row r="696" spans="1:23" ht="15.75" customHeight="1">
      <c r="A696" s="297"/>
      <c r="B696" s="295"/>
      <c r="C696" s="295"/>
      <c r="D696" s="295"/>
      <c r="E696" s="295"/>
      <c r="F696" s="295"/>
      <c r="G696" s="295"/>
      <c r="H696" s="295"/>
      <c r="I696" s="295"/>
      <c r="J696" s="295"/>
      <c r="K696" s="295"/>
      <c r="L696" s="295"/>
      <c r="M696" s="295"/>
      <c r="N696" s="295"/>
      <c r="O696" s="295"/>
      <c r="P696" s="295"/>
      <c r="Q696" s="295"/>
      <c r="R696" s="295"/>
      <c r="S696" s="296"/>
      <c r="T696" s="295"/>
      <c r="U696" s="296"/>
      <c r="V696" s="295"/>
      <c r="W696" s="295"/>
    </row>
    <row r="697" spans="1:23" ht="15.75" customHeight="1">
      <c r="A697" s="297"/>
      <c r="B697" s="295"/>
      <c r="C697" s="295"/>
      <c r="D697" s="295"/>
      <c r="E697" s="295"/>
      <c r="F697" s="295"/>
      <c r="G697" s="295"/>
      <c r="H697" s="295"/>
      <c r="I697" s="295"/>
      <c r="J697" s="295"/>
      <c r="K697" s="295"/>
      <c r="L697" s="295"/>
      <c r="M697" s="295"/>
      <c r="N697" s="295"/>
      <c r="O697" s="295"/>
      <c r="P697" s="295"/>
      <c r="Q697" s="295"/>
      <c r="R697" s="295"/>
      <c r="S697" s="296"/>
      <c r="T697" s="295"/>
      <c r="U697" s="296"/>
      <c r="V697" s="295"/>
      <c r="W697" s="295"/>
    </row>
    <row r="698" spans="1:23" ht="15.75" customHeight="1">
      <c r="A698" s="297"/>
      <c r="B698" s="295"/>
      <c r="C698" s="295"/>
      <c r="D698" s="295"/>
      <c r="E698" s="295"/>
      <c r="F698" s="295"/>
      <c r="G698" s="295"/>
      <c r="H698" s="295"/>
      <c r="I698" s="295"/>
      <c r="J698" s="295"/>
      <c r="K698" s="295"/>
      <c r="L698" s="295"/>
      <c r="M698" s="295"/>
      <c r="N698" s="295"/>
      <c r="O698" s="295"/>
      <c r="P698" s="295"/>
      <c r="Q698" s="295"/>
      <c r="R698" s="295"/>
      <c r="S698" s="296"/>
      <c r="T698" s="295"/>
      <c r="U698" s="296"/>
      <c r="V698" s="295"/>
      <c r="W698" s="295"/>
    </row>
    <row r="699" spans="1:23" ht="15.75" customHeight="1">
      <c r="A699" s="297"/>
      <c r="B699" s="295"/>
      <c r="C699" s="295"/>
      <c r="D699" s="295"/>
      <c r="E699" s="295"/>
      <c r="F699" s="295"/>
      <c r="G699" s="295"/>
      <c r="H699" s="295"/>
      <c r="I699" s="295"/>
      <c r="J699" s="295"/>
      <c r="K699" s="295"/>
      <c r="L699" s="295"/>
      <c r="M699" s="295"/>
      <c r="N699" s="295"/>
      <c r="O699" s="295"/>
      <c r="P699" s="295"/>
      <c r="Q699" s="295"/>
      <c r="R699" s="295"/>
      <c r="S699" s="296"/>
      <c r="T699" s="295"/>
      <c r="U699" s="296"/>
      <c r="V699" s="295"/>
      <c r="W699" s="295"/>
    </row>
    <row r="700" spans="1:23" ht="15.75" customHeight="1">
      <c r="A700" s="297"/>
      <c r="B700" s="295"/>
      <c r="C700" s="295"/>
      <c r="D700" s="295"/>
      <c r="E700" s="295"/>
      <c r="F700" s="295"/>
      <c r="G700" s="295"/>
      <c r="H700" s="295"/>
      <c r="I700" s="295"/>
      <c r="J700" s="295"/>
      <c r="K700" s="295"/>
      <c r="L700" s="295"/>
      <c r="M700" s="295"/>
      <c r="N700" s="295"/>
      <c r="O700" s="295"/>
      <c r="P700" s="295"/>
      <c r="Q700" s="295"/>
      <c r="R700" s="295"/>
      <c r="S700" s="296"/>
      <c r="T700" s="295"/>
      <c r="U700" s="296"/>
      <c r="V700" s="295"/>
      <c r="W700" s="295"/>
    </row>
    <row r="701" spans="1:23" ht="15.75" customHeight="1">
      <c r="A701" s="297"/>
      <c r="B701" s="295"/>
      <c r="C701" s="295"/>
      <c r="D701" s="295"/>
      <c r="E701" s="295"/>
      <c r="F701" s="295"/>
      <c r="G701" s="295"/>
      <c r="H701" s="295"/>
      <c r="I701" s="295"/>
      <c r="J701" s="295"/>
      <c r="K701" s="295"/>
      <c r="L701" s="295"/>
      <c r="M701" s="295"/>
      <c r="N701" s="295"/>
      <c r="O701" s="295"/>
      <c r="P701" s="295"/>
      <c r="Q701" s="295"/>
      <c r="R701" s="295"/>
      <c r="S701" s="296"/>
      <c r="T701" s="295"/>
      <c r="U701" s="296"/>
      <c r="V701" s="295"/>
      <c r="W701" s="295"/>
    </row>
    <row r="702" spans="1:23" ht="15.75" customHeight="1">
      <c r="A702" s="297"/>
      <c r="B702" s="295"/>
      <c r="C702" s="295"/>
      <c r="D702" s="295"/>
      <c r="E702" s="295"/>
      <c r="F702" s="295"/>
      <c r="G702" s="295"/>
      <c r="H702" s="295"/>
      <c r="I702" s="295"/>
      <c r="J702" s="295"/>
      <c r="K702" s="295"/>
      <c r="L702" s="295"/>
      <c r="M702" s="295"/>
      <c r="N702" s="295"/>
      <c r="O702" s="295"/>
      <c r="P702" s="295"/>
      <c r="Q702" s="295"/>
      <c r="R702" s="295"/>
      <c r="S702" s="296"/>
      <c r="T702" s="295"/>
      <c r="U702" s="296"/>
      <c r="V702" s="295"/>
      <c r="W702" s="295"/>
    </row>
    <row r="703" spans="1:23" ht="15.75" customHeight="1">
      <c r="A703" s="297"/>
      <c r="B703" s="295"/>
      <c r="C703" s="295"/>
      <c r="D703" s="295"/>
      <c r="E703" s="295"/>
      <c r="F703" s="295"/>
      <c r="G703" s="295"/>
      <c r="H703" s="295"/>
      <c r="I703" s="295"/>
      <c r="J703" s="295"/>
      <c r="K703" s="295"/>
      <c r="L703" s="295"/>
      <c r="M703" s="295"/>
      <c r="N703" s="295"/>
      <c r="O703" s="295"/>
      <c r="P703" s="295"/>
      <c r="Q703" s="295"/>
      <c r="R703" s="295"/>
      <c r="S703" s="296"/>
      <c r="T703" s="295"/>
      <c r="U703" s="296"/>
      <c r="V703" s="295"/>
      <c r="W703" s="295"/>
    </row>
    <row r="704" spans="1:23" ht="15.75" customHeight="1">
      <c r="A704" s="297"/>
      <c r="B704" s="295"/>
      <c r="C704" s="295"/>
      <c r="D704" s="295"/>
      <c r="E704" s="295"/>
      <c r="F704" s="295"/>
      <c r="G704" s="295"/>
      <c r="H704" s="295"/>
      <c r="I704" s="295"/>
      <c r="J704" s="295"/>
      <c r="K704" s="295"/>
      <c r="L704" s="295"/>
      <c r="M704" s="295"/>
      <c r="N704" s="295"/>
      <c r="O704" s="295"/>
      <c r="P704" s="295"/>
      <c r="Q704" s="295"/>
      <c r="R704" s="295"/>
      <c r="S704" s="296"/>
      <c r="T704" s="295"/>
      <c r="U704" s="296"/>
      <c r="V704" s="295"/>
      <c r="W704" s="295"/>
    </row>
    <row r="705" spans="1:23" ht="15.75" customHeight="1">
      <c r="A705" s="297"/>
      <c r="B705" s="295"/>
      <c r="C705" s="295"/>
      <c r="D705" s="295"/>
      <c r="E705" s="295"/>
      <c r="F705" s="295"/>
      <c r="G705" s="295"/>
      <c r="H705" s="295"/>
      <c r="I705" s="295"/>
      <c r="J705" s="295"/>
      <c r="K705" s="295"/>
      <c r="L705" s="295"/>
      <c r="M705" s="295"/>
      <c r="N705" s="295"/>
      <c r="O705" s="295"/>
      <c r="P705" s="295"/>
      <c r="Q705" s="295"/>
      <c r="R705" s="295"/>
      <c r="S705" s="296"/>
      <c r="T705" s="295"/>
      <c r="U705" s="296"/>
      <c r="V705" s="295"/>
      <c r="W705" s="295"/>
    </row>
    <row r="706" spans="1:23" ht="15.75" customHeight="1">
      <c r="A706" s="297"/>
      <c r="B706" s="295"/>
      <c r="C706" s="295"/>
      <c r="D706" s="295"/>
      <c r="E706" s="295"/>
      <c r="F706" s="295"/>
      <c r="G706" s="295"/>
      <c r="H706" s="295"/>
      <c r="I706" s="295"/>
      <c r="J706" s="295"/>
      <c r="K706" s="295"/>
      <c r="L706" s="295"/>
      <c r="M706" s="295"/>
      <c r="N706" s="295"/>
      <c r="O706" s="295"/>
      <c r="P706" s="295"/>
      <c r="Q706" s="295"/>
      <c r="R706" s="295"/>
      <c r="S706" s="296"/>
      <c r="T706" s="295"/>
      <c r="U706" s="296"/>
      <c r="V706" s="295"/>
      <c r="W706" s="295"/>
    </row>
    <row r="707" spans="1:23" ht="15.75" customHeight="1">
      <c r="A707" s="297"/>
      <c r="B707" s="295"/>
      <c r="C707" s="295"/>
      <c r="D707" s="295"/>
      <c r="E707" s="295"/>
      <c r="F707" s="295"/>
      <c r="G707" s="295"/>
      <c r="H707" s="295"/>
      <c r="I707" s="295"/>
      <c r="J707" s="295"/>
      <c r="K707" s="295"/>
      <c r="L707" s="295"/>
      <c r="M707" s="295"/>
      <c r="N707" s="295"/>
      <c r="O707" s="295"/>
      <c r="P707" s="295"/>
      <c r="Q707" s="295"/>
      <c r="R707" s="295"/>
      <c r="S707" s="296"/>
      <c r="T707" s="295"/>
      <c r="U707" s="296"/>
      <c r="V707" s="295"/>
      <c r="W707" s="295"/>
    </row>
    <row r="708" spans="1:23" ht="15.75" customHeight="1">
      <c r="A708" s="297"/>
      <c r="B708" s="295"/>
      <c r="C708" s="295"/>
      <c r="D708" s="295"/>
      <c r="E708" s="295"/>
      <c r="F708" s="295"/>
      <c r="G708" s="295"/>
      <c r="H708" s="295"/>
      <c r="I708" s="295"/>
      <c r="J708" s="295"/>
      <c r="K708" s="295"/>
      <c r="L708" s="295"/>
      <c r="M708" s="295"/>
      <c r="N708" s="295"/>
      <c r="O708" s="295"/>
      <c r="P708" s="295"/>
      <c r="Q708" s="295"/>
      <c r="R708" s="295"/>
      <c r="S708" s="296"/>
      <c r="T708" s="295"/>
      <c r="U708" s="296"/>
      <c r="V708" s="295"/>
      <c r="W708" s="295"/>
    </row>
    <row r="709" spans="1:23" ht="15.75" customHeight="1">
      <c r="A709" s="297"/>
      <c r="B709" s="295"/>
      <c r="C709" s="295"/>
      <c r="D709" s="295"/>
      <c r="E709" s="295"/>
      <c r="F709" s="295"/>
      <c r="G709" s="295"/>
      <c r="H709" s="295"/>
      <c r="I709" s="295"/>
      <c r="J709" s="295"/>
      <c r="K709" s="295"/>
      <c r="L709" s="295"/>
      <c r="M709" s="295"/>
      <c r="N709" s="295"/>
      <c r="O709" s="295"/>
      <c r="P709" s="295"/>
      <c r="Q709" s="295"/>
      <c r="R709" s="295"/>
      <c r="S709" s="296"/>
      <c r="T709" s="295"/>
      <c r="U709" s="296"/>
      <c r="V709" s="295"/>
      <c r="W709" s="295"/>
    </row>
    <row r="710" spans="1:23" ht="15.75" customHeight="1">
      <c r="A710" s="297"/>
      <c r="B710" s="295"/>
      <c r="C710" s="295"/>
      <c r="D710" s="295"/>
      <c r="E710" s="295"/>
      <c r="F710" s="295"/>
      <c r="G710" s="295"/>
      <c r="H710" s="295"/>
      <c r="I710" s="295"/>
      <c r="J710" s="295"/>
      <c r="K710" s="295"/>
      <c r="L710" s="295"/>
      <c r="M710" s="295"/>
      <c r="N710" s="295"/>
      <c r="O710" s="295"/>
      <c r="P710" s="295"/>
      <c r="Q710" s="295"/>
      <c r="R710" s="295"/>
      <c r="S710" s="296"/>
      <c r="T710" s="295"/>
      <c r="U710" s="296"/>
      <c r="V710" s="295"/>
      <c r="W710" s="295"/>
    </row>
    <row r="711" spans="1:23" ht="15.75" customHeight="1">
      <c r="A711" s="297"/>
      <c r="B711" s="295"/>
      <c r="C711" s="295"/>
      <c r="D711" s="295"/>
      <c r="E711" s="295"/>
      <c r="F711" s="295"/>
      <c r="G711" s="295"/>
      <c r="H711" s="295"/>
      <c r="I711" s="295"/>
      <c r="J711" s="295"/>
      <c r="K711" s="295"/>
      <c r="L711" s="295"/>
      <c r="M711" s="295"/>
      <c r="N711" s="295"/>
      <c r="O711" s="295"/>
      <c r="P711" s="295"/>
      <c r="Q711" s="295"/>
      <c r="R711" s="295"/>
      <c r="S711" s="296"/>
      <c r="T711" s="295"/>
      <c r="U711" s="296"/>
      <c r="V711" s="295"/>
      <c r="W711" s="295"/>
    </row>
    <row r="712" spans="1:23" ht="15.75" customHeight="1">
      <c r="A712" s="297"/>
      <c r="B712" s="295"/>
      <c r="C712" s="295"/>
      <c r="D712" s="295"/>
      <c r="E712" s="295"/>
      <c r="F712" s="295"/>
      <c r="G712" s="295"/>
      <c r="H712" s="295"/>
      <c r="I712" s="295"/>
      <c r="J712" s="295"/>
      <c r="K712" s="295"/>
      <c r="L712" s="295"/>
      <c r="M712" s="295"/>
      <c r="N712" s="295"/>
      <c r="O712" s="295"/>
      <c r="P712" s="295"/>
      <c r="Q712" s="295"/>
      <c r="R712" s="295"/>
      <c r="S712" s="296"/>
      <c r="T712" s="295"/>
      <c r="U712" s="296"/>
      <c r="V712" s="295"/>
      <c r="W712" s="295"/>
    </row>
    <row r="713" spans="1:23" ht="15.75" customHeight="1">
      <c r="A713" s="297"/>
      <c r="B713" s="295"/>
      <c r="C713" s="295"/>
      <c r="D713" s="295"/>
      <c r="E713" s="295"/>
      <c r="F713" s="295"/>
      <c r="G713" s="295"/>
      <c r="H713" s="295"/>
      <c r="I713" s="295"/>
      <c r="J713" s="295"/>
      <c r="K713" s="295"/>
      <c r="L713" s="295"/>
      <c r="M713" s="295"/>
      <c r="N713" s="295"/>
      <c r="O713" s="295"/>
      <c r="P713" s="295"/>
      <c r="Q713" s="295"/>
      <c r="R713" s="295"/>
      <c r="S713" s="296"/>
      <c r="T713" s="295"/>
      <c r="U713" s="296"/>
      <c r="V713" s="295"/>
      <c r="W713" s="295"/>
    </row>
    <row r="714" spans="1:23" ht="15.75" customHeight="1">
      <c r="A714" s="297"/>
      <c r="B714" s="295"/>
      <c r="C714" s="295"/>
      <c r="D714" s="295"/>
      <c r="E714" s="295"/>
      <c r="F714" s="295"/>
      <c r="G714" s="295"/>
      <c r="H714" s="295"/>
      <c r="I714" s="295"/>
      <c r="J714" s="295"/>
      <c r="K714" s="295"/>
      <c r="L714" s="295"/>
      <c r="M714" s="295"/>
      <c r="N714" s="295"/>
      <c r="O714" s="295"/>
      <c r="P714" s="295"/>
      <c r="Q714" s="295"/>
      <c r="R714" s="295"/>
      <c r="S714" s="296"/>
      <c r="T714" s="295"/>
      <c r="U714" s="296"/>
      <c r="V714" s="295"/>
      <c r="W714" s="295"/>
    </row>
    <row r="715" spans="1:23" ht="15.75" customHeight="1">
      <c r="A715" s="297"/>
      <c r="B715" s="295"/>
      <c r="C715" s="295"/>
      <c r="D715" s="295"/>
      <c r="E715" s="295"/>
      <c r="F715" s="295"/>
      <c r="G715" s="295"/>
      <c r="H715" s="295"/>
      <c r="I715" s="295"/>
      <c r="J715" s="295"/>
      <c r="K715" s="295"/>
      <c r="L715" s="295"/>
      <c r="M715" s="295"/>
      <c r="N715" s="295"/>
      <c r="O715" s="295"/>
      <c r="P715" s="295"/>
      <c r="Q715" s="295"/>
      <c r="R715" s="295"/>
      <c r="S715" s="296"/>
      <c r="T715" s="295"/>
      <c r="U715" s="296"/>
      <c r="V715" s="295"/>
      <c r="W715" s="295"/>
    </row>
    <row r="716" spans="1:23" ht="15.75" customHeight="1">
      <c r="A716" s="297"/>
      <c r="B716" s="295"/>
      <c r="C716" s="295"/>
      <c r="D716" s="295"/>
      <c r="E716" s="295"/>
      <c r="F716" s="295"/>
      <c r="G716" s="295"/>
      <c r="H716" s="295"/>
      <c r="I716" s="295"/>
      <c r="J716" s="295"/>
      <c r="K716" s="295"/>
      <c r="L716" s="295"/>
      <c r="M716" s="295"/>
      <c r="N716" s="295"/>
      <c r="O716" s="295"/>
      <c r="P716" s="295"/>
      <c r="Q716" s="295"/>
      <c r="R716" s="295"/>
      <c r="S716" s="296"/>
      <c r="T716" s="295"/>
      <c r="U716" s="296"/>
      <c r="V716" s="295"/>
      <c r="W716" s="295"/>
    </row>
    <row r="717" spans="1:23" ht="15.75" customHeight="1">
      <c r="A717" s="297"/>
      <c r="B717" s="295"/>
      <c r="C717" s="295"/>
      <c r="D717" s="295"/>
      <c r="E717" s="295"/>
      <c r="F717" s="295"/>
      <c r="G717" s="295"/>
      <c r="H717" s="295"/>
      <c r="I717" s="295"/>
      <c r="J717" s="295"/>
      <c r="K717" s="295"/>
      <c r="L717" s="295"/>
      <c r="M717" s="295"/>
      <c r="N717" s="295"/>
      <c r="O717" s="295"/>
      <c r="P717" s="295"/>
      <c r="Q717" s="295"/>
      <c r="R717" s="295"/>
      <c r="S717" s="296"/>
      <c r="T717" s="295"/>
      <c r="U717" s="296"/>
      <c r="V717" s="295"/>
      <c r="W717" s="295"/>
    </row>
    <row r="718" spans="1:23" ht="15.75" customHeight="1">
      <c r="A718" s="297"/>
      <c r="B718" s="295"/>
      <c r="C718" s="295"/>
      <c r="D718" s="295"/>
      <c r="E718" s="295"/>
      <c r="F718" s="295"/>
      <c r="G718" s="295"/>
      <c r="H718" s="295"/>
      <c r="I718" s="295"/>
      <c r="J718" s="295"/>
      <c r="K718" s="295"/>
      <c r="L718" s="295"/>
      <c r="M718" s="295"/>
      <c r="N718" s="295"/>
      <c r="O718" s="295"/>
      <c r="P718" s="295"/>
      <c r="Q718" s="295"/>
      <c r="R718" s="295"/>
      <c r="S718" s="296"/>
      <c r="T718" s="295"/>
      <c r="U718" s="296"/>
      <c r="V718" s="295"/>
      <c r="W718" s="295"/>
    </row>
    <row r="719" spans="1:23" ht="15.75" customHeight="1">
      <c r="A719" s="297"/>
      <c r="B719" s="295"/>
      <c r="C719" s="295"/>
      <c r="D719" s="295"/>
      <c r="E719" s="295"/>
      <c r="F719" s="295"/>
      <c r="G719" s="295"/>
      <c r="H719" s="295"/>
      <c r="I719" s="295"/>
      <c r="J719" s="295"/>
      <c r="K719" s="295"/>
      <c r="L719" s="295"/>
      <c r="M719" s="295"/>
      <c r="N719" s="295"/>
      <c r="O719" s="295"/>
      <c r="P719" s="295"/>
      <c r="Q719" s="295"/>
      <c r="R719" s="295"/>
      <c r="S719" s="296"/>
      <c r="T719" s="295"/>
      <c r="U719" s="296"/>
      <c r="V719" s="295"/>
      <c r="W719" s="295"/>
    </row>
    <row r="720" spans="1:23" ht="15.75" customHeight="1">
      <c r="A720" s="297"/>
      <c r="B720" s="295"/>
      <c r="C720" s="295"/>
      <c r="D720" s="295"/>
      <c r="E720" s="295"/>
      <c r="F720" s="295"/>
      <c r="G720" s="295"/>
      <c r="H720" s="295"/>
      <c r="I720" s="295"/>
      <c r="J720" s="295"/>
      <c r="K720" s="295"/>
      <c r="L720" s="295"/>
      <c r="M720" s="295"/>
      <c r="N720" s="295"/>
      <c r="O720" s="295"/>
      <c r="P720" s="295"/>
      <c r="Q720" s="295"/>
      <c r="R720" s="295"/>
      <c r="S720" s="296"/>
      <c r="T720" s="295"/>
      <c r="U720" s="296"/>
      <c r="V720" s="295"/>
      <c r="W720" s="295"/>
    </row>
    <row r="721" spans="1:23" ht="15.75" customHeight="1">
      <c r="A721" s="297"/>
      <c r="B721" s="295"/>
      <c r="C721" s="295"/>
      <c r="D721" s="295"/>
      <c r="E721" s="295"/>
      <c r="F721" s="295"/>
      <c r="G721" s="295"/>
      <c r="H721" s="295"/>
      <c r="I721" s="295"/>
      <c r="J721" s="295"/>
      <c r="K721" s="295"/>
      <c r="L721" s="295"/>
      <c r="M721" s="295"/>
      <c r="N721" s="295"/>
      <c r="O721" s="295"/>
      <c r="P721" s="295"/>
      <c r="Q721" s="295"/>
      <c r="R721" s="295"/>
      <c r="S721" s="296"/>
      <c r="T721" s="295"/>
      <c r="U721" s="296"/>
      <c r="V721" s="295"/>
      <c r="W721" s="295"/>
    </row>
    <row r="722" spans="1:23" ht="15.75" customHeight="1">
      <c r="A722" s="297"/>
      <c r="B722" s="295"/>
      <c r="C722" s="295"/>
      <c r="D722" s="295"/>
      <c r="E722" s="295"/>
      <c r="F722" s="295"/>
      <c r="G722" s="295"/>
      <c r="H722" s="295"/>
      <c r="I722" s="295"/>
      <c r="J722" s="295"/>
      <c r="K722" s="295"/>
      <c r="L722" s="295"/>
      <c r="M722" s="295"/>
      <c r="N722" s="295"/>
      <c r="O722" s="295"/>
      <c r="P722" s="295"/>
      <c r="Q722" s="295"/>
      <c r="R722" s="295"/>
      <c r="S722" s="296"/>
      <c r="T722" s="295"/>
      <c r="U722" s="296"/>
      <c r="V722" s="295"/>
      <c r="W722" s="295"/>
    </row>
    <row r="723" spans="1:23" ht="15.75" customHeight="1">
      <c r="A723" s="297"/>
      <c r="B723" s="295"/>
      <c r="C723" s="295"/>
      <c r="D723" s="295"/>
      <c r="E723" s="295"/>
      <c r="F723" s="295"/>
      <c r="G723" s="295"/>
      <c r="H723" s="295"/>
      <c r="I723" s="295"/>
      <c r="J723" s="295"/>
      <c r="K723" s="295"/>
      <c r="L723" s="295"/>
      <c r="M723" s="295"/>
      <c r="N723" s="295"/>
      <c r="O723" s="295"/>
      <c r="P723" s="295"/>
      <c r="Q723" s="295"/>
      <c r="R723" s="295"/>
      <c r="S723" s="296"/>
      <c r="T723" s="295"/>
      <c r="U723" s="296"/>
      <c r="V723" s="295"/>
      <c r="W723" s="295"/>
    </row>
    <row r="724" spans="1:23" ht="15.75" customHeight="1">
      <c r="A724" s="297"/>
      <c r="B724" s="295"/>
      <c r="C724" s="295"/>
      <c r="D724" s="295"/>
      <c r="E724" s="295"/>
      <c r="F724" s="295"/>
      <c r="G724" s="295"/>
      <c r="H724" s="295"/>
      <c r="I724" s="295"/>
      <c r="J724" s="295"/>
      <c r="K724" s="295"/>
      <c r="L724" s="295"/>
      <c r="M724" s="295"/>
      <c r="N724" s="295"/>
      <c r="O724" s="295"/>
      <c r="P724" s="295"/>
      <c r="Q724" s="295"/>
      <c r="R724" s="295"/>
      <c r="S724" s="296"/>
      <c r="T724" s="295"/>
      <c r="U724" s="296"/>
      <c r="V724" s="295"/>
      <c r="W724" s="295"/>
    </row>
    <row r="725" spans="1:23" ht="15.75" customHeight="1">
      <c r="A725" s="297"/>
      <c r="B725" s="295"/>
      <c r="C725" s="295"/>
      <c r="D725" s="295"/>
      <c r="E725" s="295"/>
      <c r="F725" s="295"/>
      <c r="G725" s="295"/>
      <c r="H725" s="295"/>
      <c r="I725" s="295"/>
      <c r="J725" s="295"/>
      <c r="K725" s="295"/>
      <c r="L725" s="295"/>
      <c r="M725" s="295"/>
      <c r="N725" s="295"/>
      <c r="O725" s="295"/>
      <c r="P725" s="295"/>
      <c r="Q725" s="295"/>
      <c r="R725" s="295"/>
      <c r="S725" s="296"/>
      <c r="T725" s="295"/>
      <c r="U725" s="296"/>
      <c r="V725" s="295"/>
      <c r="W725" s="295"/>
    </row>
    <row r="726" spans="1:23" ht="15.75" customHeight="1">
      <c r="A726" s="297"/>
      <c r="B726" s="295"/>
      <c r="C726" s="295"/>
      <c r="D726" s="295"/>
      <c r="E726" s="295"/>
      <c r="F726" s="295"/>
      <c r="G726" s="295"/>
      <c r="H726" s="295"/>
      <c r="I726" s="295"/>
      <c r="J726" s="295"/>
      <c r="K726" s="295"/>
      <c r="L726" s="295"/>
      <c r="M726" s="295"/>
      <c r="N726" s="295"/>
      <c r="O726" s="295"/>
      <c r="P726" s="295"/>
      <c r="Q726" s="295"/>
      <c r="R726" s="295"/>
      <c r="S726" s="296"/>
      <c r="T726" s="295"/>
      <c r="U726" s="296"/>
      <c r="V726" s="295"/>
      <c r="W726" s="295"/>
    </row>
    <row r="727" spans="1:23" ht="15.75" customHeight="1">
      <c r="A727" s="297"/>
      <c r="B727" s="295"/>
      <c r="C727" s="295"/>
      <c r="D727" s="295"/>
      <c r="E727" s="295"/>
      <c r="F727" s="295"/>
      <c r="G727" s="295"/>
      <c r="H727" s="295"/>
      <c r="I727" s="295"/>
      <c r="J727" s="295"/>
      <c r="K727" s="295"/>
      <c r="L727" s="295"/>
      <c r="M727" s="295"/>
      <c r="N727" s="295"/>
      <c r="O727" s="295"/>
      <c r="P727" s="295"/>
      <c r="Q727" s="295"/>
      <c r="R727" s="295"/>
      <c r="S727" s="296"/>
      <c r="T727" s="295"/>
      <c r="U727" s="296"/>
      <c r="V727" s="295"/>
      <c r="W727" s="295"/>
    </row>
    <row r="728" spans="1:23" ht="15.75" customHeight="1">
      <c r="A728" s="297"/>
      <c r="B728" s="295"/>
      <c r="C728" s="295"/>
      <c r="D728" s="295"/>
      <c r="E728" s="295"/>
      <c r="F728" s="295"/>
      <c r="G728" s="295"/>
      <c r="H728" s="295"/>
      <c r="I728" s="295"/>
      <c r="J728" s="295"/>
      <c r="K728" s="295"/>
      <c r="L728" s="295"/>
      <c r="M728" s="295"/>
      <c r="N728" s="295"/>
      <c r="O728" s="295"/>
      <c r="P728" s="295"/>
      <c r="Q728" s="295"/>
      <c r="R728" s="295"/>
      <c r="S728" s="296"/>
      <c r="T728" s="295"/>
      <c r="U728" s="296"/>
      <c r="V728" s="295"/>
      <c r="W728" s="295"/>
    </row>
    <row r="729" spans="1:23" ht="15.75" customHeight="1">
      <c r="A729" s="297"/>
      <c r="B729" s="295"/>
      <c r="C729" s="295"/>
      <c r="D729" s="295"/>
      <c r="E729" s="295"/>
      <c r="F729" s="295"/>
      <c r="G729" s="295"/>
      <c r="H729" s="295"/>
      <c r="I729" s="295"/>
      <c r="J729" s="295"/>
      <c r="K729" s="295"/>
      <c r="L729" s="295"/>
      <c r="M729" s="295"/>
      <c r="N729" s="295"/>
      <c r="O729" s="295"/>
      <c r="P729" s="295"/>
      <c r="Q729" s="295"/>
      <c r="R729" s="295"/>
      <c r="S729" s="296"/>
      <c r="T729" s="295"/>
      <c r="U729" s="296"/>
      <c r="V729" s="295"/>
      <c r="W729" s="295"/>
    </row>
    <row r="730" spans="1:23" ht="15.75" customHeight="1">
      <c r="A730" s="297"/>
      <c r="B730" s="295"/>
      <c r="C730" s="295"/>
      <c r="D730" s="295"/>
      <c r="E730" s="295"/>
      <c r="F730" s="295"/>
      <c r="G730" s="295"/>
      <c r="H730" s="295"/>
      <c r="I730" s="295"/>
      <c r="J730" s="295"/>
      <c r="K730" s="295"/>
      <c r="L730" s="295"/>
      <c r="M730" s="295"/>
      <c r="N730" s="295"/>
      <c r="O730" s="295"/>
      <c r="P730" s="295"/>
      <c r="Q730" s="295"/>
      <c r="R730" s="295"/>
      <c r="S730" s="296"/>
      <c r="T730" s="295"/>
      <c r="U730" s="296"/>
      <c r="V730" s="295"/>
      <c r="W730" s="295"/>
    </row>
    <row r="731" spans="1:23" ht="15.75" customHeight="1">
      <c r="A731" s="297"/>
      <c r="B731" s="295"/>
      <c r="C731" s="295"/>
      <c r="D731" s="295"/>
      <c r="E731" s="295"/>
      <c r="F731" s="295"/>
      <c r="G731" s="295"/>
      <c r="H731" s="295"/>
      <c r="I731" s="295"/>
      <c r="J731" s="295"/>
      <c r="K731" s="295"/>
      <c r="L731" s="295"/>
      <c r="M731" s="295"/>
      <c r="N731" s="295"/>
      <c r="O731" s="295"/>
      <c r="P731" s="295"/>
      <c r="Q731" s="295"/>
      <c r="R731" s="295"/>
      <c r="S731" s="296"/>
      <c r="T731" s="295"/>
      <c r="U731" s="296"/>
      <c r="V731" s="295"/>
      <c r="W731" s="295"/>
    </row>
    <row r="732" spans="1:23" ht="15.75" customHeight="1">
      <c r="A732" s="297"/>
      <c r="B732" s="295"/>
      <c r="C732" s="295"/>
      <c r="D732" s="295"/>
      <c r="E732" s="295"/>
      <c r="F732" s="295"/>
      <c r="G732" s="295"/>
      <c r="H732" s="295"/>
      <c r="I732" s="295"/>
      <c r="J732" s="295"/>
      <c r="K732" s="295"/>
      <c r="L732" s="295"/>
      <c r="M732" s="295"/>
      <c r="N732" s="295"/>
      <c r="O732" s="295"/>
      <c r="P732" s="295"/>
      <c r="Q732" s="295"/>
      <c r="R732" s="295"/>
      <c r="S732" s="296"/>
      <c r="T732" s="295"/>
      <c r="U732" s="296"/>
      <c r="V732" s="295"/>
      <c r="W732" s="295"/>
    </row>
    <row r="733" spans="1:23" ht="15.75" customHeight="1">
      <c r="A733" s="297"/>
      <c r="B733" s="295"/>
      <c r="C733" s="295"/>
      <c r="D733" s="295"/>
      <c r="E733" s="295"/>
      <c r="F733" s="295"/>
      <c r="G733" s="295"/>
      <c r="H733" s="295"/>
      <c r="I733" s="295"/>
      <c r="J733" s="295"/>
      <c r="K733" s="295"/>
      <c r="L733" s="295"/>
      <c r="M733" s="295"/>
      <c r="N733" s="295"/>
      <c r="O733" s="295"/>
      <c r="P733" s="295"/>
      <c r="Q733" s="295"/>
      <c r="R733" s="295"/>
      <c r="S733" s="296"/>
      <c r="T733" s="295"/>
      <c r="U733" s="296"/>
      <c r="V733" s="295"/>
      <c r="W733" s="295"/>
    </row>
    <row r="734" spans="1:23" ht="15.75" customHeight="1">
      <c r="A734" s="297"/>
      <c r="B734" s="295"/>
      <c r="C734" s="295"/>
      <c r="D734" s="295"/>
      <c r="E734" s="295"/>
      <c r="F734" s="295"/>
      <c r="G734" s="295"/>
      <c r="H734" s="295"/>
      <c r="I734" s="295"/>
      <c r="J734" s="295"/>
      <c r="K734" s="295"/>
      <c r="L734" s="295"/>
      <c r="M734" s="295"/>
      <c r="N734" s="295"/>
      <c r="O734" s="295"/>
      <c r="P734" s="295"/>
      <c r="Q734" s="295"/>
      <c r="R734" s="295"/>
      <c r="S734" s="296"/>
      <c r="T734" s="295"/>
      <c r="U734" s="296"/>
      <c r="V734" s="295"/>
      <c r="W734" s="295"/>
    </row>
    <row r="735" spans="1:23" ht="15.75" customHeight="1">
      <c r="A735" s="297"/>
      <c r="B735" s="295"/>
      <c r="C735" s="295"/>
      <c r="D735" s="295"/>
      <c r="E735" s="295"/>
      <c r="F735" s="295"/>
      <c r="G735" s="295"/>
      <c r="H735" s="295"/>
      <c r="I735" s="295"/>
      <c r="J735" s="295"/>
      <c r="K735" s="295"/>
      <c r="L735" s="295"/>
      <c r="M735" s="295"/>
      <c r="N735" s="295"/>
      <c r="O735" s="295"/>
      <c r="P735" s="295"/>
      <c r="Q735" s="295"/>
      <c r="R735" s="295"/>
      <c r="S735" s="296"/>
      <c r="T735" s="295"/>
      <c r="U735" s="296"/>
      <c r="V735" s="295"/>
      <c r="W735" s="295"/>
    </row>
    <row r="736" spans="1:23" ht="15.75" customHeight="1">
      <c r="A736" s="297"/>
      <c r="B736" s="295"/>
      <c r="C736" s="295"/>
      <c r="D736" s="295"/>
      <c r="E736" s="295"/>
      <c r="F736" s="295"/>
      <c r="G736" s="295"/>
      <c r="H736" s="295"/>
      <c r="I736" s="295"/>
      <c r="J736" s="295"/>
      <c r="K736" s="295"/>
      <c r="L736" s="295"/>
      <c r="M736" s="295"/>
      <c r="N736" s="295"/>
      <c r="O736" s="295"/>
      <c r="P736" s="295"/>
      <c r="Q736" s="295"/>
      <c r="R736" s="295"/>
      <c r="S736" s="296"/>
      <c r="T736" s="295"/>
      <c r="U736" s="296"/>
      <c r="V736" s="295"/>
      <c r="W736" s="295"/>
    </row>
    <row r="737" spans="1:23" ht="15.75" customHeight="1">
      <c r="A737" s="297"/>
      <c r="B737" s="295"/>
      <c r="C737" s="295"/>
      <c r="D737" s="295"/>
      <c r="E737" s="295"/>
      <c r="F737" s="295"/>
      <c r="G737" s="295"/>
      <c r="H737" s="295"/>
      <c r="I737" s="295"/>
      <c r="J737" s="295"/>
      <c r="K737" s="295"/>
      <c r="L737" s="295"/>
      <c r="M737" s="295"/>
      <c r="N737" s="295"/>
      <c r="O737" s="295"/>
      <c r="P737" s="295"/>
      <c r="Q737" s="295"/>
      <c r="R737" s="295"/>
      <c r="S737" s="296"/>
      <c r="T737" s="295"/>
      <c r="U737" s="296"/>
      <c r="V737" s="295"/>
      <c r="W737" s="295"/>
    </row>
    <row r="738" spans="1:23" ht="15.75" customHeight="1">
      <c r="A738" s="297"/>
      <c r="B738" s="295"/>
      <c r="C738" s="295"/>
      <c r="D738" s="295"/>
      <c r="E738" s="295"/>
      <c r="F738" s="295"/>
      <c r="G738" s="295"/>
      <c r="H738" s="295"/>
      <c r="I738" s="295"/>
      <c r="J738" s="295"/>
      <c r="K738" s="295"/>
      <c r="L738" s="295"/>
      <c r="M738" s="295"/>
      <c r="N738" s="295"/>
      <c r="O738" s="295"/>
      <c r="P738" s="295"/>
      <c r="Q738" s="295"/>
      <c r="R738" s="295"/>
      <c r="S738" s="296"/>
      <c r="T738" s="295"/>
      <c r="U738" s="296"/>
      <c r="V738" s="295"/>
      <c r="W738" s="295"/>
    </row>
    <row r="739" spans="1:23" ht="15.75" customHeight="1">
      <c r="A739" s="297"/>
      <c r="B739" s="295"/>
      <c r="C739" s="295"/>
      <c r="D739" s="295"/>
      <c r="E739" s="295"/>
      <c r="F739" s="295"/>
      <c r="G739" s="295"/>
      <c r="H739" s="295"/>
      <c r="I739" s="295"/>
      <c r="J739" s="295"/>
      <c r="K739" s="295"/>
      <c r="L739" s="295"/>
      <c r="M739" s="295"/>
      <c r="N739" s="295"/>
      <c r="O739" s="295"/>
      <c r="P739" s="295"/>
      <c r="Q739" s="295"/>
      <c r="R739" s="295"/>
      <c r="S739" s="296"/>
      <c r="T739" s="295"/>
      <c r="U739" s="296"/>
      <c r="V739" s="295"/>
      <c r="W739" s="295"/>
    </row>
    <row r="740" spans="1:23" ht="15.75" customHeight="1">
      <c r="A740" s="297"/>
      <c r="B740" s="295"/>
      <c r="C740" s="295"/>
      <c r="D740" s="295"/>
      <c r="E740" s="295"/>
      <c r="F740" s="295"/>
      <c r="G740" s="295"/>
      <c r="H740" s="295"/>
      <c r="I740" s="295"/>
      <c r="J740" s="295"/>
      <c r="K740" s="295"/>
      <c r="L740" s="295"/>
      <c r="M740" s="295"/>
      <c r="N740" s="295"/>
      <c r="O740" s="295"/>
      <c r="P740" s="295"/>
      <c r="Q740" s="295"/>
      <c r="R740" s="295"/>
      <c r="S740" s="296"/>
      <c r="T740" s="295"/>
      <c r="U740" s="296"/>
      <c r="V740" s="295"/>
      <c r="W740" s="295"/>
    </row>
    <row r="741" spans="1:23" ht="15.75" customHeight="1">
      <c r="A741" s="297"/>
      <c r="B741" s="295"/>
      <c r="C741" s="295"/>
      <c r="D741" s="295"/>
      <c r="E741" s="295"/>
      <c r="F741" s="295"/>
      <c r="G741" s="295"/>
      <c r="H741" s="295"/>
      <c r="I741" s="295"/>
      <c r="J741" s="295"/>
      <c r="K741" s="295"/>
      <c r="L741" s="295"/>
      <c r="M741" s="295"/>
      <c r="N741" s="295"/>
      <c r="O741" s="295"/>
      <c r="P741" s="295"/>
      <c r="Q741" s="295"/>
      <c r="R741" s="295"/>
      <c r="S741" s="296"/>
      <c r="T741" s="295"/>
      <c r="U741" s="296"/>
      <c r="V741" s="295"/>
      <c r="W741" s="295"/>
    </row>
    <row r="742" spans="1:23" ht="15.75" customHeight="1">
      <c r="A742" s="297"/>
      <c r="B742" s="295"/>
      <c r="C742" s="295"/>
      <c r="D742" s="295"/>
      <c r="E742" s="295"/>
      <c r="F742" s="295"/>
      <c r="G742" s="295"/>
      <c r="H742" s="295"/>
      <c r="I742" s="295"/>
      <c r="J742" s="295"/>
      <c r="K742" s="295"/>
      <c r="L742" s="295"/>
      <c r="M742" s="295"/>
      <c r="N742" s="295"/>
      <c r="O742" s="295"/>
      <c r="P742" s="295"/>
      <c r="Q742" s="295"/>
      <c r="R742" s="295"/>
      <c r="S742" s="296"/>
      <c r="T742" s="295"/>
      <c r="U742" s="296"/>
      <c r="V742" s="295"/>
      <c r="W742" s="295"/>
    </row>
    <row r="743" spans="1:23" ht="15.75" customHeight="1">
      <c r="A743" s="297"/>
      <c r="B743" s="295"/>
      <c r="C743" s="295"/>
      <c r="D743" s="295"/>
      <c r="E743" s="295"/>
      <c r="F743" s="295"/>
      <c r="G743" s="295"/>
      <c r="H743" s="295"/>
      <c r="I743" s="295"/>
      <c r="J743" s="295"/>
      <c r="K743" s="295"/>
      <c r="L743" s="295"/>
      <c r="M743" s="295"/>
      <c r="N743" s="295"/>
      <c r="O743" s="295"/>
      <c r="P743" s="295"/>
      <c r="Q743" s="295"/>
      <c r="R743" s="295"/>
      <c r="S743" s="296"/>
      <c r="T743" s="295"/>
      <c r="U743" s="296"/>
      <c r="V743" s="295"/>
      <c r="W743" s="295"/>
    </row>
    <row r="744" spans="1:23" ht="15.75" customHeight="1">
      <c r="A744" s="297"/>
      <c r="B744" s="295"/>
      <c r="C744" s="295"/>
      <c r="D744" s="295"/>
      <c r="E744" s="295"/>
      <c r="F744" s="295"/>
      <c r="G744" s="295"/>
      <c r="H744" s="295"/>
      <c r="I744" s="295"/>
      <c r="J744" s="295"/>
      <c r="K744" s="295"/>
      <c r="L744" s="295"/>
      <c r="M744" s="295"/>
      <c r="N744" s="295"/>
      <c r="O744" s="295"/>
      <c r="P744" s="295"/>
      <c r="Q744" s="295"/>
      <c r="R744" s="295"/>
      <c r="S744" s="296"/>
      <c r="T744" s="295"/>
      <c r="U744" s="296"/>
      <c r="V744" s="295"/>
      <c r="W744" s="295"/>
    </row>
    <row r="745" spans="1:23" ht="15.75" customHeight="1">
      <c r="A745" s="297"/>
      <c r="B745" s="295"/>
      <c r="C745" s="295"/>
      <c r="D745" s="295"/>
      <c r="E745" s="295"/>
      <c r="F745" s="295"/>
      <c r="G745" s="295"/>
      <c r="H745" s="295"/>
      <c r="I745" s="295"/>
      <c r="J745" s="295"/>
      <c r="K745" s="295"/>
      <c r="L745" s="295"/>
      <c r="M745" s="295"/>
      <c r="N745" s="295"/>
      <c r="O745" s="295"/>
      <c r="P745" s="295"/>
      <c r="Q745" s="295"/>
      <c r="R745" s="295"/>
      <c r="S745" s="296"/>
      <c r="T745" s="295"/>
      <c r="U745" s="296"/>
      <c r="V745" s="295"/>
      <c r="W745" s="295"/>
    </row>
    <row r="746" spans="1:23" ht="15.75" customHeight="1">
      <c r="A746" s="297"/>
      <c r="B746" s="295"/>
      <c r="C746" s="295"/>
      <c r="D746" s="295"/>
      <c r="E746" s="295"/>
      <c r="F746" s="295"/>
      <c r="G746" s="295"/>
      <c r="H746" s="295"/>
      <c r="I746" s="295"/>
      <c r="J746" s="295"/>
      <c r="K746" s="295"/>
      <c r="L746" s="295"/>
      <c r="M746" s="295"/>
      <c r="N746" s="295"/>
      <c r="O746" s="295"/>
      <c r="P746" s="295"/>
      <c r="Q746" s="295"/>
      <c r="R746" s="295"/>
      <c r="S746" s="296"/>
      <c r="T746" s="295"/>
      <c r="U746" s="296"/>
      <c r="V746" s="295"/>
      <c r="W746" s="295"/>
    </row>
    <row r="747" spans="1:23" ht="15.75" customHeight="1">
      <c r="A747" s="297"/>
      <c r="B747" s="295"/>
      <c r="C747" s="295"/>
      <c r="D747" s="295"/>
      <c r="E747" s="295"/>
      <c r="F747" s="295"/>
      <c r="G747" s="295"/>
      <c r="H747" s="295"/>
      <c r="I747" s="295"/>
      <c r="J747" s="295"/>
      <c r="K747" s="295"/>
      <c r="L747" s="295"/>
      <c r="M747" s="295"/>
      <c r="N747" s="295"/>
      <c r="O747" s="295"/>
      <c r="P747" s="295"/>
      <c r="Q747" s="295"/>
      <c r="R747" s="295"/>
      <c r="S747" s="296"/>
      <c r="T747" s="295"/>
      <c r="U747" s="296"/>
      <c r="V747" s="295"/>
      <c r="W747" s="295"/>
    </row>
    <row r="748" spans="1:23" ht="15.75" customHeight="1">
      <c r="A748" s="297"/>
      <c r="B748" s="295"/>
      <c r="C748" s="295"/>
      <c r="D748" s="295"/>
      <c r="E748" s="295"/>
      <c r="F748" s="295"/>
      <c r="G748" s="295"/>
      <c r="H748" s="295"/>
      <c r="I748" s="295"/>
      <c r="J748" s="295"/>
      <c r="K748" s="295"/>
      <c r="L748" s="295"/>
      <c r="M748" s="295"/>
      <c r="N748" s="295"/>
      <c r="O748" s="295"/>
      <c r="P748" s="295"/>
      <c r="Q748" s="295"/>
      <c r="R748" s="295"/>
      <c r="S748" s="296"/>
      <c r="T748" s="295"/>
      <c r="U748" s="296"/>
      <c r="V748" s="295"/>
      <c r="W748" s="295"/>
    </row>
    <row r="749" spans="1:23" ht="15.75" customHeight="1">
      <c r="A749" s="297"/>
      <c r="B749" s="295"/>
      <c r="C749" s="295"/>
      <c r="D749" s="295"/>
      <c r="E749" s="295"/>
      <c r="F749" s="295"/>
      <c r="G749" s="295"/>
      <c r="H749" s="295"/>
      <c r="I749" s="295"/>
      <c r="J749" s="295"/>
      <c r="K749" s="295"/>
      <c r="L749" s="295"/>
      <c r="M749" s="295"/>
      <c r="N749" s="295"/>
      <c r="O749" s="295"/>
      <c r="P749" s="295"/>
      <c r="Q749" s="295"/>
      <c r="R749" s="295"/>
      <c r="S749" s="296"/>
      <c r="T749" s="295"/>
      <c r="U749" s="296"/>
      <c r="V749" s="295"/>
      <c r="W749" s="295"/>
    </row>
    <row r="750" spans="1:23" ht="15.75" customHeight="1">
      <c r="A750" s="297"/>
      <c r="B750" s="295"/>
      <c r="C750" s="295"/>
      <c r="D750" s="295"/>
      <c r="E750" s="295"/>
      <c r="F750" s="295"/>
      <c r="G750" s="295"/>
      <c r="H750" s="295"/>
      <c r="I750" s="295"/>
      <c r="J750" s="295"/>
      <c r="K750" s="295"/>
      <c r="L750" s="295"/>
      <c r="M750" s="295"/>
      <c r="N750" s="295"/>
      <c r="O750" s="295"/>
      <c r="P750" s="295"/>
      <c r="Q750" s="295"/>
      <c r="R750" s="295"/>
      <c r="S750" s="296"/>
      <c r="T750" s="295"/>
      <c r="U750" s="296"/>
      <c r="V750" s="295"/>
      <c r="W750" s="295"/>
    </row>
    <row r="751" spans="1:23" ht="15.75" customHeight="1">
      <c r="A751" s="297"/>
      <c r="B751" s="295"/>
      <c r="C751" s="295"/>
      <c r="D751" s="295"/>
      <c r="E751" s="295"/>
      <c r="F751" s="295"/>
      <c r="G751" s="295"/>
      <c r="H751" s="295"/>
      <c r="I751" s="295"/>
      <c r="J751" s="295"/>
      <c r="K751" s="295"/>
      <c r="L751" s="295"/>
      <c r="M751" s="295"/>
      <c r="N751" s="295"/>
      <c r="O751" s="295"/>
      <c r="P751" s="295"/>
      <c r="Q751" s="295"/>
      <c r="R751" s="295"/>
      <c r="S751" s="296"/>
      <c r="T751" s="295"/>
      <c r="U751" s="296"/>
      <c r="V751" s="295"/>
      <c r="W751" s="295"/>
    </row>
    <row r="752" spans="1:23" ht="15.75" customHeight="1">
      <c r="A752" s="297"/>
      <c r="B752" s="295"/>
      <c r="C752" s="295"/>
      <c r="D752" s="295"/>
      <c r="E752" s="295"/>
      <c r="F752" s="295"/>
      <c r="G752" s="295"/>
      <c r="H752" s="295"/>
      <c r="I752" s="295"/>
      <c r="J752" s="295"/>
      <c r="K752" s="295"/>
      <c r="L752" s="295"/>
      <c r="M752" s="295"/>
      <c r="N752" s="295"/>
      <c r="O752" s="295"/>
      <c r="P752" s="295"/>
      <c r="Q752" s="295"/>
      <c r="R752" s="295"/>
      <c r="S752" s="296"/>
      <c r="T752" s="295"/>
      <c r="U752" s="296"/>
      <c r="V752" s="295"/>
      <c r="W752" s="295"/>
    </row>
    <row r="753" spans="1:23" ht="15.75" customHeight="1">
      <c r="A753" s="297"/>
      <c r="B753" s="295"/>
      <c r="C753" s="295"/>
      <c r="D753" s="295"/>
      <c r="E753" s="295"/>
      <c r="F753" s="295"/>
      <c r="G753" s="295"/>
      <c r="H753" s="295"/>
      <c r="I753" s="295"/>
      <c r="J753" s="295"/>
      <c r="K753" s="295"/>
      <c r="L753" s="295"/>
      <c r="M753" s="295"/>
      <c r="N753" s="295"/>
      <c r="O753" s="295"/>
      <c r="P753" s="295"/>
      <c r="Q753" s="295"/>
      <c r="R753" s="295"/>
      <c r="S753" s="296"/>
      <c r="T753" s="295"/>
      <c r="U753" s="296"/>
      <c r="V753" s="295"/>
      <c r="W753" s="295"/>
    </row>
    <row r="754" spans="1:23" ht="15.75" customHeight="1">
      <c r="A754" s="297"/>
      <c r="B754" s="295"/>
      <c r="C754" s="295"/>
      <c r="D754" s="295"/>
      <c r="E754" s="295"/>
      <c r="F754" s="295"/>
      <c r="G754" s="295"/>
      <c r="H754" s="295"/>
      <c r="I754" s="295"/>
      <c r="J754" s="295"/>
      <c r="K754" s="295"/>
      <c r="L754" s="295"/>
      <c r="M754" s="295"/>
      <c r="N754" s="295"/>
      <c r="O754" s="295"/>
      <c r="P754" s="295"/>
      <c r="Q754" s="295"/>
      <c r="R754" s="295"/>
      <c r="S754" s="296"/>
      <c r="T754" s="295"/>
      <c r="U754" s="296"/>
      <c r="V754" s="295"/>
      <c r="W754" s="295"/>
    </row>
    <row r="755" spans="1:23" ht="15.75" customHeight="1">
      <c r="A755" s="297"/>
      <c r="B755" s="295"/>
      <c r="C755" s="295"/>
      <c r="D755" s="295"/>
      <c r="E755" s="295"/>
      <c r="F755" s="295"/>
      <c r="G755" s="295"/>
      <c r="H755" s="295"/>
      <c r="I755" s="295"/>
      <c r="J755" s="295"/>
      <c r="K755" s="295"/>
      <c r="L755" s="295"/>
      <c r="M755" s="295"/>
      <c r="N755" s="295"/>
      <c r="O755" s="295"/>
      <c r="P755" s="295"/>
      <c r="Q755" s="295"/>
      <c r="R755" s="295"/>
      <c r="S755" s="296"/>
      <c r="T755" s="295"/>
      <c r="U755" s="296"/>
      <c r="V755" s="295"/>
      <c r="W755" s="295"/>
    </row>
    <row r="756" spans="1:23" ht="15.75" customHeight="1">
      <c r="A756" s="297"/>
      <c r="B756" s="295"/>
      <c r="C756" s="295"/>
      <c r="D756" s="295"/>
      <c r="E756" s="295"/>
      <c r="F756" s="295"/>
      <c r="G756" s="295"/>
      <c r="H756" s="295"/>
      <c r="I756" s="295"/>
      <c r="J756" s="295"/>
      <c r="K756" s="295"/>
      <c r="L756" s="295"/>
      <c r="M756" s="295"/>
      <c r="N756" s="295"/>
      <c r="O756" s="295"/>
      <c r="P756" s="295"/>
      <c r="Q756" s="295"/>
      <c r="R756" s="295"/>
      <c r="S756" s="296"/>
      <c r="T756" s="295"/>
      <c r="U756" s="296"/>
      <c r="V756" s="295"/>
      <c r="W756" s="295"/>
    </row>
    <row r="757" spans="1:23" ht="15.75" customHeight="1">
      <c r="A757" s="297"/>
      <c r="B757" s="295"/>
      <c r="C757" s="295"/>
      <c r="D757" s="295"/>
      <c r="E757" s="295"/>
      <c r="F757" s="295"/>
      <c r="G757" s="295"/>
      <c r="H757" s="295"/>
      <c r="I757" s="295"/>
      <c r="J757" s="295"/>
      <c r="K757" s="295"/>
      <c r="L757" s="295"/>
      <c r="M757" s="295"/>
      <c r="N757" s="295"/>
      <c r="O757" s="295"/>
      <c r="P757" s="295"/>
      <c r="Q757" s="295"/>
      <c r="R757" s="295"/>
      <c r="S757" s="296"/>
      <c r="T757" s="295"/>
      <c r="U757" s="296"/>
      <c r="V757" s="295"/>
      <c r="W757" s="295"/>
    </row>
    <row r="758" spans="1:23" ht="15.75" customHeight="1">
      <c r="A758" s="297"/>
      <c r="B758" s="295"/>
      <c r="C758" s="295"/>
      <c r="D758" s="295"/>
      <c r="E758" s="295"/>
      <c r="F758" s="295"/>
      <c r="G758" s="295"/>
      <c r="H758" s="295"/>
      <c r="I758" s="295"/>
      <c r="J758" s="295"/>
      <c r="K758" s="295"/>
      <c r="L758" s="295"/>
      <c r="M758" s="295"/>
      <c r="N758" s="295"/>
      <c r="O758" s="295"/>
      <c r="P758" s="295"/>
      <c r="Q758" s="295"/>
      <c r="R758" s="295"/>
      <c r="S758" s="296"/>
      <c r="T758" s="295"/>
      <c r="U758" s="296"/>
      <c r="V758" s="295"/>
      <c r="W758" s="295"/>
    </row>
    <row r="759" spans="1:23" ht="15.75" customHeight="1">
      <c r="A759" s="297"/>
      <c r="B759" s="295"/>
      <c r="C759" s="295"/>
      <c r="D759" s="295"/>
      <c r="E759" s="295"/>
      <c r="F759" s="295"/>
      <c r="G759" s="295"/>
      <c r="H759" s="295"/>
      <c r="I759" s="295"/>
      <c r="J759" s="295"/>
      <c r="K759" s="295"/>
      <c r="L759" s="295"/>
      <c r="M759" s="295"/>
      <c r="N759" s="295"/>
      <c r="O759" s="295"/>
      <c r="P759" s="295"/>
      <c r="Q759" s="295"/>
      <c r="R759" s="295"/>
      <c r="S759" s="296"/>
      <c r="T759" s="295"/>
      <c r="U759" s="296"/>
      <c r="V759" s="295"/>
      <c r="W759" s="295"/>
    </row>
    <row r="760" spans="1:23" ht="15.75" customHeight="1">
      <c r="A760" s="297"/>
      <c r="B760" s="295"/>
      <c r="C760" s="295"/>
      <c r="D760" s="295"/>
      <c r="E760" s="295"/>
      <c r="F760" s="295"/>
      <c r="G760" s="295"/>
      <c r="H760" s="295"/>
      <c r="I760" s="295"/>
      <c r="J760" s="295"/>
      <c r="K760" s="295"/>
      <c r="L760" s="295"/>
      <c r="M760" s="295"/>
      <c r="N760" s="295"/>
      <c r="O760" s="295"/>
      <c r="P760" s="295"/>
      <c r="Q760" s="295"/>
      <c r="R760" s="295"/>
      <c r="S760" s="296"/>
      <c r="T760" s="295"/>
      <c r="U760" s="296"/>
      <c r="V760" s="295"/>
      <c r="W760" s="295"/>
    </row>
    <row r="761" spans="1:23" ht="15.75" customHeight="1">
      <c r="A761" s="297"/>
      <c r="B761" s="295"/>
      <c r="C761" s="295"/>
      <c r="D761" s="295"/>
      <c r="E761" s="295"/>
      <c r="F761" s="295"/>
      <c r="G761" s="295"/>
      <c r="H761" s="295"/>
      <c r="I761" s="295"/>
      <c r="J761" s="295"/>
      <c r="K761" s="295"/>
      <c r="L761" s="295"/>
      <c r="M761" s="295"/>
      <c r="N761" s="295"/>
      <c r="O761" s="295"/>
      <c r="P761" s="295"/>
      <c r="Q761" s="295"/>
      <c r="R761" s="295"/>
      <c r="S761" s="296"/>
      <c r="T761" s="295"/>
      <c r="U761" s="296"/>
      <c r="V761" s="295"/>
      <c r="W761" s="295"/>
    </row>
    <row r="762" spans="1:23" ht="15.75" customHeight="1">
      <c r="A762" s="297"/>
      <c r="B762" s="295"/>
      <c r="C762" s="295"/>
      <c r="D762" s="295"/>
      <c r="E762" s="295"/>
      <c r="F762" s="295"/>
      <c r="G762" s="295"/>
      <c r="H762" s="295"/>
      <c r="I762" s="295"/>
      <c r="J762" s="295"/>
      <c r="K762" s="295"/>
      <c r="L762" s="295"/>
      <c r="M762" s="295"/>
      <c r="N762" s="295"/>
      <c r="O762" s="295"/>
      <c r="P762" s="295"/>
      <c r="Q762" s="295"/>
      <c r="R762" s="295"/>
      <c r="S762" s="296"/>
      <c r="T762" s="295"/>
      <c r="U762" s="296"/>
      <c r="V762" s="295"/>
      <c r="W762" s="295"/>
    </row>
    <row r="763" spans="1:23" ht="15.75" customHeight="1">
      <c r="A763" s="297"/>
      <c r="B763" s="295"/>
      <c r="C763" s="295"/>
      <c r="D763" s="295"/>
      <c r="E763" s="295"/>
      <c r="F763" s="295"/>
      <c r="G763" s="295"/>
      <c r="H763" s="295"/>
      <c r="I763" s="295"/>
      <c r="J763" s="295"/>
      <c r="K763" s="295"/>
      <c r="L763" s="295"/>
      <c r="M763" s="295"/>
      <c r="N763" s="295"/>
      <c r="O763" s="295"/>
      <c r="P763" s="295"/>
      <c r="Q763" s="295"/>
      <c r="R763" s="295"/>
      <c r="S763" s="296"/>
      <c r="T763" s="295"/>
      <c r="U763" s="296"/>
      <c r="V763" s="295"/>
      <c r="W763" s="295"/>
    </row>
    <row r="764" spans="1:23" ht="15.75" customHeight="1">
      <c r="A764" s="297"/>
      <c r="B764" s="295"/>
      <c r="C764" s="295"/>
      <c r="D764" s="295"/>
      <c r="E764" s="295"/>
      <c r="F764" s="295"/>
      <c r="G764" s="295"/>
      <c r="H764" s="295"/>
      <c r="I764" s="295"/>
      <c r="J764" s="295"/>
      <c r="K764" s="295"/>
      <c r="L764" s="295"/>
      <c r="M764" s="295"/>
      <c r="N764" s="295"/>
      <c r="O764" s="295"/>
      <c r="P764" s="295"/>
      <c r="Q764" s="295"/>
      <c r="R764" s="295"/>
      <c r="S764" s="296"/>
      <c r="T764" s="295"/>
      <c r="U764" s="296"/>
      <c r="V764" s="295"/>
      <c r="W764" s="295"/>
    </row>
    <row r="765" spans="1:23" ht="15.75" customHeight="1">
      <c r="A765" s="297"/>
      <c r="B765" s="295"/>
      <c r="C765" s="295"/>
      <c r="D765" s="295"/>
      <c r="E765" s="295"/>
      <c r="F765" s="295"/>
      <c r="G765" s="295"/>
      <c r="H765" s="295"/>
      <c r="I765" s="295"/>
      <c r="J765" s="295"/>
      <c r="K765" s="295"/>
      <c r="L765" s="295"/>
      <c r="M765" s="295"/>
      <c r="N765" s="295"/>
      <c r="O765" s="295"/>
      <c r="P765" s="295"/>
      <c r="Q765" s="295"/>
      <c r="R765" s="295"/>
      <c r="S765" s="296"/>
      <c r="T765" s="295"/>
      <c r="U765" s="296"/>
      <c r="V765" s="295"/>
      <c r="W765" s="295"/>
    </row>
    <row r="766" spans="1:23" ht="15.75" customHeight="1">
      <c r="A766" s="297"/>
      <c r="B766" s="295"/>
      <c r="C766" s="295"/>
      <c r="D766" s="295"/>
      <c r="E766" s="295"/>
      <c r="F766" s="295"/>
      <c r="G766" s="295"/>
      <c r="H766" s="295"/>
      <c r="I766" s="295"/>
      <c r="J766" s="295"/>
      <c r="K766" s="295"/>
      <c r="L766" s="295"/>
      <c r="M766" s="295"/>
      <c r="N766" s="295"/>
      <c r="O766" s="295"/>
      <c r="P766" s="295"/>
      <c r="Q766" s="295"/>
      <c r="R766" s="295"/>
      <c r="S766" s="296"/>
      <c r="T766" s="295"/>
      <c r="U766" s="296"/>
      <c r="V766" s="295"/>
      <c r="W766" s="295"/>
    </row>
    <row r="767" spans="1:23" ht="15.75" customHeight="1">
      <c r="A767" s="297"/>
      <c r="B767" s="295"/>
      <c r="C767" s="295"/>
      <c r="D767" s="295"/>
      <c r="E767" s="295"/>
      <c r="F767" s="295"/>
      <c r="G767" s="295"/>
      <c r="H767" s="295"/>
      <c r="I767" s="295"/>
      <c r="J767" s="295"/>
      <c r="K767" s="295"/>
      <c r="L767" s="295"/>
      <c r="M767" s="295"/>
      <c r="N767" s="295"/>
      <c r="O767" s="295"/>
      <c r="P767" s="295"/>
      <c r="Q767" s="295"/>
      <c r="R767" s="295"/>
      <c r="S767" s="296"/>
      <c r="T767" s="295"/>
      <c r="U767" s="296"/>
      <c r="V767" s="295"/>
      <c r="W767" s="295"/>
    </row>
    <row r="768" spans="1:23" ht="15.75" customHeight="1">
      <c r="A768" s="297"/>
      <c r="B768" s="295"/>
      <c r="C768" s="295"/>
      <c r="D768" s="295"/>
      <c r="E768" s="295"/>
      <c r="F768" s="295"/>
      <c r="G768" s="295"/>
      <c r="H768" s="295"/>
      <c r="I768" s="295"/>
      <c r="J768" s="295"/>
      <c r="K768" s="295"/>
      <c r="L768" s="295"/>
      <c r="M768" s="295"/>
      <c r="N768" s="295"/>
      <c r="O768" s="295"/>
      <c r="P768" s="295"/>
      <c r="Q768" s="295"/>
      <c r="R768" s="295"/>
      <c r="S768" s="296"/>
      <c r="T768" s="295"/>
      <c r="U768" s="296"/>
      <c r="V768" s="295"/>
      <c r="W768" s="295"/>
    </row>
    <row r="769" spans="1:23" ht="15.75" customHeight="1">
      <c r="A769" s="297"/>
      <c r="B769" s="295"/>
      <c r="C769" s="295"/>
      <c r="D769" s="295"/>
      <c r="E769" s="295"/>
      <c r="F769" s="295"/>
      <c r="G769" s="295"/>
      <c r="H769" s="295"/>
      <c r="I769" s="295"/>
      <c r="J769" s="295"/>
      <c r="K769" s="295"/>
      <c r="L769" s="295"/>
      <c r="M769" s="295"/>
      <c r="N769" s="295"/>
      <c r="O769" s="295"/>
      <c r="P769" s="295"/>
      <c r="Q769" s="295"/>
      <c r="R769" s="295"/>
      <c r="S769" s="296"/>
      <c r="T769" s="295"/>
      <c r="U769" s="296"/>
      <c r="V769" s="295"/>
      <c r="W769" s="295"/>
    </row>
    <row r="770" spans="1:23" ht="15.75" customHeight="1">
      <c r="A770" s="297"/>
      <c r="B770" s="295"/>
      <c r="C770" s="295"/>
      <c r="D770" s="295"/>
      <c r="E770" s="295"/>
      <c r="F770" s="295"/>
      <c r="G770" s="295"/>
      <c r="H770" s="295"/>
      <c r="I770" s="295"/>
      <c r="J770" s="295"/>
      <c r="K770" s="295"/>
      <c r="L770" s="295"/>
      <c r="M770" s="295"/>
      <c r="N770" s="295"/>
      <c r="O770" s="295"/>
      <c r="P770" s="295"/>
      <c r="Q770" s="295"/>
      <c r="R770" s="295"/>
      <c r="S770" s="296"/>
      <c r="T770" s="295"/>
      <c r="U770" s="296"/>
      <c r="V770" s="295"/>
      <c r="W770" s="295"/>
    </row>
    <row r="771" spans="1:23" ht="15.75" customHeight="1">
      <c r="A771" s="297"/>
      <c r="B771" s="295"/>
      <c r="C771" s="295"/>
      <c r="D771" s="295"/>
      <c r="E771" s="295"/>
      <c r="F771" s="295"/>
      <c r="G771" s="295"/>
      <c r="H771" s="295"/>
      <c r="I771" s="295"/>
      <c r="J771" s="295"/>
      <c r="K771" s="295"/>
      <c r="L771" s="295"/>
      <c r="M771" s="295"/>
      <c r="N771" s="295"/>
      <c r="O771" s="295"/>
      <c r="P771" s="295"/>
      <c r="Q771" s="295"/>
      <c r="R771" s="295"/>
      <c r="S771" s="296"/>
      <c r="T771" s="295"/>
      <c r="U771" s="296"/>
      <c r="V771" s="295"/>
      <c r="W771" s="295"/>
    </row>
    <row r="772" spans="1:23" ht="15.75" customHeight="1">
      <c r="A772" s="297"/>
      <c r="B772" s="295"/>
      <c r="C772" s="295"/>
      <c r="D772" s="295"/>
      <c r="E772" s="295"/>
      <c r="F772" s="295"/>
      <c r="G772" s="295"/>
      <c r="H772" s="295"/>
      <c r="I772" s="295"/>
      <c r="J772" s="295"/>
      <c r="K772" s="295"/>
      <c r="L772" s="295"/>
      <c r="M772" s="295"/>
      <c r="N772" s="295"/>
      <c r="O772" s="295"/>
      <c r="P772" s="295"/>
      <c r="Q772" s="295"/>
      <c r="R772" s="295"/>
      <c r="S772" s="296"/>
      <c r="T772" s="295"/>
      <c r="U772" s="296"/>
      <c r="V772" s="295"/>
      <c r="W772" s="295"/>
    </row>
    <row r="773" spans="1:23" ht="15.75" customHeight="1">
      <c r="A773" s="297"/>
      <c r="B773" s="295"/>
      <c r="C773" s="295"/>
      <c r="D773" s="295"/>
      <c r="E773" s="295"/>
      <c r="F773" s="295"/>
      <c r="G773" s="295"/>
      <c r="H773" s="295"/>
      <c r="I773" s="295"/>
      <c r="J773" s="295"/>
      <c r="K773" s="295"/>
      <c r="L773" s="295"/>
      <c r="M773" s="295"/>
      <c r="N773" s="295"/>
      <c r="O773" s="295"/>
      <c r="P773" s="295"/>
      <c r="Q773" s="295"/>
      <c r="R773" s="295"/>
      <c r="S773" s="296"/>
      <c r="T773" s="295"/>
      <c r="U773" s="296"/>
      <c r="V773" s="295"/>
      <c r="W773" s="295"/>
    </row>
    <row r="774" spans="1:23" ht="15.75" customHeight="1">
      <c r="A774" s="297"/>
      <c r="B774" s="295"/>
      <c r="C774" s="295"/>
      <c r="D774" s="295"/>
      <c r="E774" s="295"/>
      <c r="F774" s="295"/>
      <c r="G774" s="295"/>
      <c r="H774" s="295"/>
      <c r="I774" s="295"/>
      <c r="J774" s="295"/>
      <c r="K774" s="295"/>
      <c r="L774" s="295"/>
      <c r="M774" s="295"/>
      <c r="N774" s="295"/>
      <c r="O774" s="295"/>
      <c r="P774" s="295"/>
      <c r="Q774" s="295"/>
      <c r="R774" s="295"/>
      <c r="S774" s="296"/>
      <c r="T774" s="295"/>
      <c r="U774" s="296"/>
      <c r="V774" s="295"/>
      <c r="W774" s="295"/>
    </row>
    <row r="775" spans="1:23" ht="15.75" customHeight="1">
      <c r="A775" s="297"/>
      <c r="B775" s="295"/>
      <c r="C775" s="295"/>
      <c r="D775" s="295"/>
      <c r="E775" s="295"/>
      <c r="F775" s="295"/>
      <c r="G775" s="295"/>
      <c r="H775" s="295"/>
      <c r="I775" s="295"/>
      <c r="J775" s="295"/>
      <c r="K775" s="295"/>
      <c r="L775" s="295"/>
      <c r="M775" s="295"/>
      <c r="N775" s="295"/>
      <c r="O775" s="295"/>
      <c r="P775" s="295"/>
      <c r="Q775" s="295"/>
      <c r="R775" s="295"/>
      <c r="S775" s="296"/>
      <c r="T775" s="295"/>
      <c r="U775" s="296"/>
      <c r="V775" s="295"/>
      <c r="W775" s="295"/>
    </row>
    <row r="776" spans="1:23" ht="15.75" customHeight="1">
      <c r="A776" s="297"/>
      <c r="B776" s="295"/>
      <c r="C776" s="295"/>
      <c r="D776" s="295"/>
      <c r="E776" s="295"/>
      <c r="F776" s="295"/>
      <c r="G776" s="295"/>
      <c r="H776" s="295"/>
      <c r="I776" s="295"/>
      <c r="J776" s="295"/>
      <c r="K776" s="295"/>
      <c r="L776" s="295"/>
      <c r="M776" s="295"/>
      <c r="N776" s="295"/>
      <c r="O776" s="295"/>
      <c r="P776" s="295"/>
      <c r="Q776" s="295"/>
      <c r="R776" s="295"/>
      <c r="S776" s="296"/>
      <c r="T776" s="295"/>
      <c r="U776" s="296"/>
      <c r="V776" s="295"/>
      <c r="W776" s="295"/>
    </row>
    <row r="777" spans="1:23" ht="15.75" customHeight="1">
      <c r="A777" s="297"/>
      <c r="B777" s="295"/>
      <c r="C777" s="295"/>
      <c r="D777" s="295"/>
      <c r="E777" s="295"/>
      <c r="F777" s="295"/>
      <c r="G777" s="295"/>
      <c r="H777" s="295"/>
      <c r="I777" s="295"/>
      <c r="J777" s="295"/>
      <c r="K777" s="295"/>
      <c r="L777" s="295"/>
      <c r="M777" s="295"/>
      <c r="N777" s="295"/>
      <c r="O777" s="295"/>
      <c r="P777" s="295"/>
      <c r="Q777" s="295"/>
      <c r="R777" s="295"/>
      <c r="S777" s="296"/>
      <c r="T777" s="295"/>
      <c r="U777" s="296"/>
      <c r="V777" s="295"/>
      <c r="W777" s="295"/>
    </row>
    <row r="778" spans="1:23" ht="15.75" customHeight="1">
      <c r="A778" s="297"/>
      <c r="B778" s="295"/>
      <c r="C778" s="295"/>
      <c r="D778" s="295"/>
      <c r="E778" s="295"/>
      <c r="F778" s="295"/>
      <c r="G778" s="295"/>
      <c r="H778" s="295"/>
      <c r="I778" s="295"/>
      <c r="J778" s="295"/>
      <c r="K778" s="295"/>
      <c r="L778" s="295"/>
      <c r="M778" s="295"/>
      <c r="N778" s="295"/>
      <c r="O778" s="295"/>
      <c r="P778" s="295"/>
      <c r="Q778" s="295"/>
      <c r="R778" s="295"/>
      <c r="S778" s="296"/>
      <c r="T778" s="295"/>
      <c r="U778" s="296"/>
      <c r="V778" s="295"/>
      <c r="W778" s="295"/>
    </row>
    <row r="779" spans="1:23" ht="15.75" customHeight="1">
      <c r="A779" s="297"/>
      <c r="B779" s="295"/>
      <c r="C779" s="295"/>
      <c r="D779" s="295"/>
      <c r="E779" s="295"/>
      <c r="F779" s="295"/>
      <c r="G779" s="295"/>
      <c r="H779" s="295"/>
      <c r="I779" s="295"/>
      <c r="J779" s="295"/>
      <c r="K779" s="295"/>
      <c r="L779" s="295"/>
      <c r="M779" s="295"/>
      <c r="N779" s="295"/>
      <c r="O779" s="295"/>
      <c r="P779" s="295"/>
      <c r="Q779" s="295"/>
      <c r="R779" s="295"/>
      <c r="S779" s="296"/>
      <c r="T779" s="295"/>
      <c r="U779" s="296"/>
      <c r="V779" s="295"/>
      <c r="W779" s="295"/>
    </row>
    <row r="780" spans="1:23" ht="15.75" customHeight="1">
      <c r="A780" s="297"/>
      <c r="B780" s="295"/>
      <c r="C780" s="295"/>
      <c r="D780" s="295"/>
      <c r="E780" s="295"/>
      <c r="F780" s="295"/>
      <c r="G780" s="295"/>
      <c r="H780" s="295"/>
      <c r="I780" s="295"/>
      <c r="J780" s="295"/>
      <c r="K780" s="295"/>
      <c r="L780" s="295"/>
      <c r="M780" s="295"/>
      <c r="N780" s="295"/>
      <c r="O780" s="295"/>
      <c r="P780" s="295"/>
      <c r="Q780" s="295"/>
      <c r="R780" s="295"/>
      <c r="S780" s="296"/>
      <c r="T780" s="295"/>
      <c r="U780" s="296"/>
      <c r="V780" s="295"/>
      <c r="W780" s="295"/>
    </row>
    <row r="781" spans="1:23" ht="15.75" customHeight="1">
      <c r="A781" s="297"/>
      <c r="B781" s="295"/>
      <c r="C781" s="295"/>
      <c r="D781" s="295"/>
      <c r="E781" s="295"/>
      <c r="F781" s="295"/>
      <c r="G781" s="295"/>
      <c r="H781" s="295"/>
      <c r="I781" s="295"/>
      <c r="J781" s="295"/>
      <c r="K781" s="295"/>
      <c r="L781" s="295"/>
      <c r="M781" s="295"/>
      <c r="N781" s="295"/>
      <c r="O781" s="295"/>
      <c r="P781" s="295"/>
      <c r="Q781" s="295"/>
      <c r="R781" s="295"/>
      <c r="S781" s="296"/>
      <c r="T781" s="295"/>
      <c r="U781" s="296"/>
      <c r="V781" s="295"/>
      <c r="W781" s="295"/>
    </row>
    <row r="782" spans="1:23" ht="15.75" customHeight="1">
      <c r="A782" s="297"/>
      <c r="B782" s="295"/>
      <c r="C782" s="295"/>
      <c r="D782" s="295"/>
      <c r="E782" s="295"/>
      <c r="F782" s="295"/>
      <c r="G782" s="295"/>
      <c r="H782" s="295"/>
      <c r="I782" s="295"/>
      <c r="J782" s="295"/>
      <c r="K782" s="295"/>
      <c r="L782" s="295"/>
      <c r="M782" s="295"/>
      <c r="N782" s="295"/>
      <c r="O782" s="295"/>
      <c r="P782" s="295"/>
      <c r="Q782" s="295"/>
      <c r="R782" s="295"/>
      <c r="S782" s="296"/>
      <c r="T782" s="295"/>
      <c r="U782" s="296"/>
      <c r="V782" s="295"/>
      <c r="W782" s="295"/>
    </row>
    <row r="783" spans="1:23" ht="15.75" customHeight="1">
      <c r="A783" s="297"/>
      <c r="B783" s="295"/>
      <c r="C783" s="295"/>
      <c r="D783" s="295"/>
      <c r="E783" s="295"/>
      <c r="F783" s="295"/>
      <c r="G783" s="295"/>
      <c r="H783" s="295"/>
      <c r="I783" s="295"/>
      <c r="J783" s="295"/>
      <c r="K783" s="295"/>
      <c r="L783" s="295"/>
      <c r="M783" s="295"/>
      <c r="N783" s="295"/>
      <c r="O783" s="295"/>
      <c r="P783" s="295"/>
      <c r="Q783" s="295"/>
      <c r="R783" s="295"/>
      <c r="S783" s="296"/>
      <c r="T783" s="295"/>
      <c r="U783" s="296"/>
      <c r="V783" s="295"/>
      <c r="W783" s="295"/>
    </row>
    <row r="784" spans="1:23" ht="15.75" customHeight="1">
      <c r="A784" s="297"/>
      <c r="B784" s="295"/>
      <c r="C784" s="295"/>
      <c r="D784" s="295"/>
      <c r="E784" s="295"/>
      <c r="F784" s="295"/>
      <c r="G784" s="295"/>
      <c r="H784" s="295"/>
      <c r="I784" s="295"/>
      <c r="J784" s="295"/>
      <c r="K784" s="295"/>
      <c r="L784" s="295"/>
      <c r="M784" s="295"/>
      <c r="N784" s="295"/>
      <c r="O784" s="295"/>
      <c r="P784" s="295"/>
      <c r="Q784" s="295"/>
      <c r="R784" s="295"/>
      <c r="S784" s="296"/>
      <c r="T784" s="295"/>
      <c r="U784" s="296"/>
      <c r="V784" s="295"/>
      <c r="W784" s="295"/>
    </row>
    <row r="785" spans="1:23" ht="15.75" customHeight="1">
      <c r="A785" s="297"/>
      <c r="B785" s="295"/>
      <c r="C785" s="295"/>
      <c r="D785" s="295"/>
      <c r="E785" s="295"/>
      <c r="F785" s="295"/>
      <c r="G785" s="295"/>
      <c r="H785" s="295"/>
      <c r="I785" s="295"/>
      <c r="J785" s="295"/>
      <c r="K785" s="295"/>
      <c r="L785" s="295"/>
      <c r="M785" s="295"/>
      <c r="N785" s="295"/>
      <c r="O785" s="295"/>
      <c r="P785" s="295"/>
      <c r="Q785" s="295"/>
      <c r="R785" s="295"/>
      <c r="S785" s="296"/>
      <c r="T785" s="295"/>
      <c r="U785" s="296"/>
      <c r="V785" s="295"/>
      <c r="W785" s="295"/>
    </row>
    <row r="786" spans="1:23" ht="15.75" customHeight="1">
      <c r="A786" s="297"/>
      <c r="B786" s="295"/>
      <c r="C786" s="295"/>
      <c r="D786" s="295"/>
      <c r="E786" s="295"/>
      <c r="F786" s="295"/>
      <c r="G786" s="295"/>
      <c r="H786" s="295"/>
      <c r="I786" s="295"/>
      <c r="J786" s="295"/>
      <c r="K786" s="295"/>
      <c r="L786" s="295"/>
      <c r="M786" s="295"/>
      <c r="N786" s="295"/>
      <c r="O786" s="295"/>
      <c r="P786" s="295"/>
      <c r="Q786" s="295"/>
      <c r="R786" s="295"/>
      <c r="S786" s="296"/>
      <c r="T786" s="295"/>
      <c r="U786" s="296"/>
      <c r="V786" s="295"/>
      <c r="W786" s="295"/>
    </row>
    <row r="787" spans="1:23" ht="15.75" customHeight="1">
      <c r="A787" s="297"/>
      <c r="B787" s="295"/>
      <c r="C787" s="295"/>
      <c r="D787" s="295"/>
      <c r="E787" s="295"/>
      <c r="F787" s="295"/>
      <c r="G787" s="295"/>
      <c r="H787" s="295"/>
      <c r="I787" s="295"/>
      <c r="J787" s="295"/>
      <c r="K787" s="295"/>
      <c r="L787" s="295"/>
      <c r="M787" s="295"/>
      <c r="N787" s="295"/>
      <c r="O787" s="295"/>
      <c r="P787" s="295"/>
      <c r="Q787" s="295"/>
      <c r="R787" s="295"/>
      <c r="S787" s="296"/>
      <c r="T787" s="295"/>
      <c r="U787" s="296"/>
      <c r="V787" s="295"/>
      <c r="W787" s="295"/>
    </row>
    <row r="788" spans="1:23" ht="15.75" customHeight="1">
      <c r="A788" s="297"/>
      <c r="B788" s="295"/>
      <c r="C788" s="295"/>
      <c r="D788" s="295"/>
      <c r="E788" s="295"/>
      <c r="F788" s="295"/>
      <c r="G788" s="295"/>
      <c r="H788" s="295"/>
      <c r="I788" s="295"/>
      <c r="J788" s="295"/>
      <c r="K788" s="295"/>
      <c r="L788" s="295"/>
      <c r="M788" s="295"/>
      <c r="N788" s="295"/>
      <c r="O788" s="295"/>
      <c r="P788" s="295"/>
      <c r="Q788" s="295"/>
      <c r="R788" s="295"/>
      <c r="S788" s="296"/>
      <c r="T788" s="295"/>
      <c r="U788" s="296"/>
      <c r="V788" s="295"/>
      <c r="W788" s="295"/>
    </row>
    <row r="789" spans="1:23" ht="15.75" customHeight="1">
      <c r="A789" s="297"/>
      <c r="B789" s="295"/>
      <c r="C789" s="295"/>
      <c r="D789" s="295"/>
      <c r="E789" s="295"/>
      <c r="F789" s="295"/>
      <c r="G789" s="295"/>
      <c r="H789" s="295"/>
      <c r="I789" s="295"/>
      <c r="J789" s="295"/>
      <c r="K789" s="295"/>
      <c r="L789" s="295"/>
      <c r="M789" s="295"/>
      <c r="N789" s="295"/>
      <c r="O789" s="295"/>
      <c r="P789" s="295"/>
      <c r="Q789" s="295"/>
      <c r="R789" s="295"/>
      <c r="S789" s="296"/>
      <c r="T789" s="295"/>
      <c r="U789" s="296"/>
      <c r="V789" s="295"/>
      <c r="W789" s="295"/>
    </row>
    <row r="790" spans="1:23" ht="15.75" customHeight="1">
      <c r="A790" s="297"/>
      <c r="B790" s="295"/>
      <c r="C790" s="295"/>
      <c r="D790" s="295"/>
      <c r="E790" s="295"/>
      <c r="F790" s="295"/>
      <c r="G790" s="295"/>
      <c r="H790" s="295"/>
      <c r="I790" s="295"/>
      <c r="J790" s="295"/>
      <c r="K790" s="295"/>
      <c r="L790" s="295"/>
      <c r="M790" s="295"/>
      <c r="N790" s="295"/>
      <c r="O790" s="295"/>
      <c r="P790" s="295"/>
      <c r="Q790" s="295"/>
      <c r="R790" s="295"/>
      <c r="S790" s="296"/>
      <c r="T790" s="295"/>
      <c r="U790" s="296"/>
      <c r="V790" s="295"/>
      <c r="W790" s="295"/>
    </row>
    <row r="791" spans="1:23" ht="15.75" customHeight="1">
      <c r="A791" s="297"/>
      <c r="B791" s="295"/>
      <c r="C791" s="295"/>
      <c r="D791" s="295"/>
      <c r="E791" s="295"/>
      <c r="F791" s="295"/>
      <c r="G791" s="295"/>
      <c r="H791" s="295"/>
      <c r="I791" s="295"/>
      <c r="J791" s="295"/>
      <c r="K791" s="295"/>
      <c r="L791" s="295"/>
      <c r="M791" s="295"/>
      <c r="N791" s="295"/>
      <c r="O791" s="295"/>
      <c r="P791" s="295"/>
      <c r="Q791" s="295"/>
      <c r="R791" s="295"/>
      <c r="S791" s="296"/>
      <c r="T791" s="295"/>
      <c r="U791" s="296"/>
      <c r="V791" s="295"/>
      <c r="W791" s="295"/>
    </row>
    <row r="792" spans="1:23" ht="15.75" customHeight="1">
      <c r="A792" s="297"/>
      <c r="B792" s="295"/>
      <c r="C792" s="295"/>
      <c r="D792" s="295"/>
      <c r="E792" s="295"/>
      <c r="F792" s="295"/>
      <c r="G792" s="295"/>
      <c r="H792" s="295"/>
      <c r="I792" s="295"/>
      <c r="J792" s="295"/>
      <c r="K792" s="295"/>
      <c r="L792" s="295"/>
      <c r="M792" s="295"/>
      <c r="N792" s="295"/>
      <c r="O792" s="295"/>
      <c r="P792" s="295"/>
      <c r="Q792" s="295"/>
      <c r="R792" s="295"/>
      <c r="S792" s="296"/>
      <c r="T792" s="295"/>
      <c r="U792" s="296"/>
      <c r="V792" s="295"/>
      <c r="W792" s="295"/>
    </row>
    <row r="793" spans="1:23" ht="15.75" customHeight="1">
      <c r="A793" s="297"/>
      <c r="B793" s="295"/>
      <c r="C793" s="295"/>
      <c r="D793" s="295"/>
      <c r="E793" s="295"/>
      <c r="F793" s="295"/>
      <c r="G793" s="295"/>
      <c r="H793" s="295"/>
      <c r="I793" s="295"/>
      <c r="J793" s="295"/>
      <c r="K793" s="295"/>
      <c r="L793" s="295"/>
      <c r="M793" s="295"/>
      <c r="N793" s="295"/>
      <c r="O793" s="295"/>
      <c r="P793" s="295"/>
      <c r="Q793" s="295"/>
      <c r="R793" s="295"/>
      <c r="S793" s="296"/>
      <c r="T793" s="295"/>
      <c r="U793" s="296"/>
      <c r="V793" s="295"/>
      <c r="W793" s="295"/>
    </row>
    <row r="794" spans="1:23" ht="15.75" customHeight="1">
      <c r="A794" s="297"/>
      <c r="B794" s="295"/>
      <c r="C794" s="295"/>
      <c r="D794" s="295"/>
      <c r="E794" s="295"/>
      <c r="F794" s="295"/>
      <c r="G794" s="295"/>
      <c r="H794" s="295"/>
      <c r="I794" s="295"/>
      <c r="J794" s="295"/>
      <c r="K794" s="295"/>
      <c r="L794" s="295"/>
      <c r="M794" s="295"/>
      <c r="N794" s="295"/>
      <c r="O794" s="295"/>
      <c r="P794" s="295"/>
      <c r="Q794" s="295"/>
      <c r="R794" s="295"/>
      <c r="S794" s="296"/>
      <c r="T794" s="295"/>
      <c r="U794" s="296"/>
      <c r="V794" s="295"/>
      <c r="W794" s="295"/>
    </row>
    <row r="795" spans="1:23" ht="15.75" customHeight="1">
      <c r="A795" s="297"/>
      <c r="B795" s="295"/>
      <c r="C795" s="295"/>
      <c r="D795" s="295"/>
      <c r="E795" s="295"/>
      <c r="F795" s="295"/>
      <c r="G795" s="295"/>
      <c r="H795" s="295"/>
      <c r="I795" s="295"/>
      <c r="J795" s="295"/>
      <c r="K795" s="295"/>
      <c r="L795" s="295"/>
      <c r="M795" s="295"/>
      <c r="N795" s="295"/>
      <c r="O795" s="295"/>
      <c r="P795" s="295"/>
      <c r="Q795" s="295"/>
      <c r="R795" s="295"/>
      <c r="S795" s="296"/>
      <c r="T795" s="295"/>
      <c r="U795" s="296"/>
      <c r="V795" s="295"/>
      <c r="W795" s="295"/>
    </row>
    <row r="796" spans="1:23" ht="15.75" customHeight="1">
      <c r="A796" s="297"/>
      <c r="B796" s="295"/>
      <c r="C796" s="295"/>
      <c r="D796" s="295"/>
      <c r="E796" s="295"/>
      <c r="F796" s="295"/>
      <c r="G796" s="295"/>
      <c r="H796" s="295"/>
      <c r="I796" s="295"/>
      <c r="J796" s="295"/>
      <c r="K796" s="295"/>
      <c r="L796" s="295"/>
      <c r="M796" s="295"/>
      <c r="N796" s="295"/>
      <c r="O796" s="295"/>
      <c r="P796" s="295"/>
      <c r="Q796" s="295"/>
      <c r="R796" s="295"/>
      <c r="S796" s="296"/>
      <c r="T796" s="295"/>
      <c r="U796" s="296"/>
      <c r="V796" s="295"/>
      <c r="W796" s="295"/>
    </row>
    <row r="797" spans="1:23" ht="15.75" customHeight="1">
      <c r="A797" s="297"/>
      <c r="B797" s="295"/>
      <c r="C797" s="295"/>
      <c r="D797" s="295"/>
      <c r="E797" s="295"/>
      <c r="F797" s="295"/>
      <c r="G797" s="295"/>
      <c r="H797" s="295"/>
      <c r="I797" s="295"/>
      <c r="J797" s="295"/>
      <c r="K797" s="295"/>
      <c r="L797" s="295"/>
      <c r="M797" s="295"/>
      <c r="N797" s="295"/>
      <c r="O797" s="295"/>
      <c r="P797" s="295"/>
      <c r="Q797" s="295"/>
      <c r="R797" s="295"/>
      <c r="S797" s="296"/>
      <c r="T797" s="295"/>
      <c r="U797" s="296"/>
      <c r="V797" s="295"/>
      <c r="W797" s="295"/>
    </row>
    <row r="798" spans="1:23" ht="15.75" customHeight="1">
      <c r="A798" s="297"/>
      <c r="B798" s="295"/>
      <c r="C798" s="295"/>
      <c r="D798" s="295"/>
      <c r="E798" s="295"/>
      <c r="F798" s="295"/>
      <c r="G798" s="295"/>
      <c r="H798" s="295"/>
      <c r="I798" s="295"/>
      <c r="J798" s="295"/>
      <c r="K798" s="295"/>
      <c r="L798" s="295"/>
      <c r="M798" s="295"/>
      <c r="N798" s="295"/>
      <c r="O798" s="295"/>
      <c r="P798" s="295"/>
      <c r="Q798" s="295"/>
      <c r="R798" s="295"/>
      <c r="S798" s="296"/>
      <c r="T798" s="295"/>
      <c r="U798" s="296"/>
      <c r="V798" s="295"/>
      <c r="W798" s="295"/>
    </row>
    <row r="799" spans="1:23" ht="15.75" customHeight="1">
      <c r="A799" s="297"/>
      <c r="B799" s="295"/>
      <c r="C799" s="295"/>
      <c r="D799" s="295"/>
      <c r="E799" s="295"/>
      <c r="F799" s="295"/>
      <c r="G799" s="295"/>
      <c r="H799" s="295"/>
      <c r="I799" s="295"/>
      <c r="J799" s="295"/>
      <c r="K799" s="295"/>
      <c r="L799" s="295"/>
      <c r="M799" s="295"/>
      <c r="N799" s="295"/>
      <c r="O799" s="295"/>
      <c r="P799" s="295"/>
      <c r="Q799" s="295"/>
      <c r="R799" s="295"/>
      <c r="S799" s="296"/>
      <c r="T799" s="295"/>
      <c r="U799" s="296"/>
      <c r="V799" s="295"/>
      <c r="W799" s="295"/>
    </row>
    <row r="800" spans="1:23" ht="15.75" customHeight="1">
      <c r="A800" s="297"/>
      <c r="B800" s="295"/>
      <c r="C800" s="295"/>
      <c r="D800" s="295"/>
      <c r="E800" s="295"/>
      <c r="F800" s="295"/>
      <c r="G800" s="295"/>
      <c r="H800" s="295"/>
      <c r="I800" s="295"/>
      <c r="J800" s="295"/>
      <c r="K800" s="295"/>
      <c r="L800" s="295"/>
      <c r="M800" s="295"/>
      <c r="N800" s="295"/>
      <c r="O800" s="295"/>
      <c r="P800" s="295"/>
      <c r="Q800" s="295"/>
      <c r="R800" s="295"/>
      <c r="S800" s="296"/>
      <c r="T800" s="295"/>
      <c r="U800" s="296"/>
      <c r="V800" s="295"/>
      <c r="W800" s="295"/>
    </row>
    <row r="801" spans="1:23" ht="15.75" customHeight="1">
      <c r="A801" s="297"/>
      <c r="B801" s="295"/>
      <c r="C801" s="295"/>
      <c r="D801" s="295"/>
      <c r="E801" s="295"/>
      <c r="F801" s="295"/>
      <c r="G801" s="295"/>
      <c r="H801" s="295"/>
      <c r="I801" s="295"/>
      <c r="J801" s="295"/>
      <c r="K801" s="295"/>
      <c r="L801" s="295"/>
      <c r="M801" s="295"/>
      <c r="N801" s="295"/>
      <c r="O801" s="295"/>
      <c r="P801" s="295"/>
      <c r="Q801" s="295"/>
      <c r="R801" s="295"/>
      <c r="S801" s="296"/>
      <c r="T801" s="295"/>
      <c r="U801" s="296"/>
      <c r="V801" s="295"/>
      <c r="W801" s="295"/>
    </row>
    <row r="802" spans="1:23" ht="15.75" customHeight="1">
      <c r="A802" s="297"/>
      <c r="B802" s="295"/>
      <c r="C802" s="295"/>
      <c r="D802" s="295"/>
      <c r="E802" s="295"/>
      <c r="F802" s="295"/>
      <c r="G802" s="295"/>
      <c r="H802" s="295"/>
      <c r="I802" s="295"/>
      <c r="J802" s="295"/>
      <c r="K802" s="295"/>
      <c r="L802" s="295"/>
      <c r="M802" s="295"/>
      <c r="N802" s="295"/>
      <c r="O802" s="295"/>
      <c r="P802" s="295"/>
      <c r="Q802" s="295"/>
      <c r="R802" s="295"/>
      <c r="S802" s="296"/>
      <c r="T802" s="295"/>
      <c r="U802" s="296"/>
      <c r="V802" s="295"/>
      <c r="W802" s="295"/>
    </row>
    <row r="803" spans="1:23" ht="15.75" customHeight="1">
      <c r="A803" s="297"/>
      <c r="B803" s="295"/>
      <c r="C803" s="295"/>
      <c r="D803" s="295"/>
      <c r="E803" s="295"/>
      <c r="F803" s="295"/>
      <c r="G803" s="295"/>
      <c r="H803" s="295"/>
      <c r="I803" s="295"/>
      <c r="J803" s="295"/>
      <c r="K803" s="295"/>
      <c r="L803" s="295"/>
      <c r="M803" s="295"/>
      <c r="N803" s="295"/>
      <c r="O803" s="295"/>
      <c r="P803" s="295"/>
      <c r="Q803" s="295"/>
      <c r="R803" s="295"/>
      <c r="S803" s="296"/>
      <c r="T803" s="295"/>
      <c r="U803" s="296"/>
      <c r="V803" s="295"/>
      <c r="W803" s="295"/>
    </row>
    <row r="804" spans="1:23" ht="15.75" customHeight="1">
      <c r="A804" s="297"/>
      <c r="B804" s="295"/>
      <c r="C804" s="295"/>
      <c r="D804" s="295"/>
      <c r="E804" s="295"/>
      <c r="F804" s="295"/>
      <c r="G804" s="295"/>
      <c r="H804" s="295"/>
      <c r="I804" s="295"/>
      <c r="J804" s="295"/>
      <c r="K804" s="295"/>
      <c r="L804" s="295"/>
      <c r="M804" s="295"/>
      <c r="N804" s="295"/>
      <c r="O804" s="295"/>
      <c r="P804" s="295"/>
      <c r="Q804" s="295"/>
      <c r="R804" s="295"/>
      <c r="S804" s="296"/>
      <c r="T804" s="295"/>
      <c r="U804" s="296"/>
      <c r="V804" s="295"/>
      <c r="W804" s="295"/>
    </row>
    <row r="805" spans="1:23" ht="15.75" customHeight="1">
      <c r="A805" s="297"/>
      <c r="B805" s="295"/>
      <c r="C805" s="295"/>
      <c r="D805" s="295"/>
      <c r="E805" s="295"/>
      <c r="F805" s="295"/>
      <c r="G805" s="295"/>
      <c r="H805" s="295"/>
      <c r="I805" s="295"/>
      <c r="J805" s="295"/>
      <c r="K805" s="295"/>
      <c r="L805" s="295"/>
      <c r="M805" s="295"/>
      <c r="N805" s="295"/>
      <c r="O805" s="295"/>
      <c r="P805" s="295"/>
      <c r="Q805" s="295"/>
      <c r="R805" s="295"/>
      <c r="S805" s="296"/>
      <c r="T805" s="295"/>
      <c r="U805" s="296"/>
      <c r="V805" s="295"/>
      <c r="W805" s="295"/>
    </row>
    <row r="806" spans="1:23" ht="15.75" customHeight="1">
      <c r="A806" s="297"/>
      <c r="B806" s="295"/>
      <c r="C806" s="295"/>
      <c r="D806" s="295"/>
      <c r="E806" s="295"/>
      <c r="F806" s="295"/>
      <c r="G806" s="295"/>
      <c r="H806" s="295"/>
      <c r="I806" s="295"/>
      <c r="J806" s="295"/>
      <c r="K806" s="295"/>
      <c r="L806" s="295"/>
      <c r="M806" s="295"/>
      <c r="N806" s="295"/>
      <c r="O806" s="295"/>
      <c r="P806" s="295"/>
      <c r="Q806" s="295"/>
      <c r="R806" s="295"/>
      <c r="S806" s="296"/>
      <c r="T806" s="295"/>
      <c r="U806" s="296"/>
      <c r="V806" s="295"/>
      <c r="W806" s="295"/>
    </row>
    <row r="807" spans="1:23" ht="15.75" customHeight="1">
      <c r="A807" s="297"/>
      <c r="B807" s="295"/>
      <c r="C807" s="295"/>
      <c r="D807" s="295"/>
      <c r="E807" s="295"/>
      <c r="F807" s="295"/>
      <c r="G807" s="295"/>
      <c r="H807" s="295"/>
      <c r="I807" s="295"/>
      <c r="J807" s="295"/>
      <c r="K807" s="295"/>
      <c r="L807" s="295"/>
      <c r="M807" s="295"/>
      <c r="N807" s="295"/>
      <c r="O807" s="295"/>
      <c r="P807" s="295"/>
      <c r="Q807" s="295"/>
      <c r="R807" s="295"/>
      <c r="S807" s="296"/>
      <c r="T807" s="295"/>
      <c r="U807" s="296"/>
      <c r="V807" s="295"/>
      <c r="W807" s="295"/>
    </row>
    <row r="808" spans="1:23" ht="15.75" customHeight="1">
      <c r="A808" s="297"/>
      <c r="B808" s="295"/>
      <c r="C808" s="295"/>
      <c r="D808" s="295"/>
      <c r="E808" s="295"/>
      <c r="F808" s="295"/>
      <c r="G808" s="295"/>
      <c r="H808" s="295"/>
      <c r="I808" s="295"/>
      <c r="J808" s="295"/>
      <c r="K808" s="295"/>
      <c r="L808" s="295"/>
      <c r="M808" s="295"/>
      <c r="N808" s="295"/>
      <c r="O808" s="295"/>
      <c r="P808" s="295"/>
      <c r="Q808" s="295"/>
      <c r="R808" s="295"/>
      <c r="S808" s="296"/>
      <c r="T808" s="295"/>
      <c r="U808" s="296"/>
      <c r="V808" s="295"/>
      <c r="W808" s="295"/>
    </row>
    <row r="809" spans="1:23" ht="15.75" customHeight="1">
      <c r="A809" s="297"/>
      <c r="B809" s="295"/>
      <c r="C809" s="295"/>
      <c r="D809" s="295"/>
      <c r="E809" s="295"/>
      <c r="F809" s="295"/>
      <c r="G809" s="295"/>
      <c r="H809" s="295"/>
      <c r="I809" s="295"/>
      <c r="J809" s="295"/>
      <c r="K809" s="295"/>
      <c r="L809" s="295"/>
      <c r="M809" s="295"/>
      <c r="N809" s="295"/>
      <c r="O809" s="295"/>
      <c r="P809" s="295"/>
      <c r="Q809" s="295"/>
      <c r="R809" s="295"/>
      <c r="S809" s="296"/>
      <c r="T809" s="295"/>
      <c r="U809" s="296"/>
      <c r="V809" s="295"/>
      <c r="W809" s="295"/>
    </row>
    <row r="810" spans="1:23" ht="15.75" customHeight="1">
      <c r="A810" s="297"/>
      <c r="B810" s="295"/>
      <c r="C810" s="295"/>
      <c r="D810" s="295"/>
      <c r="E810" s="295"/>
      <c r="F810" s="295"/>
      <c r="G810" s="295"/>
      <c r="H810" s="295"/>
      <c r="I810" s="295"/>
      <c r="J810" s="295"/>
      <c r="K810" s="295"/>
      <c r="L810" s="295"/>
      <c r="M810" s="295"/>
      <c r="N810" s="295"/>
      <c r="O810" s="295"/>
      <c r="P810" s="295"/>
      <c r="Q810" s="295"/>
      <c r="R810" s="295"/>
      <c r="S810" s="296"/>
      <c r="T810" s="295"/>
      <c r="U810" s="296"/>
      <c r="V810" s="295"/>
      <c r="W810" s="295"/>
    </row>
    <row r="811" spans="1:23" ht="15.75" customHeight="1">
      <c r="A811" s="297"/>
      <c r="B811" s="295"/>
      <c r="C811" s="295"/>
      <c r="D811" s="295"/>
      <c r="E811" s="295"/>
      <c r="F811" s="295"/>
      <c r="G811" s="295"/>
      <c r="H811" s="295"/>
      <c r="I811" s="295"/>
      <c r="J811" s="295"/>
      <c r="K811" s="295"/>
      <c r="L811" s="295"/>
      <c r="M811" s="295"/>
      <c r="N811" s="295"/>
      <c r="O811" s="295"/>
      <c r="P811" s="295"/>
      <c r="Q811" s="295"/>
      <c r="R811" s="295"/>
      <c r="S811" s="296"/>
      <c r="T811" s="295"/>
      <c r="U811" s="296"/>
      <c r="V811" s="295"/>
      <c r="W811" s="295"/>
    </row>
    <row r="812" spans="1:23" ht="15.75" customHeight="1">
      <c r="A812" s="297"/>
      <c r="B812" s="295"/>
      <c r="C812" s="295"/>
      <c r="D812" s="295"/>
      <c r="E812" s="295"/>
      <c r="F812" s="295"/>
      <c r="G812" s="295"/>
      <c r="H812" s="295"/>
      <c r="I812" s="295"/>
      <c r="J812" s="295"/>
      <c r="K812" s="295"/>
      <c r="L812" s="295"/>
      <c r="M812" s="295"/>
      <c r="N812" s="295"/>
      <c r="O812" s="295"/>
      <c r="P812" s="295"/>
      <c r="Q812" s="295"/>
      <c r="R812" s="295"/>
      <c r="S812" s="296"/>
      <c r="T812" s="295"/>
      <c r="U812" s="296"/>
      <c r="V812" s="295"/>
      <c r="W812" s="295"/>
    </row>
    <row r="813" spans="1:23" ht="15.75" customHeight="1">
      <c r="A813" s="297"/>
      <c r="B813" s="295"/>
      <c r="C813" s="295"/>
      <c r="D813" s="295"/>
      <c r="E813" s="295"/>
      <c r="F813" s="295"/>
      <c r="G813" s="295"/>
      <c r="H813" s="295"/>
      <c r="I813" s="295"/>
      <c r="J813" s="295"/>
      <c r="K813" s="295"/>
      <c r="L813" s="295"/>
      <c r="M813" s="295"/>
      <c r="N813" s="295"/>
      <c r="O813" s="295"/>
      <c r="P813" s="295"/>
      <c r="Q813" s="295"/>
      <c r="R813" s="295"/>
      <c r="S813" s="296"/>
      <c r="T813" s="295"/>
      <c r="U813" s="296"/>
      <c r="V813" s="295"/>
      <c r="W813" s="295"/>
    </row>
    <row r="814" spans="1:23" ht="15.75" customHeight="1">
      <c r="A814" s="297"/>
      <c r="B814" s="295"/>
      <c r="C814" s="295"/>
      <c r="D814" s="295"/>
      <c r="E814" s="295"/>
      <c r="F814" s="295"/>
      <c r="G814" s="295"/>
      <c r="H814" s="295"/>
      <c r="I814" s="295"/>
      <c r="J814" s="295"/>
      <c r="K814" s="295"/>
      <c r="L814" s="295"/>
      <c r="M814" s="295"/>
      <c r="N814" s="295"/>
      <c r="O814" s="295"/>
      <c r="P814" s="295"/>
      <c r="Q814" s="295"/>
      <c r="R814" s="295"/>
      <c r="S814" s="296"/>
      <c r="T814" s="295"/>
      <c r="U814" s="296"/>
      <c r="V814" s="295"/>
      <c r="W814" s="295"/>
    </row>
    <row r="815" spans="1:23" ht="15.75" customHeight="1">
      <c r="A815" s="297"/>
      <c r="B815" s="295"/>
      <c r="C815" s="295"/>
      <c r="D815" s="295"/>
      <c r="E815" s="295"/>
      <c r="F815" s="295"/>
      <c r="G815" s="295"/>
      <c r="H815" s="295"/>
      <c r="I815" s="295"/>
      <c r="J815" s="295"/>
      <c r="K815" s="295"/>
      <c r="L815" s="295"/>
      <c r="M815" s="295"/>
      <c r="N815" s="295"/>
      <c r="O815" s="295"/>
      <c r="P815" s="295"/>
      <c r="Q815" s="295"/>
      <c r="R815" s="295"/>
      <c r="S815" s="296"/>
      <c r="T815" s="295"/>
      <c r="U815" s="296"/>
      <c r="V815" s="295"/>
      <c r="W815" s="295"/>
    </row>
    <row r="816" spans="1:23" ht="15.75" customHeight="1">
      <c r="A816" s="297"/>
      <c r="B816" s="295"/>
      <c r="C816" s="295"/>
      <c r="D816" s="295"/>
      <c r="E816" s="295"/>
      <c r="F816" s="295"/>
      <c r="G816" s="295"/>
      <c r="H816" s="295"/>
      <c r="I816" s="295"/>
      <c r="J816" s="295"/>
      <c r="K816" s="295"/>
      <c r="L816" s="295"/>
      <c r="M816" s="295"/>
      <c r="N816" s="295"/>
      <c r="O816" s="295"/>
      <c r="P816" s="295"/>
      <c r="Q816" s="295"/>
      <c r="R816" s="295"/>
      <c r="S816" s="296"/>
      <c r="T816" s="295"/>
      <c r="U816" s="296"/>
      <c r="V816" s="295"/>
      <c r="W816" s="295"/>
    </row>
    <row r="817" spans="1:23" ht="15.75" customHeight="1">
      <c r="A817" s="297"/>
      <c r="B817" s="295"/>
      <c r="C817" s="295"/>
      <c r="D817" s="295"/>
      <c r="E817" s="295"/>
      <c r="F817" s="295"/>
      <c r="G817" s="295"/>
      <c r="H817" s="295"/>
      <c r="I817" s="295"/>
      <c r="J817" s="295"/>
      <c r="K817" s="295"/>
      <c r="L817" s="295"/>
      <c r="M817" s="295"/>
      <c r="N817" s="295"/>
      <c r="O817" s="295"/>
      <c r="P817" s="295"/>
      <c r="Q817" s="295"/>
      <c r="R817" s="295"/>
      <c r="S817" s="296"/>
      <c r="T817" s="295"/>
      <c r="U817" s="296"/>
      <c r="V817" s="295"/>
      <c r="W817" s="295"/>
    </row>
    <row r="818" spans="1:23" ht="15.75" customHeight="1">
      <c r="A818" s="297"/>
      <c r="B818" s="295"/>
      <c r="C818" s="295"/>
      <c r="D818" s="295"/>
      <c r="E818" s="295"/>
      <c r="F818" s="295"/>
      <c r="G818" s="295"/>
      <c r="H818" s="295"/>
      <c r="I818" s="295"/>
      <c r="J818" s="295"/>
      <c r="K818" s="295"/>
      <c r="L818" s="295"/>
      <c r="M818" s="295"/>
      <c r="N818" s="295"/>
      <c r="O818" s="295"/>
      <c r="P818" s="295"/>
      <c r="Q818" s="295"/>
      <c r="R818" s="295"/>
      <c r="S818" s="296"/>
      <c r="T818" s="295"/>
      <c r="U818" s="296"/>
      <c r="V818" s="295"/>
      <c r="W818" s="295"/>
    </row>
    <row r="819" spans="1:23" ht="15.75" customHeight="1">
      <c r="A819" s="297"/>
      <c r="B819" s="295"/>
      <c r="C819" s="295"/>
      <c r="D819" s="295"/>
      <c r="E819" s="295"/>
      <c r="F819" s="295"/>
      <c r="G819" s="295"/>
      <c r="H819" s="295"/>
      <c r="I819" s="295"/>
      <c r="J819" s="295"/>
      <c r="K819" s="295"/>
      <c r="L819" s="295"/>
      <c r="M819" s="295"/>
      <c r="N819" s="295"/>
      <c r="O819" s="295"/>
      <c r="P819" s="295"/>
      <c r="Q819" s="295"/>
      <c r="R819" s="295"/>
      <c r="S819" s="296"/>
      <c r="T819" s="295"/>
      <c r="U819" s="296"/>
      <c r="V819" s="295"/>
      <c r="W819" s="295"/>
    </row>
    <row r="820" spans="1:23" ht="15.75" customHeight="1">
      <c r="A820" s="297"/>
      <c r="B820" s="295"/>
      <c r="C820" s="295"/>
      <c r="D820" s="295"/>
      <c r="E820" s="295"/>
      <c r="F820" s="295"/>
      <c r="G820" s="295"/>
      <c r="H820" s="295"/>
      <c r="I820" s="295"/>
      <c r="J820" s="295"/>
      <c r="K820" s="295"/>
      <c r="L820" s="295"/>
      <c r="M820" s="295"/>
      <c r="N820" s="295"/>
      <c r="O820" s="295"/>
      <c r="P820" s="295"/>
      <c r="Q820" s="295"/>
      <c r="R820" s="295"/>
      <c r="S820" s="296"/>
      <c r="T820" s="295"/>
      <c r="U820" s="296"/>
      <c r="V820" s="295"/>
      <c r="W820" s="295"/>
    </row>
    <row r="821" spans="1:23" ht="15.75" customHeight="1">
      <c r="A821" s="297"/>
      <c r="B821" s="295"/>
      <c r="C821" s="295"/>
      <c r="D821" s="295"/>
      <c r="E821" s="295"/>
      <c r="F821" s="295"/>
      <c r="G821" s="295"/>
      <c r="H821" s="295"/>
      <c r="I821" s="295"/>
      <c r="J821" s="295"/>
      <c r="K821" s="295"/>
      <c r="L821" s="295"/>
      <c r="M821" s="295"/>
      <c r="N821" s="295"/>
      <c r="O821" s="295"/>
      <c r="P821" s="295"/>
      <c r="Q821" s="295"/>
      <c r="R821" s="295"/>
      <c r="S821" s="296"/>
      <c r="T821" s="295"/>
      <c r="U821" s="296"/>
      <c r="V821" s="295"/>
      <c r="W821" s="295"/>
    </row>
    <row r="822" spans="1:23" ht="15.75" customHeight="1">
      <c r="A822" s="297"/>
      <c r="B822" s="295"/>
      <c r="C822" s="295"/>
      <c r="D822" s="295"/>
      <c r="E822" s="295"/>
      <c r="F822" s="295"/>
      <c r="G822" s="295"/>
      <c r="H822" s="295"/>
      <c r="I822" s="295"/>
      <c r="J822" s="295"/>
      <c r="K822" s="295"/>
      <c r="L822" s="295"/>
      <c r="M822" s="295"/>
      <c r="N822" s="295"/>
      <c r="O822" s="295"/>
      <c r="P822" s="295"/>
      <c r="Q822" s="295"/>
      <c r="R822" s="295"/>
      <c r="S822" s="296"/>
      <c r="T822" s="295"/>
      <c r="U822" s="296"/>
      <c r="V822" s="295"/>
      <c r="W822" s="295"/>
    </row>
    <row r="823" spans="1:23" ht="15.75" customHeight="1">
      <c r="A823" s="297"/>
      <c r="B823" s="295"/>
      <c r="C823" s="295"/>
      <c r="D823" s="295"/>
      <c r="E823" s="295"/>
      <c r="F823" s="295"/>
      <c r="G823" s="295"/>
      <c r="H823" s="295"/>
      <c r="I823" s="295"/>
      <c r="J823" s="295"/>
      <c r="K823" s="295"/>
      <c r="L823" s="295"/>
      <c r="M823" s="295"/>
      <c r="N823" s="295"/>
      <c r="O823" s="295"/>
      <c r="P823" s="295"/>
      <c r="Q823" s="295"/>
      <c r="R823" s="295"/>
      <c r="S823" s="296"/>
      <c r="T823" s="295"/>
      <c r="U823" s="296"/>
      <c r="V823" s="295"/>
      <c r="W823" s="295"/>
    </row>
    <row r="824" spans="1:23" ht="15.75" customHeight="1">
      <c r="A824" s="297"/>
      <c r="B824" s="295"/>
      <c r="C824" s="295"/>
      <c r="D824" s="295"/>
      <c r="E824" s="295"/>
      <c r="F824" s="295"/>
      <c r="G824" s="295"/>
      <c r="H824" s="295"/>
      <c r="I824" s="295"/>
      <c r="J824" s="295"/>
      <c r="K824" s="295"/>
      <c r="L824" s="295"/>
      <c r="M824" s="295"/>
      <c r="N824" s="295"/>
      <c r="O824" s="295"/>
      <c r="P824" s="295"/>
      <c r="Q824" s="295"/>
      <c r="R824" s="295"/>
      <c r="S824" s="296"/>
      <c r="T824" s="295"/>
      <c r="U824" s="296"/>
      <c r="V824" s="295"/>
      <c r="W824" s="295"/>
    </row>
    <row r="825" spans="1:23" ht="15.75" customHeight="1">
      <c r="A825" s="297"/>
      <c r="B825" s="295"/>
      <c r="C825" s="295"/>
      <c r="D825" s="295"/>
      <c r="E825" s="295"/>
      <c r="F825" s="295"/>
      <c r="G825" s="295"/>
      <c r="H825" s="295"/>
      <c r="I825" s="295"/>
      <c r="J825" s="295"/>
      <c r="K825" s="295"/>
      <c r="L825" s="295"/>
      <c r="M825" s="295"/>
      <c r="N825" s="295"/>
      <c r="O825" s="295"/>
      <c r="P825" s="295"/>
      <c r="Q825" s="295"/>
      <c r="R825" s="295"/>
      <c r="S825" s="296"/>
      <c r="T825" s="295"/>
      <c r="U825" s="296"/>
      <c r="V825" s="295"/>
      <c r="W825" s="295"/>
    </row>
    <row r="826" spans="1:23" ht="15.75" customHeight="1">
      <c r="A826" s="297"/>
      <c r="B826" s="295"/>
      <c r="C826" s="295"/>
      <c r="D826" s="295"/>
      <c r="E826" s="295"/>
      <c r="F826" s="295"/>
      <c r="G826" s="295"/>
      <c r="H826" s="295"/>
      <c r="I826" s="295"/>
      <c r="J826" s="295"/>
      <c r="K826" s="295"/>
      <c r="L826" s="295"/>
      <c r="M826" s="295"/>
      <c r="N826" s="295"/>
      <c r="O826" s="295"/>
      <c r="P826" s="295"/>
      <c r="Q826" s="295"/>
      <c r="R826" s="295"/>
      <c r="S826" s="296"/>
      <c r="T826" s="295"/>
      <c r="U826" s="296"/>
      <c r="V826" s="295"/>
      <c r="W826" s="295"/>
    </row>
    <row r="827" spans="1:23" ht="15.75" customHeight="1">
      <c r="A827" s="297"/>
      <c r="B827" s="295"/>
      <c r="C827" s="295"/>
      <c r="D827" s="295"/>
      <c r="E827" s="295"/>
      <c r="F827" s="295"/>
      <c r="G827" s="295"/>
      <c r="H827" s="295"/>
      <c r="I827" s="295"/>
      <c r="J827" s="295"/>
      <c r="K827" s="295"/>
      <c r="L827" s="295"/>
      <c r="M827" s="295"/>
      <c r="N827" s="295"/>
      <c r="O827" s="295"/>
      <c r="P827" s="295"/>
      <c r="Q827" s="295"/>
      <c r="R827" s="295"/>
      <c r="S827" s="296"/>
      <c r="T827" s="295"/>
      <c r="U827" s="296"/>
      <c r="V827" s="295"/>
      <c r="W827" s="295"/>
    </row>
    <row r="828" spans="1:23" ht="15.75" customHeight="1">
      <c r="A828" s="297"/>
      <c r="B828" s="295"/>
      <c r="C828" s="295"/>
      <c r="D828" s="295"/>
      <c r="E828" s="295"/>
      <c r="F828" s="295"/>
      <c r="G828" s="295"/>
      <c r="H828" s="295"/>
      <c r="I828" s="295"/>
      <c r="J828" s="295"/>
      <c r="K828" s="295"/>
      <c r="L828" s="295"/>
      <c r="M828" s="295"/>
      <c r="N828" s="295"/>
      <c r="O828" s="295"/>
      <c r="P828" s="295"/>
      <c r="Q828" s="295"/>
      <c r="R828" s="295"/>
      <c r="S828" s="296"/>
      <c r="T828" s="295"/>
      <c r="U828" s="296"/>
      <c r="V828" s="295"/>
      <c r="W828" s="295"/>
    </row>
    <row r="829" spans="1:23" ht="15.75" customHeight="1">
      <c r="A829" s="297"/>
      <c r="B829" s="295"/>
      <c r="C829" s="295"/>
      <c r="D829" s="295"/>
      <c r="E829" s="295"/>
      <c r="F829" s="295"/>
      <c r="G829" s="295"/>
      <c r="H829" s="295"/>
      <c r="I829" s="295"/>
      <c r="J829" s="295"/>
      <c r="K829" s="295"/>
      <c r="L829" s="295"/>
      <c r="M829" s="295"/>
      <c r="N829" s="295"/>
      <c r="O829" s="295"/>
      <c r="P829" s="295"/>
      <c r="Q829" s="295"/>
      <c r="R829" s="295"/>
      <c r="S829" s="296"/>
      <c r="T829" s="295"/>
      <c r="U829" s="296"/>
      <c r="V829" s="295"/>
      <c r="W829" s="295"/>
    </row>
    <row r="830" spans="1:23" ht="15.75" customHeight="1">
      <c r="A830" s="297"/>
      <c r="B830" s="295"/>
      <c r="C830" s="295"/>
      <c r="D830" s="295"/>
      <c r="E830" s="295"/>
      <c r="F830" s="295"/>
      <c r="G830" s="295"/>
      <c r="H830" s="295"/>
      <c r="I830" s="295"/>
      <c r="J830" s="295"/>
      <c r="K830" s="295"/>
      <c r="L830" s="295"/>
      <c r="M830" s="295"/>
      <c r="N830" s="295"/>
      <c r="O830" s="295"/>
      <c r="P830" s="295"/>
      <c r="Q830" s="295"/>
      <c r="R830" s="295"/>
      <c r="S830" s="296"/>
      <c r="T830" s="295"/>
      <c r="U830" s="296"/>
      <c r="V830" s="295"/>
      <c r="W830" s="295"/>
    </row>
    <row r="831" spans="1:23" ht="15.75" customHeight="1">
      <c r="A831" s="297"/>
      <c r="B831" s="295"/>
      <c r="C831" s="295"/>
      <c r="D831" s="295"/>
      <c r="E831" s="295"/>
      <c r="F831" s="295"/>
      <c r="G831" s="295"/>
      <c r="H831" s="295"/>
      <c r="I831" s="295"/>
      <c r="J831" s="295"/>
      <c r="K831" s="295"/>
      <c r="L831" s="295"/>
      <c r="M831" s="295"/>
      <c r="N831" s="295"/>
      <c r="O831" s="295"/>
      <c r="P831" s="295"/>
      <c r="Q831" s="295"/>
      <c r="R831" s="295"/>
      <c r="S831" s="296"/>
      <c r="T831" s="295"/>
      <c r="U831" s="296"/>
      <c r="V831" s="295"/>
      <c r="W831" s="295"/>
    </row>
    <row r="832" spans="1:23" ht="15.75" customHeight="1">
      <c r="A832" s="297"/>
      <c r="B832" s="295"/>
      <c r="C832" s="295"/>
      <c r="D832" s="295"/>
      <c r="E832" s="295"/>
      <c r="F832" s="295"/>
      <c r="G832" s="295"/>
      <c r="H832" s="295"/>
      <c r="I832" s="295"/>
      <c r="J832" s="295"/>
      <c r="K832" s="295"/>
      <c r="L832" s="295"/>
      <c r="M832" s="295"/>
      <c r="N832" s="295"/>
      <c r="O832" s="295"/>
      <c r="P832" s="295"/>
      <c r="Q832" s="295"/>
      <c r="R832" s="295"/>
      <c r="S832" s="296"/>
      <c r="T832" s="295"/>
      <c r="U832" s="296"/>
      <c r="V832" s="295"/>
      <c r="W832" s="295"/>
    </row>
    <row r="833" spans="1:23" ht="15.75" customHeight="1">
      <c r="A833" s="297"/>
      <c r="B833" s="295"/>
      <c r="C833" s="295"/>
      <c r="D833" s="295"/>
      <c r="E833" s="295"/>
      <c r="F833" s="295"/>
      <c r="G833" s="295"/>
      <c r="H833" s="295"/>
      <c r="I833" s="295"/>
      <c r="J833" s="295"/>
      <c r="K833" s="295"/>
      <c r="L833" s="295"/>
      <c r="M833" s="295"/>
      <c r="N833" s="295"/>
      <c r="O833" s="295"/>
      <c r="P833" s="295"/>
      <c r="Q833" s="295"/>
      <c r="R833" s="295"/>
      <c r="S833" s="296"/>
      <c r="T833" s="295"/>
      <c r="U833" s="296"/>
      <c r="V833" s="295"/>
      <c r="W833" s="295"/>
    </row>
    <row r="834" spans="1:23" ht="15.75" customHeight="1">
      <c r="A834" s="297"/>
      <c r="B834" s="295"/>
      <c r="C834" s="295"/>
      <c r="D834" s="295"/>
      <c r="E834" s="295"/>
      <c r="F834" s="295"/>
      <c r="G834" s="295"/>
      <c r="H834" s="295"/>
      <c r="I834" s="295"/>
      <c r="J834" s="295"/>
      <c r="K834" s="295"/>
      <c r="L834" s="295"/>
      <c r="M834" s="295"/>
      <c r="N834" s="295"/>
      <c r="O834" s="295"/>
      <c r="P834" s="295"/>
      <c r="Q834" s="295"/>
      <c r="R834" s="295"/>
      <c r="S834" s="296"/>
      <c r="T834" s="295"/>
      <c r="U834" s="296"/>
      <c r="V834" s="295"/>
      <c r="W834" s="295"/>
    </row>
    <row r="835" spans="1:23" ht="15.75" customHeight="1">
      <c r="A835" s="297"/>
      <c r="B835" s="295"/>
      <c r="C835" s="295"/>
      <c r="D835" s="295"/>
      <c r="E835" s="295"/>
      <c r="F835" s="295"/>
      <c r="G835" s="295"/>
      <c r="H835" s="295"/>
      <c r="I835" s="295"/>
      <c r="J835" s="295"/>
      <c r="K835" s="295"/>
      <c r="L835" s="295"/>
      <c r="M835" s="295"/>
      <c r="N835" s="295"/>
      <c r="O835" s="295"/>
      <c r="P835" s="295"/>
      <c r="Q835" s="295"/>
      <c r="R835" s="295"/>
      <c r="S835" s="296"/>
      <c r="T835" s="295"/>
      <c r="U835" s="296"/>
      <c r="V835" s="295"/>
      <c r="W835" s="295"/>
    </row>
    <row r="836" spans="1:23" ht="15.75" customHeight="1">
      <c r="A836" s="297"/>
      <c r="B836" s="295"/>
      <c r="C836" s="295"/>
      <c r="D836" s="295"/>
      <c r="E836" s="295"/>
      <c r="F836" s="295"/>
      <c r="G836" s="295"/>
      <c r="H836" s="295"/>
      <c r="I836" s="295"/>
      <c r="J836" s="295"/>
      <c r="K836" s="295"/>
      <c r="L836" s="295"/>
      <c r="M836" s="295"/>
      <c r="N836" s="295"/>
      <c r="O836" s="295"/>
      <c r="P836" s="295"/>
      <c r="Q836" s="295"/>
      <c r="R836" s="295"/>
      <c r="S836" s="296"/>
      <c r="T836" s="295"/>
      <c r="U836" s="296"/>
      <c r="V836" s="295"/>
      <c r="W836" s="295"/>
    </row>
    <row r="837" spans="1:23" ht="15.75" customHeight="1">
      <c r="A837" s="297"/>
      <c r="B837" s="295"/>
      <c r="C837" s="295"/>
      <c r="D837" s="295"/>
      <c r="E837" s="295"/>
      <c r="F837" s="295"/>
      <c r="G837" s="295"/>
      <c r="H837" s="295"/>
      <c r="I837" s="295"/>
      <c r="J837" s="295"/>
      <c r="K837" s="295"/>
      <c r="L837" s="295"/>
      <c r="M837" s="295"/>
      <c r="N837" s="295"/>
      <c r="O837" s="295"/>
      <c r="P837" s="295"/>
      <c r="Q837" s="295"/>
      <c r="R837" s="295"/>
      <c r="S837" s="296"/>
      <c r="T837" s="295"/>
      <c r="U837" s="296"/>
      <c r="V837" s="295"/>
      <c r="W837" s="295"/>
    </row>
    <row r="838" spans="1:23" ht="15.75" customHeight="1">
      <c r="A838" s="297"/>
      <c r="B838" s="295"/>
      <c r="C838" s="295"/>
      <c r="D838" s="295"/>
      <c r="E838" s="295"/>
      <c r="F838" s="295"/>
      <c r="G838" s="295"/>
      <c r="H838" s="295"/>
      <c r="I838" s="295"/>
      <c r="J838" s="295"/>
      <c r="K838" s="295"/>
      <c r="L838" s="295"/>
      <c r="M838" s="295"/>
      <c r="N838" s="295"/>
      <c r="O838" s="295"/>
      <c r="P838" s="295"/>
      <c r="Q838" s="295"/>
      <c r="R838" s="295"/>
      <c r="S838" s="296"/>
      <c r="T838" s="295"/>
      <c r="U838" s="296"/>
      <c r="V838" s="295"/>
      <c r="W838" s="295"/>
    </row>
    <row r="839" spans="1:23" ht="15.75" customHeight="1">
      <c r="A839" s="297"/>
      <c r="B839" s="295"/>
      <c r="C839" s="295"/>
      <c r="D839" s="295"/>
      <c r="E839" s="295"/>
      <c r="F839" s="295"/>
      <c r="G839" s="295"/>
      <c r="H839" s="295"/>
      <c r="I839" s="295"/>
      <c r="J839" s="295"/>
      <c r="K839" s="295"/>
      <c r="L839" s="295"/>
      <c r="M839" s="295"/>
      <c r="N839" s="295"/>
      <c r="O839" s="295"/>
      <c r="P839" s="295"/>
      <c r="Q839" s="295"/>
      <c r="R839" s="295"/>
      <c r="S839" s="296"/>
      <c r="T839" s="295"/>
      <c r="U839" s="296"/>
      <c r="V839" s="295"/>
      <c r="W839" s="295"/>
    </row>
    <row r="840" spans="1:23" ht="15.75" customHeight="1">
      <c r="A840" s="297"/>
      <c r="B840" s="295"/>
      <c r="C840" s="295"/>
      <c r="D840" s="295"/>
      <c r="E840" s="295"/>
      <c r="F840" s="295"/>
      <c r="G840" s="295"/>
      <c r="H840" s="295"/>
      <c r="I840" s="295"/>
      <c r="J840" s="295"/>
      <c r="K840" s="295"/>
      <c r="L840" s="295"/>
      <c r="M840" s="295"/>
      <c r="N840" s="295"/>
      <c r="O840" s="295"/>
      <c r="P840" s="295"/>
      <c r="Q840" s="295"/>
      <c r="R840" s="295"/>
      <c r="S840" s="296"/>
      <c r="T840" s="295"/>
      <c r="U840" s="296"/>
      <c r="V840" s="295"/>
      <c r="W840" s="295"/>
    </row>
    <row r="841" spans="1:23" ht="15.75" customHeight="1">
      <c r="A841" s="297"/>
      <c r="B841" s="295"/>
      <c r="C841" s="295"/>
      <c r="D841" s="295"/>
      <c r="E841" s="295"/>
      <c r="F841" s="295"/>
      <c r="G841" s="295"/>
      <c r="H841" s="295"/>
      <c r="I841" s="295"/>
      <c r="J841" s="295"/>
      <c r="K841" s="295"/>
      <c r="L841" s="295"/>
      <c r="M841" s="295"/>
      <c r="N841" s="295"/>
      <c r="O841" s="295"/>
      <c r="P841" s="295"/>
      <c r="Q841" s="295"/>
      <c r="R841" s="295"/>
      <c r="S841" s="296"/>
      <c r="T841" s="295"/>
      <c r="U841" s="296"/>
      <c r="V841" s="295"/>
      <c r="W841" s="295"/>
    </row>
    <row r="842" spans="1:23" ht="15.75" customHeight="1">
      <c r="A842" s="297"/>
      <c r="B842" s="295"/>
      <c r="C842" s="295"/>
      <c r="D842" s="295"/>
      <c r="E842" s="295"/>
      <c r="F842" s="295"/>
      <c r="G842" s="295"/>
      <c r="H842" s="295"/>
      <c r="I842" s="295"/>
      <c r="J842" s="295"/>
      <c r="K842" s="295"/>
      <c r="L842" s="295"/>
      <c r="M842" s="295"/>
      <c r="N842" s="295"/>
      <c r="O842" s="295"/>
      <c r="P842" s="295"/>
      <c r="Q842" s="295"/>
      <c r="R842" s="295"/>
      <c r="S842" s="296"/>
      <c r="T842" s="295"/>
      <c r="U842" s="296"/>
      <c r="V842" s="295"/>
      <c r="W842" s="295"/>
    </row>
    <row r="843" spans="1:23" ht="15.75" customHeight="1">
      <c r="A843" s="297"/>
      <c r="B843" s="295"/>
      <c r="C843" s="295"/>
      <c r="D843" s="295"/>
      <c r="E843" s="295"/>
      <c r="F843" s="295"/>
      <c r="G843" s="295"/>
      <c r="H843" s="295"/>
      <c r="I843" s="295"/>
      <c r="J843" s="295"/>
      <c r="K843" s="295"/>
      <c r="L843" s="295"/>
      <c r="M843" s="295"/>
      <c r="N843" s="295"/>
      <c r="O843" s="295"/>
      <c r="P843" s="295"/>
      <c r="Q843" s="295"/>
      <c r="R843" s="295"/>
      <c r="S843" s="296"/>
      <c r="T843" s="295"/>
      <c r="U843" s="296"/>
      <c r="V843" s="295"/>
      <c r="W843" s="295"/>
    </row>
    <row r="844" spans="1:23" ht="15.75" customHeight="1">
      <c r="A844" s="297"/>
      <c r="B844" s="295"/>
      <c r="C844" s="295"/>
      <c r="D844" s="295"/>
      <c r="E844" s="295"/>
      <c r="F844" s="295"/>
      <c r="G844" s="295"/>
      <c r="H844" s="295"/>
      <c r="I844" s="295"/>
      <c r="J844" s="295"/>
      <c r="K844" s="295"/>
      <c r="L844" s="295"/>
      <c r="M844" s="295"/>
      <c r="N844" s="295"/>
      <c r="O844" s="295"/>
      <c r="P844" s="295"/>
      <c r="Q844" s="295"/>
      <c r="R844" s="295"/>
      <c r="S844" s="296"/>
      <c r="T844" s="295"/>
      <c r="U844" s="296"/>
      <c r="V844" s="295"/>
      <c r="W844" s="295"/>
    </row>
    <row r="845" spans="1:23" ht="15.75" customHeight="1">
      <c r="A845" s="297"/>
      <c r="B845" s="295"/>
      <c r="C845" s="295"/>
      <c r="D845" s="295"/>
      <c r="E845" s="295"/>
      <c r="F845" s="295"/>
      <c r="G845" s="295"/>
      <c r="H845" s="295"/>
      <c r="I845" s="295"/>
      <c r="J845" s="295"/>
      <c r="K845" s="295"/>
      <c r="L845" s="295"/>
      <c r="M845" s="295"/>
      <c r="N845" s="295"/>
      <c r="O845" s="295"/>
      <c r="P845" s="295"/>
      <c r="Q845" s="295"/>
      <c r="R845" s="295"/>
      <c r="S845" s="296"/>
      <c r="T845" s="295"/>
      <c r="U845" s="296"/>
      <c r="V845" s="295"/>
      <c r="W845" s="295"/>
    </row>
    <row r="846" spans="1:23" ht="15.75" customHeight="1">
      <c r="A846" s="297"/>
      <c r="B846" s="295"/>
      <c r="C846" s="295"/>
      <c r="D846" s="295"/>
      <c r="E846" s="295"/>
      <c r="F846" s="295"/>
      <c r="G846" s="295"/>
      <c r="H846" s="295"/>
      <c r="I846" s="295"/>
      <c r="J846" s="295"/>
      <c r="K846" s="295"/>
      <c r="L846" s="295"/>
      <c r="M846" s="295"/>
      <c r="N846" s="295"/>
      <c r="O846" s="295"/>
      <c r="P846" s="295"/>
      <c r="Q846" s="295"/>
      <c r="R846" s="295"/>
      <c r="S846" s="296"/>
      <c r="T846" s="295"/>
      <c r="U846" s="296"/>
      <c r="V846" s="295"/>
      <c r="W846" s="295"/>
    </row>
    <row r="847" spans="1:23" ht="15.75" customHeight="1">
      <c r="A847" s="297"/>
      <c r="B847" s="295"/>
      <c r="C847" s="295"/>
      <c r="D847" s="295"/>
      <c r="E847" s="295"/>
      <c r="F847" s="295"/>
      <c r="G847" s="295"/>
      <c r="H847" s="295"/>
      <c r="I847" s="295"/>
      <c r="J847" s="295"/>
      <c r="K847" s="295"/>
      <c r="L847" s="295"/>
      <c r="M847" s="295"/>
      <c r="N847" s="295"/>
      <c r="O847" s="295"/>
      <c r="P847" s="295"/>
      <c r="Q847" s="295"/>
      <c r="R847" s="295"/>
      <c r="S847" s="296"/>
      <c r="T847" s="295"/>
      <c r="U847" s="296"/>
      <c r="V847" s="295"/>
      <c r="W847" s="295"/>
    </row>
    <row r="848" spans="1:23" ht="15.75" customHeight="1">
      <c r="A848" s="297"/>
      <c r="B848" s="295"/>
      <c r="C848" s="295"/>
      <c r="D848" s="295"/>
      <c r="E848" s="295"/>
      <c r="F848" s="295"/>
      <c r="G848" s="295"/>
      <c r="H848" s="295"/>
      <c r="I848" s="295"/>
      <c r="J848" s="295"/>
      <c r="K848" s="295"/>
      <c r="L848" s="295"/>
      <c r="M848" s="295"/>
      <c r="N848" s="295"/>
      <c r="O848" s="295"/>
      <c r="P848" s="295"/>
      <c r="Q848" s="295"/>
      <c r="R848" s="295"/>
      <c r="S848" s="296"/>
      <c r="T848" s="295"/>
      <c r="U848" s="296"/>
      <c r="V848" s="295"/>
      <c r="W848" s="295"/>
    </row>
    <row r="849" spans="1:23" ht="15.75" customHeight="1">
      <c r="A849" s="297"/>
      <c r="B849" s="295"/>
      <c r="C849" s="295"/>
      <c r="D849" s="295"/>
      <c r="E849" s="295"/>
      <c r="F849" s="295"/>
      <c r="G849" s="295"/>
      <c r="H849" s="295"/>
      <c r="I849" s="295"/>
      <c r="J849" s="295"/>
      <c r="K849" s="295"/>
      <c r="L849" s="295"/>
      <c r="M849" s="295"/>
      <c r="N849" s="295"/>
      <c r="O849" s="295"/>
      <c r="P849" s="295"/>
      <c r="Q849" s="295"/>
      <c r="R849" s="295"/>
      <c r="S849" s="296"/>
      <c r="T849" s="295"/>
      <c r="U849" s="296"/>
      <c r="V849" s="295"/>
      <c r="W849" s="295"/>
    </row>
    <row r="850" spans="1:23" ht="15.75" customHeight="1">
      <c r="A850" s="297"/>
      <c r="B850" s="295"/>
      <c r="C850" s="295"/>
      <c r="D850" s="295"/>
      <c r="E850" s="295"/>
      <c r="F850" s="295"/>
      <c r="G850" s="295"/>
      <c r="H850" s="295"/>
      <c r="I850" s="295"/>
      <c r="J850" s="295"/>
      <c r="K850" s="295"/>
      <c r="L850" s="295"/>
      <c r="M850" s="295"/>
      <c r="N850" s="295"/>
      <c r="O850" s="295"/>
      <c r="P850" s="295"/>
      <c r="Q850" s="295"/>
      <c r="R850" s="295"/>
      <c r="S850" s="296"/>
      <c r="T850" s="295"/>
      <c r="U850" s="296"/>
      <c r="V850" s="295"/>
      <c r="W850" s="295"/>
    </row>
    <row r="851" spans="1:23" ht="15.75" customHeight="1">
      <c r="A851" s="297"/>
      <c r="B851" s="295"/>
      <c r="C851" s="295"/>
      <c r="D851" s="295"/>
      <c r="E851" s="295"/>
      <c r="F851" s="295"/>
      <c r="G851" s="295"/>
      <c r="H851" s="295"/>
      <c r="I851" s="295"/>
      <c r="J851" s="295"/>
      <c r="K851" s="295"/>
      <c r="L851" s="295"/>
      <c r="M851" s="295"/>
      <c r="N851" s="295"/>
      <c r="O851" s="295"/>
      <c r="P851" s="295"/>
      <c r="Q851" s="295"/>
      <c r="R851" s="295"/>
      <c r="S851" s="296"/>
      <c r="T851" s="295"/>
      <c r="U851" s="296"/>
      <c r="V851" s="295"/>
      <c r="W851" s="295"/>
    </row>
    <row r="852" spans="1:23" ht="15.75" customHeight="1">
      <c r="A852" s="297"/>
      <c r="B852" s="295"/>
      <c r="C852" s="295"/>
      <c r="D852" s="295"/>
      <c r="E852" s="295"/>
      <c r="F852" s="295"/>
      <c r="G852" s="295"/>
      <c r="H852" s="295"/>
      <c r="I852" s="295"/>
      <c r="J852" s="295"/>
      <c r="K852" s="295"/>
      <c r="L852" s="295"/>
      <c r="M852" s="295"/>
      <c r="N852" s="295"/>
      <c r="O852" s="295"/>
      <c r="P852" s="295"/>
      <c r="Q852" s="295"/>
      <c r="R852" s="295"/>
      <c r="S852" s="296"/>
      <c r="T852" s="295"/>
      <c r="U852" s="296"/>
      <c r="V852" s="295"/>
      <c r="W852" s="295"/>
    </row>
    <row r="853" spans="1:23" ht="15.75" customHeight="1">
      <c r="A853" s="297"/>
      <c r="B853" s="295"/>
      <c r="C853" s="295"/>
      <c r="D853" s="295"/>
      <c r="E853" s="295"/>
      <c r="F853" s="295"/>
      <c r="G853" s="295"/>
      <c r="H853" s="295"/>
      <c r="I853" s="295"/>
      <c r="J853" s="295"/>
      <c r="K853" s="295"/>
      <c r="L853" s="295"/>
      <c r="M853" s="295"/>
      <c r="N853" s="295"/>
      <c r="O853" s="295"/>
      <c r="P853" s="295"/>
      <c r="Q853" s="295"/>
      <c r="R853" s="295"/>
      <c r="S853" s="296"/>
      <c r="T853" s="295"/>
      <c r="U853" s="296"/>
      <c r="V853" s="295"/>
      <c r="W853" s="295"/>
    </row>
    <row r="854" spans="1:23" ht="15.75" customHeight="1">
      <c r="A854" s="297"/>
      <c r="B854" s="295"/>
      <c r="C854" s="295"/>
      <c r="D854" s="295"/>
      <c r="E854" s="295"/>
      <c r="F854" s="295"/>
      <c r="G854" s="295"/>
      <c r="H854" s="295"/>
      <c r="I854" s="295"/>
      <c r="J854" s="295"/>
      <c r="K854" s="295"/>
      <c r="L854" s="295"/>
      <c r="M854" s="295"/>
      <c r="N854" s="295"/>
      <c r="O854" s="295"/>
      <c r="P854" s="295"/>
      <c r="Q854" s="295"/>
      <c r="R854" s="295"/>
      <c r="S854" s="296"/>
      <c r="T854" s="295"/>
      <c r="U854" s="296"/>
      <c r="V854" s="295"/>
      <c r="W854" s="295"/>
    </row>
    <row r="855" spans="1:23" ht="15.75" customHeight="1">
      <c r="A855" s="297"/>
      <c r="B855" s="295"/>
      <c r="C855" s="295"/>
      <c r="D855" s="295"/>
      <c r="E855" s="295"/>
      <c r="F855" s="295"/>
      <c r="G855" s="295"/>
      <c r="H855" s="295"/>
      <c r="I855" s="295"/>
      <c r="J855" s="295"/>
      <c r="K855" s="295"/>
      <c r="L855" s="295"/>
      <c r="M855" s="295"/>
      <c r="N855" s="295"/>
      <c r="O855" s="295"/>
      <c r="P855" s="295"/>
      <c r="Q855" s="295"/>
      <c r="R855" s="295"/>
      <c r="S855" s="296"/>
      <c r="T855" s="295"/>
      <c r="U855" s="296"/>
      <c r="V855" s="295"/>
      <c r="W855" s="295"/>
    </row>
    <row r="856" spans="1:23" ht="15.75" customHeight="1">
      <c r="A856" s="297"/>
      <c r="B856" s="295"/>
      <c r="C856" s="295"/>
      <c r="D856" s="295"/>
      <c r="E856" s="295"/>
      <c r="F856" s="295"/>
      <c r="G856" s="295"/>
      <c r="H856" s="295"/>
      <c r="I856" s="295"/>
      <c r="J856" s="295"/>
      <c r="K856" s="295"/>
      <c r="L856" s="295"/>
      <c r="M856" s="295"/>
      <c r="N856" s="295"/>
      <c r="O856" s="295"/>
      <c r="P856" s="295"/>
      <c r="Q856" s="295"/>
      <c r="R856" s="295"/>
      <c r="S856" s="296"/>
      <c r="T856" s="295"/>
      <c r="U856" s="296"/>
      <c r="V856" s="295"/>
      <c r="W856" s="295"/>
    </row>
    <row r="857" spans="1:23" ht="15.75" customHeight="1">
      <c r="A857" s="297"/>
      <c r="B857" s="295"/>
      <c r="C857" s="295"/>
      <c r="D857" s="295"/>
      <c r="E857" s="295"/>
      <c r="F857" s="295"/>
      <c r="G857" s="295"/>
      <c r="H857" s="295"/>
      <c r="I857" s="295"/>
      <c r="J857" s="295"/>
      <c r="K857" s="295"/>
      <c r="L857" s="295"/>
      <c r="M857" s="295"/>
      <c r="N857" s="295"/>
      <c r="O857" s="295"/>
      <c r="P857" s="295"/>
      <c r="Q857" s="295"/>
      <c r="R857" s="295"/>
      <c r="S857" s="296"/>
      <c r="T857" s="295"/>
      <c r="U857" s="296"/>
      <c r="V857" s="295"/>
      <c r="W857" s="295"/>
    </row>
    <row r="858" spans="1:23" ht="15.75" customHeight="1">
      <c r="A858" s="297"/>
      <c r="B858" s="295"/>
      <c r="C858" s="295"/>
      <c r="D858" s="295"/>
      <c r="E858" s="295"/>
      <c r="F858" s="295"/>
      <c r="G858" s="295"/>
      <c r="H858" s="295"/>
      <c r="I858" s="295"/>
      <c r="J858" s="295"/>
      <c r="K858" s="295"/>
      <c r="L858" s="295"/>
      <c r="M858" s="295"/>
      <c r="N858" s="295"/>
      <c r="O858" s="295"/>
      <c r="P858" s="295"/>
      <c r="Q858" s="295"/>
      <c r="R858" s="295"/>
      <c r="S858" s="296"/>
      <c r="T858" s="295"/>
      <c r="U858" s="296"/>
      <c r="V858" s="295"/>
      <c r="W858" s="295"/>
    </row>
    <row r="859" spans="1:23" ht="15.75" customHeight="1">
      <c r="A859" s="297"/>
      <c r="B859" s="295"/>
      <c r="C859" s="295"/>
      <c r="D859" s="295"/>
      <c r="E859" s="295"/>
      <c r="F859" s="295"/>
      <c r="G859" s="295"/>
      <c r="H859" s="295"/>
      <c r="I859" s="295"/>
      <c r="J859" s="295"/>
      <c r="K859" s="295"/>
      <c r="L859" s="295"/>
      <c r="M859" s="295"/>
      <c r="N859" s="295"/>
      <c r="O859" s="295"/>
      <c r="P859" s="295"/>
      <c r="Q859" s="295"/>
      <c r="R859" s="295"/>
      <c r="S859" s="296"/>
      <c r="T859" s="295"/>
      <c r="U859" s="296"/>
      <c r="V859" s="295"/>
      <c r="W859" s="295"/>
    </row>
    <row r="860" spans="1:23" ht="15.75" customHeight="1">
      <c r="A860" s="297"/>
      <c r="B860" s="295"/>
      <c r="C860" s="295"/>
      <c r="D860" s="295"/>
      <c r="E860" s="295"/>
      <c r="F860" s="295"/>
      <c r="G860" s="295"/>
      <c r="H860" s="295"/>
      <c r="I860" s="295"/>
      <c r="J860" s="295"/>
      <c r="K860" s="295"/>
      <c r="L860" s="295"/>
      <c r="M860" s="295"/>
      <c r="N860" s="295"/>
      <c r="O860" s="295"/>
      <c r="P860" s="295"/>
      <c r="Q860" s="295"/>
      <c r="R860" s="295"/>
      <c r="S860" s="296"/>
      <c r="T860" s="295"/>
      <c r="U860" s="296"/>
      <c r="V860" s="295"/>
      <c r="W860" s="295"/>
    </row>
    <row r="861" spans="1:23" ht="15.75" customHeight="1">
      <c r="A861" s="297"/>
      <c r="B861" s="295"/>
      <c r="C861" s="295"/>
      <c r="D861" s="295"/>
      <c r="E861" s="295"/>
      <c r="F861" s="295"/>
      <c r="G861" s="295"/>
      <c r="H861" s="295"/>
      <c r="I861" s="295"/>
      <c r="J861" s="295"/>
      <c r="K861" s="295"/>
      <c r="L861" s="295"/>
      <c r="M861" s="295"/>
      <c r="N861" s="295"/>
      <c r="O861" s="295"/>
      <c r="P861" s="295"/>
      <c r="Q861" s="295"/>
      <c r="R861" s="295"/>
      <c r="S861" s="296"/>
      <c r="T861" s="295"/>
      <c r="U861" s="296"/>
      <c r="V861" s="295"/>
      <c r="W861" s="295"/>
    </row>
    <row r="862" spans="1:23" ht="15.75" customHeight="1">
      <c r="A862" s="297"/>
      <c r="B862" s="295"/>
      <c r="C862" s="295"/>
      <c r="D862" s="295"/>
      <c r="E862" s="295"/>
      <c r="F862" s="295"/>
      <c r="G862" s="295"/>
      <c r="H862" s="295"/>
      <c r="I862" s="295"/>
      <c r="J862" s="295"/>
      <c r="K862" s="295"/>
      <c r="L862" s="295"/>
      <c r="M862" s="295"/>
      <c r="N862" s="295"/>
      <c r="O862" s="295"/>
      <c r="P862" s="295"/>
      <c r="Q862" s="295"/>
      <c r="R862" s="295"/>
      <c r="S862" s="296"/>
      <c r="T862" s="295"/>
      <c r="U862" s="296"/>
      <c r="V862" s="295"/>
      <c r="W862" s="295"/>
    </row>
    <row r="863" spans="1:23" ht="15.75" customHeight="1">
      <c r="A863" s="297"/>
      <c r="B863" s="295"/>
      <c r="C863" s="295"/>
      <c r="D863" s="295"/>
      <c r="E863" s="295"/>
      <c r="F863" s="295"/>
      <c r="G863" s="295"/>
      <c r="H863" s="295"/>
      <c r="I863" s="295"/>
      <c r="J863" s="295"/>
      <c r="K863" s="295"/>
      <c r="L863" s="295"/>
      <c r="M863" s="295"/>
      <c r="N863" s="295"/>
      <c r="O863" s="295"/>
      <c r="P863" s="295"/>
      <c r="Q863" s="295"/>
      <c r="R863" s="295"/>
      <c r="S863" s="296"/>
      <c r="T863" s="295"/>
      <c r="U863" s="296"/>
      <c r="V863" s="295"/>
      <c r="W863" s="295"/>
    </row>
    <row r="864" spans="1:23" ht="15.75" customHeight="1">
      <c r="A864" s="297"/>
      <c r="B864" s="295"/>
      <c r="C864" s="295"/>
      <c r="D864" s="295"/>
      <c r="E864" s="295"/>
      <c r="F864" s="295"/>
      <c r="G864" s="295"/>
      <c r="H864" s="295"/>
      <c r="I864" s="295"/>
      <c r="J864" s="295"/>
      <c r="K864" s="295"/>
      <c r="L864" s="295"/>
      <c r="M864" s="295"/>
      <c r="N864" s="295"/>
      <c r="O864" s="295"/>
      <c r="P864" s="295"/>
      <c r="Q864" s="295"/>
      <c r="R864" s="295"/>
      <c r="S864" s="296"/>
      <c r="T864" s="295"/>
      <c r="U864" s="296"/>
      <c r="V864" s="295"/>
      <c r="W864" s="295"/>
    </row>
    <row r="865" spans="1:23" ht="15.75" customHeight="1">
      <c r="A865" s="297"/>
      <c r="B865" s="295"/>
      <c r="C865" s="295"/>
      <c r="D865" s="295"/>
      <c r="E865" s="295"/>
      <c r="F865" s="295"/>
      <c r="G865" s="295"/>
      <c r="H865" s="295"/>
      <c r="I865" s="295"/>
      <c r="J865" s="295"/>
      <c r="K865" s="295"/>
      <c r="L865" s="295"/>
      <c r="M865" s="295"/>
      <c r="N865" s="295"/>
      <c r="O865" s="295"/>
      <c r="P865" s="295"/>
      <c r="Q865" s="295"/>
      <c r="R865" s="295"/>
      <c r="S865" s="296"/>
      <c r="T865" s="295"/>
      <c r="U865" s="296"/>
      <c r="V865" s="295"/>
      <c r="W865" s="295"/>
    </row>
    <row r="866" spans="1:23" ht="15.75" customHeight="1">
      <c r="A866" s="297"/>
      <c r="B866" s="295"/>
      <c r="C866" s="295"/>
      <c r="D866" s="295"/>
      <c r="E866" s="295"/>
      <c r="F866" s="295"/>
      <c r="G866" s="295"/>
      <c r="H866" s="295"/>
      <c r="I866" s="295"/>
      <c r="J866" s="295"/>
      <c r="K866" s="295"/>
      <c r="L866" s="295"/>
      <c r="M866" s="295"/>
      <c r="N866" s="295"/>
      <c r="O866" s="295"/>
      <c r="P866" s="295"/>
      <c r="Q866" s="295"/>
      <c r="R866" s="295"/>
      <c r="S866" s="296"/>
      <c r="T866" s="295"/>
      <c r="U866" s="296"/>
      <c r="V866" s="295"/>
      <c r="W866" s="295"/>
    </row>
    <row r="867" spans="1:23" ht="15.75" customHeight="1">
      <c r="A867" s="297"/>
      <c r="B867" s="295"/>
      <c r="C867" s="295"/>
      <c r="D867" s="295"/>
      <c r="E867" s="295"/>
      <c r="F867" s="295"/>
      <c r="G867" s="295"/>
      <c r="H867" s="295"/>
      <c r="I867" s="295"/>
      <c r="J867" s="295"/>
      <c r="K867" s="295"/>
      <c r="L867" s="295"/>
      <c r="M867" s="295"/>
      <c r="N867" s="295"/>
      <c r="O867" s="295"/>
      <c r="P867" s="295"/>
      <c r="Q867" s="295"/>
      <c r="R867" s="295"/>
      <c r="S867" s="296"/>
      <c r="T867" s="295"/>
      <c r="U867" s="296"/>
      <c r="V867" s="295"/>
      <c r="W867" s="295"/>
    </row>
    <row r="868" spans="1:23" ht="15.75" customHeight="1">
      <c r="A868" s="297"/>
      <c r="B868" s="295"/>
      <c r="C868" s="295"/>
      <c r="D868" s="295"/>
      <c r="E868" s="295"/>
      <c r="F868" s="295"/>
      <c r="G868" s="295"/>
      <c r="H868" s="295"/>
      <c r="I868" s="295"/>
      <c r="J868" s="295"/>
      <c r="K868" s="295"/>
      <c r="L868" s="295"/>
      <c r="M868" s="295"/>
      <c r="N868" s="295"/>
      <c r="O868" s="295"/>
      <c r="P868" s="295"/>
      <c r="Q868" s="295"/>
      <c r="R868" s="295"/>
      <c r="S868" s="296"/>
      <c r="T868" s="295"/>
      <c r="U868" s="296"/>
      <c r="V868" s="295"/>
      <c r="W868" s="295"/>
    </row>
    <row r="869" spans="1:23" ht="15.75" customHeight="1">
      <c r="A869" s="297"/>
      <c r="B869" s="295"/>
      <c r="C869" s="295"/>
      <c r="D869" s="295"/>
      <c r="E869" s="295"/>
      <c r="F869" s="295"/>
      <c r="G869" s="295"/>
      <c r="H869" s="295"/>
      <c r="I869" s="295"/>
      <c r="J869" s="295"/>
      <c r="K869" s="295"/>
      <c r="L869" s="295"/>
      <c r="M869" s="295"/>
      <c r="N869" s="295"/>
      <c r="O869" s="295"/>
      <c r="P869" s="295"/>
      <c r="Q869" s="295"/>
      <c r="R869" s="295"/>
      <c r="S869" s="296"/>
      <c r="T869" s="295"/>
      <c r="U869" s="296"/>
      <c r="V869" s="295"/>
      <c r="W869" s="295"/>
    </row>
    <row r="870" spans="1:23" ht="15.75" customHeight="1">
      <c r="A870" s="297"/>
      <c r="B870" s="295"/>
      <c r="C870" s="295"/>
      <c r="D870" s="295"/>
      <c r="E870" s="295"/>
      <c r="F870" s="295"/>
      <c r="G870" s="295"/>
      <c r="H870" s="295"/>
      <c r="I870" s="295"/>
      <c r="J870" s="295"/>
      <c r="K870" s="295"/>
      <c r="L870" s="295"/>
      <c r="M870" s="295"/>
      <c r="N870" s="295"/>
      <c r="O870" s="295"/>
      <c r="P870" s="295"/>
      <c r="Q870" s="295"/>
      <c r="R870" s="295"/>
      <c r="S870" s="296"/>
      <c r="T870" s="295"/>
      <c r="U870" s="296"/>
      <c r="V870" s="295"/>
      <c r="W870" s="295"/>
    </row>
    <row r="871" spans="1:23" ht="15.75" customHeight="1">
      <c r="A871" s="297"/>
      <c r="B871" s="295"/>
      <c r="C871" s="295"/>
      <c r="D871" s="295"/>
      <c r="E871" s="295"/>
      <c r="F871" s="295"/>
      <c r="G871" s="295"/>
      <c r="H871" s="295"/>
      <c r="I871" s="295"/>
      <c r="J871" s="295"/>
      <c r="K871" s="295"/>
      <c r="L871" s="295"/>
      <c r="M871" s="295"/>
      <c r="N871" s="295"/>
      <c r="O871" s="295"/>
      <c r="P871" s="295"/>
      <c r="Q871" s="295"/>
      <c r="R871" s="295"/>
      <c r="S871" s="296"/>
      <c r="T871" s="295"/>
      <c r="U871" s="296"/>
      <c r="V871" s="295"/>
      <c r="W871" s="295"/>
    </row>
    <row r="872" spans="1:23" ht="15.75" customHeight="1">
      <c r="A872" s="297"/>
      <c r="B872" s="295"/>
      <c r="C872" s="295"/>
      <c r="D872" s="295"/>
      <c r="E872" s="295"/>
      <c r="F872" s="295"/>
      <c r="G872" s="295"/>
      <c r="H872" s="295"/>
      <c r="I872" s="295"/>
      <c r="J872" s="295"/>
      <c r="K872" s="295"/>
      <c r="L872" s="295"/>
      <c r="M872" s="295"/>
      <c r="N872" s="295"/>
      <c r="O872" s="295"/>
      <c r="P872" s="295"/>
      <c r="Q872" s="295"/>
      <c r="R872" s="295"/>
      <c r="S872" s="296"/>
      <c r="T872" s="295"/>
      <c r="U872" s="296"/>
      <c r="V872" s="295"/>
      <c r="W872" s="295"/>
    </row>
    <row r="873" spans="1:23" ht="15.75" customHeight="1">
      <c r="A873" s="297"/>
      <c r="B873" s="295"/>
      <c r="C873" s="295"/>
      <c r="D873" s="295"/>
      <c r="E873" s="295"/>
      <c r="F873" s="295"/>
      <c r="G873" s="295"/>
      <c r="H873" s="295"/>
      <c r="I873" s="295"/>
      <c r="J873" s="295"/>
      <c r="K873" s="295"/>
      <c r="L873" s="295"/>
      <c r="M873" s="295"/>
      <c r="N873" s="295"/>
      <c r="O873" s="295"/>
      <c r="P873" s="295"/>
      <c r="Q873" s="295"/>
      <c r="R873" s="295"/>
      <c r="S873" s="296"/>
      <c r="T873" s="295"/>
      <c r="U873" s="296"/>
      <c r="V873" s="295"/>
      <c r="W873" s="295"/>
    </row>
    <row r="874" spans="1:23" ht="15.75" customHeight="1">
      <c r="A874" s="297"/>
      <c r="B874" s="295"/>
      <c r="C874" s="295"/>
      <c r="D874" s="295"/>
      <c r="E874" s="295"/>
      <c r="F874" s="295"/>
      <c r="G874" s="295"/>
      <c r="H874" s="295"/>
      <c r="I874" s="295"/>
      <c r="J874" s="295"/>
      <c r="K874" s="295"/>
      <c r="L874" s="295"/>
      <c r="M874" s="295"/>
      <c r="N874" s="295"/>
      <c r="O874" s="295"/>
      <c r="P874" s="295"/>
      <c r="Q874" s="295"/>
      <c r="R874" s="295"/>
      <c r="S874" s="296"/>
      <c r="T874" s="295"/>
      <c r="U874" s="296"/>
      <c r="V874" s="295"/>
      <c r="W874" s="295"/>
    </row>
    <row r="875" spans="1:23" ht="15.75" customHeight="1">
      <c r="A875" s="297"/>
      <c r="B875" s="295"/>
      <c r="C875" s="295"/>
      <c r="D875" s="295"/>
      <c r="E875" s="295"/>
      <c r="F875" s="295"/>
      <c r="G875" s="295"/>
      <c r="H875" s="295"/>
      <c r="I875" s="295"/>
      <c r="J875" s="295"/>
      <c r="K875" s="295"/>
      <c r="L875" s="295"/>
      <c r="M875" s="295"/>
      <c r="N875" s="295"/>
      <c r="O875" s="295"/>
      <c r="P875" s="295"/>
      <c r="Q875" s="295"/>
      <c r="R875" s="295"/>
      <c r="S875" s="296"/>
      <c r="T875" s="295"/>
      <c r="U875" s="296"/>
      <c r="V875" s="295"/>
      <c r="W875" s="295"/>
    </row>
    <row r="876" spans="1:23" ht="15.75" customHeight="1">
      <c r="A876" s="297"/>
      <c r="B876" s="295"/>
      <c r="C876" s="295"/>
      <c r="D876" s="295"/>
      <c r="E876" s="295"/>
      <c r="F876" s="295"/>
      <c r="G876" s="295"/>
      <c r="H876" s="295"/>
      <c r="I876" s="295"/>
      <c r="J876" s="295"/>
      <c r="K876" s="295"/>
      <c r="L876" s="295"/>
      <c r="M876" s="295"/>
      <c r="N876" s="295"/>
      <c r="O876" s="295"/>
      <c r="P876" s="295"/>
      <c r="Q876" s="295"/>
      <c r="R876" s="295"/>
      <c r="S876" s="296"/>
      <c r="T876" s="295"/>
      <c r="U876" s="296"/>
      <c r="V876" s="295"/>
      <c r="W876" s="295"/>
    </row>
    <row r="877" spans="1:23" ht="15.75" customHeight="1">
      <c r="A877" s="297"/>
      <c r="B877" s="295"/>
      <c r="C877" s="295"/>
      <c r="D877" s="295"/>
      <c r="E877" s="295"/>
      <c r="F877" s="295"/>
      <c r="G877" s="295"/>
      <c r="H877" s="295"/>
      <c r="I877" s="295"/>
      <c r="J877" s="295"/>
      <c r="K877" s="295"/>
      <c r="L877" s="295"/>
      <c r="M877" s="295"/>
      <c r="N877" s="295"/>
      <c r="O877" s="295"/>
      <c r="P877" s="295"/>
      <c r="Q877" s="295"/>
      <c r="R877" s="295"/>
      <c r="S877" s="296"/>
      <c r="T877" s="295"/>
      <c r="U877" s="296"/>
      <c r="V877" s="295"/>
      <c r="W877" s="295"/>
    </row>
    <row r="878" spans="1:23" ht="15.75" customHeight="1">
      <c r="A878" s="297"/>
      <c r="B878" s="295"/>
      <c r="C878" s="295"/>
      <c r="D878" s="295"/>
      <c r="E878" s="295"/>
      <c r="F878" s="295"/>
      <c r="G878" s="295"/>
      <c r="H878" s="295"/>
      <c r="I878" s="295"/>
      <c r="J878" s="295"/>
      <c r="K878" s="295"/>
      <c r="L878" s="295"/>
      <c r="M878" s="295"/>
      <c r="N878" s="295"/>
      <c r="O878" s="295"/>
      <c r="P878" s="295"/>
      <c r="Q878" s="295"/>
      <c r="R878" s="295"/>
      <c r="S878" s="296"/>
      <c r="T878" s="295"/>
      <c r="U878" s="296"/>
      <c r="V878" s="295"/>
      <c r="W878" s="295"/>
    </row>
    <row r="879" spans="1:23" ht="15.75" customHeight="1">
      <c r="A879" s="297"/>
      <c r="B879" s="295"/>
      <c r="C879" s="295"/>
      <c r="D879" s="295"/>
      <c r="E879" s="295"/>
      <c r="F879" s="295"/>
      <c r="G879" s="295"/>
      <c r="H879" s="295"/>
      <c r="I879" s="295"/>
      <c r="J879" s="295"/>
      <c r="K879" s="295"/>
      <c r="L879" s="295"/>
      <c r="M879" s="295"/>
      <c r="N879" s="295"/>
      <c r="O879" s="295"/>
      <c r="P879" s="295"/>
      <c r="Q879" s="295"/>
      <c r="R879" s="295"/>
      <c r="S879" s="296"/>
      <c r="T879" s="295"/>
      <c r="U879" s="296"/>
      <c r="V879" s="295"/>
      <c r="W879" s="295"/>
    </row>
    <row r="880" spans="1:23" ht="15.75" customHeight="1">
      <c r="A880" s="297"/>
      <c r="B880" s="295"/>
      <c r="C880" s="295"/>
      <c r="D880" s="295"/>
      <c r="E880" s="295"/>
      <c r="F880" s="295"/>
      <c r="G880" s="295"/>
      <c r="H880" s="295"/>
      <c r="I880" s="295"/>
      <c r="J880" s="295"/>
      <c r="K880" s="295"/>
      <c r="L880" s="295"/>
      <c r="M880" s="295"/>
      <c r="N880" s="295"/>
      <c r="O880" s="295"/>
      <c r="P880" s="295"/>
      <c r="Q880" s="295"/>
      <c r="R880" s="295"/>
      <c r="S880" s="296"/>
      <c r="T880" s="295"/>
      <c r="U880" s="296"/>
      <c r="V880" s="295"/>
      <c r="W880" s="295"/>
    </row>
    <row r="881" spans="1:23" ht="15.75" customHeight="1">
      <c r="A881" s="297"/>
      <c r="B881" s="295"/>
      <c r="C881" s="295"/>
      <c r="D881" s="295"/>
      <c r="E881" s="295"/>
      <c r="F881" s="295"/>
      <c r="G881" s="295"/>
      <c r="H881" s="295"/>
      <c r="I881" s="295"/>
      <c r="J881" s="295"/>
      <c r="K881" s="295"/>
      <c r="L881" s="295"/>
      <c r="M881" s="295"/>
      <c r="N881" s="295"/>
      <c r="O881" s="295"/>
      <c r="P881" s="295"/>
      <c r="Q881" s="295"/>
      <c r="R881" s="295"/>
      <c r="S881" s="296"/>
      <c r="T881" s="295"/>
      <c r="U881" s="296"/>
      <c r="V881" s="295"/>
      <c r="W881" s="295"/>
    </row>
    <row r="882" spans="1:23" ht="15.75" customHeight="1">
      <c r="A882" s="297"/>
      <c r="B882" s="295"/>
      <c r="C882" s="295"/>
      <c r="D882" s="295"/>
      <c r="E882" s="295"/>
      <c r="F882" s="295"/>
      <c r="G882" s="295"/>
      <c r="H882" s="295"/>
      <c r="I882" s="295"/>
      <c r="J882" s="295"/>
      <c r="K882" s="295"/>
      <c r="L882" s="295"/>
      <c r="M882" s="295"/>
      <c r="N882" s="295"/>
      <c r="O882" s="295"/>
      <c r="P882" s="295"/>
      <c r="Q882" s="295"/>
      <c r="R882" s="295"/>
      <c r="S882" s="296"/>
      <c r="T882" s="295"/>
      <c r="U882" s="296"/>
      <c r="V882" s="295"/>
      <c r="W882" s="295"/>
    </row>
    <row r="883" spans="1:23" ht="15.75" customHeight="1">
      <c r="A883" s="297"/>
      <c r="B883" s="295"/>
      <c r="C883" s="295"/>
      <c r="D883" s="295"/>
      <c r="E883" s="295"/>
      <c r="F883" s="295"/>
      <c r="G883" s="295"/>
      <c r="H883" s="295"/>
      <c r="I883" s="295"/>
      <c r="J883" s="295"/>
      <c r="K883" s="295"/>
      <c r="L883" s="295"/>
      <c r="M883" s="295"/>
      <c r="N883" s="295"/>
      <c r="O883" s="295"/>
      <c r="P883" s="295"/>
      <c r="Q883" s="295"/>
      <c r="R883" s="295"/>
      <c r="S883" s="296"/>
      <c r="T883" s="295"/>
      <c r="U883" s="296"/>
      <c r="V883" s="295"/>
      <c r="W883" s="295"/>
    </row>
    <row r="884" spans="1:23" ht="15.75" customHeight="1">
      <c r="A884" s="297"/>
      <c r="B884" s="295"/>
      <c r="C884" s="295"/>
      <c r="D884" s="295"/>
      <c r="E884" s="295"/>
      <c r="F884" s="295"/>
      <c r="G884" s="295"/>
      <c r="H884" s="295"/>
      <c r="I884" s="295"/>
      <c r="J884" s="295"/>
      <c r="K884" s="295"/>
      <c r="L884" s="295"/>
      <c r="M884" s="295"/>
      <c r="N884" s="295"/>
      <c r="O884" s="295"/>
      <c r="P884" s="295"/>
      <c r="Q884" s="295"/>
      <c r="R884" s="295"/>
      <c r="S884" s="296"/>
      <c r="T884" s="295"/>
      <c r="U884" s="296"/>
      <c r="V884" s="295"/>
      <c r="W884" s="295"/>
    </row>
    <row r="885" spans="1:23" ht="15.75" customHeight="1">
      <c r="A885" s="297"/>
      <c r="B885" s="295"/>
      <c r="C885" s="295"/>
      <c r="D885" s="295"/>
      <c r="E885" s="295"/>
      <c r="F885" s="295"/>
      <c r="G885" s="295"/>
      <c r="H885" s="295"/>
      <c r="I885" s="295"/>
      <c r="J885" s="295"/>
      <c r="K885" s="295"/>
      <c r="L885" s="295"/>
      <c r="M885" s="295"/>
      <c r="N885" s="295"/>
      <c r="O885" s="295"/>
      <c r="P885" s="295"/>
      <c r="Q885" s="295"/>
      <c r="R885" s="295"/>
      <c r="S885" s="296"/>
      <c r="T885" s="295"/>
      <c r="U885" s="296"/>
      <c r="V885" s="295"/>
      <c r="W885" s="295"/>
    </row>
    <row r="886" spans="1:23" ht="15.75" customHeight="1">
      <c r="A886" s="297"/>
      <c r="B886" s="295"/>
      <c r="C886" s="295"/>
      <c r="D886" s="295"/>
      <c r="E886" s="295"/>
      <c r="F886" s="295"/>
      <c r="G886" s="295"/>
      <c r="H886" s="295"/>
      <c r="I886" s="295"/>
      <c r="J886" s="295"/>
      <c r="K886" s="295"/>
      <c r="L886" s="295"/>
      <c r="M886" s="295"/>
      <c r="N886" s="295"/>
      <c r="O886" s="295"/>
      <c r="P886" s="295"/>
      <c r="Q886" s="295"/>
      <c r="R886" s="295"/>
      <c r="S886" s="296"/>
      <c r="T886" s="295"/>
      <c r="U886" s="296"/>
      <c r="V886" s="295"/>
      <c r="W886" s="295"/>
    </row>
    <row r="887" spans="1:23" ht="15.75" customHeight="1">
      <c r="A887" s="297"/>
      <c r="B887" s="295"/>
      <c r="C887" s="295"/>
      <c r="D887" s="295"/>
      <c r="E887" s="295"/>
      <c r="F887" s="295"/>
      <c r="G887" s="295"/>
      <c r="H887" s="295"/>
      <c r="I887" s="295"/>
      <c r="J887" s="295"/>
      <c r="K887" s="295"/>
      <c r="L887" s="295"/>
      <c r="M887" s="295"/>
      <c r="N887" s="295"/>
      <c r="O887" s="295"/>
      <c r="P887" s="295"/>
      <c r="Q887" s="295"/>
      <c r="R887" s="295"/>
      <c r="S887" s="296"/>
      <c r="T887" s="295"/>
      <c r="U887" s="296"/>
      <c r="V887" s="295"/>
      <c r="W887" s="295"/>
    </row>
    <row r="888" spans="1:23" ht="15.75" customHeight="1">
      <c r="A888" s="297"/>
      <c r="B888" s="295"/>
      <c r="C888" s="295"/>
      <c r="D888" s="295"/>
      <c r="E888" s="295"/>
      <c r="F888" s="295"/>
      <c r="G888" s="295"/>
      <c r="H888" s="295"/>
      <c r="I888" s="295"/>
      <c r="J888" s="295"/>
      <c r="K888" s="295"/>
      <c r="L888" s="295"/>
      <c r="M888" s="295"/>
      <c r="N888" s="295"/>
      <c r="O888" s="295"/>
      <c r="P888" s="295"/>
      <c r="Q888" s="295"/>
      <c r="R888" s="295"/>
      <c r="S888" s="296"/>
      <c r="T888" s="295"/>
      <c r="U888" s="296"/>
      <c r="V888" s="295"/>
      <c r="W888" s="295"/>
    </row>
    <row r="889" spans="1:23" ht="15.75" customHeight="1">
      <c r="A889" s="297"/>
      <c r="B889" s="295"/>
      <c r="C889" s="295"/>
      <c r="D889" s="295"/>
      <c r="E889" s="295"/>
      <c r="F889" s="295"/>
      <c r="G889" s="295"/>
      <c r="H889" s="295"/>
      <c r="I889" s="295"/>
      <c r="J889" s="295"/>
      <c r="K889" s="295"/>
      <c r="L889" s="295"/>
      <c r="M889" s="295"/>
      <c r="N889" s="295"/>
      <c r="O889" s="295"/>
      <c r="P889" s="295"/>
      <c r="Q889" s="295"/>
      <c r="R889" s="295"/>
      <c r="S889" s="296"/>
      <c r="T889" s="295"/>
      <c r="U889" s="296"/>
      <c r="V889" s="295"/>
      <c r="W889" s="295"/>
    </row>
    <row r="890" spans="1:23" ht="15.75" customHeight="1">
      <c r="A890" s="297"/>
      <c r="B890" s="295"/>
      <c r="C890" s="295"/>
      <c r="D890" s="295"/>
      <c r="E890" s="295"/>
      <c r="F890" s="295"/>
      <c r="G890" s="295"/>
      <c r="H890" s="295"/>
      <c r="I890" s="295"/>
      <c r="J890" s="295"/>
      <c r="K890" s="295"/>
      <c r="L890" s="295"/>
      <c r="M890" s="295"/>
      <c r="N890" s="295"/>
      <c r="O890" s="295"/>
      <c r="P890" s="295"/>
      <c r="Q890" s="295"/>
      <c r="R890" s="295"/>
      <c r="S890" s="296"/>
      <c r="T890" s="295"/>
      <c r="U890" s="296"/>
      <c r="V890" s="295"/>
      <c r="W890" s="295"/>
    </row>
    <row r="891" spans="1:23" ht="15.75" customHeight="1">
      <c r="A891" s="297"/>
      <c r="B891" s="295"/>
      <c r="C891" s="295"/>
      <c r="D891" s="295"/>
      <c r="E891" s="295"/>
      <c r="F891" s="295"/>
      <c r="G891" s="295"/>
      <c r="H891" s="295"/>
      <c r="I891" s="295"/>
      <c r="J891" s="295"/>
      <c r="K891" s="295"/>
      <c r="L891" s="295"/>
      <c r="M891" s="295"/>
      <c r="N891" s="295"/>
      <c r="O891" s="295"/>
      <c r="P891" s="295"/>
      <c r="Q891" s="295"/>
      <c r="R891" s="295"/>
      <c r="S891" s="296"/>
      <c r="T891" s="295"/>
      <c r="U891" s="296"/>
      <c r="V891" s="295"/>
      <c r="W891" s="295"/>
    </row>
    <row r="892" spans="1:23" ht="15.75" customHeight="1">
      <c r="A892" s="297"/>
      <c r="B892" s="295"/>
      <c r="C892" s="295"/>
      <c r="D892" s="295"/>
      <c r="E892" s="295"/>
      <c r="F892" s="295"/>
      <c r="G892" s="295"/>
      <c r="H892" s="295"/>
      <c r="I892" s="295"/>
      <c r="J892" s="295"/>
      <c r="K892" s="295"/>
      <c r="L892" s="295"/>
      <c r="M892" s="295"/>
      <c r="N892" s="295"/>
      <c r="O892" s="295"/>
      <c r="P892" s="295"/>
      <c r="Q892" s="295"/>
      <c r="R892" s="295"/>
      <c r="S892" s="296"/>
      <c r="T892" s="295"/>
      <c r="U892" s="296"/>
      <c r="V892" s="295"/>
      <c r="W892" s="295"/>
    </row>
    <row r="893" spans="1:23" ht="15.75" customHeight="1">
      <c r="A893" s="297"/>
      <c r="B893" s="295"/>
      <c r="C893" s="295"/>
      <c r="D893" s="295"/>
      <c r="E893" s="295"/>
      <c r="F893" s="295"/>
      <c r="G893" s="295"/>
      <c r="H893" s="295"/>
      <c r="I893" s="295"/>
      <c r="J893" s="295"/>
      <c r="K893" s="295"/>
      <c r="L893" s="295"/>
      <c r="M893" s="295"/>
      <c r="N893" s="295"/>
      <c r="O893" s="295"/>
      <c r="P893" s="295"/>
      <c r="Q893" s="295"/>
      <c r="R893" s="295"/>
      <c r="S893" s="296"/>
      <c r="T893" s="295"/>
      <c r="U893" s="296"/>
      <c r="V893" s="295"/>
      <c r="W893" s="295"/>
    </row>
    <row r="894" spans="1:23" ht="15.75" customHeight="1">
      <c r="A894" s="297"/>
      <c r="B894" s="295"/>
      <c r="C894" s="295"/>
      <c r="D894" s="295"/>
      <c r="E894" s="295"/>
      <c r="F894" s="295"/>
      <c r="G894" s="295"/>
      <c r="H894" s="295"/>
      <c r="I894" s="295"/>
      <c r="J894" s="295"/>
      <c r="K894" s="295"/>
      <c r="L894" s="295"/>
      <c r="M894" s="295"/>
      <c r="N894" s="295"/>
      <c r="O894" s="295"/>
      <c r="P894" s="295"/>
      <c r="Q894" s="295"/>
      <c r="R894" s="295"/>
      <c r="S894" s="296"/>
      <c r="T894" s="295"/>
      <c r="U894" s="296"/>
      <c r="V894" s="295"/>
      <c r="W894" s="295"/>
    </row>
    <row r="895" spans="1:23" ht="15.75" customHeight="1">
      <c r="A895" s="297"/>
      <c r="B895" s="295"/>
      <c r="C895" s="295"/>
      <c r="D895" s="295"/>
      <c r="E895" s="295"/>
      <c r="F895" s="295"/>
      <c r="G895" s="295"/>
      <c r="H895" s="295"/>
      <c r="I895" s="295"/>
      <c r="J895" s="295"/>
      <c r="K895" s="295"/>
      <c r="L895" s="295"/>
      <c r="M895" s="295"/>
      <c r="N895" s="295"/>
      <c r="O895" s="295"/>
      <c r="P895" s="295"/>
      <c r="Q895" s="295"/>
      <c r="R895" s="295"/>
      <c r="S895" s="296"/>
      <c r="T895" s="295"/>
      <c r="U895" s="296"/>
      <c r="V895" s="295"/>
      <c r="W895" s="295"/>
    </row>
    <row r="896" spans="1:23" ht="15.75" customHeight="1">
      <c r="A896" s="297"/>
      <c r="B896" s="295"/>
      <c r="C896" s="295"/>
      <c r="D896" s="295"/>
      <c r="E896" s="295"/>
      <c r="F896" s="295"/>
      <c r="G896" s="295"/>
      <c r="H896" s="295"/>
      <c r="I896" s="295"/>
      <c r="J896" s="295"/>
      <c r="K896" s="295"/>
      <c r="L896" s="295"/>
      <c r="M896" s="295"/>
      <c r="N896" s="295"/>
      <c r="O896" s="295"/>
      <c r="P896" s="295"/>
      <c r="Q896" s="295"/>
      <c r="R896" s="295"/>
      <c r="S896" s="296"/>
      <c r="T896" s="295"/>
      <c r="U896" s="296"/>
      <c r="V896" s="295"/>
      <c r="W896" s="295"/>
    </row>
    <row r="897" spans="1:23" ht="15.75" customHeight="1">
      <c r="A897" s="297"/>
      <c r="B897" s="295"/>
      <c r="C897" s="295"/>
      <c r="D897" s="295"/>
      <c r="E897" s="295"/>
      <c r="F897" s="295"/>
      <c r="G897" s="295"/>
      <c r="H897" s="295"/>
      <c r="I897" s="295"/>
      <c r="J897" s="295"/>
      <c r="K897" s="295"/>
      <c r="L897" s="295"/>
      <c r="M897" s="295"/>
      <c r="N897" s="295"/>
      <c r="O897" s="295"/>
      <c r="P897" s="295"/>
      <c r="Q897" s="295"/>
      <c r="R897" s="295"/>
      <c r="S897" s="296"/>
      <c r="T897" s="295"/>
      <c r="U897" s="296"/>
      <c r="V897" s="295"/>
      <c r="W897" s="295"/>
    </row>
    <row r="898" spans="1:23" ht="15.75" customHeight="1">
      <c r="A898" s="297"/>
      <c r="B898" s="295"/>
      <c r="C898" s="295"/>
      <c r="D898" s="295"/>
      <c r="E898" s="295"/>
      <c r="F898" s="295"/>
      <c r="G898" s="295"/>
      <c r="H898" s="295"/>
      <c r="I898" s="295"/>
      <c r="J898" s="295"/>
      <c r="K898" s="295"/>
      <c r="L898" s="295"/>
      <c r="M898" s="295"/>
      <c r="N898" s="295"/>
      <c r="O898" s="295"/>
      <c r="P898" s="295"/>
      <c r="Q898" s="295"/>
      <c r="R898" s="295"/>
      <c r="S898" s="296"/>
      <c r="T898" s="295"/>
      <c r="U898" s="296"/>
      <c r="V898" s="295"/>
      <c r="W898" s="295"/>
    </row>
    <row r="899" spans="1:23" ht="15.75" customHeight="1">
      <c r="A899" s="297"/>
      <c r="B899" s="295"/>
      <c r="C899" s="295"/>
      <c r="D899" s="295"/>
      <c r="E899" s="295"/>
      <c r="F899" s="295"/>
      <c r="G899" s="295"/>
      <c r="H899" s="295"/>
      <c r="I899" s="295"/>
      <c r="J899" s="295"/>
      <c r="K899" s="295"/>
      <c r="L899" s="295"/>
      <c r="M899" s="295"/>
      <c r="N899" s="295"/>
      <c r="O899" s="295"/>
      <c r="P899" s="295"/>
      <c r="Q899" s="295"/>
      <c r="R899" s="295"/>
      <c r="S899" s="296"/>
      <c r="T899" s="295"/>
      <c r="U899" s="296"/>
      <c r="V899" s="295"/>
      <c r="W899" s="295"/>
    </row>
    <row r="900" spans="1:23" ht="15.75" customHeight="1">
      <c r="A900" s="297"/>
      <c r="B900" s="295"/>
      <c r="C900" s="295"/>
      <c r="D900" s="295"/>
      <c r="E900" s="295"/>
      <c r="F900" s="295"/>
      <c r="G900" s="295"/>
      <c r="H900" s="295"/>
      <c r="I900" s="295"/>
      <c r="J900" s="295"/>
      <c r="K900" s="295"/>
      <c r="L900" s="295"/>
      <c r="M900" s="295"/>
      <c r="N900" s="295"/>
      <c r="O900" s="295"/>
      <c r="P900" s="295"/>
      <c r="Q900" s="295"/>
      <c r="R900" s="295"/>
      <c r="S900" s="296"/>
      <c r="T900" s="295"/>
      <c r="U900" s="296"/>
      <c r="V900" s="295"/>
      <c r="W900" s="295"/>
    </row>
    <row r="901" spans="1:23" ht="15.75" customHeight="1">
      <c r="A901" s="297"/>
      <c r="B901" s="295"/>
      <c r="C901" s="295"/>
      <c r="D901" s="295"/>
      <c r="E901" s="295"/>
      <c r="F901" s="295"/>
      <c r="G901" s="295"/>
      <c r="H901" s="295"/>
      <c r="I901" s="295"/>
      <c r="J901" s="295"/>
      <c r="K901" s="295"/>
      <c r="L901" s="295"/>
      <c r="M901" s="295"/>
      <c r="N901" s="295"/>
      <c r="O901" s="295"/>
      <c r="P901" s="295"/>
      <c r="Q901" s="295"/>
      <c r="R901" s="295"/>
      <c r="S901" s="296"/>
      <c r="T901" s="295"/>
      <c r="U901" s="296"/>
      <c r="V901" s="295"/>
      <c r="W901" s="295"/>
    </row>
    <row r="902" spans="1:23" ht="15.75" customHeight="1">
      <c r="A902" s="297"/>
      <c r="B902" s="295"/>
      <c r="C902" s="295"/>
      <c r="D902" s="295"/>
      <c r="E902" s="295"/>
      <c r="F902" s="295"/>
      <c r="G902" s="295"/>
      <c r="H902" s="295"/>
      <c r="I902" s="295"/>
      <c r="J902" s="295"/>
      <c r="K902" s="295"/>
      <c r="L902" s="295"/>
      <c r="M902" s="295"/>
      <c r="N902" s="295"/>
      <c r="O902" s="295"/>
      <c r="P902" s="295"/>
      <c r="Q902" s="295"/>
      <c r="R902" s="295"/>
      <c r="S902" s="296"/>
      <c r="T902" s="295"/>
      <c r="U902" s="296"/>
      <c r="V902" s="295"/>
      <c r="W902" s="295"/>
    </row>
    <row r="903" spans="1:23" ht="15.75" customHeight="1">
      <c r="A903" s="297"/>
      <c r="B903" s="295"/>
      <c r="C903" s="295"/>
      <c r="D903" s="295"/>
      <c r="E903" s="295"/>
      <c r="F903" s="295"/>
      <c r="G903" s="295"/>
      <c r="H903" s="295"/>
      <c r="I903" s="295"/>
      <c r="J903" s="295"/>
      <c r="K903" s="295"/>
      <c r="L903" s="295"/>
      <c r="M903" s="295"/>
      <c r="N903" s="295"/>
      <c r="O903" s="295"/>
      <c r="P903" s="295"/>
      <c r="Q903" s="295"/>
      <c r="R903" s="295"/>
      <c r="S903" s="296"/>
      <c r="T903" s="295"/>
      <c r="U903" s="296"/>
      <c r="V903" s="295"/>
      <c r="W903" s="295"/>
    </row>
    <row r="904" spans="1:23" ht="15.75" customHeight="1">
      <c r="A904" s="297"/>
      <c r="B904" s="295"/>
      <c r="C904" s="295"/>
      <c r="D904" s="295"/>
      <c r="E904" s="295"/>
      <c r="F904" s="295"/>
      <c r="G904" s="295"/>
      <c r="H904" s="295"/>
      <c r="I904" s="295"/>
      <c r="J904" s="295"/>
      <c r="K904" s="295"/>
      <c r="L904" s="295"/>
      <c r="M904" s="295"/>
      <c r="N904" s="295"/>
      <c r="O904" s="295"/>
      <c r="P904" s="295"/>
      <c r="Q904" s="295"/>
      <c r="R904" s="295"/>
      <c r="S904" s="296"/>
      <c r="T904" s="295"/>
      <c r="U904" s="296"/>
      <c r="V904" s="295"/>
      <c r="W904" s="295"/>
    </row>
    <row r="905" spans="1:23" ht="15.75" customHeight="1">
      <c r="A905" s="297"/>
      <c r="B905" s="295"/>
      <c r="C905" s="295"/>
      <c r="D905" s="295"/>
      <c r="E905" s="295"/>
      <c r="F905" s="295"/>
      <c r="G905" s="295"/>
      <c r="H905" s="295"/>
      <c r="I905" s="295"/>
      <c r="J905" s="295"/>
      <c r="K905" s="295"/>
      <c r="L905" s="295"/>
      <c r="M905" s="295"/>
      <c r="N905" s="295"/>
      <c r="O905" s="295"/>
      <c r="P905" s="295"/>
      <c r="Q905" s="295"/>
      <c r="R905" s="295"/>
      <c r="S905" s="296"/>
      <c r="T905" s="295"/>
      <c r="U905" s="296"/>
      <c r="V905" s="295"/>
      <c r="W905" s="295"/>
    </row>
    <row r="906" spans="1:23" ht="15.75" customHeight="1">
      <c r="A906" s="297"/>
      <c r="B906" s="295"/>
      <c r="C906" s="295"/>
      <c r="D906" s="295"/>
      <c r="E906" s="295"/>
      <c r="F906" s="295"/>
      <c r="G906" s="295"/>
      <c r="H906" s="295"/>
      <c r="I906" s="295"/>
      <c r="J906" s="295"/>
      <c r="K906" s="295"/>
      <c r="L906" s="295"/>
      <c r="M906" s="295"/>
      <c r="N906" s="295"/>
      <c r="O906" s="295"/>
      <c r="P906" s="295"/>
      <c r="Q906" s="295"/>
      <c r="R906" s="295"/>
      <c r="S906" s="296"/>
      <c r="T906" s="295"/>
      <c r="U906" s="296"/>
      <c r="V906" s="295"/>
      <c r="W906" s="295"/>
    </row>
    <row r="907" spans="1:23" ht="15.75" customHeight="1">
      <c r="A907" s="297"/>
      <c r="B907" s="295"/>
      <c r="C907" s="295"/>
      <c r="D907" s="295"/>
      <c r="E907" s="295"/>
      <c r="F907" s="295"/>
      <c r="G907" s="295"/>
      <c r="H907" s="295"/>
      <c r="I907" s="295"/>
      <c r="J907" s="295"/>
      <c r="K907" s="295"/>
      <c r="L907" s="295"/>
      <c r="M907" s="295"/>
      <c r="N907" s="295"/>
      <c r="O907" s="295"/>
      <c r="P907" s="295"/>
      <c r="Q907" s="295"/>
      <c r="R907" s="295"/>
      <c r="S907" s="296"/>
      <c r="T907" s="295"/>
      <c r="U907" s="296"/>
      <c r="V907" s="295"/>
      <c r="W907" s="295"/>
    </row>
    <row r="908" spans="1:23" ht="15.75" customHeight="1">
      <c r="A908" s="297"/>
      <c r="B908" s="295"/>
      <c r="C908" s="295"/>
      <c r="D908" s="295"/>
      <c r="E908" s="295"/>
      <c r="F908" s="295"/>
      <c r="G908" s="295"/>
      <c r="H908" s="295"/>
      <c r="I908" s="295"/>
      <c r="J908" s="295"/>
      <c r="K908" s="295"/>
      <c r="L908" s="295"/>
      <c r="M908" s="295"/>
      <c r="N908" s="295"/>
      <c r="O908" s="295"/>
      <c r="P908" s="295"/>
      <c r="Q908" s="295"/>
      <c r="R908" s="295"/>
      <c r="S908" s="296"/>
      <c r="T908" s="295"/>
      <c r="U908" s="296"/>
      <c r="V908" s="295"/>
      <c r="W908" s="295"/>
    </row>
    <row r="909" spans="1:23" ht="15.75" customHeight="1">
      <c r="A909" s="297"/>
      <c r="B909" s="295"/>
      <c r="C909" s="295"/>
      <c r="D909" s="295"/>
      <c r="E909" s="295"/>
      <c r="F909" s="295"/>
      <c r="G909" s="295"/>
      <c r="H909" s="295"/>
      <c r="I909" s="295"/>
      <c r="J909" s="295"/>
      <c r="K909" s="295"/>
      <c r="L909" s="295"/>
      <c r="M909" s="295"/>
      <c r="N909" s="295"/>
      <c r="O909" s="295"/>
      <c r="P909" s="295"/>
      <c r="Q909" s="295"/>
      <c r="R909" s="295"/>
      <c r="S909" s="296"/>
      <c r="T909" s="295"/>
      <c r="U909" s="296"/>
      <c r="V909" s="295"/>
      <c r="W909" s="295"/>
    </row>
    <row r="910" spans="1:23" ht="15.75" customHeight="1">
      <c r="A910" s="297"/>
      <c r="B910" s="295"/>
      <c r="C910" s="295"/>
      <c r="D910" s="295"/>
      <c r="E910" s="295"/>
      <c r="F910" s="295"/>
      <c r="G910" s="295"/>
      <c r="H910" s="295"/>
      <c r="I910" s="295"/>
      <c r="J910" s="295"/>
      <c r="K910" s="295"/>
      <c r="L910" s="295"/>
      <c r="M910" s="295"/>
      <c r="N910" s="295"/>
      <c r="O910" s="295"/>
      <c r="P910" s="295"/>
      <c r="Q910" s="295"/>
      <c r="R910" s="295"/>
      <c r="S910" s="296"/>
      <c r="T910" s="295"/>
      <c r="U910" s="296"/>
      <c r="V910" s="295"/>
      <c r="W910" s="295"/>
    </row>
    <row r="911" spans="1:23" ht="15.75" customHeight="1">
      <c r="A911" s="297"/>
      <c r="B911" s="295"/>
      <c r="C911" s="295"/>
      <c r="D911" s="295"/>
      <c r="E911" s="295"/>
      <c r="F911" s="295"/>
      <c r="G911" s="295"/>
      <c r="H911" s="295"/>
      <c r="I911" s="295"/>
      <c r="J911" s="295"/>
      <c r="K911" s="295"/>
      <c r="L911" s="295"/>
      <c r="M911" s="295"/>
      <c r="N911" s="295"/>
      <c r="O911" s="295"/>
      <c r="P911" s="295"/>
      <c r="Q911" s="295"/>
      <c r="R911" s="295"/>
      <c r="S911" s="296"/>
      <c r="T911" s="295"/>
      <c r="U911" s="296"/>
      <c r="V911" s="295"/>
      <c r="W911" s="295"/>
    </row>
    <row r="912" spans="1:23" ht="15.75" customHeight="1">
      <c r="A912" s="297"/>
      <c r="B912" s="295"/>
      <c r="C912" s="295"/>
      <c r="D912" s="295"/>
      <c r="E912" s="295"/>
      <c r="F912" s="295"/>
      <c r="G912" s="295"/>
      <c r="H912" s="295"/>
      <c r="I912" s="295"/>
      <c r="J912" s="295"/>
      <c r="K912" s="295"/>
      <c r="L912" s="295"/>
      <c r="M912" s="295"/>
      <c r="N912" s="295"/>
      <c r="O912" s="295"/>
      <c r="P912" s="295"/>
      <c r="Q912" s="295"/>
      <c r="R912" s="295"/>
      <c r="S912" s="296"/>
      <c r="T912" s="295"/>
      <c r="U912" s="296"/>
      <c r="V912" s="295"/>
      <c r="W912" s="295"/>
    </row>
    <row r="913" spans="1:23" ht="15.75" customHeight="1">
      <c r="A913" s="297"/>
      <c r="B913" s="295"/>
      <c r="C913" s="295"/>
      <c r="D913" s="295"/>
      <c r="E913" s="295"/>
      <c r="F913" s="295"/>
      <c r="G913" s="295"/>
      <c r="H913" s="295"/>
      <c r="I913" s="295"/>
      <c r="J913" s="295"/>
      <c r="K913" s="295"/>
      <c r="L913" s="295"/>
      <c r="M913" s="295"/>
      <c r="N913" s="295"/>
      <c r="O913" s="295"/>
      <c r="P913" s="295"/>
      <c r="Q913" s="295"/>
      <c r="R913" s="295"/>
      <c r="S913" s="296"/>
      <c r="T913" s="295"/>
      <c r="U913" s="296"/>
      <c r="V913" s="295"/>
      <c r="W913" s="295"/>
    </row>
    <row r="914" spans="1:23" ht="15.75" customHeight="1">
      <c r="A914" s="297"/>
      <c r="B914" s="295"/>
      <c r="C914" s="295"/>
      <c r="D914" s="295"/>
      <c r="E914" s="295"/>
      <c r="F914" s="295"/>
      <c r="G914" s="295"/>
      <c r="H914" s="295"/>
      <c r="I914" s="295"/>
      <c r="J914" s="295"/>
      <c r="K914" s="295"/>
      <c r="L914" s="295"/>
      <c r="M914" s="295"/>
      <c r="N914" s="295"/>
      <c r="O914" s="295"/>
      <c r="P914" s="295"/>
      <c r="Q914" s="295"/>
      <c r="R914" s="295"/>
      <c r="S914" s="296"/>
      <c r="T914" s="295"/>
      <c r="U914" s="296"/>
      <c r="V914" s="295"/>
      <c r="W914" s="295"/>
    </row>
    <row r="915" spans="1:23" ht="15.75" customHeight="1">
      <c r="A915" s="297"/>
      <c r="B915" s="295"/>
      <c r="C915" s="295"/>
      <c r="D915" s="295"/>
      <c r="E915" s="295"/>
      <c r="F915" s="295"/>
      <c r="G915" s="295"/>
      <c r="H915" s="295"/>
      <c r="I915" s="295"/>
      <c r="J915" s="295"/>
      <c r="K915" s="295"/>
      <c r="L915" s="295"/>
      <c r="M915" s="295"/>
      <c r="N915" s="295"/>
      <c r="O915" s="295"/>
      <c r="P915" s="295"/>
      <c r="Q915" s="295"/>
      <c r="R915" s="295"/>
      <c r="S915" s="296"/>
      <c r="T915" s="295"/>
      <c r="U915" s="296"/>
      <c r="V915" s="295"/>
      <c r="W915" s="295"/>
    </row>
    <row r="916" spans="1:23" ht="15.75" customHeight="1">
      <c r="A916" s="297"/>
      <c r="B916" s="295"/>
      <c r="C916" s="295"/>
      <c r="D916" s="295"/>
      <c r="E916" s="295"/>
      <c r="F916" s="295"/>
      <c r="G916" s="295"/>
      <c r="H916" s="295"/>
      <c r="I916" s="295"/>
      <c r="J916" s="295"/>
      <c r="K916" s="295"/>
      <c r="L916" s="295"/>
      <c r="M916" s="295"/>
      <c r="N916" s="295"/>
      <c r="O916" s="295"/>
      <c r="P916" s="295"/>
      <c r="Q916" s="295"/>
      <c r="R916" s="295"/>
      <c r="S916" s="296"/>
      <c r="T916" s="295"/>
      <c r="U916" s="296"/>
      <c r="V916" s="295"/>
      <c r="W916" s="295"/>
    </row>
    <row r="917" spans="1:23" ht="15.75" customHeight="1">
      <c r="A917" s="297"/>
      <c r="B917" s="295"/>
      <c r="C917" s="295"/>
      <c r="D917" s="295"/>
      <c r="E917" s="295"/>
      <c r="F917" s="295"/>
      <c r="G917" s="295"/>
      <c r="H917" s="295"/>
      <c r="I917" s="295"/>
      <c r="J917" s="295"/>
      <c r="K917" s="295"/>
      <c r="L917" s="295"/>
      <c r="M917" s="295"/>
      <c r="N917" s="295"/>
      <c r="O917" s="295"/>
      <c r="P917" s="295"/>
      <c r="Q917" s="295"/>
      <c r="R917" s="295"/>
      <c r="S917" s="296"/>
      <c r="T917" s="295"/>
      <c r="U917" s="296"/>
      <c r="V917" s="295"/>
      <c r="W917" s="295"/>
    </row>
    <row r="918" spans="1:23" ht="15.75" customHeight="1">
      <c r="A918" s="297"/>
      <c r="B918" s="295"/>
      <c r="C918" s="295"/>
      <c r="D918" s="295"/>
      <c r="E918" s="295"/>
      <c r="F918" s="295"/>
      <c r="G918" s="295"/>
      <c r="H918" s="295"/>
      <c r="I918" s="295"/>
      <c r="J918" s="295"/>
      <c r="K918" s="295"/>
      <c r="L918" s="295"/>
      <c r="M918" s="295"/>
      <c r="N918" s="295"/>
      <c r="O918" s="295"/>
      <c r="P918" s="295"/>
      <c r="Q918" s="295"/>
      <c r="R918" s="295"/>
      <c r="S918" s="296"/>
      <c r="T918" s="295"/>
      <c r="U918" s="296"/>
      <c r="V918" s="295"/>
      <c r="W918" s="295"/>
    </row>
    <row r="919" spans="1:23" ht="15.75" customHeight="1">
      <c r="A919" s="297"/>
      <c r="B919" s="295"/>
      <c r="C919" s="295"/>
      <c r="D919" s="295"/>
      <c r="E919" s="295"/>
      <c r="F919" s="295"/>
      <c r="G919" s="295"/>
      <c r="H919" s="295"/>
      <c r="I919" s="295"/>
      <c r="J919" s="295"/>
      <c r="K919" s="295"/>
      <c r="L919" s="295"/>
      <c r="M919" s="295"/>
      <c r="N919" s="295"/>
      <c r="O919" s="295"/>
      <c r="P919" s="295"/>
      <c r="Q919" s="295"/>
      <c r="R919" s="295"/>
      <c r="S919" s="296"/>
      <c r="T919" s="295"/>
      <c r="U919" s="296"/>
      <c r="V919" s="295"/>
      <c r="W919" s="295"/>
    </row>
    <row r="920" spans="1:23" ht="15.75" customHeight="1">
      <c r="A920" s="297"/>
      <c r="B920" s="295"/>
      <c r="C920" s="295"/>
      <c r="D920" s="295"/>
      <c r="E920" s="295"/>
      <c r="F920" s="295"/>
      <c r="G920" s="295"/>
      <c r="H920" s="295"/>
      <c r="I920" s="295"/>
      <c r="J920" s="295"/>
      <c r="K920" s="295"/>
      <c r="L920" s="295"/>
      <c r="M920" s="295"/>
      <c r="N920" s="295"/>
      <c r="O920" s="295"/>
      <c r="P920" s="295"/>
      <c r="Q920" s="295"/>
      <c r="R920" s="295"/>
      <c r="S920" s="296"/>
      <c r="T920" s="295"/>
      <c r="U920" s="296"/>
      <c r="V920" s="295"/>
      <c r="W920" s="295"/>
    </row>
    <row r="921" spans="1:23" ht="15.75" customHeight="1">
      <c r="A921" s="297"/>
      <c r="B921" s="295"/>
      <c r="C921" s="295"/>
      <c r="D921" s="295"/>
      <c r="E921" s="295"/>
      <c r="F921" s="295"/>
      <c r="G921" s="295"/>
      <c r="H921" s="295"/>
      <c r="I921" s="295"/>
      <c r="J921" s="295"/>
      <c r="K921" s="295"/>
      <c r="L921" s="295"/>
      <c r="M921" s="295"/>
      <c r="N921" s="295"/>
      <c r="O921" s="295"/>
      <c r="P921" s="295"/>
      <c r="Q921" s="295"/>
      <c r="R921" s="295"/>
      <c r="S921" s="296"/>
      <c r="T921" s="295"/>
      <c r="U921" s="296"/>
      <c r="V921" s="295"/>
      <c r="W921" s="295"/>
    </row>
    <row r="922" spans="1:23" ht="15.75" customHeight="1">
      <c r="A922" s="297"/>
      <c r="B922" s="295"/>
      <c r="C922" s="295"/>
      <c r="D922" s="295"/>
      <c r="E922" s="295"/>
      <c r="F922" s="295"/>
      <c r="G922" s="295"/>
      <c r="H922" s="295"/>
      <c r="I922" s="295"/>
      <c r="J922" s="295"/>
      <c r="K922" s="295"/>
      <c r="L922" s="295"/>
      <c r="M922" s="295"/>
      <c r="N922" s="295"/>
      <c r="O922" s="295"/>
      <c r="P922" s="295"/>
      <c r="Q922" s="295"/>
      <c r="R922" s="295"/>
      <c r="S922" s="296"/>
      <c r="T922" s="295"/>
      <c r="U922" s="296"/>
      <c r="V922" s="295"/>
      <c r="W922" s="295"/>
    </row>
    <row r="923" spans="1:23" ht="15.75" customHeight="1">
      <c r="A923" s="297"/>
      <c r="B923" s="295"/>
      <c r="C923" s="295"/>
      <c r="D923" s="295"/>
      <c r="E923" s="295"/>
      <c r="F923" s="295"/>
      <c r="G923" s="295"/>
      <c r="H923" s="295"/>
      <c r="I923" s="295"/>
      <c r="J923" s="295"/>
      <c r="K923" s="295"/>
      <c r="L923" s="295"/>
      <c r="M923" s="295"/>
      <c r="N923" s="295"/>
      <c r="O923" s="295"/>
      <c r="P923" s="295"/>
      <c r="Q923" s="295"/>
      <c r="R923" s="295"/>
      <c r="S923" s="296"/>
      <c r="T923" s="295"/>
      <c r="U923" s="296"/>
      <c r="V923" s="295"/>
      <c r="W923" s="295"/>
    </row>
    <row r="924" spans="1:23" ht="15.75" customHeight="1">
      <c r="A924" s="297"/>
      <c r="B924" s="295"/>
      <c r="C924" s="295"/>
      <c r="D924" s="295"/>
      <c r="E924" s="295"/>
      <c r="F924" s="295"/>
      <c r="G924" s="295"/>
      <c r="H924" s="295"/>
      <c r="I924" s="295"/>
      <c r="J924" s="295"/>
      <c r="K924" s="295"/>
      <c r="L924" s="295"/>
      <c r="M924" s="295"/>
      <c r="N924" s="295"/>
      <c r="O924" s="295"/>
      <c r="P924" s="295"/>
      <c r="Q924" s="295"/>
      <c r="R924" s="295"/>
      <c r="S924" s="296"/>
      <c r="T924" s="295"/>
      <c r="U924" s="296"/>
      <c r="V924" s="295"/>
      <c r="W924" s="295"/>
    </row>
    <row r="925" spans="1:23" ht="15.75" customHeight="1">
      <c r="A925" s="297"/>
      <c r="B925" s="295"/>
      <c r="C925" s="295"/>
      <c r="D925" s="295"/>
      <c r="E925" s="295"/>
      <c r="F925" s="295"/>
      <c r="G925" s="295"/>
      <c r="H925" s="295"/>
      <c r="I925" s="295"/>
      <c r="J925" s="295"/>
      <c r="K925" s="295"/>
      <c r="L925" s="295"/>
      <c r="M925" s="295"/>
      <c r="N925" s="295"/>
      <c r="O925" s="295"/>
      <c r="P925" s="295"/>
      <c r="Q925" s="295"/>
      <c r="R925" s="295"/>
      <c r="S925" s="296"/>
      <c r="T925" s="295"/>
      <c r="U925" s="296"/>
      <c r="V925" s="295"/>
      <c r="W925" s="295"/>
    </row>
    <row r="926" spans="1:23" ht="15.75" customHeight="1">
      <c r="A926" s="297"/>
      <c r="B926" s="295"/>
      <c r="C926" s="295"/>
      <c r="D926" s="295"/>
      <c r="E926" s="295"/>
      <c r="F926" s="295"/>
      <c r="G926" s="295"/>
      <c r="H926" s="295"/>
      <c r="I926" s="295"/>
      <c r="J926" s="295"/>
      <c r="K926" s="295"/>
      <c r="L926" s="295"/>
      <c r="M926" s="295"/>
      <c r="N926" s="295"/>
      <c r="O926" s="295"/>
      <c r="P926" s="295"/>
      <c r="Q926" s="295"/>
      <c r="R926" s="295"/>
      <c r="S926" s="296"/>
      <c r="T926" s="295"/>
      <c r="U926" s="296"/>
      <c r="V926" s="295"/>
      <c r="W926" s="295"/>
    </row>
    <row r="927" spans="1:23" ht="15.75" customHeight="1">
      <c r="A927" s="297"/>
      <c r="B927" s="295"/>
      <c r="C927" s="295"/>
      <c r="D927" s="295"/>
      <c r="E927" s="295"/>
      <c r="F927" s="295"/>
      <c r="G927" s="295"/>
      <c r="H927" s="295"/>
      <c r="I927" s="295"/>
      <c r="J927" s="295"/>
      <c r="K927" s="295"/>
      <c r="L927" s="295"/>
      <c r="M927" s="295"/>
      <c r="N927" s="295"/>
      <c r="O927" s="295"/>
      <c r="P927" s="295"/>
      <c r="Q927" s="295"/>
      <c r="R927" s="295"/>
      <c r="S927" s="296"/>
      <c r="T927" s="295"/>
      <c r="U927" s="296"/>
      <c r="V927" s="295"/>
      <c r="W927" s="295"/>
    </row>
    <row r="928" spans="1:23" ht="15.75" customHeight="1">
      <c r="A928" s="297"/>
      <c r="B928" s="295"/>
      <c r="C928" s="295"/>
      <c r="D928" s="295"/>
      <c r="E928" s="295"/>
      <c r="F928" s="295"/>
      <c r="G928" s="295"/>
      <c r="H928" s="295"/>
      <c r="I928" s="295"/>
      <c r="J928" s="295"/>
      <c r="K928" s="295"/>
      <c r="L928" s="295"/>
      <c r="M928" s="295"/>
      <c r="N928" s="295"/>
      <c r="O928" s="295"/>
      <c r="P928" s="295"/>
      <c r="Q928" s="295"/>
      <c r="R928" s="295"/>
      <c r="S928" s="296"/>
      <c r="T928" s="295"/>
      <c r="U928" s="296"/>
      <c r="V928" s="295"/>
      <c r="W928" s="295"/>
    </row>
    <row r="929" spans="1:23" ht="15.75" customHeight="1">
      <c r="A929" s="297"/>
      <c r="B929" s="295"/>
      <c r="C929" s="295"/>
      <c r="D929" s="295"/>
      <c r="E929" s="295"/>
      <c r="F929" s="295"/>
      <c r="G929" s="295"/>
      <c r="H929" s="295"/>
      <c r="I929" s="295"/>
      <c r="J929" s="295"/>
      <c r="K929" s="295"/>
      <c r="L929" s="295"/>
      <c r="M929" s="295"/>
      <c r="N929" s="295"/>
      <c r="O929" s="295"/>
      <c r="P929" s="295"/>
      <c r="Q929" s="295"/>
      <c r="R929" s="295"/>
      <c r="S929" s="296"/>
      <c r="T929" s="295"/>
      <c r="U929" s="296"/>
      <c r="V929" s="295"/>
      <c r="W929" s="295"/>
    </row>
    <row r="930" spans="1:23" ht="15.75" customHeight="1">
      <c r="A930" s="297"/>
      <c r="B930" s="295"/>
      <c r="C930" s="295"/>
      <c r="D930" s="295"/>
      <c r="E930" s="295"/>
      <c r="F930" s="295"/>
      <c r="G930" s="295"/>
      <c r="H930" s="295"/>
      <c r="I930" s="295"/>
      <c r="J930" s="295"/>
      <c r="K930" s="295"/>
      <c r="L930" s="295"/>
      <c r="M930" s="295"/>
      <c r="N930" s="295"/>
      <c r="O930" s="295"/>
      <c r="P930" s="295"/>
      <c r="Q930" s="295"/>
      <c r="R930" s="295"/>
      <c r="S930" s="296"/>
      <c r="T930" s="295"/>
      <c r="U930" s="296"/>
      <c r="V930" s="295"/>
      <c r="W930" s="295"/>
    </row>
    <row r="931" spans="1:23" ht="15.75" customHeight="1">
      <c r="A931" s="297"/>
      <c r="B931" s="295"/>
      <c r="C931" s="295"/>
      <c r="D931" s="295"/>
      <c r="E931" s="295"/>
      <c r="F931" s="295"/>
      <c r="G931" s="295"/>
      <c r="H931" s="295"/>
      <c r="I931" s="295"/>
      <c r="J931" s="295"/>
      <c r="K931" s="295"/>
      <c r="L931" s="295"/>
      <c r="M931" s="295"/>
      <c r="N931" s="295"/>
      <c r="O931" s="295"/>
      <c r="P931" s="295"/>
      <c r="Q931" s="295"/>
      <c r="R931" s="295"/>
      <c r="S931" s="296"/>
      <c r="T931" s="295"/>
      <c r="U931" s="296"/>
      <c r="V931" s="295"/>
      <c r="W931" s="295"/>
    </row>
    <row r="932" spans="1:23" ht="15.75" customHeight="1">
      <c r="A932" s="297"/>
      <c r="B932" s="295"/>
      <c r="C932" s="295"/>
      <c r="D932" s="295"/>
      <c r="E932" s="295"/>
      <c r="F932" s="295"/>
      <c r="G932" s="295"/>
      <c r="H932" s="295"/>
      <c r="I932" s="295"/>
      <c r="J932" s="295"/>
      <c r="K932" s="295"/>
      <c r="L932" s="295"/>
      <c r="M932" s="295"/>
      <c r="N932" s="295"/>
      <c r="O932" s="295"/>
      <c r="P932" s="295"/>
      <c r="Q932" s="295"/>
      <c r="R932" s="295"/>
      <c r="S932" s="296"/>
      <c r="T932" s="295"/>
      <c r="U932" s="296"/>
      <c r="V932" s="295"/>
      <c r="W932" s="295"/>
    </row>
    <row r="933" spans="1:23" ht="15.75" customHeight="1">
      <c r="A933" s="297"/>
      <c r="B933" s="295"/>
      <c r="C933" s="295"/>
      <c r="D933" s="295"/>
      <c r="E933" s="295"/>
      <c r="F933" s="295"/>
      <c r="G933" s="295"/>
      <c r="H933" s="295"/>
      <c r="I933" s="295"/>
      <c r="J933" s="295"/>
      <c r="K933" s="295"/>
      <c r="L933" s="295"/>
      <c r="M933" s="295"/>
      <c r="N933" s="295"/>
      <c r="O933" s="295"/>
      <c r="P933" s="295"/>
      <c r="Q933" s="295"/>
      <c r="R933" s="295"/>
      <c r="S933" s="296"/>
      <c r="T933" s="295"/>
      <c r="U933" s="296"/>
      <c r="V933" s="295"/>
      <c r="W933" s="295"/>
    </row>
    <row r="934" spans="1:23" ht="15.75" customHeight="1">
      <c r="A934" s="297"/>
      <c r="B934" s="295"/>
      <c r="C934" s="295"/>
      <c r="D934" s="295"/>
      <c r="E934" s="295"/>
      <c r="F934" s="295"/>
      <c r="G934" s="295"/>
      <c r="H934" s="295"/>
      <c r="I934" s="295"/>
      <c r="J934" s="295"/>
      <c r="K934" s="295"/>
      <c r="L934" s="295"/>
      <c r="M934" s="295"/>
      <c r="N934" s="295"/>
      <c r="O934" s="295"/>
      <c r="P934" s="295"/>
      <c r="Q934" s="295"/>
      <c r="R934" s="295"/>
      <c r="S934" s="296"/>
      <c r="T934" s="295"/>
      <c r="U934" s="296"/>
      <c r="V934" s="295"/>
      <c r="W934" s="295"/>
    </row>
    <row r="935" spans="1:23" ht="15.75" customHeight="1">
      <c r="A935" s="297"/>
      <c r="B935" s="295"/>
      <c r="C935" s="295"/>
      <c r="D935" s="295"/>
      <c r="E935" s="295"/>
      <c r="F935" s="295"/>
      <c r="G935" s="295"/>
      <c r="H935" s="295"/>
      <c r="I935" s="295"/>
      <c r="J935" s="295"/>
      <c r="K935" s="295"/>
      <c r="L935" s="295"/>
      <c r="M935" s="295"/>
      <c r="N935" s="295"/>
      <c r="O935" s="295"/>
      <c r="P935" s="295"/>
      <c r="Q935" s="295"/>
      <c r="R935" s="295"/>
      <c r="S935" s="296"/>
      <c r="T935" s="295"/>
      <c r="U935" s="296"/>
      <c r="V935" s="295"/>
      <c r="W935" s="295"/>
    </row>
    <row r="936" spans="1:23" ht="15.75" customHeight="1">
      <c r="A936" s="297"/>
      <c r="B936" s="295"/>
      <c r="C936" s="295"/>
      <c r="D936" s="295"/>
      <c r="E936" s="295"/>
      <c r="F936" s="295"/>
      <c r="G936" s="295"/>
      <c r="H936" s="295"/>
      <c r="I936" s="295"/>
      <c r="J936" s="295"/>
      <c r="K936" s="295"/>
      <c r="L936" s="295"/>
      <c r="M936" s="295"/>
      <c r="N936" s="295"/>
      <c r="O936" s="295"/>
      <c r="P936" s="295"/>
      <c r="Q936" s="295"/>
      <c r="R936" s="295"/>
      <c r="S936" s="296"/>
      <c r="T936" s="295"/>
      <c r="U936" s="296"/>
      <c r="V936" s="295"/>
      <c r="W936" s="295"/>
    </row>
    <row r="937" spans="1:23" ht="15.75" customHeight="1">
      <c r="A937" s="297"/>
      <c r="B937" s="295"/>
      <c r="C937" s="295"/>
      <c r="D937" s="295"/>
      <c r="E937" s="295"/>
      <c r="F937" s="295"/>
      <c r="G937" s="295"/>
      <c r="H937" s="295"/>
      <c r="I937" s="295"/>
      <c r="J937" s="295"/>
      <c r="K937" s="295"/>
      <c r="L937" s="295"/>
      <c r="M937" s="295"/>
      <c r="N937" s="295"/>
      <c r="O937" s="295"/>
      <c r="P937" s="295"/>
      <c r="Q937" s="295"/>
      <c r="R937" s="295"/>
      <c r="S937" s="296"/>
      <c r="T937" s="295"/>
      <c r="U937" s="296"/>
      <c r="V937" s="295"/>
      <c r="W937" s="295"/>
    </row>
    <row r="938" spans="1:23" ht="15.75" customHeight="1">
      <c r="A938" s="297"/>
      <c r="B938" s="295"/>
      <c r="C938" s="295"/>
      <c r="D938" s="295"/>
      <c r="E938" s="295"/>
      <c r="F938" s="295"/>
      <c r="G938" s="295"/>
      <c r="H938" s="295"/>
      <c r="I938" s="295"/>
      <c r="J938" s="295"/>
      <c r="K938" s="295"/>
      <c r="L938" s="295"/>
      <c r="M938" s="295"/>
      <c r="N938" s="295"/>
      <c r="O938" s="295"/>
      <c r="P938" s="295"/>
      <c r="Q938" s="295"/>
      <c r="R938" s="295"/>
      <c r="S938" s="296"/>
      <c r="T938" s="295"/>
      <c r="U938" s="296"/>
      <c r="V938" s="295"/>
      <c r="W938" s="295"/>
    </row>
    <row r="939" spans="1:23" ht="15.75" customHeight="1">
      <c r="A939" s="297"/>
      <c r="B939" s="295"/>
      <c r="C939" s="295"/>
      <c r="D939" s="295"/>
      <c r="E939" s="295"/>
      <c r="F939" s="295"/>
      <c r="G939" s="295"/>
      <c r="H939" s="295"/>
      <c r="I939" s="295"/>
      <c r="J939" s="295"/>
      <c r="K939" s="295"/>
      <c r="L939" s="295"/>
      <c r="M939" s="295"/>
      <c r="N939" s="295"/>
      <c r="O939" s="295"/>
      <c r="P939" s="295"/>
      <c r="Q939" s="295"/>
      <c r="R939" s="295"/>
      <c r="S939" s="296"/>
      <c r="T939" s="295"/>
      <c r="U939" s="296"/>
      <c r="V939" s="295"/>
      <c r="W939" s="295"/>
    </row>
    <row r="940" spans="1:23" ht="15.75" customHeight="1">
      <c r="A940" s="297"/>
      <c r="B940" s="295"/>
      <c r="C940" s="295"/>
      <c r="D940" s="295"/>
      <c r="E940" s="295"/>
      <c r="F940" s="295"/>
      <c r="G940" s="295"/>
      <c r="H940" s="295"/>
      <c r="I940" s="295"/>
      <c r="J940" s="295"/>
      <c r="K940" s="295"/>
      <c r="L940" s="295"/>
      <c r="M940" s="295"/>
      <c r="N940" s="295"/>
      <c r="O940" s="295"/>
      <c r="P940" s="295"/>
      <c r="Q940" s="295"/>
      <c r="R940" s="295"/>
      <c r="S940" s="296"/>
      <c r="T940" s="295"/>
      <c r="U940" s="296"/>
      <c r="V940" s="295"/>
      <c r="W940" s="295"/>
    </row>
    <row r="941" spans="1:23" ht="15.75" customHeight="1">
      <c r="A941" s="297"/>
      <c r="B941" s="295"/>
      <c r="C941" s="295"/>
      <c r="D941" s="295"/>
      <c r="E941" s="295"/>
      <c r="F941" s="295"/>
      <c r="G941" s="295"/>
      <c r="H941" s="295"/>
      <c r="I941" s="295"/>
      <c r="J941" s="295"/>
      <c r="K941" s="295"/>
      <c r="L941" s="295"/>
      <c r="M941" s="295"/>
      <c r="N941" s="295"/>
      <c r="O941" s="295"/>
      <c r="P941" s="295"/>
      <c r="Q941" s="295"/>
      <c r="R941" s="295"/>
      <c r="S941" s="296"/>
      <c r="T941" s="295"/>
      <c r="U941" s="296"/>
      <c r="V941" s="295"/>
      <c r="W941" s="295"/>
    </row>
    <row r="942" spans="1:23" ht="15.75" customHeight="1">
      <c r="A942" s="297"/>
      <c r="B942" s="295"/>
      <c r="C942" s="295"/>
      <c r="D942" s="295"/>
      <c r="E942" s="295"/>
      <c r="F942" s="295"/>
      <c r="G942" s="295"/>
      <c r="H942" s="295"/>
      <c r="I942" s="295"/>
      <c r="J942" s="295"/>
      <c r="K942" s="295"/>
      <c r="L942" s="295"/>
      <c r="M942" s="295"/>
      <c r="N942" s="295"/>
      <c r="O942" s="295"/>
      <c r="P942" s="295"/>
      <c r="Q942" s="295"/>
      <c r="R942" s="295"/>
      <c r="S942" s="296"/>
      <c r="T942" s="295"/>
      <c r="U942" s="296"/>
      <c r="V942" s="295"/>
      <c r="W942" s="295"/>
    </row>
    <row r="943" spans="1:23" ht="15.75" customHeight="1">
      <c r="A943" s="297"/>
      <c r="B943" s="295"/>
      <c r="C943" s="295"/>
      <c r="D943" s="295"/>
      <c r="E943" s="295"/>
      <c r="F943" s="295"/>
      <c r="G943" s="295"/>
      <c r="H943" s="295"/>
      <c r="I943" s="295"/>
      <c r="J943" s="295"/>
      <c r="K943" s="295"/>
      <c r="L943" s="295"/>
      <c r="M943" s="295"/>
      <c r="N943" s="295"/>
      <c r="O943" s="295"/>
      <c r="P943" s="295"/>
      <c r="Q943" s="295"/>
      <c r="R943" s="295"/>
      <c r="S943" s="296"/>
      <c r="T943" s="295"/>
      <c r="U943" s="296"/>
      <c r="V943" s="295"/>
      <c r="W943" s="295"/>
    </row>
    <row r="944" spans="1:23" ht="15.75" customHeight="1">
      <c r="A944" s="297"/>
      <c r="B944" s="295"/>
      <c r="C944" s="295"/>
      <c r="D944" s="295"/>
      <c r="E944" s="295"/>
      <c r="F944" s="295"/>
      <c r="G944" s="295"/>
      <c r="H944" s="295"/>
      <c r="I944" s="295"/>
      <c r="J944" s="295"/>
      <c r="K944" s="295"/>
      <c r="L944" s="295"/>
      <c r="M944" s="295"/>
      <c r="N944" s="295"/>
      <c r="O944" s="295"/>
      <c r="P944" s="295"/>
      <c r="Q944" s="295"/>
      <c r="R944" s="295"/>
      <c r="S944" s="296"/>
      <c r="T944" s="295"/>
      <c r="U944" s="296"/>
      <c r="V944" s="295"/>
      <c r="W944" s="295"/>
    </row>
    <row r="945" spans="1:23" ht="15.75" customHeight="1">
      <c r="A945" s="297"/>
      <c r="B945" s="295"/>
      <c r="C945" s="295"/>
      <c r="D945" s="295"/>
      <c r="E945" s="295"/>
      <c r="F945" s="295"/>
      <c r="G945" s="295"/>
      <c r="H945" s="295"/>
      <c r="I945" s="295"/>
      <c r="J945" s="295"/>
      <c r="K945" s="295"/>
      <c r="L945" s="295"/>
      <c r="M945" s="295"/>
      <c r="N945" s="295"/>
      <c r="O945" s="295"/>
      <c r="P945" s="295"/>
      <c r="Q945" s="295"/>
      <c r="R945" s="295"/>
      <c r="S945" s="296"/>
      <c r="T945" s="295"/>
      <c r="U945" s="296"/>
      <c r="V945" s="295"/>
      <c r="W945" s="295"/>
    </row>
    <row r="946" spans="1:23" ht="15.75" customHeight="1">
      <c r="A946" s="297"/>
      <c r="B946" s="295"/>
      <c r="C946" s="295"/>
      <c r="D946" s="295"/>
      <c r="E946" s="295"/>
      <c r="F946" s="295"/>
      <c r="G946" s="295"/>
      <c r="H946" s="295"/>
      <c r="I946" s="295"/>
      <c r="J946" s="295"/>
      <c r="K946" s="295"/>
      <c r="L946" s="295"/>
      <c r="M946" s="295"/>
      <c r="N946" s="295"/>
      <c r="O946" s="295"/>
      <c r="P946" s="295"/>
      <c r="Q946" s="295"/>
      <c r="R946" s="295"/>
      <c r="S946" s="296"/>
      <c r="T946" s="295"/>
      <c r="U946" s="296"/>
      <c r="V946" s="295"/>
      <c r="W946" s="295"/>
    </row>
    <row r="947" spans="1:23" ht="15.75" customHeight="1">
      <c r="A947" s="297"/>
      <c r="B947" s="295"/>
      <c r="C947" s="295"/>
      <c r="D947" s="295"/>
      <c r="E947" s="295"/>
      <c r="F947" s="295"/>
      <c r="G947" s="295"/>
      <c r="H947" s="295"/>
      <c r="I947" s="295"/>
      <c r="J947" s="295"/>
      <c r="K947" s="295"/>
      <c r="L947" s="295"/>
      <c r="M947" s="295"/>
      <c r="N947" s="295"/>
      <c r="O947" s="295"/>
      <c r="P947" s="295"/>
      <c r="Q947" s="295"/>
      <c r="R947" s="295"/>
      <c r="S947" s="296"/>
      <c r="T947" s="295"/>
      <c r="U947" s="296"/>
      <c r="V947" s="295"/>
      <c r="W947" s="295"/>
    </row>
    <row r="948" spans="1:23" ht="15.75" customHeight="1">
      <c r="A948" s="297"/>
      <c r="B948" s="295"/>
      <c r="C948" s="295"/>
      <c r="D948" s="295"/>
      <c r="E948" s="295"/>
      <c r="F948" s="295"/>
      <c r="G948" s="295"/>
      <c r="H948" s="295"/>
      <c r="I948" s="295"/>
      <c r="J948" s="295"/>
      <c r="K948" s="295"/>
      <c r="L948" s="295"/>
      <c r="M948" s="295"/>
      <c r="N948" s="295"/>
      <c r="O948" s="295"/>
      <c r="P948" s="295"/>
      <c r="Q948" s="295"/>
      <c r="R948" s="295"/>
      <c r="S948" s="296"/>
      <c r="T948" s="295"/>
      <c r="U948" s="296"/>
      <c r="V948" s="295"/>
      <c r="W948" s="295"/>
    </row>
    <row r="949" spans="1:23" ht="15.75" customHeight="1">
      <c r="A949" s="297"/>
      <c r="B949" s="295"/>
      <c r="C949" s="295"/>
      <c r="D949" s="295"/>
      <c r="E949" s="295"/>
      <c r="F949" s="295"/>
      <c r="G949" s="295"/>
      <c r="H949" s="295"/>
      <c r="I949" s="295"/>
      <c r="J949" s="295"/>
      <c r="K949" s="295"/>
      <c r="L949" s="295"/>
      <c r="M949" s="295"/>
      <c r="N949" s="295"/>
      <c r="O949" s="295"/>
      <c r="P949" s="295"/>
      <c r="Q949" s="295"/>
      <c r="R949" s="295"/>
      <c r="S949" s="296"/>
      <c r="T949" s="295"/>
      <c r="U949" s="296"/>
      <c r="V949" s="295"/>
      <c r="W949" s="295"/>
    </row>
    <row r="950" spans="1:23" ht="15.75" customHeight="1">
      <c r="A950" s="297"/>
      <c r="B950" s="295"/>
      <c r="C950" s="295"/>
      <c r="D950" s="295"/>
      <c r="E950" s="295"/>
      <c r="F950" s="295"/>
      <c r="G950" s="295"/>
      <c r="H950" s="295"/>
      <c r="I950" s="295"/>
      <c r="J950" s="295"/>
      <c r="K950" s="295"/>
      <c r="L950" s="295"/>
      <c r="M950" s="295"/>
      <c r="N950" s="295"/>
      <c r="O950" s="295"/>
      <c r="P950" s="295"/>
      <c r="Q950" s="295"/>
      <c r="R950" s="295"/>
      <c r="S950" s="296"/>
      <c r="T950" s="295"/>
      <c r="U950" s="296"/>
      <c r="V950" s="295"/>
      <c r="W950" s="295"/>
    </row>
    <row r="951" spans="1:23" ht="15.75" customHeight="1">
      <c r="A951" s="297"/>
      <c r="B951" s="295"/>
      <c r="C951" s="295"/>
      <c r="D951" s="295"/>
      <c r="E951" s="295"/>
      <c r="F951" s="295"/>
      <c r="G951" s="295"/>
      <c r="H951" s="295"/>
      <c r="I951" s="295"/>
      <c r="J951" s="295"/>
      <c r="K951" s="295"/>
      <c r="L951" s="295"/>
      <c r="M951" s="295"/>
      <c r="N951" s="295"/>
      <c r="O951" s="295"/>
      <c r="P951" s="295"/>
      <c r="Q951" s="295"/>
      <c r="R951" s="295"/>
      <c r="S951" s="296"/>
      <c r="T951" s="295"/>
      <c r="U951" s="296"/>
      <c r="V951" s="295"/>
      <c r="W951" s="295"/>
    </row>
    <row r="952" spans="1:23" ht="15.75" customHeight="1">
      <c r="A952" s="297"/>
      <c r="B952" s="295"/>
      <c r="C952" s="295"/>
      <c r="D952" s="295"/>
      <c r="E952" s="295"/>
      <c r="F952" s="295"/>
      <c r="G952" s="295"/>
      <c r="H952" s="295"/>
      <c r="I952" s="295"/>
      <c r="J952" s="295"/>
      <c r="K952" s="295"/>
      <c r="L952" s="295"/>
      <c r="M952" s="295"/>
      <c r="N952" s="295"/>
      <c r="O952" s="295"/>
      <c r="P952" s="295"/>
      <c r="Q952" s="295"/>
      <c r="R952" s="295"/>
      <c r="S952" s="296"/>
      <c r="T952" s="295"/>
      <c r="U952" s="296"/>
      <c r="V952" s="295"/>
      <c r="W952" s="295"/>
    </row>
    <row r="953" spans="1:23" ht="15.75" customHeight="1">
      <c r="A953" s="297"/>
      <c r="B953" s="295"/>
      <c r="C953" s="295"/>
      <c r="D953" s="295"/>
      <c r="E953" s="295"/>
      <c r="F953" s="295"/>
      <c r="G953" s="295"/>
      <c r="H953" s="295"/>
      <c r="I953" s="295"/>
      <c r="J953" s="295"/>
      <c r="K953" s="295"/>
      <c r="L953" s="295"/>
      <c r="M953" s="295"/>
      <c r="N953" s="295"/>
      <c r="O953" s="295"/>
      <c r="P953" s="295"/>
      <c r="Q953" s="295"/>
      <c r="R953" s="295"/>
      <c r="S953" s="296"/>
      <c r="T953" s="295"/>
      <c r="U953" s="296"/>
      <c r="V953" s="295"/>
      <c r="W953" s="295"/>
    </row>
    <row r="954" spans="1:23" ht="15.75" customHeight="1">
      <c r="A954" s="297"/>
      <c r="B954" s="295"/>
      <c r="C954" s="295"/>
      <c r="D954" s="295"/>
      <c r="E954" s="295"/>
      <c r="F954" s="295"/>
      <c r="G954" s="295"/>
      <c r="H954" s="295"/>
      <c r="I954" s="295"/>
      <c r="J954" s="295"/>
      <c r="K954" s="295"/>
      <c r="L954" s="295"/>
      <c r="M954" s="295"/>
      <c r="N954" s="295"/>
      <c r="O954" s="295"/>
      <c r="P954" s="295"/>
      <c r="Q954" s="295"/>
      <c r="R954" s="295"/>
      <c r="S954" s="296"/>
      <c r="T954" s="295"/>
      <c r="U954" s="296"/>
      <c r="V954" s="295"/>
      <c r="W954" s="295"/>
    </row>
    <row r="955" spans="1:23" ht="15.75" customHeight="1">
      <c r="A955" s="297"/>
      <c r="B955" s="295"/>
      <c r="C955" s="295"/>
      <c r="D955" s="295"/>
      <c r="E955" s="295"/>
      <c r="F955" s="295"/>
      <c r="G955" s="295"/>
      <c r="H955" s="295"/>
      <c r="I955" s="295"/>
      <c r="J955" s="295"/>
      <c r="K955" s="295"/>
      <c r="L955" s="295"/>
      <c r="M955" s="295"/>
      <c r="N955" s="295"/>
      <c r="O955" s="295"/>
      <c r="P955" s="295"/>
      <c r="Q955" s="295"/>
      <c r="R955" s="295"/>
      <c r="S955" s="296"/>
      <c r="T955" s="295"/>
      <c r="U955" s="296"/>
      <c r="V955" s="295"/>
      <c r="W955" s="295"/>
    </row>
    <row r="956" spans="1:23" ht="15.75" customHeight="1">
      <c r="A956" s="297"/>
      <c r="B956" s="295"/>
      <c r="C956" s="295"/>
      <c r="D956" s="295"/>
      <c r="E956" s="295"/>
      <c r="F956" s="295"/>
      <c r="G956" s="295"/>
      <c r="H956" s="295"/>
      <c r="I956" s="295"/>
      <c r="J956" s="295"/>
      <c r="K956" s="295"/>
      <c r="L956" s="295"/>
      <c r="M956" s="295"/>
      <c r="N956" s="295"/>
      <c r="O956" s="295"/>
      <c r="P956" s="295"/>
      <c r="Q956" s="295"/>
      <c r="R956" s="295"/>
      <c r="S956" s="296"/>
      <c r="T956" s="295"/>
      <c r="U956" s="296"/>
      <c r="V956" s="295"/>
      <c r="W956" s="295"/>
    </row>
    <row r="957" spans="1:23" ht="15.75" customHeight="1">
      <c r="A957" s="297"/>
      <c r="B957" s="295"/>
      <c r="C957" s="295"/>
      <c r="D957" s="295"/>
      <c r="E957" s="295"/>
      <c r="F957" s="295"/>
      <c r="G957" s="295"/>
      <c r="H957" s="295"/>
      <c r="I957" s="295"/>
      <c r="J957" s="295"/>
      <c r="K957" s="295"/>
      <c r="L957" s="295"/>
      <c r="M957" s="295"/>
      <c r="N957" s="295"/>
      <c r="O957" s="295"/>
      <c r="P957" s="295"/>
      <c r="Q957" s="295"/>
      <c r="R957" s="295"/>
      <c r="S957" s="296"/>
      <c r="T957" s="295"/>
      <c r="U957" s="296"/>
      <c r="V957" s="295"/>
      <c r="W957" s="295"/>
    </row>
    <row r="958" spans="1:23" ht="15.75" customHeight="1">
      <c r="A958" s="297"/>
      <c r="B958" s="295"/>
      <c r="C958" s="295"/>
      <c r="D958" s="295"/>
      <c r="E958" s="295"/>
      <c r="F958" s="295"/>
      <c r="G958" s="295"/>
      <c r="H958" s="295"/>
      <c r="I958" s="295"/>
      <c r="J958" s="295"/>
      <c r="K958" s="295"/>
      <c r="L958" s="295"/>
      <c r="M958" s="295"/>
      <c r="N958" s="295"/>
      <c r="O958" s="295"/>
      <c r="P958" s="295"/>
      <c r="Q958" s="295"/>
      <c r="R958" s="295"/>
      <c r="S958" s="296"/>
      <c r="T958" s="295"/>
      <c r="U958" s="296"/>
      <c r="V958" s="295"/>
      <c r="W958" s="295"/>
    </row>
    <row r="959" spans="1:23" ht="15.75" customHeight="1">
      <c r="A959" s="297"/>
      <c r="B959" s="295"/>
      <c r="C959" s="295"/>
      <c r="D959" s="295"/>
      <c r="E959" s="295"/>
      <c r="F959" s="295"/>
      <c r="G959" s="295"/>
      <c r="H959" s="295"/>
      <c r="I959" s="295"/>
      <c r="J959" s="295"/>
      <c r="K959" s="295"/>
      <c r="L959" s="295"/>
      <c r="M959" s="295"/>
      <c r="N959" s="295"/>
      <c r="O959" s="295"/>
      <c r="P959" s="295"/>
      <c r="Q959" s="295"/>
      <c r="R959" s="295"/>
      <c r="S959" s="296"/>
      <c r="T959" s="295"/>
      <c r="U959" s="296"/>
      <c r="V959" s="295"/>
      <c r="W959" s="295"/>
    </row>
    <row r="960" spans="1:23" ht="15.75" customHeight="1">
      <c r="A960" s="297"/>
      <c r="B960" s="295"/>
      <c r="C960" s="295"/>
      <c r="D960" s="295"/>
      <c r="E960" s="295"/>
      <c r="F960" s="295"/>
      <c r="G960" s="295"/>
      <c r="H960" s="295"/>
      <c r="I960" s="295"/>
      <c r="J960" s="295"/>
      <c r="K960" s="295"/>
      <c r="L960" s="295"/>
      <c r="M960" s="295"/>
      <c r="N960" s="295"/>
      <c r="O960" s="295"/>
      <c r="P960" s="295"/>
      <c r="Q960" s="295"/>
      <c r="R960" s="295"/>
      <c r="S960" s="296"/>
      <c r="T960" s="295"/>
      <c r="U960" s="296"/>
      <c r="V960" s="295"/>
      <c r="W960" s="295"/>
    </row>
    <row r="961" spans="1:23" ht="15.75" customHeight="1">
      <c r="A961" s="297"/>
      <c r="B961" s="295"/>
      <c r="C961" s="295"/>
      <c r="D961" s="295"/>
      <c r="E961" s="295"/>
      <c r="F961" s="295"/>
      <c r="G961" s="295"/>
      <c r="H961" s="295"/>
      <c r="I961" s="295"/>
      <c r="J961" s="295"/>
      <c r="K961" s="295"/>
      <c r="L961" s="295"/>
      <c r="M961" s="295"/>
      <c r="N961" s="295"/>
      <c r="O961" s="295"/>
      <c r="P961" s="295"/>
      <c r="Q961" s="295"/>
      <c r="R961" s="295"/>
      <c r="S961" s="296"/>
      <c r="T961" s="295"/>
      <c r="U961" s="296"/>
      <c r="V961" s="295"/>
      <c r="W961" s="295"/>
    </row>
    <row r="962" spans="1:23" ht="15.75" customHeight="1">
      <c r="A962" s="297"/>
      <c r="B962" s="295"/>
      <c r="C962" s="295"/>
      <c r="D962" s="295"/>
      <c r="E962" s="295"/>
      <c r="F962" s="295"/>
      <c r="G962" s="295"/>
      <c r="H962" s="295"/>
      <c r="I962" s="295"/>
      <c r="J962" s="295"/>
      <c r="K962" s="295"/>
      <c r="L962" s="295"/>
      <c r="M962" s="295"/>
      <c r="N962" s="295"/>
      <c r="O962" s="295"/>
      <c r="P962" s="295"/>
      <c r="Q962" s="295"/>
      <c r="R962" s="295"/>
      <c r="S962" s="296"/>
      <c r="T962" s="295"/>
      <c r="U962" s="296"/>
      <c r="V962" s="295"/>
      <c r="W962" s="295"/>
    </row>
    <row r="963" spans="1:23" ht="15.75" customHeight="1">
      <c r="A963" s="297"/>
      <c r="B963" s="295"/>
      <c r="C963" s="295"/>
      <c r="D963" s="295"/>
      <c r="E963" s="295"/>
      <c r="F963" s="295"/>
      <c r="G963" s="295"/>
      <c r="H963" s="295"/>
      <c r="I963" s="295"/>
      <c r="J963" s="295"/>
      <c r="K963" s="295"/>
      <c r="L963" s="295"/>
      <c r="M963" s="295"/>
      <c r="N963" s="295"/>
      <c r="O963" s="295"/>
      <c r="P963" s="295"/>
      <c r="Q963" s="295"/>
      <c r="R963" s="295"/>
      <c r="S963" s="296"/>
      <c r="T963" s="295"/>
      <c r="U963" s="296"/>
      <c r="V963" s="295"/>
      <c r="W963" s="295"/>
    </row>
    <row r="964" spans="1:23" ht="15.75" customHeight="1">
      <c r="A964" s="297"/>
      <c r="B964" s="295"/>
      <c r="C964" s="295"/>
      <c r="D964" s="295"/>
      <c r="E964" s="295"/>
      <c r="F964" s="295"/>
      <c r="G964" s="295"/>
      <c r="H964" s="295"/>
      <c r="I964" s="295"/>
      <c r="J964" s="295"/>
      <c r="K964" s="295"/>
      <c r="L964" s="295"/>
      <c r="M964" s="295"/>
      <c r="N964" s="295"/>
      <c r="O964" s="295"/>
      <c r="P964" s="295"/>
      <c r="Q964" s="295"/>
      <c r="R964" s="295"/>
      <c r="S964" s="296"/>
      <c r="T964" s="295"/>
      <c r="U964" s="296"/>
      <c r="V964" s="295"/>
      <c r="W964" s="295"/>
    </row>
    <row r="965" spans="1:23" ht="15.75" customHeight="1">
      <c r="A965" s="297"/>
      <c r="B965" s="295"/>
      <c r="C965" s="295"/>
      <c r="D965" s="295"/>
      <c r="E965" s="295"/>
      <c r="F965" s="295"/>
      <c r="G965" s="295"/>
      <c r="H965" s="295"/>
      <c r="I965" s="295"/>
      <c r="J965" s="295"/>
      <c r="K965" s="295"/>
      <c r="L965" s="295"/>
      <c r="M965" s="295"/>
      <c r="N965" s="295"/>
      <c r="O965" s="295"/>
      <c r="P965" s="295"/>
      <c r="Q965" s="295"/>
      <c r="R965" s="295"/>
      <c r="S965" s="296"/>
      <c r="T965" s="295"/>
      <c r="U965" s="296"/>
      <c r="V965" s="295"/>
      <c r="W965" s="295"/>
    </row>
    <row r="966" spans="1:23" ht="15.75" customHeight="1">
      <c r="A966" s="297"/>
      <c r="B966" s="295"/>
      <c r="C966" s="295"/>
      <c r="D966" s="295"/>
      <c r="E966" s="295"/>
      <c r="F966" s="295"/>
      <c r="G966" s="295"/>
      <c r="H966" s="295"/>
      <c r="I966" s="295"/>
      <c r="J966" s="295"/>
      <c r="K966" s="295"/>
      <c r="L966" s="295"/>
      <c r="M966" s="295"/>
      <c r="N966" s="295"/>
      <c r="O966" s="295"/>
      <c r="P966" s="295"/>
      <c r="Q966" s="295"/>
      <c r="R966" s="295"/>
      <c r="S966" s="296"/>
      <c r="T966" s="295"/>
      <c r="U966" s="296"/>
      <c r="V966" s="295"/>
      <c r="W966" s="295"/>
    </row>
    <row r="967" spans="1:23" ht="15.75" customHeight="1">
      <c r="A967" s="297"/>
      <c r="B967" s="295"/>
      <c r="C967" s="295"/>
      <c r="D967" s="295"/>
      <c r="E967" s="295"/>
      <c r="F967" s="295"/>
      <c r="G967" s="295"/>
      <c r="H967" s="295"/>
      <c r="I967" s="295"/>
      <c r="J967" s="295"/>
      <c r="K967" s="295"/>
      <c r="L967" s="295"/>
      <c r="M967" s="295"/>
      <c r="N967" s="295"/>
      <c r="O967" s="295"/>
      <c r="P967" s="295"/>
      <c r="Q967" s="295"/>
      <c r="R967" s="295"/>
      <c r="S967" s="296"/>
      <c r="T967" s="295"/>
      <c r="U967" s="296"/>
      <c r="V967" s="295"/>
      <c r="W967" s="295"/>
    </row>
    <row r="968" spans="1:23" ht="15.75" customHeight="1">
      <c r="A968" s="297"/>
      <c r="B968" s="295"/>
      <c r="C968" s="295"/>
      <c r="D968" s="295"/>
      <c r="E968" s="295"/>
      <c r="F968" s="295"/>
      <c r="G968" s="295"/>
      <c r="H968" s="295"/>
      <c r="I968" s="295"/>
      <c r="J968" s="295"/>
      <c r="K968" s="295"/>
      <c r="L968" s="295"/>
      <c r="M968" s="295"/>
      <c r="N968" s="295"/>
      <c r="O968" s="295"/>
      <c r="P968" s="295"/>
      <c r="Q968" s="295"/>
      <c r="R968" s="295"/>
      <c r="S968" s="296"/>
      <c r="T968" s="295"/>
      <c r="U968" s="296"/>
      <c r="V968" s="295"/>
      <c r="W968" s="295"/>
    </row>
    <row r="969" spans="1:23" ht="15.75" customHeight="1">
      <c r="A969" s="297"/>
      <c r="B969" s="295"/>
      <c r="C969" s="295"/>
      <c r="D969" s="295"/>
      <c r="E969" s="295"/>
      <c r="F969" s="295"/>
      <c r="G969" s="295"/>
      <c r="H969" s="295"/>
      <c r="I969" s="295"/>
      <c r="J969" s="295"/>
      <c r="K969" s="295"/>
      <c r="L969" s="295"/>
      <c r="M969" s="295"/>
      <c r="N969" s="295"/>
      <c r="O969" s="295"/>
      <c r="P969" s="295"/>
      <c r="Q969" s="295"/>
      <c r="R969" s="295"/>
      <c r="S969" s="296"/>
      <c r="T969" s="295"/>
      <c r="U969" s="296"/>
      <c r="V969" s="295"/>
      <c r="W969" s="295"/>
    </row>
    <row r="970" spans="1:23" ht="15.75" customHeight="1">
      <c r="A970" s="297"/>
      <c r="B970" s="295"/>
      <c r="C970" s="295"/>
      <c r="D970" s="295"/>
      <c r="E970" s="295"/>
      <c r="F970" s="295"/>
      <c r="G970" s="295"/>
      <c r="H970" s="295"/>
      <c r="I970" s="295"/>
      <c r="J970" s="295"/>
      <c r="K970" s="295"/>
      <c r="L970" s="295"/>
      <c r="M970" s="295"/>
      <c r="N970" s="295"/>
      <c r="O970" s="295"/>
      <c r="P970" s="295"/>
      <c r="Q970" s="295"/>
      <c r="R970" s="295"/>
      <c r="S970" s="296"/>
      <c r="T970" s="295"/>
      <c r="U970" s="296"/>
      <c r="V970" s="295"/>
      <c r="W970" s="295"/>
    </row>
    <row r="971" spans="1:23" ht="15.75" customHeight="1">
      <c r="A971" s="297"/>
      <c r="B971" s="295"/>
      <c r="C971" s="295"/>
      <c r="D971" s="295"/>
      <c r="E971" s="295"/>
      <c r="F971" s="295"/>
      <c r="G971" s="295"/>
      <c r="H971" s="295"/>
      <c r="I971" s="295"/>
      <c r="J971" s="295"/>
      <c r="K971" s="295"/>
      <c r="L971" s="295"/>
      <c r="M971" s="295"/>
      <c r="N971" s="295"/>
      <c r="O971" s="295"/>
      <c r="P971" s="295"/>
      <c r="Q971" s="295"/>
      <c r="R971" s="295"/>
      <c r="S971" s="296"/>
      <c r="T971" s="295"/>
      <c r="U971" s="296"/>
      <c r="V971" s="295"/>
      <c r="W971" s="295"/>
    </row>
    <row r="972" spans="1:23" ht="15.75" customHeight="1">
      <c r="A972" s="297"/>
      <c r="B972" s="295"/>
      <c r="C972" s="295"/>
      <c r="D972" s="295"/>
      <c r="E972" s="295"/>
      <c r="F972" s="295"/>
      <c r="G972" s="295"/>
      <c r="H972" s="295"/>
      <c r="I972" s="295"/>
      <c r="J972" s="295"/>
      <c r="K972" s="295"/>
      <c r="L972" s="295"/>
      <c r="M972" s="295"/>
      <c r="N972" s="295"/>
      <c r="O972" s="295"/>
      <c r="P972" s="295"/>
      <c r="Q972" s="295"/>
      <c r="R972" s="295"/>
      <c r="S972" s="296"/>
      <c r="T972" s="295"/>
      <c r="U972" s="296"/>
      <c r="V972" s="295"/>
      <c r="W972" s="295"/>
    </row>
    <row r="973" spans="1:23" ht="15.75" customHeight="1">
      <c r="A973" s="297"/>
      <c r="B973" s="295"/>
      <c r="C973" s="295"/>
      <c r="D973" s="295"/>
      <c r="E973" s="295"/>
      <c r="F973" s="295"/>
      <c r="G973" s="295"/>
      <c r="H973" s="295"/>
      <c r="I973" s="295"/>
      <c r="J973" s="295"/>
      <c r="K973" s="295"/>
      <c r="L973" s="295"/>
      <c r="M973" s="295"/>
      <c r="N973" s="295"/>
      <c r="O973" s="295"/>
      <c r="P973" s="295"/>
      <c r="Q973" s="295"/>
      <c r="R973" s="295"/>
      <c r="S973" s="296"/>
      <c r="T973" s="295"/>
      <c r="U973" s="296"/>
      <c r="V973" s="295"/>
      <c r="W973" s="295"/>
    </row>
    <row r="974" spans="1:23" ht="15.75" customHeight="1">
      <c r="A974" s="297"/>
      <c r="B974" s="295"/>
      <c r="C974" s="295"/>
      <c r="D974" s="295"/>
      <c r="E974" s="295"/>
      <c r="F974" s="295"/>
      <c r="G974" s="295"/>
      <c r="H974" s="295"/>
      <c r="I974" s="295"/>
      <c r="J974" s="295"/>
      <c r="K974" s="295"/>
      <c r="L974" s="295"/>
      <c r="M974" s="295"/>
      <c r="N974" s="295"/>
      <c r="O974" s="295"/>
      <c r="P974" s="295"/>
      <c r="Q974" s="295"/>
      <c r="R974" s="295"/>
      <c r="S974" s="296"/>
      <c r="T974" s="295"/>
      <c r="U974" s="296"/>
      <c r="V974" s="295"/>
      <c r="W974" s="295"/>
    </row>
    <row r="975" spans="1:23" ht="15.75" customHeight="1">
      <c r="A975" s="297"/>
      <c r="B975" s="295"/>
      <c r="C975" s="295"/>
      <c r="D975" s="295"/>
      <c r="E975" s="295"/>
      <c r="F975" s="295"/>
      <c r="G975" s="295"/>
      <c r="H975" s="295"/>
      <c r="I975" s="295"/>
      <c r="J975" s="295"/>
      <c r="K975" s="295"/>
      <c r="L975" s="295"/>
      <c r="M975" s="295"/>
      <c r="N975" s="295"/>
      <c r="O975" s="295"/>
      <c r="P975" s="295"/>
      <c r="Q975" s="295"/>
      <c r="R975" s="295"/>
      <c r="S975" s="296"/>
      <c r="T975" s="295"/>
      <c r="U975" s="296"/>
      <c r="V975" s="295"/>
      <c r="W975" s="295"/>
    </row>
    <row r="976" spans="1:23" ht="15.75" customHeight="1">
      <c r="A976" s="297"/>
      <c r="B976" s="295"/>
      <c r="C976" s="295"/>
      <c r="D976" s="295"/>
      <c r="E976" s="295"/>
      <c r="F976" s="295"/>
      <c r="G976" s="295"/>
      <c r="H976" s="295"/>
      <c r="I976" s="295"/>
      <c r="J976" s="295"/>
      <c r="K976" s="295"/>
      <c r="L976" s="295"/>
      <c r="M976" s="295"/>
      <c r="N976" s="295"/>
      <c r="O976" s="295"/>
      <c r="P976" s="295"/>
      <c r="Q976" s="295"/>
      <c r="R976" s="295"/>
      <c r="S976" s="296"/>
      <c r="T976" s="295"/>
      <c r="U976" s="296"/>
      <c r="V976" s="295"/>
      <c r="W976" s="295"/>
    </row>
    <row r="977" spans="1:23" ht="15.75" customHeight="1">
      <c r="A977" s="297"/>
      <c r="B977" s="295"/>
      <c r="C977" s="295"/>
      <c r="D977" s="295"/>
      <c r="E977" s="295"/>
      <c r="F977" s="295"/>
      <c r="G977" s="295"/>
      <c r="H977" s="295"/>
      <c r="I977" s="295"/>
      <c r="J977" s="295"/>
      <c r="K977" s="295"/>
      <c r="L977" s="295"/>
      <c r="M977" s="295"/>
      <c r="N977" s="295"/>
      <c r="O977" s="295"/>
      <c r="P977" s="295"/>
      <c r="Q977" s="295"/>
      <c r="R977" s="295"/>
      <c r="S977" s="296"/>
      <c r="T977" s="295"/>
      <c r="U977" s="296"/>
      <c r="V977" s="295"/>
      <c r="W977" s="295"/>
    </row>
    <row r="978" spans="1:23" ht="15.75" customHeight="1">
      <c r="A978" s="297"/>
      <c r="B978" s="295"/>
      <c r="C978" s="295"/>
      <c r="D978" s="295"/>
      <c r="E978" s="295"/>
      <c r="F978" s="295"/>
      <c r="G978" s="295"/>
      <c r="H978" s="295"/>
      <c r="I978" s="295"/>
      <c r="J978" s="295"/>
      <c r="K978" s="295"/>
      <c r="L978" s="295"/>
      <c r="M978" s="295"/>
      <c r="N978" s="295"/>
      <c r="O978" s="295"/>
      <c r="P978" s="295"/>
      <c r="Q978" s="295"/>
      <c r="R978" s="295"/>
      <c r="S978" s="296"/>
      <c r="T978" s="295"/>
      <c r="U978" s="296"/>
      <c r="V978" s="295"/>
      <c r="W978" s="295"/>
    </row>
    <row r="979" spans="1:23" ht="15.75" customHeight="1">
      <c r="A979" s="297"/>
      <c r="B979" s="295"/>
      <c r="C979" s="295"/>
      <c r="D979" s="295"/>
      <c r="E979" s="295"/>
      <c r="F979" s="295"/>
      <c r="G979" s="295"/>
      <c r="H979" s="295"/>
      <c r="I979" s="295"/>
      <c r="J979" s="295"/>
      <c r="K979" s="295"/>
      <c r="L979" s="295"/>
      <c r="M979" s="295"/>
      <c r="N979" s="295"/>
      <c r="O979" s="295"/>
      <c r="P979" s="295"/>
      <c r="Q979" s="295"/>
      <c r="R979" s="295"/>
      <c r="S979" s="296"/>
      <c r="T979" s="295"/>
      <c r="U979" s="296"/>
      <c r="V979" s="295"/>
      <c r="W979" s="295"/>
    </row>
    <row r="980" spans="1:23" ht="15.75" customHeight="1">
      <c r="A980" s="297"/>
      <c r="B980" s="295"/>
      <c r="C980" s="295"/>
      <c r="D980" s="295"/>
      <c r="E980" s="295"/>
      <c r="F980" s="295"/>
      <c r="G980" s="295"/>
      <c r="H980" s="295"/>
      <c r="I980" s="295"/>
      <c r="J980" s="295"/>
      <c r="K980" s="295"/>
      <c r="L980" s="295"/>
      <c r="M980" s="295"/>
      <c r="N980" s="295"/>
      <c r="O980" s="295"/>
      <c r="P980" s="295"/>
      <c r="Q980" s="295"/>
      <c r="R980" s="295"/>
      <c r="S980" s="296"/>
      <c r="T980" s="295"/>
      <c r="U980" s="296"/>
      <c r="V980" s="295"/>
      <c r="W980" s="295"/>
    </row>
    <row r="981" spans="1:23" ht="15.75" customHeight="1">
      <c r="A981" s="297"/>
      <c r="B981" s="295"/>
      <c r="C981" s="295"/>
      <c r="D981" s="295"/>
      <c r="E981" s="295"/>
      <c r="F981" s="295"/>
      <c r="G981" s="295"/>
      <c r="H981" s="295"/>
      <c r="I981" s="295"/>
      <c r="J981" s="295"/>
      <c r="K981" s="295"/>
      <c r="L981" s="295"/>
      <c r="M981" s="295"/>
      <c r="N981" s="295"/>
      <c r="O981" s="295"/>
      <c r="P981" s="295"/>
      <c r="Q981" s="295"/>
      <c r="R981" s="295"/>
      <c r="S981" s="296"/>
      <c r="T981" s="295"/>
      <c r="U981" s="296"/>
      <c r="V981" s="295"/>
      <c r="W981" s="295"/>
    </row>
    <row r="982" spans="1:23" ht="15.75" customHeight="1">
      <c r="A982" s="297"/>
      <c r="B982" s="295"/>
      <c r="C982" s="295"/>
      <c r="D982" s="295"/>
      <c r="E982" s="295"/>
      <c r="F982" s="295"/>
      <c r="G982" s="295"/>
      <c r="H982" s="295"/>
      <c r="I982" s="295"/>
      <c r="J982" s="295"/>
      <c r="K982" s="295"/>
      <c r="L982" s="295"/>
      <c r="M982" s="295"/>
      <c r="N982" s="295"/>
      <c r="O982" s="295"/>
      <c r="P982" s="295"/>
      <c r="Q982" s="295"/>
      <c r="R982" s="295"/>
      <c r="S982" s="296"/>
      <c r="T982" s="295"/>
      <c r="U982" s="296"/>
      <c r="V982" s="295"/>
      <c r="W982" s="295"/>
    </row>
    <row r="983" spans="1:23" ht="15.75" customHeight="1">
      <c r="A983" s="297"/>
      <c r="B983" s="295"/>
      <c r="C983" s="295"/>
      <c r="D983" s="295"/>
      <c r="E983" s="295"/>
      <c r="F983" s="295"/>
      <c r="G983" s="295"/>
      <c r="H983" s="295"/>
      <c r="I983" s="295"/>
      <c r="J983" s="295"/>
      <c r="K983" s="295"/>
      <c r="L983" s="295"/>
      <c r="M983" s="295"/>
      <c r="N983" s="295"/>
      <c r="O983" s="295"/>
      <c r="P983" s="295"/>
      <c r="Q983" s="295"/>
      <c r="R983" s="295"/>
      <c r="S983" s="296"/>
      <c r="T983" s="295"/>
      <c r="U983" s="296"/>
      <c r="V983" s="295"/>
      <c r="W983" s="295"/>
    </row>
    <row r="984" spans="1:23" ht="15.75" customHeight="1">
      <c r="A984" s="297"/>
      <c r="B984" s="295"/>
      <c r="C984" s="295"/>
      <c r="D984" s="295"/>
      <c r="E984" s="295"/>
      <c r="F984" s="295"/>
      <c r="G984" s="295"/>
      <c r="H984" s="295"/>
      <c r="I984" s="295"/>
      <c r="J984" s="295"/>
      <c r="K984" s="295"/>
      <c r="L984" s="295"/>
      <c r="M984" s="295"/>
      <c r="N984" s="295"/>
      <c r="O984" s="295"/>
      <c r="P984" s="295"/>
      <c r="Q984" s="295"/>
      <c r="R984" s="295"/>
      <c r="S984" s="296"/>
      <c r="T984" s="295"/>
      <c r="U984" s="296"/>
      <c r="V984" s="295"/>
      <c r="W984" s="295"/>
    </row>
    <row r="985" spans="1:23" ht="15.75" customHeight="1">
      <c r="A985" s="297"/>
      <c r="B985" s="295"/>
      <c r="C985" s="295"/>
      <c r="D985" s="295"/>
      <c r="E985" s="295"/>
      <c r="F985" s="295"/>
      <c r="G985" s="295"/>
      <c r="H985" s="295"/>
      <c r="I985" s="295"/>
      <c r="J985" s="295"/>
      <c r="K985" s="295"/>
      <c r="L985" s="295"/>
      <c r="M985" s="295"/>
      <c r="N985" s="295"/>
      <c r="O985" s="295"/>
      <c r="P985" s="295"/>
      <c r="Q985" s="295"/>
      <c r="R985" s="295"/>
      <c r="S985" s="296"/>
      <c r="T985" s="295"/>
      <c r="U985" s="296"/>
      <c r="V985" s="295"/>
      <c r="W985" s="295"/>
    </row>
    <row r="986" spans="1:23" ht="15.75" customHeight="1">
      <c r="A986" s="297"/>
      <c r="B986" s="295"/>
      <c r="C986" s="295"/>
      <c r="D986" s="295"/>
      <c r="E986" s="295"/>
      <c r="F986" s="295"/>
      <c r="G986" s="295"/>
      <c r="H986" s="295"/>
      <c r="I986" s="295"/>
      <c r="J986" s="295"/>
      <c r="K986" s="295"/>
      <c r="L986" s="295"/>
      <c r="M986" s="295"/>
      <c r="N986" s="295"/>
      <c r="O986" s="295"/>
      <c r="P986" s="295"/>
      <c r="Q986" s="295"/>
      <c r="R986" s="295"/>
      <c r="S986" s="296"/>
      <c r="T986" s="295"/>
      <c r="U986" s="296"/>
      <c r="V986" s="295"/>
      <c r="W986" s="295"/>
    </row>
    <row r="987" spans="1:23" ht="15.75" customHeight="1">
      <c r="A987" s="297"/>
      <c r="B987" s="295"/>
      <c r="C987" s="295"/>
      <c r="D987" s="295"/>
      <c r="E987" s="295"/>
      <c r="F987" s="295"/>
      <c r="G987" s="295"/>
      <c r="H987" s="295"/>
      <c r="I987" s="295"/>
      <c r="J987" s="295"/>
      <c r="K987" s="295"/>
      <c r="L987" s="295"/>
      <c r="M987" s="295"/>
      <c r="N987" s="295"/>
      <c r="O987" s="295"/>
      <c r="P987" s="295"/>
      <c r="Q987" s="295"/>
      <c r="R987" s="295"/>
      <c r="S987" s="296"/>
      <c r="T987" s="295"/>
      <c r="U987" s="296"/>
      <c r="V987" s="295"/>
      <c r="W987" s="295"/>
    </row>
    <row r="988" spans="1:23" ht="15.75" customHeight="1">
      <c r="A988" s="297"/>
      <c r="B988" s="295"/>
      <c r="C988" s="295"/>
      <c r="D988" s="295"/>
      <c r="E988" s="295"/>
      <c r="F988" s="295"/>
      <c r="G988" s="295"/>
      <c r="H988" s="295"/>
      <c r="I988" s="295"/>
      <c r="J988" s="295"/>
      <c r="K988" s="295"/>
      <c r="L988" s="295"/>
      <c r="M988" s="295"/>
      <c r="N988" s="295"/>
      <c r="O988" s="295"/>
      <c r="P988" s="295"/>
      <c r="Q988" s="295"/>
      <c r="R988" s="295"/>
      <c r="S988" s="296"/>
      <c r="T988" s="295"/>
      <c r="U988" s="296"/>
      <c r="V988" s="295"/>
      <c r="W988" s="295"/>
    </row>
    <row r="989" spans="1:23" ht="15.75" customHeight="1">
      <c r="A989" s="297"/>
      <c r="B989" s="295"/>
      <c r="C989" s="295"/>
      <c r="D989" s="295"/>
      <c r="E989" s="295"/>
      <c r="F989" s="295"/>
      <c r="G989" s="295"/>
      <c r="H989" s="295"/>
      <c r="I989" s="295"/>
      <c r="J989" s="295"/>
      <c r="K989" s="295"/>
      <c r="L989" s="295"/>
      <c r="M989" s="295"/>
      <c r="N989" s="295"/>
      <c r="O989" s="295"/>
      <c r="P989" s="295"/>
      <c r="Q989" s="295"/>
      <c r="R989" s="295"/>
      <c r="S989" s="296"/>
      <c r="T989" s="295"/>
      <c r="U989" s="296"/>
      <c r="V989" s="295"/>
      <c r="W989" s="295"/>
    </row>
    <row r="990" spans="1:23" ht="15.75" customHeight="1">
      <c r="A990" s="297"/>
      <c r="B990" s="295"/>
      <c r="C990" s="295"/>
      <c r="D990" s="295"/>
      <c r="E990" s="295"/>
      <c r="F990" s="295"/>
      <c r="G990" s="295"/>
      <c r="H990" s="295"/>
      <c r="I990" s="295"/>
      <c r="J990" s="295"/>
      <c r="K990" s="295"/>
      <c r="L990" s="295"/>
      <c r="M990" s="295"/>
      <c r="N990" s="295"/>
      <c r="O990" s="295"/>
      <c r="P990" s="295"/>
      <c r="Q990" s="295"/>
      <c r="R990" s="295"/>
      <c r="S990" s="296"/>
      <c r="T990" s="295"/>
      <c r="U990" s="296"/>
      <c r="V990" s="295"/>
      <c r="W990" s="295"/>
    </row>
    <row r="991" spans="1:23" ht="15.75" customHeight="1">
      <c r="A991" s="297"/>
      <c r="B991" s="295"/>
      <c r="C991" s="295"/>
      <c r="D991" s="295"/>
      <c r="E991" s="295"/>
      <c r="F991" s="295"/>
      <c r="G991" s="295"/>
      <c r="H991" s="295"/>
      <c r="I991" s="295"/>
      <c r="J991" s="295"/>
      <c r="K991" s="295"/>
      <c r="L991" s="295"/>
      <c r="M991" s="295"/>
      <c r="N991" s="295"/>
      <c r="O991" s="295"/>
      <c r="P991" s="295"/>
      <c r="Q991" s="295"/>
      <c r="R991" s="295"/>
      <c r="S991" s="296"/>
      <c r="T991" s="295"/>
      <c r="U991" s="296"/>
      <c r="V991" s="295"/>
      <c r="W991" s="295"/>
    </row>
    <row r="992" spans="1:23" ht="15.75" customHeight="1">
      <c r="A992" s="297"/>
      <c r="B992" s="295"/>
      <c r="C992" s="295"/>
      <c r="D992" s="295"/>
      <c r="E992" s="295"/>
      <c r="F992" s="295"/>
      <c r="G992" s="295"/>
      <c r="H992" s="295"/>
      <c r="I992" s="295"/>
      <c r="J992" s="295"/>
      <c r="K992" s="295"/>
      <c r="L992" s="295"/>
      <c r="M992" s="295"/>
      <c r="N992" s="295"/>
      <c r="O992" s="295"/>
      <c r="P992" s="295"/>
      <c r="Q992" s="295"/>
      <c r="R992" s="295"/>
      <c r="S992" s="296"/>
      <c r="T992" s="295"/>
      <c r="U992" s="296"/>
      <c r="V992" s="295"/>
      <c r="W992" s="295"/>
    </row>
    <row r="993" spans="1:23" ht="15.75" customHeight="1">
      <c r="A993" s="297"/>
      <c r="B993" s="295"/>
      <c r="C993" s="295"/>
      <c r="D993" s="295"/>
      <c r="E993" s="295"/>
      <c r="F993" s="295"/>
      <c r="G993" s="295"/>
      <c r="H993" s="295"/>
      <c r="I993" s="295"/>
      <c r="J993" s="295"/>
      <c r="K993" s="295"/>
      <c r="L993" s="295"/>
      <c r="M993" s="295"/>
      <c r="N993" s="295"/>
      <c r="O993" s="295"/>
      <c r="P993" s="295"/>
      <c r="Q993" s="295"/>
      <c r="R993" s="295"/>
      <c r="S993" s="296"/>
      <c r="T993" s="295"/>
      <c r="U993" s="296"/>
      <c r="V993" s="295"/>
      <c r="W993" s="295"/>
    </row>
    <row r="994" spans="1:23" ht="15.75" customHeight="1">
      <c r="A994" s="297"/>
      <c r="B994" s="295"/>
      <c r="C994" s="295"/>
      <c r="D994" s="295"/>
      <c r="E994" s="295"/>
      <c r="F994" s="295"/>
      <c r="G994" s="295"/>
      <c r="H994" s="295"/>
      <c r="I994" s="295"/>
      <c r="J994" s="295"/>
      <c r="K994" s="295"/>
      <c r="L994" s="295"/>
      <c r="M994" s="295"/>
      <c r="N994" s="295"/>
      <c r="O994" s="295"/>
      <c r="P994" s="295"/>
      <c r="Q994" s="295"/>
      <c r="R994" s="295"/>
      <c r="S994" s="296"/>
      <c r="T994" s="295"/>
      <c r="U994" s="296"/>
      <c r="V994" s="295"/>
      <c r="W994" s="295"/>
    </row>
    <row r="995" spans="1:23" ht="15.75" customHeight="1">
      <c r="A995" s="297"/>
      <c r="B995" s="295"/>
      <c r="C995" s="295"/>
      <c r="D995" s="295"/>
      <c r="E995" s="295"/>
      <c r="F995" s="295"/>
      <c r="G995" s="295"/>
      <c r="H995" s="295"/>
      <c r="I995" s="295"/>
      <c r="J995" s="295"/>
      <c r="K995" s="295"/>
      <c r="L995" s="295"/>
      <c r="M995" s="295"/>
      <c r="N995" s="295"/>
      <c r="O995" s="295"/>
      <c r="P995" s="295"/>
      <c r="Q995" s="295"/>
      <c r="R995" s="295"/>
      <c r="S995" s="296"/>
      <c r="T995" s="295"/>
      <c r="U995" s="296"/>
      <c r="V995" s="295"/>
      <c r="W995" s="295"/>
    </row>
    <row r="996" spans="1:23" ht="15.75" customHeight="1">
      <c r="A996" s="297"/>
      <c r="B996" s="295"/>
      <c r="C996" s="295"/>
      <c r="D996" s="295"/>
      <c r="E996" s="295"/>
      <c r="F996" s="295"/>
      <c r="G996" s="295"/>
      <c r="H996" s="295"/>
      <c r="I996" s="295"/>
      <c r="J996" s="295"/>
      <c r="K996" s="295"/>
      <c r="L996" s="295"/>
      <c r="M996" s="295"/>
      <c r="N996" s="295"/>
      <c r="O996" s="295"/>
      <c r="P996" s="295"/>
      <c r="Q996" s="295"/>
      <c r="R996" s="295"/>
      <c r="S996" s="296"/>
      <c r="T996" s="295"/>
      <c r="U996" s="296"/>
      <c r="V996" s="295"/>
      <c r="W996" s="295"/>
    </row>
    <row r="997" spans="1:23" ht="15.75" customHeight="1">
      <c r="A997" s="297"/>
      <c r="B997" s="295"/>
      <c r="C997" s="295"/>
      <c r="D997" s="295"/>
      <c r="E997" s="295"/>
      <c r="F997" s="295"/>
      <c r="G997" s="295"/>
      <c r="H997" s="295"/>
      <c r="I997" s="295"/>
      <c r="J997" s="295"/>
      <c r="K997" s="295"/>
      <c r="L997" s="295"/>
      <c r="M997" s="295"/>
      <c r="N997" s="295"/>
      <c r="O997" s="295"/>
      <c r="P997" s="295"/>
      <c r="Q997" s="295"/>
      <c r="R997" s="295"/>
      <c r="S997" s="296"/>
      <c r="T997" s="295"/>
      <c r="U997" s="296"/>
      <c r="V997" s="295"/>
      <c r="W997" s="295"/>
    </row>
    <row r="998" spans="1:23" ht="15.75" customHeight="1">
      <c r="A998" s="297"/>
      <c r="B998" s="295"/>
      <c r="C998" s="295"/>
      <c r="D998" s="295"/>
      <c r="E998" s="295"/>
      <c r="F998" s="295"/>
      <c r="G998" s="295"/>
      <c r="H998" s="295"/>
      <c r="I998" s="295"/>
      <c r="J998" s="295"/>
      <c r="K998" s="295"/>
      <c r="L998" s="295"/>
      <c r="M998" s="295"/>
      <c r="N998" s="295"/>
      <c r="O998" s="295"/>
      <c r="P998" s="295"/>
      <c r="Q998" s="295"/>
      <c r="R998" s="295"/>
      <c r="S998" s="296"/>
      <c r="T998" s="295"/>
      <c r="U998" s="296"/>
      <c r="V998" s="295"/>
      <c r="W998" s="295"/>
    </row>
    <row r="999" spans="1:23" ht="15.75" customHeight="1">
      <c r="A999" s="297"/>
      <c r="B999" s="295"/>
      <c r="C999" s="295"/>
      <c r="D999" s="295"/>
      <c r="E999" s="295"/>
      <c r="F999" s="295"/>
      <c r="G999" s="295"/>
      <c r="H999" s="295"/>
      <c r="I999" s="295"/>
      <c r="J999" s="295"/>
      <c r="K999" s="295"/>
      <c r="L999" s="295"/>
      <c r="M999" s="295"/>
      <c r="N999" s="295"/>
      <c r="O999" s="295"/>
      <c r="P999" s="295"/>
      <c r="Q999" s="295"/>
      <c r="R999" s="295"/>
      <c r="S999" s="296"/>
      <c r="T999" s="295"/>
      <c r="U999" s="296"/>
      <c r="V999" s="295"/>
      <c r="W999" s="295"/>
    </row>
    <row r="1000" spans="1:23" ht="15.75" customHeight="1">
      <c r="A1000" s="297"/>
      <c r="B1000" s="295"/>
      <c r="C1000" s="295"/>
      <c r="D1000" s="295"/>
      <c r="E1000" s="295"/>
      <c r="F1000" s="295"/>
      <c r="G1000" s="295"/>
      <c r="H1000" s="295"/>
      <c r="I1000" s="295"/>
      <c r="J1000" s="295"/>
      <c r="K1000" s="295"/>
      <c r="L1000" s="295"/>
      <c r="M1000" s="295"/>
      <c r="N1000" s="295"/>
      <c r="O1000" s="295"/>
      <c r="P1000" s="295"/>
      <c r="Q1000" s="295"/>
      <c r="R1000" s="295"/>
      <c r="S1000" s="296"/>
      <c r="T1000" s="295"/>
      <c r="U1000" s="296"/>
      <c r="V1000" s="295"/>
      <c r="W1000" s="295"/>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22</vt:i4>
      </vt:variant>
    </vt:vector>
  </HeadingPairs>
  <TitlesOfParts>
    <vt:vector size="22" baseType="lpstr">
      <vt:lpstr>01 Vastrechten</vt:lpstr>
      <vt:lpstr>Specificaties</vt:lpstr>
      <vt:lpstr>LOG</vt:lpstr>
      <vt:lpstr>Arriva Flow</vt:lpstr>
      <vt:lpstr>Landelijk spoor NS</vt:lpstr>
      <vt:lpstr>LTK</vt:lpstr>
      <vt:lpstr>Sales producten</vt:lpstr>
      <vt:lpstr>Z-BW</vt:lpstr>
      <vt:lpstr>Z-BO</vt:lpstr>
      <vt:lpstr>ZZ-LB</vt:lpstr>
      <vt:lpstr>O-VD</vt:lpstr>
      <vt:lpstr>O-GLD</vt:lpstr>
      <vt:lpstr>W-ZHN</vt:lpstr>
      <vt:lpstr>N-WAD</vt:lpstr>
      <vt:lpstr>N-NF</vt:lpstr>
      <vt:lpstr>N-NN</vt:lpstr>
      <vt:lpstr>N-LS</vt:lpstr>
      <vt:lpstr>Tarieftabel N-NN</vt:lpstr>
      <vt:lpstr>Tarieftabel ZZ-LR</vt:lpstr>
      <vt:lpstr>Tarieftabel O-VD</vt:lpstr>
      <vt:lpstr>Tarieftabel O-GT</vt:lpstr>
      <vt:lpstr>Tarieftabel O-ArnWin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Garmann</dc:creator>
  <cp:lastModifiedBy>Meij, Siebren van der</cp:lastModifiedBy>
  <cp:lastPrinted>2022-12-01T10:30:12Z</cp:lastPrinted>
  <dcterms:created xsi:type="dcterms:W3CDTF">2021-10-27T11:29:27Z</dcterms:created>
  <dcterms:modified xsi:type="dcterms:W3CDTF">2023-02-10T14:59:37Z</dcterms:modified>
</cp:coreProperties>
</file>