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rrivagroup.sharepoint.com/teams/O365GRP-KernteamOVpayArriva/Shared Documents/General/A. Producten &amp; Proposities/Tarief aanvraag/Tariefaanvraag 2025/Limburg/"/>
    </mc:Choice>
  </mc:AlternateContent>
  <xr:revisionPtr revIDLastSave="697" documentId="13_ncr:1_{B23641A5-341E-416E-800B-1B56F71C8B4F}" xr6:coauthVersionLast="47" xr6:coauthVersionMax="47" xr10:uidLastSave="{3D7246DD-8BF7-4B77-BDFA-F8B9F363F0E5}"/>
  <bookViews>
    <workbookView xWindow="210" yWindow="45" windowWidth="24810" windowHeight="16905" firstSheet="10" activeTab="10" xr2:uid="{9D4A35B0-D877-8349-BCDC-C5086B5D7F1F}"/>
  </bookViews>
  <sheets>
    <sheet name="Aanbevolen Inhoud" sheetId="53" r:id="rId1"/>
    <sheet name="LOG" sheetId="5" r:id="rId2"/>
    <sheet name="01 Vastrechten" sheetId="66" r:id="rId3"/>
    <sheet name="Arriva Flow" sheetId="51" r:id="rId4"/>
    <sheet name="Landelijk spoor NS" sheetId="21" r:id="rId5"/>
    <sheet name="LTK" sheetId="6" r:id="rId6"/>
    <sheet name="Indexatie Limburg" sheetId="67" r:id="rId7"/>
    <sheet name="ZZ-LB" sheetId="65" r:id="rId8"/>
    <sheet name="OV-Pay" sheetId="69" r:id="rId9"/>
    <sheet name="ZZ-Duitse tickets" sheetId="68" r:id="rId10"/>
    <sheet name="Tarieftabel ZZ-LR" sheetId="50" r:id="rId11"/>
  </sheets>
  <externalReferences>
    <externalReference r:id="rId12"/>
    <externalReference r:id="rId13"/>
  </externalReferences>
  <definedNames>
    <definedName name="_xlnm._FilterDatabase" localSheetId="4" hidden="1">'Landelijk spoor NS'!$B$3:$T$123</definedName>
    <definedName name="_xlnm.Print_Area" localSheetId="10">'Tarieftabel ZZ-LR'!$A$2:$Y$97</definedName>
    <definedName name="BESTAND" localSheetId="2">'[1]Opbr N-1'!#REF!</definedName>
    <definedName name="BESTAND">'[1]Opbr N-1'!#REF!</definedName>
    <definedName name="d" localSheetId="2">'[1]Opbr N-1'!#REF!</definedName>
    <definedName name="d">'[1]Opbr N-1'!#REF!</definedName>
    <definedName name="EURO" localSheetId="2">'[1]Opbr N-1'!#REF!</definedName>
    <definedName name="EURO">'[1]Opbr N-1'!#REF!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28" i="50" l="1"/>
  <c r="G73" i="65"/>
  <c r="R8" i="50"/>
  <c r="R9" i="50"/>
  <c r="R10" i="50"/>
  <c r="R11" i="50"/>
  <c r="R12" i="50"/>
  <c r="R13" i="50"/>
  <c r="R14" i="50"/>
  <c r="R15" i="50"/>
  <c r="R16" i="50"/>
  <c r="R17" i="50"/>
  <c r="R18" i="50"/>
  <c r="R19" i="50"/>
  <c r="R20" i="50"/>
  <c r="R21" i="50"/>
  <c r="R22" i="50"/>
  <c r="R23" i="50"/>
  <c r="R24" i="50"/>
  <c r="R25" i="50"/>
  <c r="R26" i="50"/>
  <c r="R27" i="50"/>
  <c r="R28" i="50"/>
  <c r="R29" i="50"/>
  <c r="R30" i="50"/>
  <c r="R31" i="50"/>
  <c r="R32" i="50"/>
  <c r="R33" i="50"/>
  <c r="R34" i="50"/>
  <c r="R35" i="50"/>
  <c r="R36" i="50"/>
  <c r="R37" i="50"/>
  <c r="R38" i="50"/>
  <c r="R39" i="50"/>
  <c r="R40" i="50"/>
  <c r="R41" i="50"/>
  <c r="R42" i="50"/>
  <c r="R43" i="50"/>
  <c r="R44" i="50"/>
  <c r="R45" i="50"/>
  <c r="R46" i="50"/>
  <c r="R47" i="50"/>
  <c r="R48" i="50"/>
  <c r="R49" i="50"/>
  <c r="R50" i="50"/>
  <c r="R51" i="50"/>
  <c r="R52" i="50"/>
  <c r="R53" i="50"/>
  <c r="R54" i="50"/>
  <c r="R55" i="50"/>
  <c r="R56" i="50"/>
  <c r="R57" i="50"/>
  <c r="R58" i="50"/>
  <c r="R59" i="50"/>
  <c r="R60" i="50"/>
  <c r="R61" i="50"/>
  <c r="R62" i="50"/>
  <c r="R63" i="50"/>
  <c r="R64" i="50"/>
  <c r="R65" i="50"/>
  <c r="R66" i="50"/>
  <c r="R67" i="50"/>
  <c r="R68" i="50"/>
  <c r="R69" i="50"/>
  <c r="R70" i="50"/>
  <c r="R71" i="50"/>
  <c r="R72" i="50"/>
  <c r="R73" i="50"/>
  <c r="R74" i="50"/>
  <c r="R75" i="50"/>
  <c r="R76" i="50"/>
  <c r="R77" i="50"/>
  <c r="R78" i="50"/>
  <c r="R79" i="50"/>
  <c r="R80" i="50"/>
  <c r="R81" i="50"/>
  <c r="R82" i="50"/>
  <c r="R83" i="50"/>
  <c r="R84" i="50"/>
  <c r="R85" i="50"/>
  <c r="R86" i="50"/>
  <c r="R87" i="50"/>
  <c r="R88" i="50"/>
  <c r="R89" i="50"/>
  <c r="R90" i="50"/>
  <c r="R91" i="50"/>
  <c r="R92" i="50"/>
  <c r="R93" i="50"/>
  <c r="R94" i="50"/>
  <c r="R95" i="50"/>
  <c r="R96" i="50"/>
  <c r="R97" i="50"/>
  <c r="R7" i="50"/>
  <c r="S8" i="50"/>
  <c r="S9" i="50"/>
  <c r="S10" i="50"/>
  <c r="S11" i="50"/>
  <c r="S12" i="50"/>
  <c r="S13" i="50"/>
  <c r="S14" i="50"/>
  <c r="S15" i="50"/>
  <c r="S16" i="50"/>
  <c r="S17" i="50"/>
  <c r="S18" i="50"/>
  <c r="S19" i="50"/>
  <c r="S20" i="50"/>
  <c r="S21" i="50"/>
  <c r="S22" i="50"/>
  <c r="S23" i="50"/>
  <c r="S24" i="50"/>
  <c r="S25" i="50"/>
  <c r="S26" i="50"/>
  <c r="S27" i="50"/>
  <c r="S29" i="50"/>
  <c r="S30" i="50"/>
  <c r="S31" i="50"/>
  <c r="S32" i="50"/>
  <c r="S33" i="50"/>
  <c r="S34" i="50"/>
  <c r="S35" i="50"/>
  <c r="S36" i="50"/>
  <c r="S37" i="50"/>
  <c r="S38" i="50"/>
  <c r="S39" i="50"/>
  <c r="S40" i="50"/>
  <c r="S41" i="50"/>
  <c r="S42" i="50"/>
  <c r="S43" i="50"/>
  <c r="S44" i="50"/>
  <c r="S45" i="50"/>
  <c r="S46" i="50"/>
  <c r="S47" i="50"/>
  <c r="S48" i="50"/>
  <c r="S49" i="50"/>
  <c r="S50" i="50"/>
  <c r="S51" i="50"/>
  <c r="S52" i="50"/>
  <c r="S53" i="50"/>
  <c r="S54" i="50"/>
  <c r="S55" i="50"/>
  <c r="S56" i="50"/>
  <c r="S57" i="50"/>
  <c r="S58" i="50"/>
  <c r="S59" i="50"/>
  <c r="S60" i="50"/>
  <c r="S61" i="50"/>
  <c r="S62" i="50"/>
  <c r="S63" i="50"/>
  <c r="S64" i="50"/>
  <c r="S65" i="50"/>
  <c r="S66" i="50"/>
  <c r="S67" i="50"/>
  <c r="S68" i="50"/>
  <c r="S69" i="50"/>
  <c r="S70" i="50"/>
  <c r="S71" i="50"/>
  <c r="S72" i="50"/>
  <c r="S73" i="50"/>
  <c r="S74" i="50"/>
  <c r="S75" i="50"/>
  <c r="S76" i="50"/>
  <c r="S77" i="50"/>
  <c r="S78" i="50"/>
  <c r="S79" i="50"/>
  <c r="S80" i="50"/>
  <c r="S81" i="50"/>
  <c r="S82" i="50"/>
  <c r="S83" i="50"/>
  <c r="S84" i="50"/>
  <c r="S85" i="50"/>
  <c r="S86" i="50"/>
  <c r="S87" i="50"/>
  <c r="S88" i="50"/>
  <c r="S89" i="50"/>
  <c r="S90" i="50"/>
  <c r="S91" i="50"/>
  <c r="S92" i="50"/>
  <c r="S93" i="50"/>
  <c r="S94" i="50"/>
  <c r="S95" i="50"/>
  <c r="S96" i="50"/>
  <c r="S97" i="50"/>
  <c r="S7" i="50"/>
  <c r="G72" i="65"/>
  <c r="K13" i="67" l="1"/>
  <c r="K12" i="67"/>
  <c r="K16" i="67" s="1"/>
  <c r="N9" i="67"/>
  <c r="M9" i="67"/>
  <c r="N8" i="67"/>
  <c r="N12" i="67" s="1"/>
  <c r="M8" i="67"/>
  <c r="M12" i="67" s="1"/>
  <c r="L8" i="67"/>
  <c r="L12" i="67" s="1"/>
  <c r="K149" i="66"/>
  <c r="J148" i="66"/>
  <c r="K148" i="66" s="1"/>
  <c r="J147" i="66"/>
  <c r="K147" i="66" s="1"/>
  <c r="K144" i="66"/>
  <c r="K143" i="66"/>
  <c r="K142" i="66"/>
  <c r="K138" i="66"/>
  <c r="J137" i="66"/>
  <c r="K137" i="66" s="1"/>
  <c r="J136" i="66"/>
  <c r="K136" i="66" s="1"/>
  <c r="K120" i="66"/>
  <c r="K119" i="66"/>
  <c r="K118" i="66"/>
  <c r="K111" i="66"/>
  <c r="J111" i="66"/>
  <c r="K110" i="66"/>
  <c r="K109" i="66"/>
  <c r="K108" i="66"/>
  <c r="K107" i="66"/>
  <c r="K106" i="66"/>
  <c r="J106" i="66"/>
  <c r="J157" i="66" s="1"/>
  <c r="K105" i="66"/>
  <c r="J105" i="66"/>
  <c r="K102" i="66"/>
  <c r="J102" i="66"/>
  <c r="J155" i="66" s="1"/>
  <c r="K155" i="66" s="1"/>
  <c r="K101" i="66"/>
  <c r="J101" i="66"/>
  <c r="J103" i="66" s="1"/>
  <c r="K95" i="66"/>
  <c r="J90" i="66"/>
  <c r="K90" i="66" s="1"/>
  <c r="J89" i="66"/>
  <c r="K89" i="66" s="1"/>
  <c r="J88" i="66"/>
  <c r="K88" i="66" s="1"/>
  <c r="K87" i="66"/>
  <c r="K86" i="66"/>
  <c r="J86" i="66"/>
  <c r="K85" i="66"/>
  <c r="J85" i="66"/>
  <c r="K84" i="66"/>
  <c r="J84" i="66"/>
  <c r="K83" i="66"/>
  <c r="J83" i="66"/>
  <c r="K82" i="66"/>
  <c r="J82" i="66"/>
  <c r="K81" i="66"/>
  <c r="J81" i="66"/>
  <c r="K80" i="66"/>
  <c r="J80" i="66"/>
  <c r="K79" i="66"/>
  <c r="J79" i="66"/>
  <c r="K78" i="66"/>
  <c r="J78" i="66"/>
  <c r="K77" i="66"/>
  <c r="J77" i="66"/>
  <c r="K76" i="66"/>
  <c r="J75" i="66"/>
  <c r="K75" i="66" s="1"/>
  <c r="J74" i="66"/>
  <c r="K74" i="66" s="1"/>
  <c r="J73" i="66"/>
  <c r="K73" i="66" s="1"/>
  <c r="J72" i="66"/>
  <c r="K72" i="66" s="1"/>
  <c r="J71" i="66"/>
  <c r="K71" i="66" s="1"/>
  <c r="K70" i="66"/>
  <c r="K69" i="66"/>
  <c r="J96" i="66" s="1"/>
  <c r="K96" i="66" s="1"/>
  <c r="J69" i="66"/>
  <c r="K68" i="66"/>
  <c r="J67" i="66"/>
  <c r="J146" i="66" s="1"/>
  <c r="K146" i="66" s="1"/>
  <c r="J66" i="66"/>
  <c r="J145" i="66" s="1"/>
  <c r="K145" i="66" s="1"/>
  <c r="K59" i="66"/>
  <c r="K58" i="66"/>
  <c r="J58" i="66"/>
  <c r="K57" i="66"/>
  <c r="J57" i="66"/>
  <c r="K56" i="66"/>
  <c r="J56" i="66"/>
  <c r="K55" i="66"/>
  <c r="J55" i="66"/>
  <c r="K54" i="66"/>
  <c r="J54" i="66"/>
  <c r="K53" i="66"/>
  <c r="J53" i="66"/>
  <c r="K52" i="66"/>
  <c r="J52" i="66"/>
  <c r="K51" i="66"/>
  <c r="J51" i="66"/>
  <c r="K50" i="66"/>
  <c r="J50" i="66"/>
  <c r="J45" i="66"/>
  <c r="J46" i="66" s="1"/>
  <c r="K46" i="66" s="1"/>
  <c r="K44" i="66"/>
  <c r="J44" i="66"/>
  <c r="J43" i="66"/>
  <c r="K43" i="66" s="1"/>
  <c r="J42" i="66"/>
  <c r="K42" i="66" s="1"/>
  <c r="J41" i="66"/>
  <c r="K41" i="66" s="1"/>
  <c r="J40" i="66"/>
  <c r="K40" i="66" s="1"/>
  <c r="J39" i="66"/>
  <c r="K39" i="66" s="1"/>
  <c r="J38" i="66"/>
  <c r="J135" i="66" s="1"/>
  <c r="K135" i="66" s="1"/>
  <c r="J37" i="66"/>
  <c r="K37" i="66" s="1"/>
  <c r="J36" i="66"/>
  <c r="K36" i="66" s="1"/>
  <c r="J35" i="66"/>
  <c r="K35" i="66" s="1"/>
  <c r="J34" i="66"/>
  <c r="K34" i="66" s="1"/>
  <c r="J33" i="66"/>
  <c r="K33" i="66" s="1"/>
  <c r="K32" i="66"/>
  <c r="K31" i="66"/>
  <c r="J29" i="66"/>
  <c r="K29" i="66" s="1"/>
  <c r="J28" i="66"/>
  <c r="K28" i="66" s="1"/>
  <c r="J27" i="66"/>
  <c r="K27" i="66" s="1"/>
  <c r="J25" i="66"/>
  <c r="K25" i="66" s="1"/>
  <c r="J23" i="66"/>
  <c r="K23" i="66" s="1"/>
  <c r="J21" i="66"/>
  <c r="K21" i="66" s="1"/>
  <c r="K20" i="66"/>
  <c r="K18" i="66"/>
  <c r="J18" i="66"/>
  <c r="K17" i="66"/>
  <c r="J17" i="66"/>
  <c r="K14" i="66"/>
  <c r="J14" i="66"/>
  <c r="K13" i="66"/>
  <c r="J13" i="66"/>
  <c r="B6" i="66"/>
  <c r="J30" i="66" s="1"/>
  <c r="K30" i="66" s="1"/>
  <c r="B5" i="66"/>
  <c r="J49" i="66" s="1"/>
  <c r="K49" i="66" s="1"/>
  <c r="B4" i="66"/>
  <c r="B3" i="66"/>
  <c r="N13" i="67" l="1"/>
  <c r="N16" i="67"/>
  <c r="M13" i="67"/>
  <c r="M16" i="67"/>
  <c r="L16" i="67"/>
  <c r="L13" i="67"/>
  <c r="K20" i="67"/>
  <c r="K17" i="67"/>
  <c r="L9" i="67"/>
  <c r="K45" i="66"/>
  <c r="K103" i="66"/>
  <c r="J156" i="66"/>
  <c r="K156" i="66" s="1"/>
  <c r="K157" i="66"/>
  <c r="J158" i="66"/>
  <c r="K158" i="66" s="1"/>
  <c r="J47" i="66"/>
  <c r="K47" i="66" s="1"/>
  <c r="J48" i="66"/>
  <c r="K48" i="66" s="1"/>
  <c r="K66" i="66"/>
  <c r="K67" i="66"/>
  <c r="J104" i="66"/>
  <c r="K104" i="66" s="1"/>
  <c r="J112" i="66"/>
  <c r="K112" i="66" s="1"/>
  <c r="J22" i="66"/>
  <c r="J24" i="66"/>
  <c r="K24" i="66" s="1"/>
  <c r="J11" i="66"/>
  <c r="K11" i="66" s="1"/>
  <c r="J12" i="66"/>
  <c r="K12" i="66" s="1"/>
  <c r="J15" i="66"/>
  <c r="K15" i="66" s="1"/>
  <c r="J16" i="66"/>
  <c r="K16" i="66" s="1"/>
  <c r="J19" i="66"/>
  <c r="K19" i="66" s="1"/>
  <c r="K38" i="66"/>
  <c r="N20" i="67" l="1"/>
  <c r="N17" i="67"/>
  <c r="K21" i="67"/>
  <c r="K24" i="67"/>
  <c r="L17" i="67"/>
  <c r="L20" i="67"/>
  <c r="M17" i="67"/>
  <c r="M20" i="67"/>
  <c r="K22" i="66"/>
  <c r="J26" i="66"/>
  <c r="K26" i="66" s="1"/>
  <c r="L24" i="67" l="1"/>
  <c r="L21" i="67"/>
  <c r="K25" i="67"/>
  <c r="K28" i="67"/>
  <c r="M24" i="67"/>
  <c r="M21" i="67"/>
  <c r="N24" i="67"/>
  <c r="N21" i="67"/>
  <c r="M25" i="67" l="1"/>
  <c r="M28" i="67"/>
  <c r="K32" i="67"/>
  <c r="K29" i="67"/>
  <c r="N25" i="67"/>
  <c r="N28" i="67"/>
  <c r="L28" i="67"/>
  <c r="L25" i="67"/>
  <c r="K24" i="6"/>
  <c r="K23" i="6"/>
  <c r="K22" i="6"/>
  <c r="K21" i="6"/>
  <c r="K20" i="6"/>
  <c r="K6" i="6"/>
  <c r="K7" i="6"/>
  <c r="K8" i="6"/>
  <c r="K9" i="6"/>
  <c r="K5" i="6"/>
  <c r="N32" i="67" l="1"/>
  <c r="N29" i="67"/>
  <c r="K33" i="67"/>
  <c r="K36" i="67"/>
  <c r="K37" i="67" s="1"/>
  <c r="M29" i="67"/>
  <c r="M32" i="67"/>
  <c r="L29" i="67"/>
  <c r="L32" i="67"/>
  <c r="J9" i="6"/>
  <c r="J8" i="6"/>
  <c r="J7" i="6"/>
  <c r="J6" i="6"/>
  <c r="M36" i="67" l="1"/>
  <c r="M37" i="67" s="1"/>
  <c r="M33" i="67"/>
  <c r="L36" i="67"/>
  <c r="L37" i="67" s="1"/>
  <c r="L33" i="67"/>
  <c r="N36" i="67"/>
  <c r="N37" i="67" s="1"/>
  <c r="N33" i="67"/>
  <c r="I28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Gorkum van, Noortje N (NSC)</author>
    <author>Haarman, Paul P (NSC)</author>
  </authors>
  <commentList>
    <comment ref="I59" authorId="0" shapeId="0" xr:uid="{C14436A4-D922-4318-8240-86B6F0596D3E}">
      <text>
        <r>
          <rPr>
            <b/>
            <sz val="9"/>
            <color indexed="81"/>
            <rFont val="Tahoma"/>
            <family val="2"/>
          </rPr>
          <t>Gorkum van, Noortje N (NSC):</t>
        </r>
        <r>
          <rPr>
            <sz val="9"/>
            <color indexed="81"/>
            <rFont val="Tahoma"/>
            <family val="2"/>
          </rPr>
          <t xml:space="preserve">
Volgens adviesaanvraag LTK scenario 2
</t>
        </r>
      </text>
    </comment>
    <comment ref="J59" authorId="0" shapeId="0" xr:uid="{50AD3E34-0298-4394-8411-C2162AE99B97}">
      <text>
        <r>
          <rPr>
            <b/>
            <sz val="9"/>
            <color indexed="81"/>
            <rFont val="Tahoma"/>
            <family val="2"/>
          </rPr>
          <t>Gorkum van, Noortje N (NSC):</t>
        </r>
        <r>
          <rPr>
            <sz val="9"/>
            <color indexed="81"/>
            <rFont val="Tahoma"/>
            <family val="2"/>
          </rPr>
          <t xml:space="preserve">
Volgens adviesaanvraag LTK scenario 2
</t>
        </r>
      </text>
    </comment>
    <comment ref="I138" authorId="1" shapeId="0" xr:uid="{5CC7A0DF-263A-4A18-94F9-8846D8F25068}">
      <text>
        <r>
          <rPr>
            <b/>
            <sz val="9"/>
            <color rgb="FF000000"/>
            <rFont val="Tahoma"/>
            <family val="2"/>
          </rPr>
          <t>Haarman, Paul P (NSC):</t>
        </r>
        <r>
          <rPr>
            <sz val="9"/>
            <color rgb="FF000000"/>
            <rFont val="Tahoma"/>
            <family val="2"/>
          </rPr>
          <t xml:space="preserve">
Conform adviesaanvraag LTK</t>
        </r>
      </text>
    </comment>
    <comment ref="J138" authorId="1" shapeId="0" xr:uid="{8B5C8FB2-9D0E-4D6C-98D3-CB62E657D5B7}">
      <text>
        <r>
          <rPr>
            <b/>
            <sz val="9"/>
            <color rgb="FF000000"/>
            <rFont val="Tahoma"/>
            <family val="2"/>
          </rPr>
          <t>Haarman, Paul P (NSC):</t>
        </r>
        <r>
          <rPr>
            <sz val="9"/>
            <color rgb="FF000000"/>
            <rFont val="Tahoma"/>
            <family val="2"/>
          </rPr>
          <t xml:space="preserve">
Conform adviesaanvraag LTK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tc={99E19CFA-2224-4AA5-A1C6-B7603841623C}</author>
  </authors>
  <commentList>
    <comment ref="B93" authorId="0" shapeId="0" xr:uid="{99E19CFA-2224-4AA5-A1C6-B7603841623C}">
      <text>
        <t>[Opmerkingenthread]
U kunt deze opmerkingenthread lezen in uw versie van Excel. Eventuele wijzigingen aan de thread gaan echter verloren als het bestand wordt geopend in een nieuwere versie van Excel. Meer informatie: https://go.microsoft.com/fwlink/?linkid=870924
Opmerking:
    CXX Herman de Gooijer en Martijn Cats</t>
      </text>
    </comment>
  </commentList>
</comments>
</file>

<file path=xl/sharedStrings.xml><?xml version="1.0" encoding="utf-8"?>
<sst xmlns="http://schemas.openxmlformats.org/spreadsheetml/2006/main" count="6789" uniqueCount="3427">
  <si>
    <t>Soort</t>
  </si>
  <si>
    <t>Productnaam</t>
  </si>
  <si>
    <t>Productnr</t>
  </si>
  <si>
    <t>Contract Tariff Id</t>
  </si>
  <si>
    <t>DEF</t>
  </si>
  <si>
    <t>Acceptatie OVC</t>
  </si>
  <si>
    <t>Verkoop Servicebalie OVC</t>
  </si>
  <si>
    <t>Verkoop Servicebalie Overig</t>
  </si>
  <si>
    <t>DC Light</t>
  </si>
  <si>
    <t>DC 800</t>
  </si>
  <si>
    <t>Verkoop Backoffice</t>
  </si>
  <si>
    <t>Verkoop Webshop</t>
  </si>
  <si>
    <t>Gewijzigde kolomnaam</t>
  </si>
  <si>
    <t>Nieuwe Kolom</t>
  </si>
  <si>
    <t>ZZ-LB: Assist -&gt; Backoffice</t>
  </si>
  <si>
    <t>OV-Chipkaart tarieven</t>
  </si>
  <si>
    <t>Altijd invullen</t>
  </si>
  <si>
    <t>Nvt</t>
  </si>
  <si>
    <t>Optioneel</t>
  </si>
  <si>
    <t>Ja</t>
  </si>
  <si>
    <t>OV-Chipkaart producten</t>
  </si>
  <si>
    <t>Altijd Invullen</t>
  </si>
  <si>
    <t>Ja of Nee</t>
  </si>
  <si>
    <t>CT-producten</t>
  </si>
  <si>
    <t>Papieren kaartjes</t>
  </si>
  <si>
    <t>e-tickets</t>
  </si>
  <si>
    <t xml:space="preserve"> </t>
  </si>
  <si>
    <t>datum:</t>
  </si>
  <si>
    <t xml:space="preserve">concessie: </t>
  </si>
  <si>
    <t>wijziging:</t>
  </si>
  <si>
    <t>Limburg / Lizzy</t>
  </si>
  <si>
    <t>Regio aangevuld en Duitse tickets toegevoegd. Julia gevraagd deze te controleren</t>
  </si>
  <si>
    <t>18-11</t>
  </si>
  <si>
    <t>Tijdelijke tarieven Sterabonnement maand doelgroep jeugd toegevoegd</t>
  </si>
  <si>
    <t>Duitse tarieven en tickets aangevuld door Julia</t>
  </si>
  <si>
    <t>19-11</t>
  </si>
  <si>
    <t>OVPay tabblad toegevoegd</t>
  </si>
  <si>
    <t>01</t>
  </si>
  <si>
    <t>Vastrechten &amp; losse vervoersbewijzen</t>
  </si>
  <si>
    <t>Eret</t>
  </si>
  <si>
    <t>Altijd Vrij/Traject Vrij</t>
  </si>
  <si>
    <t>CPI</t>
  </si>
  <si>
    <t>Tariefruimte</t>
  </si>
  <si>
    <t>Consumenten portfolio</t>
  </si>
  <si>
    <t xml:space="preserve">Abonnementen </t>
  </si>
  <si>
    <t>Contract Tariff</t>
  </si>
  <si>
    <t xml:space="preserve"> VAR-code / kl / red</t>
  </si>
  <si>
    <t>Tarief</t>
  </si>
  <si>
    <t>Klasse</t>
  </si>
  <si>
    <t>P-2023</t>
  </si>
  <si>
    <t>P-2024</t>
  </si>
  <si>
    <t>Delta</t>
  </si>
  <si>
    <t>Opmerkingen</t>
  </si>
  <si>
    <t>5066  2  0000</t>
  </si>
  <si>
    <t>Weekend Vrij</t>
  </si>
  <si>
    <t>Vol</t>
  </si>
  <si>
    <t>2e</t>
  </si>
  <si>
    <t>5066  1  0000</t>
  </si>
  <si>
    <t>1e</t>
  </si>
  <si>
    <t>5066  2  6500  &amp;  5082  2  0000</t>
  </si>
  <si>
    <t>Red</t>
  </si>
  <si>
    <t>5066  1  6500  &amp;  5082  1  0000</t>
  </si>
  <si>
    <t>5065  2  0000</t>
  </si>
  <si>
    <t>Dal Vrij</t>
  </si>
  <si>
    <t>5065  1  0000</t>
  </si>
  <si>
    <t>5065  2  6500 &amp;  5081  2  0000</t>
  </si>
  <si>
    <t>5065 1  6500 &amp;  5081  1  0000</t>
  </si>
  <si>
    <t>215 &amp; 216   1 / 2</t>
  </si>
  <si>
    <t>5067  1 / 2</t>
  </si>
  <si>
    <t>Altijd Voordeel</t>
  </si>
  <si>
    <t>nvt</t>
  </si>
  <si>
    <t>5078  0  0000</t>
  </si>
  <si>
    <t>Kids Vrij</t>
  </si>
  <si>
    <t>5069  2  0000</t>
  </si>
  <si>
    <t>Altijd Vrij</t>
  </si>
  <si>
    <t>5069  1  0000</t>
  </si>
  <si>
    <t>5329  2  0000</t>
  </si>
  <si>
    <t xml:space="preserve">Maandkaart Altijd Vrij 1 maand </t>
  </si>
  <si>
    <t xml:space="preserve">2e </t>
  </si>
  <si>
    <t xml:space="preserve">Prepaid kaart, geen abonnement. Te koop sinds april 2021 </t>
  </si>
  <si>
    <t xml:space="preserve">5330  2  0000 </t>
  </si>
  <si>
    <t xml:space="preserve">Maandkaart Altijd Vrij 3 maanden </t>
  </si>
  <si>
    <t>5329  1  0000</t>
  </si>
  <si>
    <t xml:space="preserve">1e </t>
  </si>
  <si>
    <t>5330  1  0000</t>
  </si>
  <si>
    <t xml:space="preserve">Vol </t>
  </si>
  <si>
    <t>209 &amp; 210  1 / 2</t>
  </si>
  <si>
    <t>5064  1 / 2</t>
  </si>
  <si>
    <t>Dal Voordeel</t>
  </si>
  <si>
    <t>91   /   90</t>
  </si>
  <si>
    <t>5134  2   /   5083  2</t>
  </si>
  <si>
    <t>Keuzedagen</t>
  </si>
  <si>
    <t>5134  1   /   5083  1</t>
  </si>
  <si>
    <t>Toeslag Keuzedagen op Papier</t>
  </si>
  <si>
    <t>NS Flex administratie kosten</t>
  </si>
  <si>
    <t xml:space="preserve">NS Flex basis </t>
  </si>
  <si>
    <t>NS Flex Weekend Voordeel</t>
  </si>
  <si>
    <t>NS Flex Weekend Vrij zonder dalkorting</t>
  </si>
  <si>
    <t>Korting 65+ is 10 euro</t>
  </si>
  <si>
    <t>Korting 65+ is 11 euro</t>
  </si>
  <si>
    <t>NS Flex Weekend Vrij met dalkorting</t>
  </si>
  <si>
    <t xml:space="preserve">NS Flex Dal Voordeel </t>
  </si>
  <si>
    <t xml:space="preserve">NS Flex Dal Vrij </t>
  </si>
  <si>
    <t>Prijs 65+ is 54,95 euro</t>
  </si>
  <si>
    <t>Prijs 65+ is 87,95 euro</t>
  </si>
  <si>
    <t>NS Flex Altijd Voordeel</t>
  </si>
  <si>
    <t xml:space="preserve">NS Flex Altijd Vrij </t>
  </si>
  <si>
    <t xml:space="preserve">NS IC Direct Toeslag Vrij </t>
  </si>
  <si>
    <t xml:space="preserve">NS Flex 1e klas factor </t>
  </si>
  <si>
    <t>NS Flex 1e klas factor weekend</t>
  </si>
  <si>
    <t>NS Flex Vol tarief in het weekend</t>
  </si>
  <si>
    <t>NS Flex Vol tarief reizen buiten de spits</t>
  </si>
  <si>
    <t>NS Flex Vol tarief reizen tijdens de spits</t>
  </si>
  <si>
    <t>NS Flex 40% korting in het weekend</t>
  </si>
  <si>
    <t>NS Flex 40% korting buiten de spits</t>
  </si>
  <si>
    <t>NS Flex 20% korting tijdens de spits</t>
  </si>
  <si>
    <t>NS Flex Vrij reizen in het weekend</t>
  </si>
  <si>
    <t>NS Flex Vrij reizen buiten de spits</t>
  </si>
  <si>
    <t>NS Flex Vrij reizen tijdens de spits</t>
  </si>
  <si>
    <t>NS Flex Vrij reizen in het weekend - toeslag 1e klas</t>
  </si>
  <si>
    <t>toeslag boven op 2e klas</t>
  </si>
  <si>
    <t>NS Flex Vrij reizen buiten de spits - toeslag 1e klas</t>
  </si>
  <si>
    <t>NS Flex Vrij reizen tijdens de spits - toeslag 1e klas</t>
  </si>
  <si>
    <t>Landelijk Opstaptarief</t>
  </si>
  <si>
    <t>1e en 2e</t>
  </si>
  <si>
    <t xml:space="preserve">*) In systeem SAP ECC: Prijs is basisprijs - kortingbedrag = nettobedrag </t>
  </si>
  <si>
    <t>Losse vervoersbewijzen</t>
  </si>
  <si>
    <t>ET-product</t>
  </si>
  <si>
    <t>CT-product</t>
  </si>
  <si>
    <t>5052  2  0000</t>
  </si>
  <si>
    <t>5150  0  0000</t>
  </si>
  <si>
    <t xml:space="preserve">Dagkaart </t>
  </si>
  <si>
    <t>5052  1  0000</t>
  </si>
  <si>
    <t>Dagkaart</t>
  </si>
  <si>
    <t>Niet als ET-product</t>
  </si>
  <si>
    <t>Euregioticket</t>
  </si>
  <si>
    <t>Jongeren Dagkaart Dal</t>
  </si>
  <si>
    <t>5132  2</t>
  </si>
  <si>
    <t>Railrunner</t>
  </si>
  <si>
    <t>Klasseloos</t>
  </si>
  <si>
    <t>5146  2</t>
  </si>
  <si>
    <t xml:space="preserve">Easy ticket to Amsterdam </t>
  </si>
  <si>
    <t>5146  1</t>
  </si>
  <si>
    <t>5151  2</t>
  </si>
  <si>
    <t>Easy ticket to Schiphol Airport</t>
  </si>
  <si>
    <t>5151  1</t>
  </si>
  <si>
    <t>NS Groepsticket Daluren 2 of 3 pers. Enkele reis (= e-ticket)</t>
  </si>
  <si>
    <t>NS Groepsticket Daluren extra persoon (4e t/m 7e)</t>
  </si>
  <si>
    <t>5191 / 2 / 0000 &amp; 0001</t>
  </si>
  <si>
    <t>1-day Amsterdam Travel Ticket</t>
  </si>
  <si>
    <t>5192 / 2 / 0000 &amp; 0001</t>
  </si>
  <si>
    <t>2-day Amsterdam Travel Ticket</t>
  </si>
  <si>
    <t>5193 / 2 / 0000 &amp; 0001</t>
  </si>
  <si>
    <t>3-day Amsterdam Travel Ticket</t>
  </si>
  <si>
    <t xml:space="preserve">5195 /2 </t>
  </si>
  <si>
    <t>1-Dag Amsterdam &amp; Region Travel Ticket</t>
  </si>
  <si>
    <t xml:space="preserve">5196 /2 </t>
  </si>
  <si>
    <t>2-Dag Amsterdam &amp; Region Travel Ticket</t>
  </si>
  <si>
    <t xml:space="preserve">5197 /2 </t>
  </si>
  <si>
    <t>3-Dag Amsterdam &amp; Region Travel Ticket</t>
  </si>
  <si>
    <t>5254 / 2</t>
  </si>
  <si>
    <t>Holland Travel Ticket</t>
  </si>
  <si>
    <t>5255 / 2</t>
  </si>
  <si>
    <t>Holland Travel Ticket off-peak</t>
  </si>
  <si>
    <t>1 dag GouweDal  (Dag Daluren)</t>
  </si>
  <si>
    <t xml:space="preserve">1 dag Gouwe Kind </t>
  </si>
  <si>
    <t>5 GouweDal  (Dag Daluren)</t>
  </si>
  <si>
    <t>Gouwe dagkaart fietskaart</t>
  </si>
  <si>
    <t>Bouwblokken Resell</t>
  </si>
  <si>
    <t>Kind 4 t/m 11 jaar dag</t>
  </si>
  <si>
    <t>Jongere 12 t/m 18 jaar dal</t>
  </si>
  <si>
    <t>Toeslagen</t>
  </si>
  <si>
    <t>CT-product en e-ticket</t>
  </si>
  <si>
    <t xml:space="preserve"> VAR-code / kl</t>
  </si>
  <si>
    <t>Naam</t>
  </si>
  <si>
    <t>ICE toeslag enkele reis</t>
  </si>
  <si>
    <t>klasseloos</t>
  </si>
  <si>
    <t>IC direct enkele reis</t>
  </si>
  <si>
    <t>IC direct retour</t>
  </si>
  <si>
    <t xml:space="preserve">IC direct daltoeslag </t>
  </si>
  <si>
    <t>Niet op CT</t>
  </si>
  <si>
    <t>IC direct maandtoeslag</t>
  </si>
  <si>
    <t>Add-on</t>
  </si>
  <si>
    <t>IC direct / Altijd Toeslag Vrij JAAR (maandprijs)</t>
  </si>
  <si>
    <t>Alleen nog bij Flex</t>
  </si>
  <si>
    <t>Toeslag 2-1 Dag</t>
  </si>
  <si>
    <t>Toeslag 2-1 Daluren</t>
  </si>
  <si>
    <t>Toeslag 2-1 Weekend</t>
  </si>
  <si>
    <t>Toeslag 2-1 Keuzedag 60+</t>
  </si>
  <si>
    <t>Fietskaart dal</t>
  </si>
  <si>
    <t>Geen</t>
  </si>
  <si>
    <t>Dagkaart hond</t>
  </si>
  <si>
    <t>NB: IC direct toeslagen sinds 1-1-2015 klasseloos</t>
  </si>
  <si>
    <t>Oude productcodes 23,  239 en 73 nog actief t.b.v. ORP (= opvolger Railpocket / App Mijn Biljetten)</t>
  </si>
  <si>
    <t>Geen regulier product meer.</t>
  </si>
  <si>
    <r>
      <rPr>
        <b/>
        <sz val="11"/>
        <color rgb="FF000000"/>
        <rFont val="Calibri"/>
        <family val="2"/>
      </rPr>
      <t>23</t>
    </r>
    <r>
      <rPr>
        <sz val="12"/>
        <color theme="1"/>
        <rFont val="Calibri"/>
        <family val="2"/>
        <scheme val="minor"/>
      </rPr>
      <t xml:space="preserve">  t.b.v. ORP</t>
    </r>
  </si>
  <si>
    <t>Overgang 2-1 enkele reis zonder korting</t>
  </si>
  <si>
    <t>ICE toeslag boordtarief</t>
  </si>
  <si>
    <t>ICD toeslag boordtarief</t>
  </si>
  <si>
    <t>Wettelijke verhoging</t>
  </si>
  <si>
    <t xml:space="preserve">Kaarttoeslag voor Traject Vrij </t>
  </si>
  <si>
    <t>op jaarbasis</t>
  </si>
  <si>
    <t xml:space="preserve">NS Zakelijk </t>
  </si>
  <si>
    <t>op maandbasis</t>
  </si>
  <si>
    <t>Consumenten</t>
  </si>
  <si>
    <t>3 maanden</t>
  </si>
  <si>
    <t>Voor deze prijzen is een apart veld  in GPB.</t>
  </si>
  <si>
    <t>Zakelijke Portfolio</t>
  </si>
  <si>
    <t>Business Cards</t>
  </si>
  <si>
    <t>P-2023
incl BTW</t>
  </si>
  <si>
    <t>P-2024
incl BTW</t>
  </si>
  <si>
    <t>NS-Business Card Basis</t>
  </si>
  <si>
    <t>Enkel voor nieuwe klanten (moet ingeregeld worden in systeem, pas vanaf BC Flex)</t>
  </si>
  <si>
    <t>NS-Business Card Dal</t>
  </si>
  <si>
    <t xml:space="preserve">5114  2  </t>
  </si>
  <si>
    <t>NS-Business Card Trein Vrij</t>
  </si>
  <si>
    <t>2e klas</t>
  </si>
  <si>
    <t xml:space="preserve">Prijs is inclusief 9% btw. Op ns.nl wordt prijs per maand ex btw weergegven </t>
  </si>
  <si>
    <t>5114  1</t>
  </si>
  <si>
    <t>1e klas</t>
  </si>
  <si>
    <t xml:space="preserve">BTM Vrij </t>
  </si>
  <si>
    <t xml:space="preserve">Losse vervoerbewijzen/BTM </t>
  </si>
  <si>
    <t>BTM Budget Zeker Small</t>
  </si>
  <si>
    <t>LTK</t>
  </si>
  <si>
    <t>BTM Budget Zeker Medium</t>
  </si>
  <si>
    <t>BTM Budget Zeker Large</t>
  </si>
  <si>
    <t>5128  2  0000</t>
  </si>
  <si>
    <r>
      <t xml:space="preserve">Dagkaart </t>
    </r>
    <r>
      <rPr>
        <b/>
        <i/>
        <sz val="11"/>
        <color rgb="FF000000"/>
        <rFont val="Calibri"/>
        <family val="2"/>
      </rPr>
      <t>(voorheen 1 Dag trein vrij)</t>
    </r>
  </si>
  <si>
    <t>5128  1  0000</t>
  </si>
  <si>
    <r>
      <t>Dagkaart</t>
    </r>
    <r>
      <rPr>
        <b/>
        <i/>
        <sz val="11"/>
        <color rgb="FF000000"/>
        <rFont val="Calibri"/>
        <family val="2"/>
      </rPr>
      <t xml:space="preserve"> (voorheen 1 Dag trein vrij)</t>
    </r>
  </si>
  <si>
    <t>5127  2  0000</t>
  </si>
  <si>
    <t>1 Treinreis</t>
  </si>
  <si>
    <t>5127  1  0000</t>
  </si>
  <si>
    <t>1 Dag BTM Vrij *)</t>
  </si>
  <si>
    <t>*) Betreft OV-deel bij  product 453 1 Dag OV Vrij (= samengesteld product Treindeel en OV-deel)</t>
  </si>
  <si>
    <t>Contract tariff</t>
  </si>
  <si>
    <t xml:space="preserve"> VAR-code</t>
  </si>
  <si>
    <t>Automaat € 0,00   / Backoffice actuele prijs *)</t>
  </si>
  <si>
    <t xml:space="preserve">
5101                        / 5106</t>
  </si>
  <si>
    <t>IC direct toeslag enkele reis</t>
  </si>
  <si>
    <t>5102                        / 5107</t>
  </si>
  <si>
    <t>IC direct toeslag retour</t>
  </si>
  <si>
    <t xml:space="preserve">   Add-on</t>
  </si>
  <si>
    <t>IC direct Altijd Toeslag Vrij JAAR (maandprijs)</t>
  </si>
  <si>
    <t>IC direct Altijd Toeslag Vrij JAAR (jaarprijs)</t>
  </si>
  <si>
    <r>
      <rPr>
        <b/>
        <sz val="11"/>
        <color rgb="FFFF0000"/>
        <rFont val="Calibri"/>
        <family val="2"/>
      </rPr>
      <t>*)</t>
    </r>
    <r>
      <rPr>
        <b/>
        <sz val="11"/>
        <color rgb="FF000000"/>
        <rFont val="Calibri"/>
        <family val="2"/>
      </rPr>
      <t>Toelichting codering IC direct toeslagen NS Zakelijk:</t>
    </r>
  </si>
  <si>
    <r>
      <t xml:space="preserve">Intercity direct toeslagen met VAR-codes </t>
    </r>
    <r>
      <rPr>
        <b/>
        <sz val="11"/>
        <color rgb="FF000000"/>
        <rFont val="Calibri"/>
        <family val="2"/>
      </rPr>
      <t>5101, 5102 en 5103</t>
    </r>
    <r>
      <rPr>
        <sz val="12"/>
        <color theme="1"/>
        <rFont val="Calibri"/>
        <family val="2"/>
        <scheme val="minor"/>
      </rPr>
      <t xml:space="preserve">:  t.b.v. afgifte </t>
    </r>
    <r>
      <rPr>
        <b/>
        <sz val="11"/>
        <color rgb="FF000000"/>
        <rFont val="Calibri"/>
        <family val="2"/>
      </rPr>
      <t>via automaat</t>
    </r>
    <r>
      <rPr>
        <sz val="12"/>
        <color theme="1"/>
        <rFont val="Calibri"/>
        <family val="2"/>
        <scheme val="minor"/>
      </rPr>
      <t xml:space="preserve"> met € 0,00-prijs (prijs wordt achteraf in rekening gebracht)</t>
    </r>
  </si>
  <si>
    <r>
      <t xml:space="preserve">Intercity direct toeslagen met VAR-codes </t>
    </r>
    <r>
      <rPr>
        <b/>
        <sz val="11"/>
        <color rgb="FF000000"/>
        <rFont val="Calibri"/>
        <family val="2"/>
      </rPr>
      <t>5106, 5107 en 5108 (codes idem als IC direct toeslagen Consumenten)</t>
    </r>
    <r>
      <rPr>
        <sz val="12"/>
        <color theme="1"/>
        <rFont val="Calibri"/>
        <family val="2"/>
        <scheme val="minor"/>
      </rPr>
      <t xml:space="preserve">:  voor prijsberekening via </t>
    </r>
    <r>
      <rPr>
        <b/>
        <sz val="11"/>
        <color rgb="FF000000"/>
        <rFont val="Calibri"/>
        <family val="2"/>
      </rPr>
      <t>backoffice</t>
    </r>
    <r>
      <rPr>
        <sz val="12"/>
        <color theme="1"/>
        <rFont val="Calibri"/>
        <family val="2"/>
        <scheme val="minor"/>
      </rPr>
      <t xml:space="preserve"> met actuele prijs </t>
    </r>
  </si>
  <si>
    <t>PEname</t>
  </si>
  <si>
    <t>pricePeriod</t>
  </si>
  <si>
    <t>fromStationCode</t>
  </si>
  <si>
    <t>toStationCode</t>
  </si>
  <si>
    <t>starValue</t>
  </si>
  <si>
    <t>amount</t>
  </si>
  <si>
    <t>Arriva Flow 1eKlas</t>
  </si>
  <si>
    <t>2021 regulier</t>
  </si>
  <si>
    <t>Arriva Flow 20% korting tijdens de spits</t>
  </si>
  <si>
    <t>Arriva Flow 40% korting buiten de spits</t>
  </si>
  <si>
    <t>Arriva Flow 40% korting in het weekend</t>
  </si>
  <si>
    <t>Arriva Flow Vrij reizen buiten de spits</t>
  </si>
  <si>
    <t>Arriva Flow Vrij reizen buiten de spits - toeslag 1e klas</t>
  </si>
  <si>
    <t>Arriva Flow Weekend Vrij zonder dalkorting</t>
  </si>
  <si>
    <t>Arriva Flow Vrij reizen in het weekend - toeslag 1e klas</t>
  </si>
  <si>
    <t>Arriva Flow Vrij reizen tijdens de spits</t>
  </si>
  <si>
    <t>Arriva Flow Vrij reizen tijdens de spits - toeslag 1e klas</t>
  </si>
  <si>
    <t>tarief</t>
  </si>
  <si>
    <t>klasse</t>
  </si>
  <si>
    <t>Productnr 1</t>
  </si>
  <si>
    <t>Productnr 2</t>
  </si>
  <si>
    <t>Verkoop POS/quarto</t>
  </si>
  <si>
    <t>opmerkingen</t>
  </si>
  <si>
    <t>ja</t>
  </si>
  <si>
    <t>nee</t>
  </si>
  <si>
    <t>Weekend Vrij (Bijabonnement)</t>
  </si>
  <si>
    <t>Dal Vrij (Bijabonnement)</t>
  </si>
  <si>
    <t xml:space="preserve">BTM vrij particulier (OV-deel bij Dal Vrij) </t>
  </si>
  <si>
    <t xml:space="preserve">nvt </t>
  </si>
  <si>
    <t>-</t>
  </si>
  <si>
    <t xml:space="preserve">BTM vrij particulier (OV-deel bij Dal Vrij bijabonnement) </t>
  </si>
  <si>
    <t>Altijd Voordeel MAAND</t>
  </si>
  <si>
    <t>5077  1  &amp; 5095  2</t>
  </si>
  <si>
    <t xml:space="preserve">51    &amp;   52 </t>
  </si>
  <si>
    <t>x</t>
  </si>
  <si>
    <t>Kids Vrij (Bijabonnement)</t>
  </si>
  <si>
    <t>5079  0  0000</t>
  </si>
  <si>
    <t>Altijd Vrij (Bijabonnement)</t>
  </si>
  <si>
    <t>5069  2 ZK 16 (= kortingscode in ECC) *)</t>
  </si>
  <si>
    <t>5069  1 ZK 16 (= kortingscode in ECC) *)</t>
  </si>
  <si>
    <t>BTM Vrij (OV-deel bij Altijd Vrij)</t>
  </si>
  <si>
    <t>BTM Vrij (OV-deel bij Altijd Vrij) (Bijabonnement)</t>
  </si>
  <si>
    <t>5176 (met kortingscode in ECC)</t>
  </si>
  <si>
    <t>OV Voordeel MAAND (OV-deel i.c.m. Altijd Voordeel)</t>
  </si>
  <si>
    <t>5125  0  0000</t>
  </si>
  <si>
    <t>OV Voordeel JAAR (OV-deel i.c.m.  Altijd Voordeel)</t>
  </si>
  <si>
    <t>5126  0  0000</t>
  </si>
  <si>
    <t>VDU</t>
  </si>
  <si>
    <t>Totaalprijs VDU +Keuzedagen op CT</t>
  </si>
  <si>
    <t>Korting 65+ is 10,30 euro</t>
  </si>
  <si>
    <t>Korting 65+ is 61,10 euro</t>
  </si>
  <si>
    <t>Korting 65+ is 63,10 euro</t>
  </si>
  <si>
    <t>Check @MRP: communiceren jullie dit ook aan TLS?</t>
  </si>
  <si>
    <t>Toevoegen van CT Toeslag (1 euro)</t>
  </si>
  <si>
    <t>NS Groepsticket Daluren 4 pers. Enkele reis (= e-ticket)</t>
  </si>
  <si>
    <t>NS Groepsticket Daluren extra persoon (5e t/m 7e)</t>
  </si>
  <si>
    <t>Geen verhoging</t>
  </si>
  <si>
    <t>4-Dag Amsterdam &amp; Region Travel Ticket</t>
  </si>
  <si>
    <t>5-Dag Amsterdam &amp; Region Travel Ticket</t>
  </si>
  <si>
    <t xml:space="preserve">Almere Ticket 10 ritten dal </t>
  </si>
  <si>
    <t>Nog niet bekend</t>
  </si>
  <si>
    <t xml:space="preserve">Almere Ticket 10 ritten dag </t>
  </si>
  <si>
    <t>geen verhoging, in overleg met Derk Querido en Bart van Zaalen</t>
  </si>
  <si>
    <t xml:space="preserve">Gouwe fietskaart </t>
  </si>
  <si>
    <t>OV Vrij</t>
  </si>
  <si>
    <t>&amp; 5176</t>
  </si>
  <si>
    <t>220 &amp; 600</t>
  </si>
  <si>
    <t xml:space="preserve">&amp; 5176 </t>
  </si>
  <si>
    <t>219 &amp; 600</t>
  </si>
  <si>
    <t>Samengestelde producten staan niet als zodanig in GPP: betreft combinatie van Trein- en BTM product met aparte codering</t>
  </si>
  <si>
    <t>OV Vrij Bijabo</t>
  </si>
  <si>
    <t>&amp; 5176 (met kortingscode in ECC) *)</t>
  </si>
  <si>
    <t>Dal Vrij Bijabo + BTM Vrij</t>
  </si>
  <si>
    <t>214 &amp; 600</t>
  </si>
  <si>
    <t>213 &amp; 600</t>
  </si>
  <si>
    <t>23  t.b.v. ORP</t>
  </si>
  <si>
    <t>239 t.b.v.ORP</t>
  </si>
  <si>
    <t xml:space="preserve">73 t.b.v. ORP </t>
  </si>
  <si>
    <t>NS-Business Card Altijd Voordeel</t>
  </si>
  <si>
    <t>NS-Business Card Altijd Voordeel met split billing</t>
  </si>
  <si>
    <t>Dagkaart (voorheen 1 Dag trein vrij)</t>
  </si>
  <si>
    <t>IC direct Maandtoeslag</t>
  </si>
  <si>
    <t>5103                        / 5108</t>
  </si>
  <si>
    <t>samenreiskorting</t>
  </si>
  <si>
    <t>Reisproducten OV-Chipkaart</t>
  </si>
  <si>
    <t>Opstaptarief (bus en trein)*</t>
  </si>
  <si>
    <t>Opstaptarief met 20% korting</t>
  </si>
  <si>
    <t>Opstaptarief met 34% korting</t>
  </si>
  <si>
    <t>Opstaptarief met 40% korting</t>
  </si>
  <si>
    <t>Opstaptarief met 34% + 20% korting</t>
  </si>
  <si>
    <t>OV jaarkaart 1 persoon (BTM deel)</t>
  </si>
  <si>
    <t>Bij-abonnementen (i.c.m. Dal Vrij en Spoor Vrij)</t>
  </si>
  <si>
    <t>1 Dag OV vrij (BTM-deel)</t>
  </si>
  <si>
    <t>Holland Travel Ticket (BTM deel)</t>
  </si>
  <si>
    <t>Holland Travel Ticket off peak (BTM deel)</t>
  </si>
  <si>
    <t xml:space="preserve">Holland Travel Ticket </t>
  </si>
  <si>
    <t xml:space="preserve">Holland Travel Ticket off peak </t>
  </si>
  <si>
    <t>OV voordeel supplement (maand)</t>
  </si>
  <si>
    <t>OV voordeel supplement (jaar)</t>
  </si>
  <si>
    <t>Sentire (kind)</t>
  </si>
  <si>
    <t>Sentire (tiener)</t>
  </si>
  <si>
    <t>Sentire (volwassene)</t>
  </si>
  <si>
    <t>Sentire (senior)</t>
  </si>
  <si>
    <t>LTI</t>
  </si>
  <si>
    <t>TITL</t>
  </si>
  <si>
    <t>Opstaptarief</t>
  </si>
  <si>
    <t>KM-tarief bus</t>
  </si>
  <si>
    <t xml:space="preserve">TE 1e klasse </t>
  </si>
  <si>
    <t>TE 2e klasse</t>
  </si>
  <si>
    <t>Verhoging</t>
  </si>
  <si>
    <t>(incl extra 3% BTW)</t>
  </si>
  <si>
    <t>Extra Bus</t>
  </si>
  <si>
    <t>Extra Trein</t>
  </si>
  <si>
    <r>
      <rPr>
        <b/>
        <sz val="10"/>
        <color rgb="FF000000"/>
        <rFont val="Calibri"/>
        <family val="2"/>
        <scheme val="minor"/>
      </rPr>
      <t>L</t>
    </r>
    <r>
      <rPr>
        <sz val="10"/>
        <color rgb="FF000000"/>
        <rFont val="Calibri"/>
        <family val="2"/>
        <scheme val="minor"/>
      </rPr>
      <t>imburg</t>
    </r>
  </si>
  <si>
    <r>
      <rPr>
        <b/>
        <sz val="10"/>
        <color rgb="FF000000"/>
        <rFont val="Calibri"/>
        <family val="2"/>
        <scheme val="minor"/>
      </rPr>
      <t>Z</t>
    </r>
    <r>
      <rPr>
        <sz val="10"/>
        <color rgb="FF000000"/>
        <rFont val="Calibri"/>
        <family val="2"/>
        <scheme val="minor"/>
      </rPr>
      <t>uid-</t>
    </r>
    <r>
      <rPr>
        <b/>
        <sz val="10"/>
        <color rgb="FF000000"/>
        <rFont val="Calibri"/>
        <family val="2"/>
        <scheme val="minor"/>
      </rPr>
      <t>L</t>
    </r>
    <r>
      <rPr>
        <sz val="10"/>
        <color rgb="FF000000"/>
        <rFont val="Calibri"/>
        <family val="2"/>
        <scheme val="minor"/>
      </rPr>
      <t>imburg</t>
    </r>
  </si>
  <si>
    <r>
      <rPr>
        <b/>
        <sz val="10"/>
        <color rgb="FF000000"/>
        <rFont val="Calibri"/>
        <family val="2"/>
        <scheme val="minor"/>
      </rPr>
      <t>N</t>
    </r>
    <r>
      <rPr>
        <sz val="10"/>
        <color rgb="FF000000"/>
        <rFont val="Calibri"/>
        <family val="2"/>
        <scheme val="minor"/>
      </rPr>
      <t xml:space="preserve">oord- en </t>
    </r>
    <r>
      <rPr>
        <b/>
        <sz val="10"/>
        <color rgb="FF000000"/>
        <rFont val="Calibri"/>
        <family val="2"/>
        <scheme val="minor"/>
      </rPr>
      <t>M</t>
    </r>
    <r>
      <rPr>
        <sz val="10"/>
        <color rgb="FF000000"/>
        <rFont val="Calibri"/>
        <family val="2"/>
        <scheme val="minor"/>
      </rPr>
      <t>idden</t>
    </r>
    <r>
      <rPr>
        <b/>
        <sz val="10"/>
        <color rgb="FF000000"/>
        <rFont val="Calibri"/>
        <family val="2"/>
        <scheme val="minor"/>
      </rPr>
      <t>-L</t>
    </r>
    <r>
      <rPr>
        <sz val="10"/>
        <color rgb="FF000000"/>
        <rFont val="Calibri"/>
        <family val="2"/>
        <scheme val="minor"/>
      </rPr>
      <t>imburg</t>
    </r>
  </si>
  <si>
    <t>Regionale tarieven Limburg</t>
  </si>
  <si>
    <t>regio</t>
  </si>
  <si>
    <t>2024</t>
  </si>
  <si>
    <t>2025</t>
  </si>
  <si>
    <t>KVA</t>
  </si>
  <si>
    <t>DC Lite</t>
  </si>
  <si>
    <t>Verkoop ASSIST</t>
  </si>
  <si>
    <t>Kilometertarief OV-chipkaart</t>
  </si>
  <si>
    <t>L</t>
  </si>
  <si>
    <t>van/naar</t>
  </si>
  <si>
    <t>Kilometertarief bus</t>
  </si>
  <si>
    <t>Kilometertarief trein regionaal 2e klas</t>
  </si>
  <si>
    <t>Kilometertarief trein regionaal 1e klas</t>
  </si>
  <si>
    <t>Kilometertarief trein samenloop 2e klas</t>
  </si>
  <si>
    <t>Kilometertarief trein samenloop 1e klas</t>
  </si>
  <si>
    <t>Kilometertarief SAN lijn 83 (Breng) Milsbeek Helweg - Nijmegen</t>
  </si>
  <si>
    <t>NML</t>
  </si>
  <si>
    <r>
      <t xml:space="preserve">Reisproducten OV-chipkaart maand </t>
    </r>
    <r>
      <rPr>
        <b/>
        <strike/>
        <sz val="10"/>
        <color theme="1"/>
        <rFont val="Calibri"/>
        <family val="2"/>
        <scheme val="minor"/>
      </rPr>
      <t>(doorlopend)</t>
    </r>
    <r>
      <rPr>
        <b/>
        <sz val="10"/>
        <color theme="1"/>
        <rFont val="Calibri"/>
        <family val="2"/>
        <scheme val="minor"/>
      </rPr>
      <t xml:space="preserve"> </t>
    </r>
    <r>
      <rPr>
        <sz val="10"/>
        <color rgb="FFFF0000"/>
        <rFont val="Calibri"/>
        <family val="2"/>
        <scheme val="minor"/>
      </rPr>
      <t>&gt; klopt niet toch?</t>
    </r>
  </si>
  <si>
    <t>Sterabonnement Limburg Maand (vol tarief) 1-ster*</t>
  </si>
  <si>
    <t xml:space="preserve"> €                          60.18</t>
  </si>
  <si>
    <t>Sterabonnement Limburg Maand (vol tarief) 2-ster*</t>
  </si>
  <si>
    <t xml:space="preserve"> €                          98.76</t>
  </si>
  <si>
    <t>Sterabonnement Limburg Maand (vol tarief) 3-ster*</t>
  </si>
  <si>
    <t xml:space="preserve"> €                        146.83</t>
  </si>
  <si>
    <t>Sterabonnement Limburg Maand (vol tarief) 4-ster*</t>
  </si>
  <si>
    <t xml:space="preserve"> €                        195.40</t>
  </si>
  <si>
    <t>Sterabonnement Limburg Maand (vol tarief) 5-ster*</t>
  </si>
  <si>
    <t xml:space="preserve"> €                        243.47</t>
  </si>
  <si>
    <t>Sterabonnement Limburg Maand (vol tarief) 6-ster*</t>
  </si>
  <si>
    <t xml:space="preserve"> €                        291.66</t>
  </si>
  <si>
    <t>Sterabonnement Limburg Maand (reductietarief) 1-ster*</t>
  </si>
  <si>
    <t xml:space="preserve"> €                          39.70</t>
  </si>
  <si>
    <t>Sterabonnement Limburg Maand (reductietarief) 2-ster*</t>
  </si>
  <si>
    <t xml:space="preserve"> €                          65.17</t>
  </si>
  <si>
    <t>Sterabonnement Limburg Maand (reductietarief) 3-ster*</t>
  </si>
  <si>
    <t xml:space="preserve"> €                          96.89</t>
  </si>
  <si>
    <t>Sterabonnement Limburg Maand (reductietarief) 4-ster*</t>
  </si>
  <si>
    <t xml:space="preserve"> €                        128.98</t>
  </si>
  <si>
    <t>Sterabonnement Limburg Maand (reductietarief) 5-ster*</t>
  </si>
  <si>
    <t xml:space="preserve"> €                        160.69</t>
  </si>
  <si>
    <t>Sterabonnement Limburg Maand (reductietarief) 6-ster*</t>
  </si>
  <si>
    <t>Sterabonnement Limburg Maand (Jeugd 12 t/m 18 jaar) 2-ster*</t>
  </si>
  <si>
    <t>Sterabonnement Limburg Maand (Jeugd 12 t/m 18 jaar)  3-ster*</t>
  </si>
  <si>
    <t>Sterabonnement Limburg Maand (Jeugd 12 t/m 18 jaar)  4-ster*</t>
  </si>
  <si>
    <t>Sterabonnement Limburg Maand (Jeugd 12 t/m 18 jaar)  5-ster*</t>
  </si>
  <si>
    <t>Sterabonnement Limburg Maand (Jeugd 12 t/m 18 jaar)  6-ster*</t>
  </si>
  <si>
    <t>Arriva Kids Vrij Limburg</t>
  </si>
  <si>
    <t>1038</t>
  </si>
  <si>
    <t>Limburg</t>
  </si>
  <si>
    <t>€0,00</t>
  </si>
  <si>
    <t xml:space="preserve">P&amp;R Maastricht Altijd Vrij </t>
  </si>
  <si>
    <t>ZL</t>
  </si>
  <si>
    <t>Arriva Traject Vrij Maand</t>
  </si>
  <si>
    <t>prijs afhankelijk van traject</t>
  </si>
  <si>
    <t>Reisproducten OV-chipkaart jaar</t>
  </si>
  <si>
    <t>Dal Voordeel Limburg (a-kaart)</t>
  </si>
  <si>
    <t>Dal Voordeel Limburg (kind)</t>
  </si>
  <si>
    <t>Dal Voordeel Limburg (tiener)</t>
  </si>
  <si>
    <t>Dal Voordeel Limburg (volwassen)</t>
  </si>
  <si>
    <t>Dal Voordeel Limburg (senior)</t>
  </si>
  <si>
    <t>Sterabonnement Limburg Jaar (vol tarief) 1-ster*</t>
  </si>
  <si>
    <t xml:space="preserve"> € 601,81 </t>
  </si>
  <si>
    <t>Sterabonnement Limburg Jaar (vol tarief) 2-ster*</t>
  </si>
  <si>
    <t xml:space="preserve"> € 987,61 </t>
  </si>
  <si>
    <t>Sterabonnement Limburg Jaar (vol tarief) 3-ster*</t>
  </si>
  <si>
    <t xml:space="preserve"> € 1.468,31 </t>
  </si>
  <si>
    <t>Sterabonnement Limburg Jaar (vol tarief) 4-ster*</t>
  </si>
  <si>
    <t xml:space="preserve"> € 1.953,99 </t>
  </si>
  <si>
    <t>Sterabonnement Limburg Jaar (vol tarief) 5-ster*</t>
  </si>
  <si>
    <t xml:space="preserve"> € 2.434,69 </t>
  </si>
  <si>
    <t>Sterabonnement Limburg Jaar (vol tarief) 6-ster*</t>
  </si>
  <si>
    <t xml:space="preserve"> € 2.916,63 </t>
  </si>
  <si>
    <t>Sterabonnement Limburg Jaar (reductietarief) 1-ster*</t>
  </si>
  <si>
    <t xml:space="preserve"> € 397,04 </t>
  </si>
  <si>
    <t>Sterabonnement Limburg Jaar (reductietarief) 2-ster*</t>
  </si>
  <si>
    <t xml:space="preserve"> € 651,75 </t>
  </si>
  <si>
    <t>Sterabonnement Limburg Jaar (reductietarief) 3-ster*</t>
  </si>
  <si>
    <t xml:space="preserve"> € 968,88 </t>
  </si>
  <si>
    <t>Sterabonnement Limburg Jaar (reductietarief) 4-ster*</t>
  </si>
  <si>
    <t xml:space="preserve"> € 1.289,76 </t>
  </si>
  <si>
    <t>Sterabonnement Limburg Jaar (reductietarief) 5-ster*</t>
  </si>
  <si>
    <t xml:space="preserve"> € 1.606,90 </t>
  </si>
  <si>
    <t>Sterabonnement Limburg Jaar (reductietarief) 6-ster*</t>
  </si>
  <si>
    <t xml:space="preserve"> € 1.925,28 </t>
  </si>
  <si>
    <t>Arriva Traject Vrij Jaar</t>
  </si>
  <si>
    <t>Arriva Samen Voor Groen (a-kaart)</t>
  </si>
  <si>
    <t xml:space="preserve"> € 0,216 </t>
  </si>
  <si>
    <t>?</t>
  </si>
  <si>
    <t>Arriva Samen Voor Groen (kind)</t>
  </si>
  <si>
    <t xml:space="preserve"> € 0,144 </t>
  </si>
  <si>
    <t>Arriva Samen Voor Groen (tiener)</t>
  </si>
  <si>
    <t>Arriva Samen Voor Groen (volwassenen)</t>
  </si>
  <si>
    <t>Arriva Samen Voor Groen (senior)</t>
  </si>
  <si>
    <t>Losse Kaartverkoop</t>
  </si>
  <si>
    <t>Ritkaart Limburg Stad</t>
  </si>
  <si>
    <t>Ritkaart Limburg Stad (CT wederverkoop)</t>
  </si>
  <si>
    <t>Ritkaart Limburg Streek</t>
  </si>
  <si>
    <t>Ritkaart Limburg Streek (CT wederverkoop)</t>
  </si>
  <si>
    <t>Dagkaart Limburg Bus</t>
  </si>
  <si>
    <t>Dagkaart Limburg Bus (CT wederverkoop)</t>
  </si>
  <si>
    <t>Ja (e-ticket)</t>
  </si>
  <si>
    <t>Dal Dagkaart Limburg Bus</t>
  </si>
  <si>
    <t>Dal Dagkaart Limburg Bus (CT wederverkoop)</t>
  </si>
  <si>
    <t>Enkele reis Aachen spits</t>
  </si>
  <si>
    <t>Retour Aachen spits</t>
  </si>
  <si>
    <t>Zl</t>
  </si>
  <si>
    <t>Enkele reis Aachen dal (Dal Dagkaart Limburg Bus)</t>
  </si>
  <si>
    <t>Retour Aachen dal (Dagkaart Limburg Bus)</t>
  </si>
  <si>
    <t>Dal Dagkaart Zuid Limburg Trein en Bus</t>
  </si>
  <si>
    <t xml:space="preserve"> € 15,45 </t>
  </si>
  <si>
    <t>Dal Dagkaart Noord en Midden Limburg Trein en Bus</t>
  </si>
  <si>
    <t xml:space="preserve"> € 24,30 </t>
  </si>
  <si>
    <t>Dal Dagkaart Limburg Trein en Bus</t>
  </si>
  <si>
    <t xml:space="preserve"> € 30,30 </t>
  </si>
  <si>
    <t>Dagkaart Fiets Bus</t>
  </si>
  <si>
    <t xml:space="preserve"> € 4,95 </t>
  </si>
  <si>
    <t>Dagkaart Fiets Bus en Trein</t>
  </si>
  <si>
    <t xml:space="preserve"> € 7,40 </t>
  </si>
  <si>
    <t xml:space="preserve">euregioticket </t>
  </si>
  <si>
    <t>euregioticket Fahrrad</t>
  </si>
  <si>
    <t>Ritkaart P+R Maastricht</t>
  </si>
  <si>
    <t xml:space="preserve"> € 2,45 </t>
  </si>
  <si>
    <t>ja P+R</t>
  </si>
  <si>
    <t>Nee</t>
  </si>
  <si>
    <t>P+R groepsticket Maastricht</t>
  </si>
  <si>
    <t xml:space="preserve"> € 6,15 </t>
  </si>
  <si>
    <t>Actietickets</t>
  </si>
  <si>
    <t>OV-ToerPas dagkaart bus</t>
  </si>
  <si>
    <t xml:space="preserve"> € 8,35 </t>
  </si>
  <si>
    <t>OV-ToerPas 2-dagenkaart bus</t>
  </si>
  <si>
    <t xml:space="preserve"> € 12,53 </t>
  </si>
  <si>
    <t>OV-ToerPas dagkaart bus &amp; trein</t>
  </si>
  <si>
    <t>OV-ToerPas 2-dagenkaart bus &amp; trein</t>
  </si>
  <si>
    <t xml:space="preserve"> € 21,63 </t>
  </si>
  <si>
    <t>Breng (lijn 83 Milsbeek helweg - Nijmegen)</t>
  </si>
  <si>
    <t>Kidskaart Breng</t>
  </si>
  <si>
    <t xml:space="preserve"> € 1,30 </t>
  </si>
  <si>
    <t>Ritkaart Breng €2,-</t>
  </si>
  <si>
    <t xml:space="preserve"> € 2,70 </t>
  </si>
  <si>
    <t>Ritkaart Breng €4,-</t>
  </si>
  <si>
    <t xml:space="preserve"> € 5,40 </t>
  </si>
  <si>
    <t>Dagkaart Breng</t>
  </si>
  <si>
    <t xml:space="preserve"> € 13,50 </t>
  </si>
  <si>
    <t>Regionale tarieven West-Brabant</t>
  </si>
  <si>
    <t> </t>
  </si>
  <si>
    <t>Capping 2025 op</t>
  </si>
  <si>
    <t>Acceptatie OVpay</t>
  </si>
  <si>
    <t>Verkoop OV Servicebalie OVpay</t>
  </si>
  <si>
    <t>Verkoop Servicebalie Overig (KVA Alles in 1 Zuil)</t>
  </si>
  <si>
    <t>DC Light of POS bus</t>
  </si>
  <si>
    <t>Handheld Toezichthouder</t>
  </si>
  <si>
    <t>Verkoop Backoffice OVpay</t>
  </si>
  <si>
    <t>Verkoop Webshop OVpay</t>
  </si>
  <si>
    <t xml:space="preserve">LIMBURG OVpay </t>
  </si>
  <si>
    <t>n.v.t.</t>
  </si>
  <si>
    <t xml:space="preserve">LIMBURG Reisproducten OVpay maand (doorlopend) </t>
  </si>
  <si>
    <t>Dal Korting</t>
  </si>
  <si>
    <t xml:space="preserve"> n.v.t. </t>
  </si>
  <si>
    <t>Voordeel Jeugd</t>
  </si>
  <si>
    <t xml:space="preserve"> gratis </t>
  </si>
  <si>
    <t>Voordeel</t>
  </si>
  <si>
    <t>LIMBURG Reisproducten OVpay dag of doorlopend maand</t>
  </si>
  <si>
    <t>Max Dal Dag</t>
  </si>
  <si>
    <t>Regio (ZL / NML)</t>
  </si>
  <si>
    <t>1.7.23</t>
  </si>
  <si>
    <t>Einzel-Ticket Kinder Preisstufe H2</t>
  </si>
  <si>
    <t>via DB /amadeus systeem</t>
  </si>
  <si>
    <t>Einzel-Ticket Erwachsene Preisstufe H2</t>
  </si>
  <si>
    <t>Einzel-Ticket Kinder Preisstufe H3</t>
  </si>
  <si>
    <t>Einzel-Ticket Erwachsene Preisstufe H3</t>
  </si>
  <si>
    <t>Wochen-Ticket Preisstufe H2</t>
  </si>
  <si>
    <t xml:space="preserve">Wochen-Ticket Preisstufe H3 </t>
  </si>
  <si>
    <t>Wochen-Ticket Preisstufe H4</t>
  </si>
  <si>
    <t xml:space="preserve">Monats-Ticket Preisstufe H2 </t>
  </si>
  <si>
    <t>Monats-Ticket Preisstufe H3</t>
  </si>
  <si>
    <t>Monats-Ticket Preisstufe H4</t>
  </si>
  <si>
    <t>Einzel-Ticket Erwachsene City-XL Aachen</t>
  </si>
  <si>
    <t>Einzel-Ticket Kinder Flugs-Ticket</t>
  </si>
  <si>
    <t>Einzel-Ticket Erwachsene Flugs-Ticket</t>
  </si>
  <si>
    <t>Wochen-Ticket Preisstufe 1</t>
  </si>
  <si>
    <t>Wochen-Ticket Preisstufe 2</t>
  </si>
  <si>
    <t>Wochen-Ticket Preisstufe 3</t>
  </si>
  <si>
    <t>Wochen-Ticket Preisstufe 4</t>
  </si>
  <si>
    <t xml:space="preserve">24-Stunden-Ticket 5 Personen Kreis Heinsberg </t>
  </si>
  <si>
    <t>24-Stunden-Ticket 5 Personen Preisstufe 1</t>
  </si>
  <si>
    <t>24-Stunden-Ticket 5 Personen Preisstufe 2</t>
  </si>
  <si>
    <t>24-Stunden-Ticket 5 Personen Preisstufe 3</t>
  </si>
  <si>
    <t>24-Stunden-Ticket 5 Personen Preisstufe 4</t>
  </si>
  <si>
    <t xml:space="preserve">24-Stunden-Ticket 1 Person Kreis Heinsberg </t>
  </si>
  <si>
    <t>24-Stunden-Ticket 1 Person Preisstufe 1</t>
  </si>
  <si>
    <t>24-Stunden-Ticket 1 Person Preisstufe 2</t>
  </si>
  <si>
    <t>24-Stunden-Ticket 1 Person Preisstufe 3</t>
  </si>
  <si>
    <t>24-Stunden-Ticket 1 Person Preisstufe 4</t>
  </si>
  <si>
    <t>Einzel-Ticket Kinder Preisstufe 1</t>
  </si>
  <si>
    <t>Einzel-Ticket Erwachsene Preisstufe 1</t>
  </si>
  <si>
    <t>Einzel-Ticket Kinder Preisstufe 2</t>
  </si>
  <si>
    <t>Einzel-Ticket Erwachsene Preisstufe 2</t>
  </si>
  <si>
    <t>Einzel-Ticket Kinder Preisstufe 3</t>
  </si>
  <si>
    <t>Einzel-Ticket Erwachsene Preisstufe 3</t>
  </si>
  <si>
    <t>Einzel-Ticket Kinder Preisstufe 4</t>
  </si>
  <si>
    <t>Einzel-Ticket Erwachsene Preisstufe 4</t>
  </si>
  <si>
    <t>Einzel-Ticket Kinder K</t>
  </si>
  <si>
    <t>Einzel-Ticket Erwachsene K</t>
  </si>
  <si>
    <t>Einzel-Ticket Fahrrad</t>
  </si>
  <si>
    <t>24-Stunden-Ticket Fahrrad</t>
  </si>
  <si>
    <t>SchöneFahrtTicket NRW Ki. 2. Klasse</t>
  </si>
  <si>
    <t>SchöneFahrtTicket NRW Erw. 2. Klasse</t>
  </si>
  <si>
    <t>SchönerTagTicket NRW Single 2. Klasse</t>
  </si>
  <si>
    <t>SchönerTagTicket NRW 5 Personen 2. Klasse</t>
  </si>
  <si>
    <t>SchöneFerienTicket NRW Sommerferien 2. Klasse</t>
  </si>
  <si>
    <t>SchöneFerienTicket NRW Oster/Herbst/Winterferien 2. Klasse</t>
  </si>
  <si>
    <t>Tarief-gebied</t>
  </si>
  <si>
    <t>11 en 13</t>
  </si>
  <si>
    <t>Arriva Limburg</t>
  </si>
  <si>
    <t>Exclusief kaarttoeslag</t>
  </si>
  <si>
    <t>Tarief-gebied code</t>
  </si>
  <si>
    <t>65536 en 262144</t>
  </si>
  <si>
    <t>! Denk aan doorgaand oplopende prijzen</t>
  </si>
  <si>
    <t>Prijzen op jaarbasis</t>
  </si>
  <si>
    <t>Prijzen op maandbasis</t>
  </si>
  <si>
    <t>Codering</t>
  </si>
  <si>
    <t>Prijstabel</t>
  </si>
  <si>
    <t>Tarief-eenheden</t>
  </si>
  <si>
    <t>enkel reis 1e klas vol</t>
  </si>
  <si>
    <t>enkele reis 2e klas vol</t>
  </si>
  <si>
    <t>enkele reis 1e klas 50%</t>
  </si>
  <si>
    <t>enkele reis 2e klas 50%</t>
  </si>
  <si>
    <t>enkele reis 1e klas 40%</t>
  </si>
  <si>
    <t>enkele reis 2e klas 40%</t>
  </si>
  <si>
    <t>enkele reis 1e klas 20%</t>
  </si>
  <si>
    <t>enkele reis 2e klas 20%</t>
  </si>
  <si>
    <t xml:space="preserve"> retour 1e klas vol</t>
  </si>
  <si>
    <t>retour 2e klas vol</t>
  </si>
  <si>
    <t>retour 1e klas 50%</t>
  </si>
  <si>
    <t>retour 2e klas 50%</t>
  </si>
  <si>
    <t>retour 1e klas 40%</t>
  </si>
  <si>
    <t>retour 2e klas 40%</t>
  </si>
  <si>
    <t>retour 1e klas 20%</t>
  </si>
  <si>
    <t>retour 2e klas 20%</t>
  </si>
  <si>
    <t>TV zakelijk 1e klas</t>
  </si>
  <si>
    <t>TV zakelijk 2e klas</t>
  </si>
  <si>
    <t>TVR Flex 1e klas</t>
  </si>
  <si>
    <t>TVR FLex 2e klas</t>
  </si>
  <si>
    <t>NS Traject Vrij Prepaid 1 mnd 1e klas</t>
  </si>
  <si>
    <t>NS Traject Vrij Prepaid 1 mnd 2e klas</t>
  </si>
  <si>
    <t>NS Traject Vrij Prepaid 3 mnd 1e klas</t>
  </si>
  <si>
    <t>NS Traject Vrij Prepaid 3 mnd 2e klas</t>
  </si>
  <si>
    <t>00001,12</t>
  </si>
  <si>
    <t>00000,67</t>
  </si>
  <si>
    <t>00000,90</t>
  </si>
  <si>
    <t>00002,24</t>
  </si>
  <si>
    <t>00001,34</t>
  </si>
  <si>
    <t>00001,79</t>
  </si>
  <si>
    <t>00038,70</t>
  </si>
  <si>
    <t>00034,60</t>
  </si>
  <si>
    <t>00046,44</t>
  </si>
  <si>
    <t>00041,52</t>
  </si>
  <si>
    <t>00116,10</t>
  </si>
  <si>
    <t>00103,80</t>
  </si>
  <si>
    <t>00000,89</t>
  </si>
  <si>
    <t>00000,80</t>
  </si>
  <si>
    <t>00001,19</t>
  </si>
  <si>
    <t>00001,07</t>
  </si>
  <si>
    <t>00002,98</t>
  </si>
  <si>
    <t>00002,68</t>
  </si>
  <si>
    <t>00001,61</t>
  </si>
  <si>
    <t>00002,38</t>
  </si>
  <si>
    <t>00002,14</t>
  </si>
  <si>
    <t>00001,87</t>
  </si>
  <si>
    <t>00001,56</t>
  </si>
  <si>
    <t>00000,94</t>
  </si>
  <si>
    <t>00001,50</t>
  </si>
  <si>
    <t>00001,25</t>
  </si>
  <si>
    <t>00003,74</t>
  </si>
  <si>
    <t>00003,12</t>
  </si>
  <si>
    <t>00002,99</t>
  </si>
  <si>
    <t>00002,50</t>
  </si>
  <si>
    <t>00048,70</t>
  </si>
  <si>
    <t>00040,30</t>
  </si>
  <si>
    <t>00058,44</t>
  </si>
  <si>
    <t>00048,36</t>
  </si>
  <si>
    <t>00146,10</t>
  </si>
  <si>
    <t>00120,90</t>
  </si>
  <si>
    <t>00002,25</t>
  </si>
  <si>
    <t>00001,35</t>
  </si>
  <si>
    <t>00001,80</t>
  </si>
  <si>
    <t>00001,43</t>
  </si>
  <si>
    <t>00004,50</t>
  </si>
  <si>
    <t>00003,58</t>
  </si>
  <si>
    <t>00002,70</t>
  </si>
  <si>
    <t>00002,15</t>
  </si>
  <si>
    <t>00003,60</t>
  </si>
  <si>
    <t>00002,86</t>
  </si>
  <si>
    <t>00058,90</t>
  </si>
  <si>
    <t>00046,50</t>
  </si>
  <si>
    <t>00070,68</t>
  </si>
  <si>
    <t>00055,80</t>
  </si>
  <si>
    <t>00176,70</t>
  </si>
  <si>
    <t>00139,50</t>
  </si>
  <si>
    <t>00002,62</t>
  </si>
  <si>
    <t>00002,01</t>
  </si>
  <si>
    <t>00001,57</t>
  </si>
  <si>
    <t>00001,21</t>
  </si>
  <si>
    <t>00002,10</t>
  </si>
  <si>
    <t>00005,24</t>
  </si>
  <si>
    <t>00004,02</t>
  </si>
  <si>
    <t>00003,14</t>
  </si>
  <si>
    <t>00002,41</t>
  </si>
  <si>
    <t>00004,19</t>
  </si>
  <si>
    <t>00003,22</t>
  </si>
  <si>
    <t>00068,80</t>
  </si>
  <si>
    <t>00052,40</t>
  </si>
  <si>
    <t>00082,56</t>
  </si>
  <si>
    <t>00062,88</t>
  </si>
  <si>
    <t>00206,40</t>
  </si>
  <si>
    <t>00157,20</t>
  </si>
  <si>
    <t>00003,00</t>
  </si>
  <si>
    <t>00002,23</t>
  </si>
  <si>
    <t>00002,40</t>
  </si>
  <si>
    <t>00001,78</t>
  </si>
  <si>
    <t>00006,00</t>
  </si>
  <si>
    <t>00004,46</t>
  </si>
  <si>
    <t>00004,80</t>
  </si>
  <si>
    <t>00003,57</t>
  </si>
  <si>
    <t>00079,10</t>
  </si>
  <si>
    <t>00058,50</t>
  </si>
  <si>
    <t>00094,92</t>
  </si>
  <si>
    <t>00070,20</t>
  </si>
  <si>
    <t>00237,30</t>
  </si>
  <si>
    <t>00175,50</t>
  </si>
  <si>
    <t>00003,38</t>
  </si>
  <si>
    <t>00002,45</t>
  </si>
  <si>
    <t>00002,03</t>
  </si>
  <si>
    <t>00001,47</t>
  </si>
  <si>
    <t>00001,96</t>
  </si>
  <si>
    <t>00006,76</t>
  </si>
  <si>
    <t>00004,90</t>
  </si>
  <si>
    <t>00004,06</t>
  </si>
  <si>
    <t>00002,94</t>
  </si>
  <si>
    <t>00005,41</t>
  </si>
  <si>
    <t>00003,92</t>
  </si>
  <si>
    <t>00089,00</t>
  </si>
  <si>
    <t>00064,10</t>
  </si>
  <si>
    <t>00106,80</t>
  </si>
  <si>
    <t>00076,92</t>
  </si>
  <si>
    <t>00267,00</t>
  </si>
  <si>
    <t>00192,30</t>
  </si>
  <si>
    <t>00003,76</t>
  </si>
  <si>
    <t>00002,26</t>
  </si>
  <si>
    <t>00003,01</t>
  </si>
  <si>
    <t>00007,52</t>
  </si>
  <si>
    <t>00005,36</t>
  </si>
  <si>
    <t>00004,51</t>
  </si>
  <si>
    <t>00006,02</t>
  </si>
  <si>
    <t>00004,29</t>
  </si>
  <si>
    <t>00098,90</t>
  </si>
  <si>
    <t>00070,00</t>
  </si>
  <si>
    <t>00118,68</t>
  </si>
  <si>
    <t>00084,00</t>
  </si>
  <si>
    <t>00296,70</t>
  </si>
  <si>
    <t>00210,00</t>
  </si>
  <si>
    <t>00004,13</t>
  </si>
  <si>
    <t>00002,90</t>
  </si>
  <si>
    <t>00002,48</t>
  </si>
  <si>
    <t>00001,74</t>
  </si>
  <si>
    <t>00003,30</t>
  </si>
  <si>
    <t>00002,32</t>
  </si>
  <si>
    <t>00008,26</t>
  </si>
  <si>
    <t>00005,80</t>
  </si>
  <si>
    <t>00004,96</t>
  </si>
  <si>
    <t>00003,48</t>
  </si>
  <si>
    <t>00006,61</t>
  </si>
  <si>
    <t>00004,64</t>
  </si>
  <si>
    <t>00108,70</t>
  </si>
  <si>
    <t>00075,80</t>
  </si>
  <si>
    <t>00130,44</t>
  </si>
  <si>
    <t>00090,96</t>
  </si>
  <si>
    <t>00326,10</t>
  </si>
  <si>
    <t>00227,40</t>
  </si>
  <si>
    <t>00002,71</t>
  </si>
  <si>
    <t>00003,61</t>
  </si>
  <si>
    <t>00009,02</t>
  </si>
  <si>
    <t>00006,24</t>
  </si>
  <si>
    <t>00007,22</t>
  </si>
  <si>
    <t>00004,99</t>
  </si>
  <si>
    <t>00117,90</t>
  </si>
  <si>
    <t>00080,90</t>
  </si>
  <si>
    <t>00141,48</t>
  </si>
  <si>
    <t>00097,08</t>
  </si>
  <si>
    <t>00353,70</t>
  </si>
  <si>
    <t>00242,70</t>
  </si>
  <si>
    <t>00004,89</t>
  </si>
  <si>
    <t>00003,35</t>
  </si>
  <si>
    <t>00002,93</t>
  </si>
  <si>
    <t>00003,91</t>
  </si>
  <si>
    <t>00009,78</t>
  </si>
  <si>
    <t>00006,70</t>
  </si>
  <si>
    <t>00005,87</t>
  </si>
  <si>
    <t>00007,82</t>
  </si>
  <si>
    <t>00125,80</t>
  </si>
  <si>
    <t>00085,60</t>
  </si>
  <si>
    <t>00150,96</t>
  </si>
  <si>
    <t>00102,72</t>
  </si>
  <si>
    <t>00377,40</t>
  </si>
  <si>
    <t>00256,80</t>
  </si>
  <si>
    <t>00005,26</t>
  </si>
  <si>
    <t>00003,16</t>
  </si>
  <si>
    <t>00004,21</t>
  </si>
  <si>
    <t>00010,52</t>
  </si>
  <si>
    <t>00007,14</t>
  </si>
  <si>
    <t>00006,31</t>
  </si>
  <si>
    <t>00004,28</t>
  </si>
  <si>
    <t>00008,42</t>
  </si>
  <si>
    <t>00005,71</t>
  </si>
  <si>
    <t>00139,90</t>
  </si>
  <si>
    <t>00094,20</t>
  </si>
  <si>
    <t>00167,88</t>
  </si>
  <si>
    <t>00113,04</t>
  </si>
  <si>
    <t>00419,70</t>
  </si>
  <si>
    <t>00282,60</t>
  </si>
  <si>
    <t>00005,64</t>
  </si>
  <si>
    <t>00003,79</t>
  </si>
  <si>
    <t>00002,27</t>
  </si>
  <si>
    <t>00003,03</t>
  </si>
  <si>
    <t>00011,28</t>
  </si>
  <si>
    <t>00007,58</t>
  </si>
  <si>
    <t>00006,77</t>
  </si>
  <si>
    <t>00004,55</t>
  </si>
  <si>
    <t>00006,06</t>
  </si>
  <si>
    <t>00145,20</t>
  </si>
  <si>
    <t>00097,30</t>
  </si>
  <si>
    <t>00174,24</t>
  </si>
  <si>
    <t>00116,76</t>
  </si>
  <si>
    <t>00435,60</t>
  </si>
  <si>
    <t>00291,90</t>
  </si>
  <si>
    <t>00004,82</t>
  </si>
  <si>
    <t>00012,04</t>
  </si>
  <si>
    <t>00008,04</t>
  </si>
  <si>
    <t>00009,63</t>
  </si>
  <si>
    <t>00006,43</t>
  </si>
  <si>
    <t>00154,40</t>
  </si>
  <si>
    <t>00102,50</t>
  </si>
  <si>
    <t>00185,28</t>
  </si>
  <si>
    <t>00123,00</t>
  </si>
  <si>
    <t>00463,20</t>
  </si>
  <si>
    <t>00307,50</t>
  </si>
  <si>
    <t>00006,39</t>
  </si>
  <si>
    <t>00004,24</t>
  </si>
  <si>
    <t>00003,83</t>
  </si>
  <si>
    <t>00002,54</t>
  </si>
  <si>
    <t>00005,11</t>
  </si>
  <si>
    <t>00003,39</t>
  </si>
  <si>
    <t>00012,78</t>
  </si>
  <si>
    <t>00008,48</t>
  </si>
  <si>
    <t>00007,67</t>
  </si>
  <si>
    <t>00005,09</t>
  </si>
  <si>
    <t>00010,22</t>
  </si>
  <si>
    <t>00006,78</t>
  </si>
  <si>
    <t>00163,30</t>
  </si>
  <si>
    <t>00107,70</t>
  </si>
  <si>
    <t>00195,96</t>
  </si>
  <si>
    <t>00129,24</t>
  </si>
  <si>
    <t>00489,90</t>
  </si>
  <si>
    <t>00323,10</t>
  </si>
  <si>
    <t>00005,42</t>
  </si>
  <si>
    <t>00013,54</t>
  </si>
  <si>
    <t>00008,92</t>
  </si>
  <si>
    <t>00008,12</t>
  </si>
  <si>
    <t>00005,35</t>
  </si>
  <si>
    <t>00010,83</t>
  </si>
  <si>
    <t>00177,20</t>
  </si>
  <si>
    <t>00115,80</t>
  </si>
  <si>
    <t>00212,64</t>
  </si>
  <si>
    <t>00138,96</t>
  </si>
  <si>
    <t>00531,60</t>
  </si>
  <si>
    <t>00347,40</t>
  </si>
  <si>
    <t>00007,15</t>
  </si>
  <si>
    <t>00004,68</t>
  </si>
  <si>
    <t>00002,81</t>
  </si>
  <si>
    <t>00005,72</t>
  </si>
  <si>
    <t>00014,30</t>
  </si>
  <si>
    <t>00009,36</t>
  </si>
  <si>
    <t>00008,58</t>
  </si>
  <si>
    <t>00005,62</t>
  </si>
  <si>
    <t>00011,44</t>
  </si>
  <si>
    <t>00007,49</t>
  </si>
  <si>
    <t>00185,20</t>
  </si>
  <si>
    <t>00120,70</t>
  </si>
  <si>
    <t>00222,24</t>
  </si>
  <si>
    <t>00144,84</t>
  </si>
  <si>
    <t>00555,60</t>
  </si>
  <si>
    <t>00362,10</t>
  </si>
  <si>
    <t>00007,53</t>
  </si>
  <si>
    <t>00004,91</t>
  </si>
  <si>
    <t>00004,52</t>
  </si>
  <si>
    <t>00002,95</t>
  </si>
  <si>
    <t>00003,93</t>
  </si>
  <si>
    <t>00015,06</t>
  </si>
  <si>
    <t>00009,82</t>
  </si>
  <si>
    <t>00009,04</t>
  </si>
  <si>
    <t>00005,89</t>
  </si>
  <si>
    <t>00012,05</t>
  </si>
  <si>
    <t>00007,86</t>
  </si>
  <si>
    <t>00199,70</t>
  </si>
  <si>
    <t>00129,50</t>
  </si>
  <si>
    <t>00239,64</t>
  </si>
  <si>
    <t>00155,40</t>
  </si>
  <si>
    <t>00599,10</t>
  </si>
  <si>
    <t>00388,50</t>
  </si>
  <si>
    <t>00007,90</t>
  </si>
  <si>
    <t>00005,13</t>
  </si>
  <si>
    <t>00004,74</t>
  </si>
  <si>
    <t>00003,08</t>
  </si>
  <si>
    <t>00006,32</t>
  </si>
  <si>
    <t>00004,10</t>
  </si>
  <si>
    <t>00015,80</t>
  </si>
  <si>
    <t>00010,26</t>
  </si>
  <si>
    <t>00009,48</t>
  </si>
  <si>
    <t>00006,16</t>
  </si>
  <si>
    <t>00012,64</t>
  </si>
  <si>
    <t>00008,21</t>
  </si>
  <si>
    <t>00208,50</t>
  </si>
  <si>
    <t>00134,40</t>
  </si>
  <si>
    <t>00250,20</t>
  </si>
  <si>
    <t>00161,28</t>
  </si>
  <si>
    <t>00625,50</t>
  </si>
  <si>
    <t>00403,20</t>
  </si>
  <si>
    <t>00008,28</t>
  </si>
  <si>
    <t>00004,97</t>
  </si>
  <si>
    <t>00003,21</t>
  </si>
  <si>
    <t>00006,62</t>
  </si>
  <si>
    <t>00016,56</t>
  </si>
  <si>
    <t>00010,70</t>
  </si>
  <si>
    <t>00009,94</t>
  </si>
  <si>
    <t>00006,42</t>
  </si>
  <si>
    <t>00013,25</t>
  </si>
  <si>
    <t>00008,56</t>
  </si>
  <si>
    <t>00216,60</t>
  </si>
  <si>
    <t>00139,30</t>
  </si>
  <si>
    <t>00259,92</t>
  </si>
  <si>
    <t>00167,16</t>
  </si>
  <si>
    <t>00649,80</t>
  </si>
  <si>
    <t>00417,90</t>
  </si>
  <si>
    <t>00008,66</t>
  </si>
  <si>
    <t>00005,58</t>
  </si>
  <si>
    <t>00005,20</t>
  </si>
  <si>
    <t>00006,93</t>
  </si>
  <si>
    <t>00017,32</t>
  </si>
  <si>
    <t>00011,16</t>
  </si>
  <si>
    <t>00010,39</t>
  </si>
  <si>
    <t>00013,86</t>
  </si>
  <si>
    <t>00008,93</t>
  </si>
  <si>
    <t>00230,80</t>
  </si>
  <si>
    <t>00148,00</t>
  </si>
  <si>
    <t>00276,96</t>
  </si>
  <si>
    <t>00177,60</t>
  </si>
  <si>
    <t>00692,40</t>
  </si>
  <si>
    <t>00444,00</t>
  </si>
  <si>
    <t>00009,03</t>
  </si>
  <si>
    <t>00018,06</t>
  </si>
  <si>
    <t>00011,60</t>
  </si>
  <si>
    <t>00010,84</t>
  </si>
  <si>
    <t>00006,96</t>
  </si>
  <si>
    <t>00014,45</t>
  </si>
  <si>
    <t>00009,28</t>
  </si>
  <si>
    <t>00239,60</t>
  </si>
  <si>
    <t>00153,20</t>
  </si>
  <si>
    <t>00287,52</t>
  </si>
  <si>
    <t>00183,84</t>
  </si>
  <si>
    <t>00718,80</t>
  </si>
  <si>
    <t>00459,60</t>
  </si>
  <si>
    <t>00009,41</t>
  </si>
  <si>
    <t>00005,65</t>
  </si>
  <si>
    <t>00018,82</t>
  </si>
  <si>
    <t>00011,29</t>
  </si>
  <si>
    <t>00248,20</t>
  </si>
  <si>
    <t>00158,20</t>
  </si>
  <si>
    <t>00297,84</t>
  </si>
  <si>
    <t>00189,84</t>
  </si>
  <si>
    <t>00744,60</t>
  </si>
  <si>
    <t>00474,60</t>
  </si>
  <si>
    <t>00009,79</t>
  </si>
  <si>
    <t>00006,25</t>
  </si>
  <si>
    <t>00003,75</t>
  </si>
  <si>
    <t>00007,83</t>
  </si>
  <si>
    <t>00005,00</t>
  </si>
  <si>
    <t>00019,58</t>
  </si>
  <si>
    <t>00012,50</t>
  </si>
  <si>
    <t>00011,75</t>
  </si>
  <si>
    <t>00007,50</t>
  </si>
  <si>
    <t>00015,66</t>
  </si>
  <si>
    <t>00010,00</t>
  </si>
  <si>
    <t>00259,00</t>
  </si>
  <si>
    <t>00164,20</t>
  </si>
  <si>
    <t>00310,80</t>
  </si>
  <si>
    <t>00197,04</t>
  </si>
  <si>
    <t>00777,00</t>
  </si>
  <si>
    <t>00492,60</t>
  </si>
  <si>
    <t>00010,16</t>
  </si>
  <si>
    <t>00006,47</t>
  </si>
  <si>
    <t>00006,10</t>
  </si>
  <si>
    <t>00003,88</t>
  </si>
  <si>
    <t>00008,13</t>
  </si>
  <si>
    <t>00005,18</t>
  </si>
  <si>
    <t>00020,32</t>
  </si>
  <si>
    <t>00012,94</t>
  </si>
  <si>
    <t>00012,19</t>
  </si>
  <si>
    <t>00007,76</t>
  </si>
  <si>
    <t>00016,26</t>
  </si>
  <si>
    <t>00010,35</t>
  </si>
  <si>
    <t>00268,00</t>
  </si>
  <si>
    <t>00169,70</t>
  </si>
  <si>
    <t>00321,60</t>
  </si>
  <si>
    <t>00203,64</t>
  </si>
  <si>
    <t>00804,00</t>
  </si>
  <si>
    <t>00509,10</t>
  </si>
  <si>
    <t>00010,54</t>
  </si>
  <si>
    <t>00006,69</t>
  </si>
  <si>
    <t>00004,01</t>
  </si>
  <si>
    <t>00008,43</t>
  </si>
  <si>
    <t>00021,08</t>
  </si>
  <si>
    <t>00013,38</t>
  </si>
  <si>
    <t>00012,65</t>
  </si>
  <si>
    <t>00008,03</t>
  </si>
  <si>
    <t>00016,86</t>
  </si>
  <si>
    <t>00281,90</t>
  </si>
  <si>
    <t>00178,30</t>
  </si>
  <si>
    <t>00338,28</t>
  </si>
  <si>
    <t>00213,96</t>
  </si>
  <si>
    <t>00845,70</t>
  </si>
  <si>
    <t>00534,90</t>
  </si>
  <si>
    <t>00010,92</t>
  </si>
  <si>
    <t>00006,91</t>
  </si>
  <si>
    <t>00006,55</t>
  </si>
  <si>
    <t>00004,15</t>
  </si>
  <si>
    <t>00008,74</t>
  </si>
  <si>
    <t>00005,53</t>
  </si>
  <si>
    <t>00021,84</t>
  </si>
  <si>
    <t>00013,82</t>
  </si>
  <si>
    <t>00013,10</t>
  </si>
  <si>
    <t>00008,29</t>
  </si>
  <si>
    <t>00017,47</t>
  </si>
  <si>
    <t>00011,06</t>
  </si>
  <si>
    <t>00290,60</t>
  </si>
  <si>
    <t>00183,10</t>
  </si>
  <si>
    <t>00348,72</t>
  </si>
  <si>
    <t>00219,72</t>
  </si>
  <si>
    <t>00871,80</t>
  </si>
  <si>
    <t>00549,30</t>
  </si>
  <si>
    <t>00011,30</t>
  </si>
  <si>
    <t>00022,60</t>
  </si>
  <si>
    <t>00014,28</t>
  </si>
  <si>
    <t>00013,56</t>
  </si>
  <si>
    <t>00008,57</t>
  </si>
  <si>
    <t>00018,08</t>
  </si>
  <si>
    <t>00011,42</t>
  </si>
  <si>
    <t>00299,20</t>
  </si>
  <si>
    <t>00188,30</t>
  </si>
  <si>
    <t>00359,04</t>
  </si>
  <si>
    <t>00225,96</t>
  </si>
  <si>
    <t>00897,60</t>
  </si>
  <si>
    <t>00564,90</t>
  </si>
  <si>
    <t>00011,67</t>
  </si>
  <si>
    <t>00007,36</t>
  </si>
  <si>
    <t>00007,00</t>
  </si>
  <si>
    <t>00004,42</t>
  </si>
  <si>
    <t>00009,34</t>
  </si>
  <si>
    <t>00023,34</t>
  </si>
  <si>
    <t>00014,72</t>
  </si>
  <si>
    <t>00014,00</t>
  </si>
  <si>
    <t>00008,83</t>
  </si>
  <si>
    <t>00018,67</t>
  </si>
  <si>
    <t>00011,78</t>
  </si>
  <si>
    <t>00313,50</t>
  </si>
  <si>
    <t>00197,00</t>
  </si>
  <si>
    <t>00376,20</t>
  </si>
  <si>
    <t>00236,40</t>
  </si>
  <si>
    <t>00940,50</t>
  </si>
  <si>
    <t>00591,00</t>
  </si>
  <si>
    <t>00007,23</t>
  </si>
  <si>
    <t>00009,64</t>
  </si>
  <si>
    <t>00024,10</t>
  </si>
  <si>
    <t>00015,16</t>
  </si>
  <si>
    <t>00014,46</t>
  </si>
  <si>
    <t>00009,10</t>
  </si>
  <si>
    <t>00019,28</t>
  </si>
  <si>
    <t>00012,13</t>
  </si>
  <si>
    <t>00322,20</t>
  </si>
  <si>
    <t>00201,80</t>
  </si>
  <si>
    <t>00386,64</t>
  </si>
  <si>
    <t>00242,16</t>
  </si>
  <si>
    <t>00966,60</t>
  </si>
  <si>
    <t>00605,40</t>
  </si>
  <si>
    <t>00012,43</t>
  </si>
  <si>
    <t>00007,81</t>
  </si>
  <si>
    <t>00007,46</t>
  </si>
  <si>
    <t>00004,69</t>
  </si>
  <si>
    <t>00024,86</t>
  </si>
  <si>
    <t>00015,62</t>
  </si>
  <si>
    <t>00014,92</t>
  </si>
  <si>
    <t>00009,37</t>
  </si>
  <si>
    <t>00019,89</t>
  </si>
  <si>
    <t>00336,40</t>
  </si>
  <si>
    <t>00210,50</t>
  </si>
  <si>
    <t>00403,68</t>
  </si>
  <si>
    <t>00252,60</t>
  </si>
  <si>
    <t>01009,20</t>
  </si>
  <si>
    <t>00631,50</t>
  </si>
  <si>
    <t>00012,80</t>
  </si>
  <si>
    <t>00007,68</t>
  </si>
  <si>
    <t>00010,24</t>
  </si>
  <si>
    <t>00025,60</t>
  </si>
  <si>
    <t>00016,06</t>
  </si>
  <si>
    <t>00015,36</t>
  </si>
  <si>
    <t>00020,48</t>
  </si>
  <si>
    <t>00012,85</t>
  </si>
  <si>
    <t>00344,90</t>
  </si>
  <si>
    <t>00215,10</t>
  </si>
  <si>
    <t>00413,88</t>
  </si>
  <si>
    <t>00258,12</t>
  </si>
  <si>
    <t>01034,70</t>
  </si>
  <si>
    <t>00645,30</t>
  </si>
  <si>
    <t>00013,18</t>
  </si>
  <si>
    <t>00008,25</t>
  </si>
  <si>
    <t>00007,91</t>
  </si>
  <si>
    <t>00004,95</t>
  </si>
  <si>
    <t>00006,60</t>
  </si>
  <si>
    <t>00026,36</t>
  </si>
  <si>
    <t>00016,50</t>
  </si>
  <si>
    <t>00015,82</t>
  </si>
  <si>
    <t>00009,90</t>
  </si>
  <si>
    <t>00021,09</t>
  </si>
  <si>
    <t>00013,20</t>
  </si>
  <si>
    <t>00353,30</t>
  </si>
  <si>
    <t>00220,10</t>
  </si>
  <si>
    <t>00423,96</t>
  </si>
  <si>
    <t>00264,12</t>
  </si>
  <si>
    <t>01059,90</t>
  </si>
  <si>
    <t>00660,30</t>
  </si>
  <si>
    <t>00008,14</t>
  </si>
  <si>
    <t>00010,85</t>
  </si>
  <si>
    <t>00027,12</t>
  </si>
  <si>
    <t>00016,96</t>
  </si>
  <si>
    <t>00016,27</t>
  </si>
  <si>
    <t>00010,18</t>
  </si>
  <si>
    <t>00021,70</t>
  </si>
  <si>
    <t>00013,57</t>
  </si>
  <si>
    <t>00364,50</t>
  </si>
  <si>
    <t>00226,70</t>
  </si>
  <si>
    <t>00437,40</t>
  </si>
  <si>
    <t>00272,04</t>
  </si>
  <si>
    <t>01093,50</t>
  </si>
  <si>
    <t>00680,10</t>
  </si>
  <si>
    <t>00013,93</t>
  </si>
  <si>
    <t>00008,70</t>
  </si>
  <si>
    <t>00008,36</t>
  </si>
  <si>
    <t>00005,22</t>
  </si>
  <si>
    <t>00011,14</t>
  </si>
  <si>
    <t>00027,86</t>
  </si>
  <si>
    <t>00017,40</t>
  </si>
  <si>
    <t>00016,72</t>
  </si>
  <si>
    <t>00010,44</t>
  </si>
  <si>
    <t>00022,29</t>
  </si>
  <si>
    <t>00013,92</t>
  </si>
  <si>
    <t>00373,10</t>
  </si>
  <si>
    <t>00232,00</t>
  </si>
  <si>
    <t>00447,72</t>
  </si>
  <si>
    <t>00278,40</t>
  </si>
  <si>
    <t>01119,30</t>
  </si>
  <si>
    <t>00696,00</t>
  </si>
  <si>
    <t>00014,31</t>
  </si>
  <si>
    <t>00008,59</t>
  </si>
  <si>
    <t>00011,45</t>
  </si>
  <si>
    <t>00028,62</t>
  </si>
  <si>
    <t>00017,84</t>
  </si>
  <si>
    <t>00017,17</t>
  </si>
  <si>
    <t>00022,90</t>
  </si>
  <si>
    <t>00014,27</t>
  </si>
  <si>
    <t>00387,30</t>
  </si>
  <si>
    <t>00240,60</t>
  </si>
  <si>
    <t>00464,76</t>
  </si>
  <si>
    <t>00288,72</t>
  </si>
  <si>
    <t>01161,90</t>
  </si>
  <si>
    <t>00721,80</t>
  </si>
  <si>
    <t>00014,69</t>
  </si>
  <si>
    <t>00009,14</t>
  </si>
  <si>
    <t>00008,81</t>
  </si>
  <si>
    <t>00005,48</t>
  </si>
  <si>
    <t>00007,31</t>
  </si>
  <si>
    <t>00029,38</t>
  </si>
  <si>
    <t>00018,28</t>
  </si>
  <si>
    <t>00017,63</t>
  </si>
  <si>
    <t>00010,97</t>
  </si>
  <si>
    <t>00023,50</t>
  </si>
  <si>
    <t>00014,62</t>
  </si>
  <si>
    <t>00397,10</t>
  </si>
  <si>
    <t>00246,00</t>
  </si>
  <si>
    <t>00476,52</t>
  </si>
  <si>
    <t>00295,20</t>
  </si>
  <si>
    <t>01191,30</t>
  </si>
  <si>
    <t>00738,00</t>
  </si>
  <si>
    <t>00015,07</t>
  </si>
  <si>
    <t>00012,06</t>
  </si>
  <si>
    <t>00030,14</t>
  </si>
  <si>
    <t>00018,74</t>
  </si>
  <si>
    <t>00011,24</t>
  </si>
  <si>
    <t>00024,11</t>
  </si>
  <si>
    <t>00014,99</t>
  </si>
  <si>
    <t>00407,10</t>
  </si>
  <si>
    <t>00252,10</t>
  </si>
  <si>
    <t>00488,52</t>
  </si>
  <si>
    <t>00302,52</t>
  </si>
  <si>
    <t>01221,30</t>
  </si>
  <si>
    <t>00756,30</t>
  </si>
  <si>
    <t>00015,44</t>
  </si>
  <si>
    <t>00009,59</t>
  </si>
  <si>
    <t>00009,26</t>
  </si>
  <si>
    <t>00005,75</t>
  </si>
  <si>
    <t>00012,35</t>
  </si>
  <si>
    <t>00030,88</t>
  </si>
  <si>
    <t>00019,18</t>
  </si>
  <si>
    <t>00018,53</t>
  </si>
  <si>
    <t>00011,51</t>
  </si>
  <si>
    <t>00024,70</t>
  </si>
  <si>
    <t>00015,34</t>
  </si>
  <si>
    <t>00417,20</t>
  </si>
  <si>
    <t>00258,10</t>
  </si>
  <si>
    <t>00500,64</t>
  </si>
  <si>
    <t>00309,72</t>
  </si>
  <si>
    <t>01251,60</t>
  </si>
  <si>
    <t>00774,30</t>
  </si>
  <si>
    <t>00009,81</t>
  </si>
  <si>
    <t>00009,49</t>
  </si>
  <si>
    <t>00012,66</t>
  </si>
  <si>
    <t>00007,85</t>
  </si>
  <si>
    <t>00031,64</t>
  </si>
  <si>
    <t>00019,62</t>
  </si>
  <si>
    <t>00018,98</t>
  </si>
  <si>
    <t>00011,77</t>
  </si>
  <si>
    <t>00025,31</t>
  </si>
  <si>
    <t>00015,70</t>
  </si>
  <si>
    <t>00426,80</t>
  </si>
  <si>
    <t>00263,70</t>
  </si>
  <si>
    <t>00512,16</t>
  </si>
  <si>
    <t>00316,44</t>
  </si>
  <si>
    <t>01280,40</t>
  </si>
  <si>
    <t>00791,10</t>
  </si>
  <si>
    <t>00016,20</t>
  </si>
  <si>
    <t>00010,04</t>
  </si>
  <si>
    <t>00009,72</t>
  </si>
  <si>
    <t>00012,96</t>
  </si>
  <si>
    <t>00032,40</t>
  </si>
  <si>
    <t>00020,08</t>
  </si>
  <si>
    <t>00019,44</t>
  </si>
  <si>
    <t>00025,92</t>
  </si>
  <si>
    <t>00436,80</t>
  </si>
  <si>
    <t>00269,70</t>
  </si>
  <si>
    <t>00524,16</t>
  </si>
  <si>
    <t>00323,64</t>
  </si>
  <si>
    <t>01310,40</t>
  </si>
  <si>
    <t>00809,10</t>
  </si>
  <si>
    <t>00016,57</t>
  </si>
  <si>
    <t>00013,26</t>
  </si>
  <si>
    <t>00033,14</t>
  </si>
  <si>
    <t>00020,52</t>
  </si>
  <si>
    <t>00019,88</t>
  </si>
  <si>
    <t>00012,31</t>
  </si>
  <si>
    <t>00026,51</t>
  </si>
  <si>
    <t>00016,42</t>
  </si>
  <si>
    <t>00446,50</t>
  </si>
  <si>
    <t>00275,40</t>
  </si>
  <si>
    <t>00535,80</t>
  </si>
  <si>
    <t>00330,48</t>
  </si>
  <si>
    <t>01339,50</t>
  </si>
  <si>
    <t>00826,20</t>
  </si>
  <si>
    <t>00016,94</t>
  </si>
  <si>
    <t>00010,48</t>
  </si>
  <si>
    <t>00006,29</t>
  </si>
  <si>
    <t>00013,55</t>
  </si>
  <si>
    <t>00008,38</t>
  </si>
  <si>
    <t>00033,88</t>
  </si>
  <si>
    <t>00020,96</t>
  </si>
  <si>
    <t>00020,33</t>
  </si>
  <si>
    <t>00012,58</t>
  </si>
  <si>
    <t>00027,10</t>
  </si>
  <si>
    <t>00016,77</t>
  </si>
  <si>
    <t>00456,80</t>
  </si>
  <si>
    <t>00281,30</t>
  </si>
  <si>
    <t>00548,16</t>
  </si>
  <si>
    <t>00337,56</t>
  </si>
  <si>
    <t>01370,40</t>
  </si>
  <si>
    <t>00843,90</t>
  </si>
  <si>
    <t>00034,64</t>
  </si>
  <si>
    <t>00021,40</t>
  </si>
  <si>
    <t>00020,78</t>
  </si>
  <si>
    <t>00012,84</t>
  </si>
  <si>
    <t>00027,71</t>
  </si>
  <si>
    <t>00017,12</t>
  </si>
  <si>
    <t>00467,00</t>
  </si>
  <si>
    <t>00287,60</t>
  </si>
  <si>
    <t>00560,40</t>
  </si>
  <si>
    <t>00345,12</t>
  </si>
  <si>
    <t>01401,00</t>
  </si>
  <si>
    <t>00862,80</t>
  </si>
  <si>
    <t>00017,69</t>
  </si>
  <si>
    <t>00010,61</t>
  </si>
  <si>
    <t>00014,15</t>
  </si>
  <si>
    <t>00035,38</t>
  </si>
  <si>
    <t>00021,23</t>
  </si>
  <si>
    <t>00028,30</t>
  </si>
  <si>
    <t>00477,30</t>
  </si>
  <si>
    <t>00293,30</t>
  </si>
  <si>
    <t>00572,76</t>
  </si>
  <si>
    <t>00351,96</t>
  </si>
  <si>
    <t>01431,90</t>
  </si>
  <si>
    <t>00879,90</t>
  </si>
  <si>
    <t>00006,68</t>
  </si>
  <si>
    <t>00008,91</t>
  </si>
  <si>
    <t>00036,12</t>
  </si>
  <si>
    <t>00022,28</t>
  </si>
  <si>
    <t>00021,67</t>
  </si>
  <si>
    <t>00013,37</t>
  </si>
  <si>
    <t>00028,90</t>
  </si>
  <si>
    <t>00017,82</t>
  </si>
  <si>
    <t>00487,30</t>
  </si>
  <si>
    <t>00299,70</t>
  </si>
  <si>
    <t>00584,76</t>
  </si>
  <si>
    <t>00359,64</t>
  </si>
  <si>
    <t>01461,90</t>
  </si>
  <si>
    <t>00899,10</t>
  </si>
  <si>
    <t>00018,44</t>
  </si>
  <si>
    <t>00011,36</t>
  </si>
  <si>
    <t>00006,82</t>
  </si>
  <si>
    <t>00014,75</t>
  </si>
  <si>
    <t>00009,09</t>
  </si>
  <si>
    <t>00036,88</t>
  </si>
  <si>
    <t>00022,72</t>
  </si>
  <si>
    <t>00022,13</t>
  </si>
  <si>
    <t>00013,63</t>
  </si>
  <si>
    <t>00029,50</t>
  </si>
  <si>
    <t>00018,18</t>
  </si>
  <si>
    <t>00497,20</t>
  </si>
  <si>
    <t>00305,30</t>
  </si>
  <si>
    <t>00596,64</t>
  </si>
  <si>
    <t>00366,36</t>
  </si>
  <si>
    <t>01491,60</t>
  </si>
  <si>
    <t>00915,90</t>
  </si>
  <si>
    <t>00018,81</t>
  </si>
  <si>
    <t>00011,58</t>
  </si>
  <si>
    <t>00006,95</t>
  </si>
  <si>
    <t>00015,05</t>
  </si>
  <si>
    <t>00037,62</t>
  </si>
  <si>
    <t>00023,16</t>
  </si>
  <si>
    <t>00022,57</t>
  </si>
  <si>
    <t>00013,90</t>
  </si>
  <si>
    <t>00030,10</t>
  </si>
  <si>
    <t>00507,60</t>
  </si>
  <si>
    <t>00311,50</t>
  </si>
  <si>
    <t>00609,12</t>
  </si>
  <si>
    <t>00373,80</t>
  </si>
  <si>
    <t>01522,80</t>
  </si>
  <si>
    <t>00934,50</t>
  </si>
  <si>
    <t>00011,80</t>
  </si>
  <si>
    <t>00007,08</t>
  </si>
  <si>
    <t>00009,44</t>
  </si>
  <si>
    <t>00038,36</t>
  </si>
  <si>
    <t>00023,60</t>
  </si>
  <si>
    <t>00023,02</t>
  </si>
  <si>
    <t>00014,16</t>
  </si>
  <si>
    <t>00030,69</t>
  </si>
  <si>
    <t>00018,88</t>
  </si>
  <si>
    <t>00517,60</t>
  </si>
  <si>
    <t>00317,20</t>
  </si>
  <si>
    <t>00621,12</t>
  </si>
  <si>
    <t>00380,64</t>
  </si>
  <si>
    <t>01552,80</t>
  </si>
  <si>
    <t>00951,60</t>
  </si>
  <si>
    <t>00019,56</t>
  </si>
  <si>
    <t>00012,02</t>
  </si>
  <si>
    <t>00011,74</t>
  </si>
  <si>
    <t>00007,21</t>
  </si>
  <si>
    <t>00015,65</t>
  </si>
  <si>
    <t>00009,62</t>
  </si>
  <si>
    <t>00039,12</t>
  </si>
  <si>
    <t>00024,04</t>
  </si>
  <si>
    <t>00023,47</t>
  </si>
  <si>
    <t>00014,42</t>
  </si>
  <si>
    <t>00031,30</t>
  </si>
  <si>
    <t>00019,23</t>
  </si>
  <si>
    <t>00527,90</t>
  </si>
  <si>
    <t>00323,50</t>
  </si>
  <si>
    <t>00633,48</t>
  </si>
  <si>
    <t>00388,20</t>
  </si>
  <si>
    <t>01583,70</t>
  </si>
  <si>
    <t>00970,50</t>
  </si>
  <si>
    <t>00019,93</t>
  </si>
  <si>
    <t>00012,24</t>
  </si>
  <si>
    <t>00011,96</t>
  </si>
  <si>
    <t>00007,34</t>
  </si>
  <si>
    <t>00015,94</t>
  </si>
  <si>
    <t>00039,86</t>
  </si>
  <si>
    <t>00024,48</t>
  </si>
  <si>
    <t>00023,92</t>
  </si>
  <si>
    <t>00031,89</t>
  </si>
  <si>
    <t>00538,20</t>
  </si>
  <si>
    <t>00329,30</t>
  </si>
  <si>
    <t>00645,84</t>
  </si>
  <si>
    <t>00395,16</t>
  </si>
  <si>
    <t>01614,60</t>
  </si>
  <si>
    <t>00987,90</t>
  </si>
  <si>
    <t>00020,30</t>
  </si>
  <si>
    <t>00012,46</t>
  </si>
  <si>
    <t>00012,18</t>
  </si>
  <si>
    <t>00007,48</t>
  </si>
  <si>
    <t>00016,24</t>
  </si>
  <si>
    <t>00009,97</t>
  </si>
  <si>
    <t>00040,60</t>
  </si>
  <si>
    <t>00024,92</t>
  </si>
  <si>
    <t>00024,36</t>
  </si>
  <si>
    <t>00014,95</t>
  </si>
  <si>
    <t>00032,48</t>
  </si>
  <si>
    <t>00019,94</t>
  </si>
  <si>
    <t>00548,40</t>
  </si>
  <si>
    <t>00335,40</t>
  </si>
  <si>
    <t>00658,08</t>
  </si>
  <si>
    <t>00402,48</t>
  </si>
  <si>
    <t>01645,20</t>
  </si>
  <si>
    <t>01006,20</t>
  </si>
  <si>
    <t>00020,67</t>
  </si>
  <si>
    <t>00012,69</t>
  </si>
  <si>
    <t>00012,40</t>
  </si>
  <si>
    <t>00007,61</t>
  </si>
  <si>
    <t>00016,54</t>
  </si>
  <si>
    <t>00010,15</t>
  </si>
  <si>
    <t>00041,34</t>
  </si>
  <si>
    <t>00025,38</t>
  </si>
  <si>
    <t>00024,80</t>
  </si>
  <si>
    <t>00015,23</t>
  </si>
  <si>
    <t>00033,07</t>
  </si>
  <si>
    <t>00558,60</t>
  </si>
  <si>
    <t>00341,30</t>
  </si>
  <si>
    <t>00670,32</t>
  </si>
  <si>
    <t>00409,56</t>
  </si>
  <si>
    <t>01675,80</t>
  </si>
  <si>
    <t>01023,90</t>
  </si>
  <si>
    <t>00021,05</t>
  </si>
  <si>
    <t>00012,91</t>
  </si>
  <si>
    <t>00012,63</t>
  </si>
  <si>
    <t>00007,75</t>
  </si>
  <si>
    <t>00016,84</t>
  </si>
  <si>
    <t>00010,33</t>
  </si>
  <si>
    <t>00042,10</t>
  </si>
  <si>
    <t>00025,82</t>
  </si>
  <si>
    <t>00025,26</t>
  </si>
  <si>
    <t>00015,49</t>
  </si>
  <si>
    <t>00033,68</t>
  </si>
  <si>
    <t>00020,66</t>
  </si>
  <si>
    <t>00564,10</t>
  </si>
  <si>
    <t>00344,70</t>
  </si>
  <si>
    <t>00676,92</t>
  </si>
  <si>
    <t>00413,64</t>
  </si>
  <si>
    <t>01692,30</t>
  </si>
  <si>
    <t>01034,10</t>
  </si>
  <si>
    <t>00021,42</t>
  </si>
  <si>
    <t>00013,13</t>
  </si>
  <si>
    <t>00007,88</t>
  </si>
  <si>
    <t>00017,14</t>
  </si>
  <si>
    <t>00010,50</t>
  </si>
  <si>
    <t>00042,84</t>
  </si>
  <si>
    <t>00026,26</t>
  </si>
  <si>
    <t>00025,70</t>
  </si>
  <si>
    <t>00015,76</t>
  </si>
  <si>
    <t>00034,27</t>
  </si>
  <si>
    <t>00021,01</t>
  </si>
  <si>
    <t>00573,90</t>
  </si>
  <si>
    <t>00350,40</t>
  </si>
  <si>
    <t>00688,68</t>
  </si>
  <si>
    <t>00420,48</t>
  </si>
  <si>
    <t>01721,70</t>
  </si>
  <si>
    <t>01051,20</t>
  </si>
  <si>
    <t>00021,79</t>
  </si>
  <si>
    <t>00013,35</t>
  </si>
  <si>
    <t>00013,07</t>
  </si>
  <si>
    <t>00008,01</t>
  </si>
  <si>
    <t>00017,43</t>
  </si>
  <si>
    <t>00010,68</t>
  </si>
  <si>
    <t>00043,58</t>
  </si>
  <si>
    <t>00026,70</t>
  </si>
  <si>
    <t>00026,15</t>
  </si>
  <si>
    <t>00016,02</t>
  </si>
  <si>
    <t>00034,86</t>
  </si>
  <si>
    <t>00021,36</t>
  </si>
  <si>
    <t>00584,00</t>
  </si>
  <si>
    <t>00356,20</t>
  </si>
  <si>
    <t>00700,80</t>
  </si>
  <si>
    <t>00427,44</t>
  </si>
  <si>
    <t>01752,00</t>
  </si>
  <si>
    <t>01068,60</t>
  </si>
  <si>
    <t>00022,17</t>
  </si>
  <si>
    <t>00013,30</t>
  </si>
  <si>
    <t>00017,74</t>
  </si>
  <si>
    <t>00010,86</t>
  </si>
  <si>
    <t>00044,34</t>
  </si>
  <si>
    <t>00027,14</t>
  </si>
  <si>
    <t>00026,60</t>
  </si>
  <si>
    <t>00016,28</t>
  </si>
  <si>
    <t>00035,47</t>
  </si>
  <si>
    <t>00021,71</t>
  </si>
  <si>
    <t>00594,00</t>
  </si>
  <si>
    <t>00712,80</t>
  </si>
  <si>
    <t>00434,52</t>
  </si>
  <si>
    <t>01782,00</t>
  </si>
  <si>
    <t>01086,30</t>
  </si>
  <si>
    <t>00022,54</t>
  </si>
  <si>
    <t>00013,79</t>
  </si>
  <si>
    <t>00013,52</t>
  </si>
  <si>
    <t>00008,27</t>
  </si>
  <si>
    <t>00018,03</t>
  </si>
  <si>
    <t>00011,03</t>
  </si>
  <si>
    <t>00045,08</t>
  </si>
  <si>
    <t>00027,58</t>
  </si>
  <si>
    <t>00027,05</t>
  </si>
  <si>
    <t>00016,55</t>
  </si>
  <si>
    <t>00036,06</t>
  </si>
  <si>
    <t>00022,06</t>
  </si>
  <si>
    <t>00604,00</t>
  </si>
  <si>
    <t>00368,00</t>
  </si>
  <si>
    <t>00724,80</t>
  </si>
  <si>
    <t>00441,60</t>
  </si>
  <si>
    <t>01812,00</t>
  </si>
  <si>
    <t>01104,00</t>
  </si>
  <si>
    <t>00022,91</t>
  </si>
  <si>
    <t>00014,01</t>
  </si>
  <si>
    <t>00013,75</t>
  </si>
  <si>
    <t>00008,41</t>
  </si>
  <si>
    <t>00018,33</t>
  </si>
  <si>
    <t>00011,21</t>
  </si>
  <si>
    <t>00045,82</t>
  </si>
  <si>
    <t>00028,02</t>
  </si>
  <si>
    <t>00027,49</t>
  </si>
  <si>
    <t>00016,81</t>
  </si>
  <si>
    <t>00036,66</t>
  </si>
  <si>
    <t>00022,42</t>
  </si>
  <si>
    <t>00614,00</t>
  </si>
  <si>
    <t>00373,70</t>
  </si>
  <si>
    <t>00736,80</t>
  </si>
  <si>
    <t>00448,44</t>
  </si>
  <si>
    <t>01842,00</t>
  </si>
  <si>
    <t>01121,10</t>
  </si>
  <si>
    <t>00023,29</t>
  </si>
  <si>
    <t>00014,23</t>
  </si>
  <si>
    <t>00013,97</t>
  </si>
  <si>
    <t>00008,54</t>
  </si>
  <si>
    <t>00018,63</t>
  </si>
  <si>
    <t>00011,38</t>
  </si>
  <si>
    <t>00046,58</t>
  </si>
  <si>
    <t>00028,46</t>
  </si>
  <si>
    <t>00027,95</t>
  </si>
  <si>
    <t>00017,08</t>
  </si>
  <si>
    <t>00037,26</t>
  </si>
  <si>
    <t>00022,77</t>
  </si>
  <si>
    <t>00623,90</t>
  </si>
  <si>
    <t>00380,00</t>
  </si>
  <si>
    <t>00748,68</t>
  </si>
  <si>
    <t>00456,00</t>
  </si>
  <si>
    <t>01871,70</t>
  </si>
  <si>
    <t>01140,00</t>
  </si>
  <si>
    <t>00023,66</t>
  </si>
  <si>
    <t>00014,20</t>
  </si>
  <si>
    <t>00008,67</t>
  </si>
  <si>
    <t>00018,93</t>
  </si>
  <si>
    <t>00011,56</t>
  </si>
  <si>
    <t>00047,32</t>
  </si>
  <si>
    <t>00028,39</t>
  </si>
  <si>
    <t>00017,34</t>
  </si>
  <si>
    <t>00037,86</t>
  </si>
  <si>
    <t>00023,12</t>
  </si>
  <si>
    <t>00634,00</t>
  </si>
  <si>
    <t>00385,60</t>
  </si>
  <si>
    <t>00760,80</t>
  </si>
  <si>
    <t>00462,72</t>
  </si>
  <si>
    <t>01902,00</t>
  </si>
  <si>
    <t>01156,80</t>
  </si>
  <si>
    <t>00024,03</t>
  </si>
  <si>
    <t>00014,67</t>
  </si>
  <si>
    <t>00008,80</t>
  </si>
  <si>
    <t>00019,22</t>
  </si>
  <si>
    <t>00048,06</t>
  </si>
  <si>
    <t>00029,34</t>
  </si>
  <si>
    <t>00028,84</t>
  </si>
  <si>
    <t>00017,60</t>
  </si>
  <si>
    <t>00038,45</t>
  </si>
  <si>
    <t>00643,60</t>
  </si>
  <si>
    <t>00388,90</t>
  </si>
  <si>
    <t>00772,32</t>
  </si>
  <si>
    <t>00466,68</t>
  </si>
  <si>
    <t>01930,80</t>
  </si>
  <si>
    <t>01166,70</t>
  </si>
  <si>
    <t>00024,41</t>
  </si>
  <si>
    <t>00014,89</t>
  </si>
  <si>
    <t>00014,65</t>
  </si>
  <si>
    <t>00019,53</t>
  </si>
  <si>
    <t>00011,91</t>
  </si>
  <si>
    <t>00048,82</t>
  </si>
  <si>
    <t>00029,78</t>
  </si>
  <si>
    <t>00029,29</t>
  </si>
  <si>
    <t>00017,87</t>
  </si>
  <si>
    <t>00039,06</t>
  </si>
  <si>
    <t>00023,82</t>
  </si>
  <si>
    <t>00653,10</t>
  </si>
  <si>
    <t>00783,72</t>
  </si>
  <si>
    <t>01959,30</t>
  </si>
  <si>
    <t>00024,78</t>
  </si>
  <si>
    <t>00015,11</t>
  </si>
  <si>
    <t>00014,87</t>
  </si>
  <si>
    <t>00009,07</t>
  </si>
  <si>
    <t>00019,82</t>
  </si>
  <si>
    <t>00012,09</t>
  </si>
  <si>
    <t>00049,56</t>
  </si>
  <si>
    <t>00030,22</t>
  </si>
  <si>
    <t>00029,74</t>
  </si>
  <si>
    <t>00018,13</t>
  </si>
  <si>
    <t>00039,65</t>
  </si>
  <si>
    <t>00024,18</t>
  </si>
  <si>
    <t>00657,00</t>
  </si>
  <si>
    <t>00788,40</t>
  </si>
  <si>
    <t>01971,00</t>
  </si>
  <si>
    <t>00025,15</t>
  </si>
  <si>
    <t>00015,33</t>
  </si>
  <si>
    <t>00015,09</t>
  </si>
  <si>
    <t>00009,20</t>
  </si>
  <si>
    <t>00020,12</t>
  </si>
  <si>
    <t>00012,26</t>
  </si>
  <si>
    <t>00050,30</t>
  </si>
  <si>
    <t>00030,66</t>
  </si>
  <si>
    <t>00030,18</t>
  </si>
  <si>
    <t>00018,40</t>
  </si>
  <si>
    <t>00040,24</t>
  </si>
  <si>
    <t>00024,53</t>
  </si>
  <si>
    <t>00025,53</t>
  </si>
  <si>
    <t>00015,56</t>
  </si>
  <si>
    <t>00015,32</t>
  </si>
  <si>
    <t>00020,42</t>
  </si>
  <si>
    <t>00012,45</t>
  </si>
  <si>
    <t>00051,06</t>
  </si>
  <si>
    <t>00031,12</t>
  </si>
  <si>
    <t>00030,64</t>
  </si>
  <si>
    <t>00040,85</t>
  </si>
  <si>
    <t>00024,90</t>
  </si>
  <si>
    <t>00025,90</t>
  </si>
  <si>
    <t>00015,78</t>
  </si>
  <si>
    <t>00015,54</t>
  </si>
  <si>
    <t>00009,47</t>
  </si>
  <si>
    <t>00020,72</t>
  </si>
  <si>
    <t>00012,62</t>
  </si>
  <si>
    <t>00051,80</t>
  </si>
  <si>
    <t>00031,56</t>
  </si>
  <si>
    <t>00031,08</t>
  </si>
  <si>
    <t>00018,94</t>
  </si>
  <si>
    <t>00041,44</t>
  </si>
  <si>
    <t>00025,25</t>
  </si>
  <si>
    <t>00026,27</t>
  </si>
  <si>
    <t>00016,00</t>
  </si>
  <si>
    <t>00009,60</t>
  </si>
  <si>
    <t>00021,02</t>
  </si>
  <si>
    <t>00052,54</t>
  </si>
  <si>
    <t>00032,00</t>
  </si>
  <si>
    <t>00031,52</t>
  </si>
  <si>
    <t>00019,20</t>
  </si>
  <si>
    <t>00042,03</t>
  </si>
  <si>
    <t>00026,65</t>
  </si>
  <si>
    <t>00016,22</t>
  </si>
  <si>
    <t>00015,99</t>
  </si>
  <si>
    <t>00009,73</t>
  </si>
  <si>
    <t>00021,32</t>
  </si>
  <si>
    <t>00012,98</t>
  </si>
  <si>
    <t>00053,30</t>
  </si>
  <si>
    <t>00032,44</t>
  </si>
  <si>
    <t>00031,98</t>
  </si>
  <si>
    <t>00019,46</t>
  </si>
  <si>
    <t>00042,64</t>
  </si>
  <si>
    <t>00025,95</t>
  </si>
  <si>
    <t>00027,02</t>
  </si>
  <si>
    <t>00016,44</t>
  </si>
  <si>
    <t>00016,21</t>
  </si>
  <si>
    <t>00009,86</t>
  </si>
  <si>
    <t>00021,62</t>
  </si>
  <si>
    <t>00013,15</t>
  </si>
  <si>
    <t>00054,04</t>
  </si>
  <si>
    <t>00032,88</t>
  </si>
  <si>
    <t>00032,42</t>
  </si>
  <si>
    <t>00019,73</t>
  </si>
  <si>
    <t>00043,23</t>
  </si>
  <si>
    <t>00026,30</t>
  </si>
  <si>
    <t>00027,39</t>
  </si>
  <si>
    <t>00016,66</t>
  </si>
  <si>
    <t>00016,43</t>
  </si>
  <si>
    <t>00021,91</t>
  </si>
  <si>
    <t>00013,33</t>
  </si>
  <si>
    <t>00054,78</t>
  </si>
  <si>
    <t>00033,32</t>
  </si>
  <si>
    <t>00032,87</t>
  </si>
  <si>
    <t>00019,99</t>
  </si>
  <si>
    <t>00043,82</t>
  </si>
  <si>
    <t>00026,66</t>
  </si>
  <si>
    <t>00027,77</t>
  </si>
  <si>
    <t>00016,88</t>
  </si>
  <si>
    <t>00010,13</t>
  </si>
  <si>
    <t>00022,22</t>
  </si>
  <si>
    <t>00013,50</t>
  </si>
  <si>
    <t>00055,54</t>
  </si>
  <si>
    <t>00033,76</t>
  </si>
  <si>
    <t>00020,26</t>
  </si>
  <si>
    <t>00044,43</t>
  </si>
  <si>
    <t>00027,01</t>
  </si>
  <si>
    <t>00028,14</t>
  </si>
  <si>
    <t>00017,10</t>
  </si>
  <si>
    <t>00022,51</t>
  </si>
  <si>
    <t>00013,68</t>
  </si>
  <si>
    <t>00056,28</t>
  </si>
  <si>
    <t>00034,20</t>
  </si>
  <si>
    <t>00033,77</t>
  </si>
  <si>
    <t>00045,02</t>
  </si>
  <si>
    <t>00027,36</t>
  </si>
  <si>
    <t>00028,51</t>
  </si>
  <si>
    <t>00017,11</t>
  </si>
  <si>
    <t>00022,81</t>
  </si>
  <si>
    <t>00057,02</t>
  </si>
  <si>
    <t>00034,21</t>
  </si>
  <si>
    <t>00045,62</t>
  </si>
  <si>
    <t>00028,89</t>
  </si>
  <si>
    <t>00017,54</t>
  </si>
  <si>
    <t>00017,33</t>
  </si>
  <si>
    <t>00023,11</t>
  </si>
  <si>
    <t>00014,03</t>
  </si>
  <si>
    <t>00057,78</t>
  </si>
  <si>
    <t>00035,08</t>
  </si>
  <si>
    <t>00034,67</t>
  </si>
  <si>
    <t>00046,22</t>
  </si>
  <si>
    <t>00028,06</t>
  </si>
  <si>
    <t>00029,26</t>
  </si>
  <si>
    <t>00017,76</t>
  </si>
  <si>
    <t>00017,56</t>
  </si>
  <si>
    <t>00010,66</t>
  </si>
  <si>
    <t>00023,41</t>
  </si>
  <si>
    <t>00014,21</t>
  </si>
  <si>
    <t>00058,52</t>
  </si>
  <si>
    <t>00035,52</t>
  </si>
  <si>
    <t>00035,11</t>
  </si>
  <si>
    <t>00021,31</t>
  </si>
  <si>
    <t>00046,82</t>
  </si>
  <si>
    <t>00028,42</t>
  </si>
  <si>
    <t>00029,63</t>
  </si>
  <si>
    <t>00017,98</t>
  </si>
  <si>
    <t>00017,78</t>
  </si>
  <si>
    <t>00010,79</t>
  </si>
  <si>
    <t>00023,70</t>
  </si>
  <si>
    <t>00014,38</t>
  </si>
  <si>
    <t>00059,26</t>
  </si>
  <si>
    <t>00035,96</t>
  </si>
  <si>
    <t>00035,56</t>
  </si>
  <si>
    <t>00021,58</t>
  </si>
  <si>
    <t>00047,41</t>
  </si>
  <si>
    <t>00028,77</t>
  </si>
  <si>
    <t>00030,01</t>
  </si>
  <si>
    <t>00018,20</t>
  </si>
  <si>
    <t>00018,01</t>
  </si>
  <si>
    <t>00024,01</t>
  </si>
  <si>
    <t>00014,56</t>
  </si>
  <si>
    <t>00060,02</t>
  </si>
  <si>
    <t>00036,40</t>
  </si>
  <si>
    <t>00036,01</t>
  </si>
  <si>
    <t>00048,02</t>
  </si>
  <si>
    <t>00029,12</t>
  </si>
  <si>
    <t>00030,38</t>
  </si>
  <si>
    <t>00018,43</t>
  </si>
  <si>
    <t>00018,23</t>
  </si>
  <si>
    <t>00024,30</t>
  </si>
  <si>
    <t>00014,74</t>
  </si>
  <si>
    <t>00060,76</t>
  </si>
  <si>
    <t>00036,86</t>
  </si>
  <si>
    <t>00036,46</t>
  </si>
  <si>
    <t>00022,12</t>
  </si>
  <si>
    <t>00048,61</t>
  </si>
  <si>
    <t>00029,49</t>
  </si>
  <si>
    <t>00030,75</t>
  </si>
  <si>
    <t>00018,65</t>
  </si>
  <si>
    <t>00018,45</t>
  </si>
  <si>
    <t>00011,19</t>
  </si>
  <si>
    <t>00024,60</t>
  </si>
  <si>
    <t>00061,50</t>
  </si>
  <si>
    <t>00037,30</t>
  </si>
  <si>
    <t>00036,90</t>
  </si>
  <si>
    <t>00022,38</t>
  </si>
  <si>
    <t>00049,20</t>
  </si>
  <si>
    <t>00029,84</t>
  </si>
  <si>
    <t>00031,13</t>
  </si>
  <si>
    <t>00018,87</t>
  </si>
  <si>
    <t>00018,68</t>
  </si>
  <si>
    <t>00011,32</t>
  </si>
  <si>
    <t>00015,10</t>
  </si>
  <si>
    <t>00062,26</t>
  </si>
  <si>
    <t>00037,74</t>
  </si>
  <si>
    <t>00037,36</t>
  </si>
  <si>
    <t>00022,64</t>
  </si>
  <si>
    <t>00049,81</t>
  </si>
  <si>
    <t>00030,19</t>
  </si>
  <si>
    <t>00031,44</t>
  </si>
  <si>
    <t>00019,05</t>
  </si>
  <si>
    <t>00018,86</t>
  </si>
  <si>
    <t>00011,43</t>
  </si>
  <si>
    <t>00015,24</t>
  </si>
  <si>
    <t>00038,10</t>
  </si>
  <si>
    <t>00037,73</t>
  </si>
  <si>
    <t>00022,86</t>
  </si>
  <si>
    <t>00030,48</t>
  </si>
  <si>
    <t>00031,76</t>
  </si>
  <si>
    <t>00019,24</t>
  </si>
  <si>
    <t>00019,06</t>
  </si>
  <si>
    <t>00011,54</t>
  </si>
  <si>
    <t>00025,41</t>
  </si>
  <si>
    <t>00015,39</t>
  </si>
  <si>
    <t>00063,52</t>
  </si>
  <si>
    <t>00038,48</t>
  </si>
  <si>
    <t>00038,11</t>
  </si>
  <si>
    <t>00023,09</t>
  </si>
  <si>
    <t>00050,82</t>
  </si>
  <si>
    <t>00030,78</t>
  </si>
  <si>
    <t>00032,08</t>
  </si>
  <si>
    <t>00019,43</t>
  </si>
  <si>
    <t>00019,25</t>
  </si>
  <si>
    <t>00011,66</t>
  </si>
  <si>
    <t>00025,66</t>
  </si>
  <si>
    <t>00064,16</t>
  </si>
  <si>
    <t>00038,86</t>
  </si>
  <si>
    <t>00038,50</t>
  </si>
  <si>
    <t>00023,32</t>
  </si>
  <si>
    <t>00051,33</t>
  </si>
  <si>
    <t>00031,09</t>
  </si>
  <si>
    <t>00032,39</t>
  </si>
  <si>
    <t>00025,91</t>
  </si>
  <si>
    <t>00064,78</t>
  </si>
  <si>
    <t>00039,24</t>
  </si>
  <si>
    <t>00038,87</t>
  </si>
  <si>
    <t>00023,54</t>
  </si>
  <si>
    <t>00051,82</t>
  </si>
  <si>
    <t>00031,39</t>
  </si>
  <si>
    <t>00032,71</t>
  </si>
  <si>
    <t>00019,80</t>
  </si>
  <si>
    <t>00019,63</t>
  </si>
  <si>
    <t>00011,88</t>
  </si>
  <si>
    <t>00026,17</t>
  </si>
  <si>
    <t>00015,84</t>
  </si>
  <si>
    <t>00065,42</t>
  </si>
  <si>
    <t>00039,60</t>
  </si>
  <si>
    <t>00039,25</t>
  </si>
  <si>
    <t>00023,76</t>
  </si>
  <si>
    <t>00052,34</t>
  </si>
  <si>
    <t>00031,68</t>
  </si>
  <si>
    <t>00033,03</t>
  </si>
  <si>
    <t>00011,99</t>
  </si>
  <si>
    <t>00026,42</t>
  </si>
  <si>
    <t>00066,06</t>
  </si>
  <si>
    <t>00039,98</t>
  </si>
  <si>
    <t>00039,64</t>
  </si>
  <si>
    <t>00023,99</t>
  </si>
  <si>
    <t>00052,85</t>
  </si>
  <si>
    <t>00033,34</t>
  </si>
  <si>
    <t>00020,18</t>
  </si>
  <si>
    <t>00020,00</t>
  </si>
  <si>
    <t>00012,11</t>
  </si>
  <si>
    <t>00026,67</t>
  </si>
  <si>
    <t>00016,14</t>
  </si>
  <si>
    <t>00066,68</t>
  </si>
  <si>
    <t>00040,36</t>
  </si>
  <si>
    <t>00040,01</t>
  </si>
  <si>
    <t>00024,22</t>
  </si>
  <si>
    <t>00053,34</t>
  </si>
  <si>
    <t>00032,29</t>
  </si>
  <si>
    <t>00033,66</t>
  </si>
  <si>
    <t>00020,37</t>
  </si>
  <si>
    <t>00020,20</t>
  </si>
  <si>
    <t>00012,22</t>
  </si>
  <si>
    <t>00026,93</t>
  </si>
  <si>
    <t>00016,30</t>
  </si>
  <si>
    <t>00067,32</t>
  </si>
  <si>
    <t>00040,74</t>
  </si>
  <si>
    <t>00040,39</t>
  </si>
  <si>
    <t>00024,44</t>
  </si>
  <si>
    <t>00053,86</t>
  </si>
  <si>
    <t>00032,59</t>
  </si>
  <si>
    <t>00033,98</t>
  </si>
  <si>
    <t>00020,55</t>
  </si>
  <si>
    <t>00020,39</t>
  </si>
  <si>
    <t>00012,33</t>
  </si>
  <si>
    <t>00027,18</t>
  </si>
  <si>
    <t>00067,96</t>
  </si>
  <si>
    <t>00041,10</t>
  </si>
  <si>
    <t>00040,78</t>
  </si>
  <si>
    <t>00024,66</t>
  </si>
  <si>
    <t>00054,37</t>
  </si>
  <si>
    <t>00034,29</t>
  </si>
  <si>
    <t>00020,74</t>
  </si>
  <si>
    <t>00020,57</t>
  </si>
  <si>
    <t>00012,44</t>
  </si>
  <si>
    <t>00027,43</t>
  </si>
  <si>
    <t>00016,59</t>
  </si>
  <si>
    <t>00068,58</t>
  </si>
  <si>
    <t>00041,48</t>
  </si>
  <si>
    <t>00041,15</t>
  </si>
  <si>
    <t>00024,89</t>
  </si>
  <si>
    <t>00054,86</t>
  </si>
  <si>
    <t>00033,18</t>
  </si>
  <si>
    <t>00034,57</t>
  </si>
  <si>
    <t>00020,91</t>
  </si>
  <si>
    <t>00012,55</t>
  </si>
  <si>
    <t>00027,66</t>
  </si>
  <si>
    <t>00016,73</t>
  </si>
  <si>
    <t>00069,14</t>
  </si>
  <si>
    <t>00041,82</t>
  </si>
  <si>
    <t>00025,09</t>
  </si>
  <si>
    <t>00055,31</t>
  </si>
  <si>
    <t>00033,46</t>
  </si>
  <si>
    <t>00021,07</t>
  </si>
  <si>
    <t>00020,92</t>
  </si>
  <si>
    <t>00027,89</t>
  </si>
  <si>
    <t>00069,72</t>
  </si>
  <si>
    <t>00042,14</t>
  </si>
  <si>
    <t>00041,83</t>
  </si>
  <si>
    <t>00025,28</t>
  </si>
  <si>
    <t>00055,78</t>
  </si>
  <si>
    <t>00033,71</t>
  </si>
  <si>
    <t>00035,14</t>
  </si>
  <si>
    <t>00021,24</t>
  </si>
  <si>
    <t>00012,74</t>
  </si>
  <si>
    <t>00028,11</t>
  </si>
  <si>
    <t>00016,99</t>
  </si>
  <si>
    <t>00070,28</t>
  </si>
  <si>
    <t>00042,48</t>
  </si>
  <si>
    <t>00042,17</t>
  </si>
  <si>
    <t>00025,49</t>
  </si>
  <si>
    <t>00056,22</t>
  </si>
  <si>
    <t>00035,42</t>
  </si>
  <si>
    <t>00021,41</t>
  </si>
  <si>
    <t>00021,25</t>
  </si>
  <si>
    <t>00028,34</t>
  </si>
  <si>
    <t>00017,13</t>
  </si>
  <si>
    <t>00070,84</t>
  </si>
  <si>
    <t>00042,82</t>
  </si>
  <si>
    <t>00042,50</t>
  </si>
  <si>
    <t>00025,69</t>
  </si>
  <si>
    <t>00056,67</t>
  </si>
  <si>
    <t>00034,26</t>
  </si>
  <si>
    <t>00035,71</t>
  </si>
  <si>
    <t>00021,43</t>
  </si>
  <si>
    <t>00012,95</t>
  </si>
  <si>
    <t>00028,57</t>
  </si>
  <si>
    <t>00017,26</t>
  </si>
  <si>
    <t>00071,42</t>
  </si>
  <si>
    <t>00043,16</t>
  </si>
  <si>
    <t>00042,85</t>
  </si>
  <si>
    <t>00057,14</t>
  </si>
  <si>
    <t>00034,53</t>
  </si>
  <si>
    <t>00035,99</t>
  </si>
  <si>
    <t>00021,74</t>
  </si>
  <si>
    <t>00021,59</t>
  </si>
  <si>
    <t>00013,04</t>
  </si>
  <si>
    <t>00028,79</t>
  </si>
  <si>
    <t>00017,39</t>
  </si>
  <si>
    <t>00071,98</t>
  </si>
  <si>
    <t>00043,48</t>
  </si>
  <si>
    <t>00043,19</t>
  </si>
  <si>
    <t>00026,09</t>
  </si>
  <si>
    <t>00057,58</t>
  </si>
  <si>
    <t>00034,78</t>
  </si>
  <si>
    <t>00036,27</t>
  </si>
  <si>
    <t>00021,76</t>
  </si>
  <si>
    <t>00029,02</t>
  </si>
  <si>
    <t>00017,53</t>
  </si>
  <si>
    <t>00072,54</t>
  </si>
  <si>
    <t>00043,52</t>
  </si>
  <si>
    <t>00026,29</t>
  </si>
  <si>
    <t>00058,03</t>
  </si>
  <si>
    <t>00035,06</t>
  </si>
  <si>
    <t>00036,55</t>
  </si>
  <si>
    <t>00022,08</t>
  </si>
  <si>
    <t>00021,93</t>
  </si>
  <si>
    <t>00029,24</t>
  </si>
  <si>
    <t>00017,66</t>
  </si>
  <si>
    <t>00073,10</t>
  </si>
  <si>
    <t>00044,16</t>
  </si>
  <si>
    <t>00043,86</t>
  </si>
  <si>
    <t>00026,50</t>
  </si>
  <si>
    <t>00058,48</t>
  </si>
  <si>
    <t>00035,33</t>
  </si>
  <si>
    <t>00036,84</t>
  </si>
  <si>
    <t>00022,25</t>
  </si>
  <si>
    <t>00022,10</t>
  </si>
  <si>
    <t>00029,47</t>
  </si>
  <si>
    <t>00017,80</t>
  </si>
  <si>
    <t>00073,68</t>
  </si>
  <si>
    <t>00044,50</t>
  </si>
  <si>
    <t>00044,21</t>
  </si>
  <si>
    <t>00058,94</t>
  </si>
  <si>
    <t>00035,60</t>
  </si>
  <si>
    <t>00037,12</t>
  </si>
  <si>
    <t>00022,41</t>
  </si>
  <si>
    <t>00022,27</t>
  </si>
  <si>
    <t>00013,45</t>
  </si>
  <si>
    <t>00029,70</t>
  </si>
  <si>
    <t>00017,93</t>
  </si>
  <si>
    <t>00074,24</t>
  </si>
  <si>
    <t>00044,82</t>
  </si>
  <si>
    <t>00044,54</t>
  </si>
  <si>
    <t>00026,89</t>
  </si>
  <si>
    <t>00059,39</t>
  </si>
  <si>
    <t>00035,86</t>
  </si>
  <si>
    <t>00037,38</t>
  </si>
  <si>
    <t>00022,43</t>
  </si>
  <si>
    <t>00029,90</t>
  </si>
  <si>
    <t>00074,76</t>
  </si>
  <si>
    <t>00045,14</t>
  </si>
  <si>
    <t>00044,86</t>
  </si>
  <si>
    <t>00027,08</t>
  </si>
  <si>
    <t>00059,81</t>
  </si>
  <si>
    <t>00036,11</t>
  </si>
  <si>
    <t>00037,65</t>
  </si>
  <si>
    <t>00022,59</t>
  </si>
  <si>
    <t>00030,12</t>
  </si>
  <si>
    <t>00075,30</t>
  </si>
  <si>
    <t>00045,44</t>
  </si>
  <si>
    <t>00045,18</t>
  </si>
  <si>
    <t>00027,26</t>
  </si>
  <si>
    <t>00060,24</t>
  </si>
  <si>
    <t>00036,35</t>
  </si>
  <si>
    <t>00037,91</t>
  </si>
  <si>
    <t>00022,88</t>
  </si>
  <si>
    <t>00022,75</t>
  </si>
  <si>
    <t>00013,73</t>
  </si>
  <si>
    <t>00030,33</t>
  </si>
  <si>
    <t>00018,30</t>
  </si>
  <si>
    <t>00075,82</t>
  </si>
  <si>
    <t>00045,76</t>
  </si>
  <si>
    <t>00045,49</t>
  </si>
  <si>
    <t>00027,46</t>
  </si>
  <si>
    <t>00060,66</t>
  </si>
  <si>
    <t>00036,61</t>
  </si>
  <si>
    <t>00038,18</t>
  </si>
  <si>
    <t>00023,04</t>
  </si>
  <si>
    <t>00030,54</t>
  </si>
  <si>
    <t>00076,36</t>
  </si>
  <si>
    <t>00046,08</t>
  </si>
  <si>
    <t>00027,65</t>
  </si>
  <si>
    <t>00061,09</t>
  </si>
  <si>
    <t>00038,44</t>
  </si>
  <si>
    <t>00023,19</t>
  </si>
  <si>
    <t>00023,06</t>
  </si>
  <si>
    <t>00013,91</t>
  </si>
  <si>
    <t>00018,55</t>
  </si>
  <si>
    <t>00076,88</t>
  </si>
  <si>
    <t>00046,38</t>
  </si>
  <si>
    <t>00046,13</t>
  </si>
  <si>
    <t>00027,83</t>
  </si>
  <si>
    <t>00037,10</t>
  </si>
  <si>
    <t>00023,35</t>
  </si>
  <si>
    <t>00023,22</t>
  </si>
  <si>
    <t>00030,96</t>
  </si>
  <si>
    <t>00077,40</t>
  </si>
  <si>
    <t>00046,70</t>
  </si>
  <si>
    <t>00061,92</t>
  </si>
  <si>
    <t>00038,97</t>
  </si>
  <si>
    <t>00023,51</t>
  </si>
  <si>
    <t>00023,38</t>
  </si>
  <si>
    <t>00014,11</t>
  </si>
  <si>
    <t>00031,18</t>
  </si>
  <si>
    <t>00077,94</t>
  </si>
  <si>
    <t>00047,02</t>
  </si>
  <si>
    <t>00046,76</t>
  </si>
  <si>
    <t>00028,21</t>
  </si>
  <si>
    <t>00062,35</t>
  </si>
  <si>
    <t>00039,23</t>
  </si>
  <si>
    <t>00031,38</t>
  </si>
  <si>
    <t>00078,46</t>
  </si>
  <si>
    <t>00047,08</t>
  </si>
  <si>
    <t>00062,77</t>
  </si>
  <si>
    <t>00039,49</t>
  </si>
  <si>
    <t>00023,69</t>
  </si>
  <si>
    <t>00014,29</t>
  </si>
  <si>
    <t>00031,59</t>
  </si>
  <si>
    <t>00078,98</t>
  </si>
  <si>
    <t>00047,64</t>
  </si>
  <si>
    <t>00047,39</t>
  </si>
  <si>
    <t>00028,58</t>
  </si>
  <si>
    <t>00063,18</t>
  </si>
  <si>
    <t>00039,76</t>
  </si>
  <si>
    <t>00023,97</t>
  </si>
  <si>
    <t>00023,86</t>
  </si>
  <si>
    <t>00031,81</t>
  </si>
  <si>
    <t>00079,52</t>
  </si>
  <si>
    <t>00047,94</t>
  </si>
  <si>
    <t>00047,71</t>
  </si>
  <si>
    <t>00028,76</t>
  </si>
  <si>
    <t>00063,62</t>
  </si>
  <si>
    <t>00038,35</t>
  </si>
  <si>
    <t>00040,02</t>
  </si>
  <si>
    <t>00024,13</t>
  </si>
  <si>
    <t>00014,48</t>
  </si>
  <si>
    <t>00032,02</t>
  </si>
  <si>
    <t>00019,30</t>
  </si>
  <si>
    <t>00080,04</t>
  </si>
  <si>
    <t>00048,26</t>
  </si>
  <si>
    <t>00028,96</t>
  </si>
  <si>
    <t>00064,03</t>
  </si>
  <si>
    <t>00038,61</t>
  </si>
  <si>
    <t>00040,29</t>
  </si>
  <si>
    <t>00024,29</t>
  </si>
  <si>
    <t>00024,17</t>
  </si>
  <si>
    <t>00014,57</t>
  </si>
  <si>
    <t>00032,23</t>
  </si>
  <si>
    <t>00080,58</t>
  </si>
  <si>
    <t>00048,58</t>
  </si>
  <si>
    <t>00048,35</t>
  </si>
  <si>
    <t>00029,15</t>
  </si>
  <si>
    <t>00064,46</t>
  </si>
  <si>
    <t>00040,55</t>
  </si>
  <si>
    <t>00024,33</t>
  </si>
  <si>
    <t>00014,66</t>
  </si>
  <si>
    <t>00019,55</t>
  </si>
  <si>
    <t>00081,10</t>
  </si>
  <si>
    <t>00048,88</t>
  </si>
  <si>
    <t>00048,66</t>
  </si>
  <si>
    <t>00029,33</t>
  </si>
  <si>
    <t>00064,88</t>
  </si>
  <si>
    <t>00039,10</t>
  </si>
  <si>
    <t>00040,81</t>
  </si>
  <si>
    <t>00024,49</t>
  </si>
  <si>
    <t>00014,76</t>
  </si>
  <si>
    <t>00032,65</t>
  </si>
  <si>
    <t>00019,68</t>
  </si>
  <si>
    <t>00081,62</t>
  </si>
  <si>
    <t>00048,97</t>
  </si>
  <si>
    <t>00029,52</t>
  </si>
  <si>
    <t>00065,30</t>
  </si>
  <si>
    <t>00039,36</t>
  </si>
  <si>
    <t>00041,08</t>
  </si>
  <si>
    <t>00024,75</t>
  </si>
  <si>
    <t>00024,65</t>
  </si>
  <si>
    <t>00014,85</t>
  </si>
  <si>
    <t>00032,86</t>
  </si>
  <si>
    <t>00082,16</t>
  </si>
  <si>
    <t>00049,50</t>
  </si>
  <si>
    <t>00049,30</t>
  </si>
  <si>
    <t>00065,73</t>
  </si>
  <si>
    <t>00024,91</t>
  </si>
  <si>
    <t>00082,68</t>
  </si>
  <si>
    <t>00049,82</t>
  </si>
  <si>
    <t>00049,61</t>
  </si>
  <si>
    <t>00029,89</t>
  </si>
  <si>
    <t>00066,14</t>
  </si>
  <si>
    <t>00041,61</t>
  </si>
  <si>
    <t>00025,07</t>
  </si>
  <si>
    <t>00024,97</t>
  </si>
  <si>
    <t>00015,04</t>
  </si>
  <si>
    <t>00033,29</t>
  </si>
  <si>
    <t>00020,06</t>
  </si>
  <si>
    <t>00083,22</t>
  </si>
  <si>
    <t>00050,14</t>
  </si>
  <si>
    <t>00049,93</t>
  </si>
  <si>
    <t>00030,08</t>
  </si>
  <si>
    <t>00066,58</t>
  </si>
  <si>
    <t>00040,11</t>
  </si>
  <si>
    <t>00041,87</t>
  </si>
  <si>
    <t>00025,22</t>
  </si>
  <si>
    <t>00025,12</t>
  </si>
  <si>
    <t>00015,13</t>
  </si>
  <si>
    <t>00033,50</t>
  </si>
  <si>
    <t>00083,74</t>
  </si>
  <si>
    <t>00050,44</t>
  </si>
  <si>
    <t>00050,24</t>
  </si>
  <si>
    <t>00030,26</t>
  </si>
  <si>
    <t>00066,99</t>
  </si>
  <si>
    <t>00040,35</t>
  </si>
  <si>
    <t>00042,13</t>
  </si>
  <si>
    <t>00033,70</t>
  </si>
  <si>
    <t>00084,26</t>
  </si>
  <si>
    <t>00050,76</t>
  </si>
  <si>
    <t>00050,56</t>
  </si>
  <si>
    <t>00030,46</t>
  </si>
  <si>
    <t>00067,41</t>
  </si>
  <si>
    <t>00040,61</t>
  </si>
  <si>
    <t>00042,40</t>
  </si>
  <si>
    <t>00025,44</t>
  </si>
  <si>
    <t>00033,92</t>
  </si>
  <si>
    <t>00084,80</t>
  </si>
  <si>
    <t>00050,88</t>
  </si>
  <si>
    <t>00067,84</t>
  </si>
  <si>
    <t>00042,58</t>
  </si>
  <si>
    <t>00025,64</t>
  </si>
  <si>
    <t>00025,55</t>
  </si>
  <si>
    <t>00015,38</t>
  </si>
  <si>
    <t>00034,06</t>
  </si>
  <si>
    <t>00020,51</t>
  </si>
  <si>
    <t>00085,16</t>
  </si>
  <si>
    <t>00051,28</t>
  </si>
  <si>
    <t>00051,10</t>
  </si>
  <si>
    <t>00030,77</t>
  </si>
  <si>
    <t>00068,13</t>
  </si>
  <si>
    <t>00041,02</t>
  </si>
  <si>
    <t>00042,76</t>
  </si>
  <si>
    <t>00025,75</t>
  </si>
  <si>
    <t>00015,45</t>
  </si>
  <si>
    <t>00020,60</t>
  </si>
  <si>
    <t>00085,52</t>
  </si>
  <si>
    <t>00051,50</t>
  </si>
  <si>
    <t>00051,31</t>
  </si>
  <si>
    <t>00030,90</t>
  </si>
  <si>
    <t>00068,42</t>
  </si>
  <si>
    <t>00041,20</t>
  </si>
  <si>
    <t>00042,94</t>
  </si>
  <si>
    <t>00025,86</t>
  </si>
  <si>
    <t>00025,76</t>
  </si>
  <si>
    <t>00015,52</t>
  </si>
  <si>
    <t>00034,35</t>
  </si>
  <si>
    <t>00020,69</t>
  </si>
  <si>
    <t>00085,88</t>
  </si>
  <si>
    <t>00051,72</t>
  </si>
  <si>
    <t>00051,53</t>
  </si>
  <si>
    <t>00031,03</t>
  </si>
  <si>
    <t>00068,70</t>
  </si>
  <si>
    <t>00041,38</t>
  </si>
  <si>
    <t>00043,12</t>
  </si>
  <si>
    <t>00025,96</t>
  </si>
  <si>
    <t>00025,87</t>
  </si>
  <si>
    <t>00015,58</t>
  </si>
  <si>
    <t>00034,50</t>
  </si>
  <si>
    <t>00020,77</t>
  </si>
  <si>
    <t>00086,24</t>
  </si>
  <si>
    <t>00051,92</t>
  </si>
  <si>
    <t>00051,74</t>
  </si>
  <si>
    <t>00031,15</t>
  </si>
  <si>
    <t>00068,99</t>
  </si>
  <si>
    <t>00041,54</t>
  </si>
  <si>
    <t>00043,30</t>
  </si>
  <si>
    <t>00026,07</t>
  </si>
  <si>
    <t>00025,98</t>
  </si>
  <si>
    <t>00015,64</t>
  </si>
  <si>
    <t>00020,86</t>
  </si>
  <si>
    <t>00086,60</t>
  </si>
  <si>
    <t>00052,14</t>
  </si>
  <si>
    <t>00051,96</t>
  </si>
  <si>
    <t>00031,28</t>
  </si>
  <si>
    <t>00069,28</t>
  </si>
  <si>
    <t>00041,71</t>
  </si>
  <si>
    <t>00026,18</t>
  </si>
  <si>
    <t>00015,71</t>
  </si>
  <si>
    <t>00020,94</t>
  </si>
  <si>
    <t>00086,96</t>
  </si>
  <si>
    <t>00052,36</t>
  </si>
  <si>
    <t>00052,18</t>
  </si>
  <si>
    <t>00031,42</t>
  </si>
  <si>
    <t>00069,57</t>
  </si>
  <si>
    <t>00041,89</t>
  </si>
  <si>
    <t>00043,66</t>
  </si>
  <si>
    <t>00026,28</t>
  </si>
  <si>
    <t>00026,20</t>
  </si>
  <si>
    <t>00015,77</t>
  </si>
  <si>
    <t>00034,93</t>
  </si>
  <si>
    <t>00087,32</t>
  </si>
  <si>
    <t>00052,56</t>
  </si>
  <si>
    <t>00052,39</t>
  </si>
  <si>
    <t>00031,54</t>
  </si>
  <si>
    <t>00069,86</t>
  </si>
  <si>
    <t>00042,05</t>
  </si>
  <si>
    <t>00043,85</t>
  </si>
  <si>
    <t>00026,39</t>
  </si>
  <si>
    <t>00026,31</t>
  </si>
  <si>
    <t>00015,83</t>
  </si>
  <si>
    <t>00021,11</t>
  </si>
  <si>
    <t>00087,70</t>
  </si>
  <si>
    <t>00052,78</t>
  </si>
  <si>
    <t>00052,62</t>
  </si>
  <si>
    <t>00031,67</t>
  </si>
  <si>
    <t>00070,16</t>
  </si>
  <si>
    <t>00042,22</t>
  </si>
  <si>
    <t>00044,03</t>
  </si>
  <si>
    <t>00015,90</t>
  </si>
  <si>
    <t>00035,22</t>
  </si>
  <si>
    <t>00021,20</t>
  </si>
  <si>
    <t>00088,06</t>
  </si>
  <si>
    <t>00053,00</t>
  </si>
  <si>
    <t>00052,84</t>
  </si>
  <si>
    <t>00031,80</t>
  </si>
  <si>
    <t>00070,45</t>
  </si>
  <si>
    <t>00026,53</t>
  </si>
  <si>
    <t>00015,96</t>
  </si>
  <si>
    <t>00035,37</t>
  </si>
  <si>
    <t>00021,28</t>
  </si>
  <si>
    <t>00088,42</t>
  </si>
  <si>
    <t>00053,20</t>
  </si>
  <si>
    <t>00053,05</t>
  </si>
  <si>
    <t>00031,92</t>
  </si>
  <si>
    <t>00070,74</t>
  </si>
  <si>
    <t>00042,56</t>
  </si>
  <si>
    <t>00044,39</t>
  </si>
  <si>
    <t>00026,71</t>
  </si>
  <si>
    <t>00026,63</t>
  </si>
  <si>
    <t>00016,03</t>
  </si>
  <si>
    <t>00035,51</t>
  </si>
  <si>
    <t>00021,37</t>
  </si>
  <si>
    <t>00088,78</t>
  </si>
  <si>
    <t>00053,42</t>
  </si>
  <si>
    <t>00053,27</t>
  </si>
  <si>
    <t>00032,05</t>
  </si>
  <si>
    <t>00071,02</t>
  </si>
  <si>
    <t>00042,74</t>
  </si>
  <si>
    <t>00044,57</t>
  </si>
  <si>
    <t>00026,82</t>
  </si>
  <si>
    <t>00026,74</t>
  </si>
  <si>
    <t>00016,09</t>
  </si>
  <si>
    <t>00035,66</t>
  </si>
  <si>
    <t>00021,46</t>
  </si>
  <si>
    <t>00089,14</t>
  </si>
  <si>
    <t>00053,64</t>
  </si>
  <si>
    <t>00053,48</t>
  </si>
  <si>
    <t>00032,18</t>
  </si>
  <si>
    <t>00071,31</t>
  </si>
  <si>
    <t>00042,91</t>
  </si>
  <si>
    <t>00044,75</t>
  </si>
  <si>
    <t>00026,85</t>
  </si>
  <si>
    <t>00016,16</t>
  </si>
  <si>
    <t>00035,80</t>
  </si>
  <si>
    <t>00021,54</t>
  </si>
  <si>
    <t>00089,50</t>
  </si>
  <si>
    <t>00053,70</t>
  </si>
  <si>
    <t>00032,32</t>
  </si>
  <si>
    <t>00071,60</t>
  </si>
  <si>
    <t>00043,09</t>
  </si>
  <si>
    <t>00044,93</t>
  </si>
  <si>
    <t>00027,03</t>
  </si>
  <si>
    <t>00026,96</t>
  </si>
  <si>
    <t>00035,94</t>
  </si>
  <si>
    <t>00089,86</t>
  </si>
  <si>
    <t>00054,06</t>
  </si>
  <si>
    <t>00053,92</t>
  </si>
  <si>
    <t>00071,89</t>
  </si>
  <si>
    <t>00043,25</t>
  </si>
  <si>
    <t>00045,11</t>
  </si>
  <si>
    <t>00027,07</t>
  </si>
  <si>
    <t>00036,09</t>
  </si>
  <si>
    <t>00090,22</t>
  </si>
  <si>
    <t>00054,28</t>
  </si>
  <si>
    <t>00054,13</t>
  </si>
  <si>
    <t>00032,57</t>
  </si>
  <si>
    <t>00072,18</t>
  </si>
  <si>
    <t>00043,42</t>
  </si>
  <si>
    <t>00045,29</t>
  </si>
  <si>
    <t>00027,25</t>
  </si>
  <si>
    <t>00027,17</t>
  </si>
  <si>
    <t>00016,35</t>
  </si>
  <si>
    <t>00036,23</t>
  </si>
  <si>
    <t>00021,80</t>
  </si>
  <si>
    <t>00090,58</t>
  </si>
  <si>
    <t>00054,50</t>
  </si>
  <si>
    <t>00054,35</t>
  </si>
  <si>
    <t>00032,70</t>
  </si>
  <si>
    <t>00072,46</t>
  </si>
  <si>
    <t>00043,60</t>
  </si>
  <si>
    <t>00045,47</t>
  </si>
  <si>
    <t>00027,35</t>
  </si>
  <si>
    <t>00027,28</t>
  </si>
  <si>
    <t>00016,41</t>
  </si>
  <si>
    <t>00036,38</t>
  </si>
  <si>
    <t>00021,88</t>
  </si>
  <si>
    <t>00090,94</t>
  </si>
  <si>
    <t>00054,70</t>
  </si>
  <si>
    <t>00054,56</t>
  </si>
  <si>
    <t>00032,82</t>
  </si>
  <si>
    <t>00072,75</t>
  </si>
  <si>
    <t>00043,76</t>
  </si>
  <si>
    <t>00045,65</t>
  </si>
  <si>
    <t>00016,48</t>
  </si>
  <si>
    <t>00036,52</t>
  </si>
  <si>
    <t>00021,97</t>
  </si>
  <si>
    <t>00091,30</t>
  </si>
  <si>
    <t>00054,92</t>
  </si>
  <si>
    <t>00032,95</t>
  </si>
  <si>
    <t>00073,04</t>
  </si>
  <si>
    <t>00043,94</t>
  </si>
  <si>
    <t>00045,84</t>
  </si>
  <si>
    <t>00027,57</t>
  </si>
  <si>
    <t>00027,50</t>
  </si>
  <si>
    <t>00036,67</t>
  </si>
  <si>
    <t>00091,68</t>
  </si>
  <si>
    <t>00055,14</t>
  </si>
  <si>
    <t>00055,01</t>
  </si>
  <si>
    <t>00033,08</t>
  </si>
  <si>
    <t>00073,34</t>
  </si>
  <si>
    <t>00044,11</t>
  </si>
  <si>
    <t>00046,02</t>
  </si>
  <si>
    <t>00027,68</t>
  </si>
  <si>
    <t>00027,61</t>
  </si>
  <si>
    <t>00016,61</t>
  </si>
  <si>
    <t>00036,82</t>
  </si>
  <si>
    <t>00022,14</t>
  </si>
  <si>
    <t>00092,04</t>
  </si>
  <si>
    <t>00055,36</t>
  </si>
  <si>
    <t>00055,22</t>
  </si>
  <si>
    <t>00033,22</t>
  </si>
  <si>
    <t>00073,63</t>
  </si>
  <si>
    <t>00044,29</t>
  </si>
  <si>
    <t>00046,20</t>
  </si>
  <si>
    <t>00027,78</t>
  </si>
  <si>
    <t>00027,72</t>
  </si>
  <si>
    <t>00016,67</t>
  </si>
  <si>
    <t>00036,96</t>
  </si>
  <si>
    <t>00092,40</t>
  </si>
  <si>
    <t>00055,56</t>
  </si>
  <si>
    <t>00055,44</t>
  </si>
  <si>
    <t>00073,92</t>
  </si>
  <si>
    <t>00044,45</t>
  </si>
  <si>
    <t>00022,31</t>
  </si>
  <si>
    <t>00092,76</t>
  </si>
  <si>
    <t>00055,66</t>
  </si>
  <si>
    <t>00033,47</t>
  </si>
  <si>
    <t>00074,21</t>
  </si>
  <si>
    <t>00044,62</t>
  </si>
  <si>
    <t>00046,56</t>
  </si>
  <si>
    <t>00028,00</t>
  </si>
  <si>
    <t>00027,94</t>
  </si>
  <si>
    <t>00016,80</t>
  </si>
  <si>
    <t>00037,25</t>
  </si>
  <si>
    <t>00022,40</t>
  </si>
  <si>
    <t>00093,12</t>
  </si>
  <si>
    <t>00056,00</t>
  </si>
  <si>
    <t>00055,87</t>
  </si>
  <si>
    <t>00033,60</t>
  </si>
  <si>
    <t>00074,50</t>
  </si>
  <si>
    <t>00044,80</t>
  </si>
  <si>
    <t>00046,74</t>
  </si>
  <si>
    <t>00028,10</t>
  </si>
  <si>
    <t>00028,04</t>
  </si>
  <si>
    <t>00037,39</t>
  </si>
  <si>
    <t>00022,48</t>
  </si>
  <si>
    <t>00093,48</t>
  </si>
  <si>
    <t>00056,20</t>
  </si>
  <si>
    <t>00056,09</t>
  </si>
  <si>
    <t>00033,72</t>
  </si>
  <si>
    <t>00074,78</t>
  </si>
  <si>
    <t>00044,96</t>
  </si>
  <si>
    <t>00046,92</t>
  </si>
  <si>
    <t>00028,15</t>
  </si>
  <si>
    <t>00016,93</t>
  </si>
  <si>
    <t>00037,54</t>
  </si>
  <si>
    <t>00093,84</t>
  </si>
  <si>
    <t>00056,42</t>
  </si>
  <si>
    <t>00056,30</t>
  </si>
  <si>
    <t>00033,85</t>
  </si>
  <si>
    <t>00075,07</t>
  </si>
  <si>
    <t>00047,10</t>
  </si>
  <si>
    <t>00028,32</t>
  </si>
  <si>
    <t>00028,26</t>
  </si>
  <si>
    <t>00037,68</t>
  </si>
  <si>
    <t>00022,66</t>
  </si>
  <si>
    <t>00056,64</t>
  </si>
  <si>
    <t>00056,52</t>
  </si>
  <si>
    <t>00075,36</t>
  </si>
  <si>
    <t>00045,31</t>
  </si>
  <si>
    <t>00047,28</t>
  </si>
  <si>
    <t>00028,37</t>
  </si>
  <si>
    <t>00017,05</t>
  </si>
  <si>
    <t>00037,82</t>
  </si>
  <si>
    <t>00022,74</t>
  </si>
  <si>
    <t>00094,56</t>
  </si>
  <si>
    <t>00056,84</t>
  </si>
  <si>
    <t>00056,74</t>
  </si>
  <si>
    <t>00034,10</t>
  </si>
  <si>
    <t>00075,65</t>
  </si>
  <si>
    <t>00047,46</t>
  </si>
  <si>
    <t>00028,53</t>
  </si>
  <si>
    <t>00028,48</t>
  </si>
  <si>
    <t>00037,97</t>
  </si>
  <si>
    <t>00022,82</t>
  </si>
  <si>
    <t>00057,06</t>
  </si>
  <si>
    <t>00056,95</t>
  </si>
  <si>
    <t>00034,24</t>
  </si>
  <si>
    <t>00075,94</t>
  </si>
  <si>
    <t>00047,65</t>
  </si>
  <si>
    <t>00028,64</t>
  </si>
  <si>
    <t>00028,59</t>
  </si>
  <si>
    <t>00017,18</t>
  </si>
  <si>
    <t>00038,12</t>
  </si>
  <si>
    <t>00095,30</t>
  </si>
  <si>
    <t>00057,28</t>
  </si>
  <si>
    <t>00057,18</t>
  </si>
  <si>
    <t>00034,37</t>
  </si>
  <si>
    <t>00076,24</t>
  </si>
  <si>
    <t>00047,83</t>
  </si>
  <si>
    <t>00028,75</t>
  </si>
  <si>
    <t>00028,70</t>
  </si>
  <si>
    <t>00017,25</t>
  </si>
  <si>
    <t>00038,26</t>
  </si>
  <si>
    <t>00023,00</t>
  </si>
  <si>
    <t>00095,66</t>
  </si>
  <si>
    <t>00057,50</t>
  </si>
  <si>
    <t>00057,40</t>
  </si>
  <si>
    <t>00076,53</t>
  </si>
  <si>
    <t>00046,00</t>
  </si>
  <si>
    <t>00047,98</t>
  </si>
  <si>
    <t>00028,83</t>
  </si>
  <si>
    <t>00017,30</t>
  </si>
  <si>
    <t>00038,38</t>
  </si>
  <si>
    <t>00095,96</t>
  </si>
  <si>
    <t>00057,66</t>
  </si>
  <si>
    <t>00076,77</t>
  </si>
  <si>
    <t>00048,13</t>
  </si>
  <si>
    <t>00028,92</t>
  </si>
  <si>
    <t>00028,88</t>
  </si>
  <si>
    <t>00017,35</t>
  </si>
  <si>
    <t>00023,14</t>
  </si>
  <si>
    <t>00096,26</t>
  </si>
  <si>
    <t>00057,84</t>
  </si>
  <si>
    <t>00057,76</t>
  </si>
  <si>
    <t>00034,70</t>
  </si>
  <si>
    <t>00077,01</t>
  </si>
  <si>
    <t>00046,27</t>
  </si>
  <si>
    <t>00048,28</t>
  </si>
  <si>
    <t>00029,01</t>
  </si>
  <si>
    <t>00028,97</t>
  </si>
  <si>
    <t>00017,41</t>
  </si>
  <si>
    <t>00038,62</t>
  </si>
  <si>
    <t>00023,21</t>
  </si>
  <si>
    <t>00096,56</t>
  </si>
  <si>
    <t>00058,02</t>
  </si>
  <si>
    <t>00057,94</t>
  </si>
  <si>
    <t>00034,81</t>
  </si>
  <si>
    <t>00077,25</t>
  </si>
  <si>
    <t>00046,42</t>
  </si>
  <si>
    <t>00048,43</t>
  </si>
  <si>
    <t>00029,10</t>
  </si>
  <si>
    <t>00029,06</t>
  </si>
  <si>
    <t>00017,46</t>
  </si>
  <si>
    <t>00038,74</t>
  </si>
  <si>
    <t>00023,28</t>
  </si>
  <si>
    <t>00096,86</t>
  </si>
  <si>
    <t>00058,20</t>
  </si>
  <si>
    <t>00058,12</t>
  </si>
  <si>
    <t>00034,92</t>
  </si>
  <si>
    <t>00077,49</t>
  </si>
  <si>
    <t>00029,19</t>
  </si>
  <si>
    <t>00017,51</t>
  </si>
  <si>
    <t>00097,16</t>
  </si>
  <si>
    <t>00058,38</t>
  </si>
  <si>
    <t>00058,30</t>
  </si>
  <si>
    <t>00035,03</t>
  </si>
  <si>
    <t>00077,73</t>
  </si>
  <si>
    <t>00048,73</t>
  </si>
  <si>
    <t>00029,28</t>
  </si>
  <si>
    <t>00017,57</t>
  </si>
  <si>
    <t>00038,98</t>
  </si>
  <si>
    <t>00023,42</t>
  </si>
  <si>
    <t>00097,46</t>
  </si>
  <si>
    <t>00058,56</t>
  </si>
  <si>
    <t>00077,97</t>
  </si>
  <si>
    <t>00046,85</t>
  </si>
  <si>
    <t>00029,37</t>
  </si>
  <si>
    <t>00017,62</t>
  </si>
  <si>
    <t>00097,76</t>
  </si>
  <si>
    <t>00058,74</t>
  </si>
  <si>
    <t>00058,66</t>
  </si>
  <si>
    <t>00035,24</t>
  </si>
  <si>
    <t>00078,21</t>
  </si>
  <si>
    <t>00046,99</t>
  </si>
  <si>
    <t>00049,03</t>
  </si>
  <si>
    <t>00029,46</t>
  </si>
  <si>
    <t>00029,42</t>
  </si>
  <si>
    <t>00017,68</t>
  </si>
  <si>
    <t>00039,22</t>
  </si>
  <si>
    <t>00023,57</t>
  </si>
  <si>
    <t>00098,06</t>
  </si>
  <si>
    <t>00058,92</t>
  </si>
  <si>
    <t>00058,84</t>
  </si>
  <si>
    <t>00035,35</t>
  </si>
  <si>
    <t>00078,45</t>
  </si>
  <si>
    <t>00047,14</t>
  </si>
  <si>
    <t>00049,18</t>
  </si>
  <si>
    <t>00029,55</t>
  </si>
  <si>
    <t>00029,51</t>
  </si>
  <si>
    <t>00017,73</t>
  </si>
  <si>
    <t>00039,34</t>
  </si>
  <si>
    <t>00023,64</t>
  </si>
  <si>
    <t>00098,36</t>
  </si>
  <si>
    <t>00059,10</t>
  </si>
  <si>
    <t>00059,02</t>
  </si>
  <si>
    <t>00035,46</t>
  </si>
  <si>
    <t>00078,69</t>
  </si>
  <si>
    <t>00049,33</t>
  </si>
  <si>
    <t>00029,64</t>
  </si>
  <si>
    <t>00029,60</t>
  </si>
  <si>
    <t>00039,46</t>
  </si>
  <si>
    <t>00023,71</t>
  </si>
  <si>
    <t>00098,66</t>
  </si>
  <si>
    <t>00059,28</t>
  </si>
  <si>
    <t>00059,20</t>
  </si>
  <si>
    <t>00035,57</t>
  </si>
  <si>
    <t>00078,93</t>
  </si>
  <si>
    <t>00047,42</t>
  </si>
  <si>
    <t>00049,49</t>
  </si>
  <si>
    <t>00029,73</t>
  </si>
  <si>
    <t>00029,69</t>
  </si>
  <si>
    <t>00039,59</t>
  </si>
  <si>
    <t>00023,78</t>
  </si>
  <si>
    <t>00098,98</t>
  </si>
  <si>
    <t>00059,46</t>
  </si>
  <si>
    <t>00035,68</t>
  </si>
  <si>
    <t>00079,18</t>
  </si>
  <si>
    <t>00047,57</t>
  </si>
  <si>
    <t>00049,64</t>
  </si>
  <si>
    <t>00029,82</t>
  </si>
  <si>
    <t>00017,89</t>
  </si>
  <si>
    <t>00039,71</t>
  </si>
  <si>
    <t>00099,28</t>
  </si>
  <si>
    <t>00059,64</t>
  </si>
  <si>
    <t>00059,57</t>
  </si>
  <si>
    <t>00035,78</t>
  </si>
  <si>
    <t>00079,42</t>
  </si>
  <si>
    <t>00049,79</t>
  </si>
  <si>
    <t>00029,91</t>
  </si>
  <si>
    <t>00029,87</t>
  </si>
  <si>
    <t>00017,95</t>
  </si>
  <si>
    <t>00039,83</t>
  </si>
  <si>
    <t>00023,93</t>
  </si>
  <si>
    <t>00099,58</t>
  </si>
  <si>
    <t>00059,82</t>
  </si>
  <si>
    <t>00059,75</t>
  </si>
  <si>
    <t>00035,89</t>
  </si>
  <si>
    <t>00079,66</t>
  </si>
  <si>
    <t>00047,86</t>
  </si>
  <si>
    <t>00049,94</t>
  </si>
  <si>
    <t>00029,99</t>
  </si>
  <si>
    <t>00029,96</t>
  </si>
  <si>
    <t>00017,99</t>
  </si>
  <si>
    <t>00039,95</t>
  </si>
  <si>
    <t>00099,88</t>
  </si>
  <si>
    <t>00059,98</t>
  </si>
  <si>
    <t>00059,93</t>
  </si>
  <si>
    <t>00079,90</t>
  </si>
  <si>
    <t>00050,09</t>
  </si>
  <si>
    <t>00030,05</t>
  </si>
  <si>
    <t>00018,05</t>
  </si>
  <si>
    <t>00040,07</t>
  </si>
  <si>
    <t>00024,06</t>
  </si>
  <si>
    <t>00100,18</t>
  </si>
  <si>
    <t>00060,16</t>
  </si>
  <si>
    <t>00060,11</t>
  </si>
  <si>
    <t>00036,10</t>
  </si>
  <si>
    <t>00080,14</t>
  </si>
  <si>
    <t>00030,17</t>
  </si>
  <si>
    <t>00018,10</t>
  </si>
  <si>
    <t>00040,19</t>
  </si>
  <si>
    <t>00024,14</t>
  </si>
  <si>
    <t>00100,48</t>
  </si>
  <si>
    <t>00060,34</t>
  </si>
  <si>
    <t>00060,29</t>
  </si>
  <si>
    <t>00036,20</t>
  </si>
  <si>
    <t>00080,38</t>
  </si>
  <si>
    <t>00048,27</t>
  </si>
  <si>
    <t>00050,39</t>
  </si>
  <si>
    <t>00030,23</t>
  </si>
  <si>
    <t>00018,16</t>
  </si>
  <si>
    <t>00040,31</t>
  </si>
  <si>
    <t>00024,21</t>
  </si>
  <si>
    <t>00100,78</t>
  </si>
  <si>
    <t>00060,52</t>
  </si>
  <si>
    <t>00060,47</t>
  </si>
  <si>
    <t>00036,31</t>
  </si>
  <si>
    <t>00080,62</t>
  </si>
  <si>
    <t>00048,42</t>
  </si>
  <si>
    <t>00050,54</t>
  </si>
  <si>
    <t>00030,35</t>
  </si>
  <si>
    <t>00030,32</t>
  </si>
  <si>
    <t>00018,21</t>
  </si>
  <si>
    <t>00040,43</t>
  </si>
  <si>
    <t>00024,28</t>
  </si>
  <si>
    <t>00101,08</t>
  </si>
  <si>
    <t>00060,70</t>
  </si>
  <si>
    <t>00060,65</t>
  </si>
  <si>
    <t>00036,42</t>
  </si>
  <si>
    <t>00080,86</t>
  </si>
  <si>
    <t>00048,56</t>
  </si>
  <si>
    <t>00050,69</t>
  </si>
  <si>
    <t>00030,44</t>
  </si>
  <si>
    <t>00030,41</t>
  </si>
  <si>
    <t>00018,26</t>
  </si>
  <si>
    <t>00024,35</t>
  </si>
  <si>
    <t>00101,38</t>
  </si>
  <si>
    <t>00060,88</t>
  </si>
  <si>
    <t>00060,83</t>
  </si>
  <si>
    <t>00036,53</t>
  </si>
  <si>
    <t>00050,84</t>
  </si>
  <si>
    <t>00030,53</t>
  </si>
  <si>
    <t>00030,50</t>
  </si>
  <si>
    <t>00018,32</t>
  </si>
  <si>
    <t>00040,67</t>
  </si>
  <si>
    <t>00024,42</t>
  </si>
  <si>
    <t>00101,68</t>
  </si>
  <si>
    <t>00061,06</t>
  </si>
  <si>
    <t>00061,01</t>
  </si>
  <si>
    <t>00036,64</t>
  </si>
  <si>
    <t>00081,34</t>
  </si>
  <si>
    <t>00048,85</t>
  </si>
  <si>
    <t>00050,99</t>
  </si>
  <si>
    <t>00030,62</t>
  </si>
  <si>
    <t>00030,59</t>
  </si>
  <si>
    <t>00018,37</t>
  </si>
  <si>
    <t>00040,79</t>
  </si>
  <si>
    <t>00024,50</t>
  </si>
  <si>
    <t>00101,98</t>
  </si>
  <si>
    <t>00061,24</t>
  </si>
  <si>
    <t>00061,19</t>
  </si>
  <si>
    <t>00036,74</t>
  </si>
  <si>
    <t>00081,58</t>
  </si>
  <si>
    <t>00048,99</t>
  </si>
  <si>
    <t>00051,14</t>
  </si>
  <si>
    <t>00030,71</t>
  </si>
  <si>
    <t>00030,68</t>
  </si>
  <si>
    <t>00040,91</t>
  </si>
  <si>
    <t>00024,57</t>
  </si>
  <si>
    <t>00102,28</t>
  </si>
  <si>
    <t>00061,42</t>
  </si>
  <si>
    <t>00061,37</t>
  </si>
  <si>
    <t>00036,85</t>
  </si>
  <si>
    <t>00081,82</t>
  </si>
  <si>
    <t>00049,14</t>
  </si>
  <si>
    <t>00051,29</t>
  </si>
  <si>
    <t>00030,80</t>
  </si>
  <si>
    <t>00018,48</t>
  </si>
  <si>
    <t>00041,03</t>
  </si>
  <si>
    <t>00024,64</t>
  </si>
  <si>
    <t>00102,58</t>
  </si>
  <si>
    <t>00061,60</t>
  </si>
  <si>
    <t>00061,55</t>
  </si>
  <si>
    <t>00082,06</t>
  </si>
  <si>
    <t>00049,28</t>
  </si>
  <si>
    <t>00051,45</t>
  </si>
  <si>
    <t>00030,89</t>
  </si>
  <si>
    <t>00030,87</t>
  </si>
  <si>
    <t>00041,16</t>
  </si>
  <si>
    <t>00024,71</t>
  </si>
  <si>
    <t>00102,90</t>
  </si>
  <si>
    <t>00061,78</t>
  </si>
  <si>
    <t>00061,74</t>
  </si>
  <si>
    <t>00037,07</t>
  </si>
  <si>
    <t>00082,32</t>
  </si>
  <si>
    <t>00049,42</t>
  </si>
  <si>
    <t>00051,60</t>
  </si>
  <si>
    <t>00030,98</t>
  </si>
  <si>
    <t>00018,59</t>
  </si>
  <si>
    <t>00041,28</t>
  </si>
  <si>
    <t>00103,20</t>
  </si>
  <si>
    <t>00061,96</t>
  </si>
  <si>
    <t>00037,18</t>
  </si>
  <si>
    <t>00049,57</t>
  </si>
  <si>
    <t>00051,75</t>
  </si>
  <si>
    <t>00031,06</t>
  </si>
  <si>
    <t>00031,05</t>
  </si>
  <si>
    <t>00018,64</t>
  </si>
  <si>
    <t>00041,40</t>
  </si>
  <si>
    <t>00024,85</t>
  </si>
  <si>
    <t>00103,50</t>
  </si>
  <si>
    <t>00062,12</t>
  </si>
  <si>
    <t>00062,10</t>
  </si>
  <si>
    <t>00037,27</t>
  </si>
  <si>
    <t>00082,80</t>
  </si>
  <si>
    <t>00049,70</t>
  </si>
  <si>
    <t>00051,90</t>
  </si>
  <si>
    <t>00031,14</t>
  </si>
  <si>
    <t>00018,69</t>
  </si>
  <si>
    <t>00062,30</t>
  </si>
  <si>
    <t>00062,28</t>
  </si>
  <si>
    <t>00083,04</t>
  </si>
  <si>
    <t>00049,84</t>
  </si>
  <si>
    <t>00052,05</t>
  </si>
  <si>
    <t>00031,24</t>
  </si>
  <si>
    <t>00031,23</t>
  </si>
  <si>
    <t>00041,64</t>
  </si>
  <si>
    <t>00024,99</t>
  </si>
  <si>
    <t>00104,10</t>
  </si>
  <si>
    <t>00062,48</t>
  </si>
  <si>
    <t>00062,46</t>
  </si>
  <si>
    <t>00037,49</t>
  </si>
  <si>
    <t>00083,28</t>
  </si>
  <si>
    <t>00049,98</t>
  </si>
  <si>
    <t>00052,20</t>
  </si>
  <si>
    <t>00031,33</t>
  </si>
  <si>
    <t>00031,32</t>
  </si>
  <si>
    <t>00018,80</t>
  </si>
  <si>
    <t>00041,76</t>
  </si>
  <si>
    <t>00025,06</t>
  </si>
  <si>
    <t>00104,40</t>
  </si>
  <si>
    <t>00062,66</t>
  </si>
  <si>
    <t>00062,64</t>
  </si>
  <si>
    <t>00037,60</t>
  </si>
  <si>
    <t>00083,52</t>
  </si>
  <si>
    <t>00050,13</t>
  </si>
  <si>
    <t>00052,35</t>
  </si>
  <si>
    <t>00031,41</t>
  </si>
  <si>
    <t>00018,85</t>
  </si>
  <si>
    <t>00041,88</t>
  </si>
  <si>
    <t>00025,14</t>
  </si>
  <si>
    <t>00104,70</t>
  </si>
  <si>
    <t>00062,84</t>
  </si>
  <si>
    <t>00062,82</t>
  </si>
  <si>
    <t>00037,70</t>
  </si>
  <si>
    <t>00083,76</t>
  </si>
  <si>
    <t>00050,27</t>
  </si>
  <si>
    <t>00052,50</t>
  </si>
  <si>
    <t>00031,51</t>
  </si>
  <si>
    <t>00031,50</t>
  </si>
  <si>
    <t>00018,91</t>
  </si>
  <si>
    <t>00042,00</t>
  </si>
  <si>
    <t>00025,21</t>
  </si>
  <si>
    <t>00105,00</t>
  </si>
  <si>
    <t>00063,02</t>
  </si>
  <si>
    <t>00063,00</t>
  </si>
  <si>
    <t>00037,81</t>
  </si>
  <si>
    <t>00050,42</t>
  </si>
  <si>
    <t>00052,65</t>
  </si>
  <si>
    <t>00031,60</t>
  </si>
  <si>
    <t>00018,96</t>
  </si>
  <si>
    <t>00042,12</t>
  </si>
  <si>
    <t>00105,30</t>
  </si>
  <si>
    <t>00063,20</t>
  </si>
  <si>
    <t>00037,92</t>
  </si>
  <si>
    <t>00084,24</t>
  </si>
  <si>
    <t>00052,80</t>
  </si>
  <si>
    <t>00031,69</t>
  </si>
  <si>
    <t>00019,01</t>
  </si>
  <si>
    <t>00042,24</t>
  </si>
  <si>
    <t>00025,35</t>
  </si>
  <si>
    <t>00105,60</t>
  </si>
  <si>
    <t>00063,38</t>
  </si>
  <si>
    <t>00063,36</t>
  </si>
  <si>
    <t>00038,03</t>
  </si>
  <si>
    <t>00084,48</t>
  </si>
  <si>
    <t>00050,70</t>
  </si>
  <si>
    <t>00052,95</t>
  </si>
  <si>
    <t>00031,78</t>
  </si>
  <si>
    <t>00031,77</t>
  </si>
  <si>
    <t>00019,07</t>
  </si>
  <si>
    <t>00042,36</t>
  </si>
  <si>
    <t>00025,42</t>
  </si>
  <si>
    <t>00105,90</t>
  </si>
  <si>
    <t>00063,56</t>
  </si>
  <si>
    <t>00063,54</t>
  </si>
  <si>
    <t>00038,14</t>
  </si>
  <si>
    <t>00084,72</t>
  </si>
  <si>
    <t>00050,85</t>
  </si>
  <si>
    <t>00053,10</t>
  </si>
  <si>
    <t>00031,87</t>
  </si>
  <si>
    <t>00031,86</t>
  </si>
  <si>
    <t>00019,12</t>
  </si>
  <si>
    <t>00025,50</t>
  </si>
  <si>
    <t>00106,20</t>
  </si>
  <si>
    <t>00063,74</t>
  </si>
  <si>
    <t>00063,72</t>
  </si>
  <si>
    <t>00038,24</t>
  </si>
  <si>
    <t>00084,96</t>
  </si>
  <si>
    <t>00053,26</t>
  </si>
  <si>
    <t>00031,96</t>
  </si>
  <si>
    <t>00042,61</t>
  </si>
  <si>
    <t>00025,57</t>
  </si>
  <si>
    <t>00106,52</t>
  </si>
  <si>
    <t>00063,92</t>
  </si>
  <si>
    <t>00063,91</t>
  </si>
  <si>
    <t>00085,22</t>
  </si>
  <si>
    <t>00053,41</t>
  </si>
  <si>
    <t>00042,73</t>
  </si>
  <si>
    <t>00106,82</t>
  </si>
  <si>
    <t>00064,09</t>
  </si>
  <si>
    <t>00038,46</t>
  </si>
  <si>
    <t>00085,46</t>
  </si>
  <si>
    <t>00053,56</t>
  </si>
  <si>
    <t>00032,14</t>
  </si>
  <si>
    <t>00025,71</t>
  </si>
  <si>
    <t>00107,12</t>
  </si>
  <si>
    <t>00064,28</t>
  </si>
  <si>
    <t>00064,27</t>
  </si>
  <si>
    <t>00038,57</t>
  </si>
  <si>
    <t>00085,70</t>
  </si>
  <si>
    <t>00051,42</t>
  </si>
  <si>
    <t>00053,71</t>
  </si>
  <si>
    <t>00032,22</t>
  </si>
  <si>
    <t>00019,33</t>
  </si>
  <si>
    <t>00042,97</t>
  </si>
  <si>
    <t>00025,78</t>
  </si>
  <si>
    <t>00107,42</t>
  </si>
  <si>
    <t>00064,44</t>
  </si>
  <si>
    <t>00064,45</t>
  </si>
  <si>
    <t>00038,66</t>
  </si>
  <si>
    <t>00085,94</t>
  </si>
  <si>
    <t>00051,55</t>
  </si>
  <si>
    <t>00032,31</t>
  </si>
  <si>
    <t>00019,39</t>
  </si>
  <si>
    <t>00025,85</t>
  </si>
  <si>
    <t>00107,72</t>
  </si>
  <si>
    <t>00064,62</t>
  </si>
  <si>
    <t>00064,63</t>
  </si>
  <si>
    <t>00038,77</t>
  </si>
  <si>
    <t>00086,18</t>
  </si>
  <si>
    <t>00051,70</t>
  </si>
  <si>
    <t>00054,01</t>
  </si>
  <si>
    <t>00032,41</t>
  </si>
  <si>
    <t>00043,21</t>
  </si>
  <si>
    <t>00108,02</t>
  </si>
  <si>
    <t>00064,80</t>
  </si>
  <si>
    <t>00064,81</t>
  </si>
  <si>
    <t>00038,88</t>
  </si>
  <si>
    <t>00086,42</t>
  </si>
  <si>
    <t>00051,84</t>
  </si>
  <si>
    <t>00054,16</t>
  </si>
  <si>
    <t>00032,49</t>
  </si>
  <si>
    <t>00032,50</t>
  </si>
  <si>
    <t>00019,49</t>
  </si>
  <si>
    <t>00043,33</t>
  </si>
  <si>
    <t>00025,99</t>
  </si>
  <si>
    <t>00108,32</t>
  </si>
  <si>
    <t>00064,98</t>
  </si>
  <si>
    <t>00064,99</t>
  </si>
  <si>
    <t>00038,99</t>
  </si>
  <si>
    <t>00086,66</t>
  </si>
  <si>
    <t>00051,98</t>
  </si>
  <si>
    <t>00054,31</t>
  </si>
  <si>
    <t>00032,58</t>
  </si>
  <si>
    <t>00043,45</t>
  </si>
  <si>
    <t>00026,06</t>
  </si>
  <si>
    <t>00108,62</t>
  </si>
  <si>
    <t>00065,16</t>
  </si>
  <si>
    <t>00065,17</t>
  </si>
  <si>
    <t>00086,90</t>
  </si>
  <si>
    <t>00052,13</t>
  </si>
  <si>
    <t>00054,46</t>
  </si>
  <si>
    <t>00032,67</t>
  </si>
  <si>
    <t>00032,68</t>
  </si>
  <si>
    <t>00019,60</t>
  </si>
  <si>
    <t>00043,57</t>
  </si>
  <si>
    <t>00026,14</t>
  </si>
  <si>
    <t>00108,92</t>
  </si>
  <si>
    <t>00065,34</t>
  </si>
  <si>
    <t>00065,35</t>
  </si>
  <si>
    <t>00039,20</t>
  </si>
  <si>
    <t>00087,14</t>
  </si>
  <si>
    <t>00052,27</t>
  </si>
  <si>
    <t>00054,61</t>
  </si>
  <si>
    <t>00032,76</t>
  </si>
  <si>
    <t>00032,77</t>
  </si>
  <si>
    <t>00019,66</t>
  </si>
  <si>
    <t>00043,69</t>
  </si>
  <si>
    <t>00026,21</t>
  </si>
  <si>
    <t>00109,22</t>
  </si>
  <si>
    <t>00065,52</t>
  </si>
  <si>
    <t>00065,53</t>
  </si>
  <si>
    <t>00039,31</t>
  </si>
  <si>
    <t>00087,38</t>
  </si>
  <si>
    <t>00052,42</t>
  </si>
  <si>
    <t>00054,76</t>
  </si>
  <si>
    <t>00032,85</t>
  </si>
  <si>
    <t>00019,71</t>
  </si>
  <si>
    <t>00043,81</t>
  </si>
  <si>
    <t>00109,52</t>
  </si>
  <si>
    <t>00065,70</t>
  </si>
  <si>
    <t>00065,71</t>
  </si>
  <si>
    <t>00039,42</t>
  </si>
  <si>
    <t>00087,62</t>
  </si>
  <si>
    <t>00054,91</t>
  </si>
  <si>
    <t>00032,94</t>
  </si>
  <si>
    <t>00019,76</t>
  </si>
  <si>
    <t>00043,93</t>
  </si>
  <si>
    <t>00026,35</t>
  </si>
  <si>
    <t>00109,82</t>
  </si>
  <si>
    <t>00065,88</t>
  </si>
  <si>
    <t>00065,89</t>
  </si>
  <si>
    <t>00039,53</t>
  </si>
  <si>
    <t>00087,86</t>
  </si>
  <si>
    <t>00052,70</t>
  </si>
  <si>
    <t>00055,06</t>
  </si>
  <si>
    <t>00033,04</t>
  </si>
  <si>
    <t>00044,05</t>
  </si>
  <si>
    <t>00110,12</t>
  </si>
  <si>
    <t>00066,07</t>
  </si>
  <si>
    <t>00088,10</t>
  </si>
  <si>
    <t>00033,12</t>
  </si>
  <si>
    <t>00033,13</t>
  </si>
  <si>
    <t>00019,87</t>
  </si>
  <si>
    <t>00044,18</t>
  </si>
  <si>
    <t>00110,44</t>
  </si>
  <si>
    <t>00066,24</t>
  </si>
  <si>
    <t>00066,26</t>
  </si>
  <si>
    <t>00039,74</t>
  </si>
  <si>
    <t>00088,35</t>
  </si>
  <si>
    <t>00052,99</t>
  </si>
  <si>
    <t>00055,37</t>
  </si>
  <si>
    <t>00033,21</t>
  </si>
  <si>
    <t>00044,30</t>
  </si>
  <si>
    <t>00026,57</t>
  </si>
  <si>
    <t>00110,74</t>
  </si>
  <si>
    <t>00066,42</t>
  </si>
  <si>
    <t>00066,44</t>
  </si>
  <si>
    <t>00039,85</t>
  </si>
  <si>
    <t>00088,59</t>
  </si>
  <si>
    <t>00053,14</t>
  </si>
  <si>
    <t>00055,42</t>
  </si>
  <si>
    <t>00033,24</t>
  </si>
  <si>
    <t>00033,25</t>
  </si>
  <si>
    <t>00026,59</t>
  </si>
  <si>
    <t>00110,84</t>
  </si>
  <si>
    <t>00066,48</t>
  </si>
  <si>
    <t>00066,50</t>
  </si>
  <si>
    <t>00039,89</t>
  </si>
  <si>
    <t>00088,67</t>
  </si>
  <si>
    <t>00053,18</t>
  </si>
  <si>
    <t>00055,48</t>
  </si>
  <si>
    <t>00033,27</t>
  </si>
  <si>
    <t>00019,96</t>
  </si>
  <si>
    <t>00044,38</t>
  </si>
  <si>
    <t>00026,62</t>
  </si>
  <si>
    <t>00110,96</t>
  </si>
  <si>
    <t>00066,54</t>
  </si>
  <si>
    <t>00039,92</t>
  </si>
  <si>
    <t>00088,77</t>
  </si>
  <si>
    <t>00053,23</t>
  </si>
  <si>
    <t>00055,53</t>
  </si>
  <si>
    <t>00033,30</t>
  </si>
  <si>
    <t>00019,98</t>
  </si>
  <si>
    <t>00044,42</t>
  </si>
  <si>
    <t>00026,64</t>
  </si>
  <si>
    <t>00111,06</t>
  </si>
  <si>
    <t>00066,60</t>
  </si>
  <si>
    <t>00066,64</t>
  </si>
  <si>
    <t>00039,96</t>
  </si>
  <si>
    <t>00088,85</t>
  </si>
  <si>
    <t>00053,28</t>
  </si>
  <si>
    <t>00055,58</t>
  </si>
  <si>
    <t>00033,35</t>
  </si>
  <si>
    <t>00044,46</t>
  </si>
  <si>
    <t>00111,16</t>
  </si>
  <si>
    <t>00066,70</t>
  </si>
  <si>
    <t>00088,93</t>
  </si>
  <si>
    <t>00055,64</t>
  </si>
  <si>
    <t>00033,37</t>
  </si>
  <si>
    <t>00033,38</t>
  </si>
  <si>
    <t>00020,02</t>
  </si>
  <si>
    <t>00044,51</t>
  </si>
  <si>
    <t>00111,28</t>
  </si>
  <si>
    <t>00066,74</t>
  </si>
  <si>
    <t>00066,77</t>
  </si>
  <si>
    <t>00040,04</t>
  </si>
  <si>
    <t>00089,02</t>
  </si>
  <si>
    <t>00053,39</t>
  </si>
  <si>
    <t>00055,69</t>
  </si>
  <si>
    <t>00033,40</t>
  </si>
  <si>
    <t>00033,41</t>
  </si>
  <si>
    <t>00020,04</t>
  </si>
  <si>
    <t>00044,55</t>
  </si>
  <si>
    <t>00026,72</t>
  </si>
  <si>
    <t>00111,38</t>
  </si>
  <si>
    <t>00066,80</t>
  </si>
  <si>
    <t>00066,83</t>
  </si>
  <si>
    <t>00040,08</t>
  </si>
  <si>
    <t>00089,10</t>
  </si>
  <si>
    <t>00053,44</t>
  </si>
  <si>
    <t>00055,75</t>
  </si>
  <si>
    <t>00033,43</t>
  </si>
  <si>
    <t>00033,45</t>
  </si>
  <si>
    <t>00044,60</t>
  </si>
  <si>
    <t>00111,50</t>
  </si>
  <si>
    <t>00066,86</t>
  </si>
  <si>
    <t>00066,90</t>
  </si>
  <si>
    <t>00040,12</t>
  </si>
  <si>
    <t>00089,20</t>
  </si>
  <si>
    <t>00053,49</t>
  </si>
  <si>
    <t>00033,48</t>
  </si>
  <si>
    <t>00044,64</t>
  </si>
  <si>
    <t>00026,77</t>
  </si>
  <si>
    <t>00111,60</t>
  </si>
  <si>
    <t>00066,92</t>
  </si>
  <si>
    <t>00066,96</t>
  </si>
  <si>
    <t>00040,15</t>
  </si>
  <si>
    <t>00089,28</t>
  </si>
  <si>
    <t>00053,54</t>
  </si>
  <si>
    <t>00055,86</t>
  </si>
  <si>
    <t>00033,52</t>
  </si>
  <si>
    <t>00020,10</t>
  </si>
  <si>
    <t>00044,69</t>
  </si>
  <si>
    <t>00026,80</t>
  </si>
  <si>
    <t>00111,72</t>
  </si>
  <si>
    <t>00067,00</t>
  </si>
  <si>
    <t>00067,03</t>
  </si>
  <si>
    <t>00040,20</t>
  </si>
  <si>
    <t>00089,38</t>
  </si>
  <si>
    <t>00053,60</t>
  </si>
  <si>
    <t>00055,91</t>
  </si>
  <si>
    <t>00033,53</t>
  </si>
  <si>
    <t>00033,55</t>
  </si>
  <si>
    <t>00044,73</t>
  </si>
  <si>
    <t>00111,82</t>
  </si>
  <si>
    <t>00067,06</t>
  </si>
  <si>
    <t>00067,09</t>
  </si>
  <si>
    <t>00089,46</t>
  </si>
  <si>
    <t>00053,65</t>
  </si>
  <si>
    <t>00055,97</t>
  </si>
  <si>
    <t>00033,56</t>
  </si>
  <si>
    <t>00033,58</t>
  </si>
  <si>
    <t>00020,14</t>
  </si>
  <si>
    <t>00044,78</t>
  </si>
  <si>
    <t>00111,94</t>
  </si>
  <si>
    <t>00067,12</t>
  </si>
  <si>
    <t>00067,16</t>
  </si>
  <si>
    <t>00040,27</t>
  </si>
  <si>
    <t>00089,55</t>
  </si>
  <si>
    <t>00056,02</t>
  </si>
  <si>
    <t>00033,59</t>
  </si>
  <si>
    <t>00033,61</t>
  </si>
  <si>
    <t>00020,15</t>
  </si>
  <si>
    <t>00026,87</t>
  </si>
  <si>
    <t>00112,04</t>
  </si>
  <si>
    <t>00067,18</t>
  </si>
  <si>
    <t>00067,22</t>
  </si>
  <si>
    <t>00089,63</t>
  </si>
  <si>
    <t>00053,74</t>
  </si>
  <si>
    <t>00056,08</t>
  </si>
  <si>
    <t>00033,63</t>
  </si>
  <si>
    <t>00033,65</t>
  </si>
  <si>
    <t>00026,90</t>
  </si>
  <si>
    <t>00112,16</t>
  </si>
  <si>
    <t>00067,26</t>
  </si>
  <si>
    <t>00067,30</t>
  </si>
  <si>
    <t>00089,73</t>
  </si>
  <si>
    <t>00053,81</t>
  </si>
  <si>
    <t>00056,13</t>
  </si>
  <si>
    <t>00044,90</t>
  </si>
  <si>
    <t>00112,26</t>
  </si>
  <si>
    <t>00067,36</t>
  </si>
  <si>
    <t>00089,81</t>
  </si>
  <si>
    <t>00056,19</t>
  </si>
  <si>
    <t>00033,69</t>
  </si>
  <si>
    <t>00020,21</t>
  </si>
  <si>
    <t>00044,95</t>
  </si>
  <si>
    <t>00026,95</t>
  </si>
  <si>
    <t>00112,38</t>
  </si>
  <si>
    <t>00067,38</t>
  </si>
  <si>
    <t>00067,43</t>
  </si>
  <si>
    <t>00089,90</t>
  </si>
  <si>
    <t>00053,90</t>
  </si>
  <si>
    <t>00056,24</t>
  </si>
  <si>
    <t>00033,74</t>
  </si>
  <si>
    <t>00020,23</t>
  </si>
  <si>
    <t>00044,99</t>
  </si>
  <si>
    <t>00026,98</t>
  </si>
  <si>
    <t>00112,48</t>
  </si>
  <si>
    <t>00067,44</t>
  </si>
  <si>
    <t>00067,49</t>
  </si>
  <si>
    <t>00040,46</t>
  </si>
  <si>
    <t>00089,98</t>
  </si>
  <si>
    <t>00053,95</t>
  </si>
  <si>
    <t>00033,78</t>
  </si>
  <si>
    <t>00045,04</t>
  </si>
  <si>
    <t>00112,60</t>
  </si>
  <si>
    <t>00067,52</t>
  </si>
  <si>
    <t>00067,56</t>
  </si>
  <si>
    <t>00040,51</t>
  </si>
  <si>
    <t>00090,08</t>
  </si>
  <si>
    <t>00054,02</t>
  </si>
  <si>
    <t>00056,35</t>
  </si>
  <si>
    <t>00033,79</t>
  </si>
  <si>
    <t>00033,81</t>
  </si>
  <si>
    <t>00020,27</t>
  </si>
  <si>
    <t>00112,70</t>
  </si>
  <si>
    <t>00067,58</t>
  </si>
  <si>
    <t>00067,62</t>
  </si>
  <si>
    <t>00090,16</t>
  </si>
  <si>
    <t>00056,40</t>
  </si>
  <si>
    <t>00033,82</t>
  </si>
  <si>
    <t>00033,84</t>
  </si>
  <si>
    <t>00020,29</t>
  </si>
  <si>
    <t>00045,12</t>
  </si>
  <si>
    <t>00027,06</t>
  </si>
  <si>
    <t>00112,80</t>
  </si>
  <si>
    <t>00067,64</t>
  </si>
  <si>
    <t>00067,68</t>
  </si>
  <si>
    <t>00040,58</t>
  </si>
  <si>
    <t>00090,24</t>
  </si>
  <si>
    <t>00054,11</t>
  </si>
  <si>
    <t>00056,46</t>
  </si>
  <si>
    <t>00020,31</t>
  </si>
  <si>
    <t>00045,17</t>
  </si>
  <si>
    <t>00112,92</t>
  </si>
  <si>
    <t>00067,70</t>
  </si>
  <si>
    <t>00067,75</t>
  </si>
  <si>
    <t>00040,62</t>
  </si>
  <si>
    <t>00090,34</t>
  </si>
  <si>
    <t>00056,51</t>
  </si>
  <si>
    <t>00033,91</t>
  </si>
  <si>
    <t>00045,21</t>
  </si>
  <si>
    <t>00113,02</t>
  </si>
  <si>
    <t>00067,76</t>
  </si>
  <si>
    <t>00067,81</t>
  </si>
  <si>
    <t>00040,66</t>
  </si>
  <si>
    <t>00090,42</t>
  </si>
  <si>
    <t>00054,21</t>
  </si>
  <si>
    <t>00056,57</t>
  </si>
  <si>
    <t>00033,94</t>
  </si>
  <si>
    <t>00020,35</t>
  </si>
  <si>
    <t>00045,26</t>
  </si>
  <si>
    <t>00113,14</t>
  </si>
  <si>
    <t>00067,88</t>
  </si>
  <si>
    <t>00040,70</t>
  </si>
  <si>
    <t>00090,51</t>
  </si>
  <si>
    <t>00054,27</t>
  </si>
  <si>
    <t>00056,62</t>
  </si>
  <si>
    <t>00033,95</t>
  </si>
  <si>
    <t>00033,97</t>
  </si>
  <si>
    <t>00045,30</t>
  </si>
  <si>
    <t>00027,16</t>
  </si>
  <si>
    <t>00113,24</t>
  </si>
  <si>
    <t>00067,90</t>
  </si>
  <si>
    <t>00067,94</t>
  </si>
  <si>
    <t>00090,59</t>
  </si>
  <si>
    <t>00054,32</t>
  </si>
  <si>
    <t>00056,68</t>
  </si>
  <si>
    <t>00034,01</t>
  </si>
  <si>
    <t>00045,34</t>
  </si>
  <si>
    <t>00113,36</t>
  </si>
  <si>
    <t>00068,02</t>
  </si>
  <si>
    <t>00090,69</t>
  </si>
  <si>
    <t>00056,73</t>
  </si>
  <si>
    <t>00034,04</t>
  </si>
  <si>
    <t>00020,41</t>
  </si>
  <si>
    <t>00045,38</t>
  </si>
  <si>
    <t>00027,21</t>
  </si>
  <si>
    <t>00113,46</t>
  </si>
  <si>
    <t>00068,08</t>
  </si>
  <si>
    <t>00090,77</t>
  </si>
  <si>
    <t>00054,42</t>
  </si>
  <si>
    <t>00056,79</t>
  </si>
  <si>
    <t>00034,05</t>
  </si>
  <si>
    <t>00034,07</t>
  </si>
  <si>
    <t>00020,43</t>
  </si>
  <si>
    <t>00045,43</t>
  </si>
  <si>
    <t>00027,24</t>
  </si>
  <si>
    <t>00113,58</t>
  </si>
  <si>
    <t>00068,10</t>
  </si>
  <si>
    <t>00068,15</t>
  </si>
  <si>
    <t>00040,86</t>
  </si>
  <si>
    <t>00090,86</t>
  </si>
  <si>
    <t>00054,48</t>
  </si>
  <si>
    <t>00034,08</t>
  </si>
  <si>
    <t>00020,45</t>
  </si>
  <si>
    <t>00113,68</t>
  </si>
  <si>
    <t>00068,16</t>
  </si>
  <si>
    <t>00068,21</t>
  </si>
  <si>
    <t>00040,90</t>
  </si>
  <si>
    <t>00054,53</t>
  </si>
  <si>
    <t>00056,90</t>
  </si>
  <si>
    <t>00034,11</t>
  </si>
  <si>
    <t>00034,14</t>
  </si>
  <si>
    <t>00020,47</t>
  </si>
  <si>
    <t>00045,52</t>
  </si>
  <si>
    <t>00027,29</t>
  </si>
  <si>
    <t>00113,80</t>
  </si>
  <si>
    <t>00068,22</t>
  </si>
  <si>
    <t>00068,28</t>
  </si>
  <si>
    <t>00040,93</t>
  </si>
  <si>
    <t>00091,04</t>
  </si>
  <si>
    <t>00054,58</t>
  </si>
  <si>
    <t>00034,17</t>
  </si>
  <si>
    <t>00045,56</t>
  </si>
  <si>
    <t>00027,31</t>
  </si>
  <si>
    <t>00113,90</t>
  </si>
  <si>
    <t>00068,34</t>
  </si>
  <si>
    <t>00040,97</t>
  </si>
  <si>
    <t>00091,12</t>
  </si>
  <si>
    <t>00054,62</t>
  </si>
  <si>
    <t>00057,01</t>
  </si>
  <si>
    <t>00034,18</t>
  </si>
  <si>
    <t>00045,61</t>
  </si>
  <si>
    <t>00027,34</t>
  </si>
  <si>
    <t>00114,02</t>
  </si>
  <si>
    <t>00068,36</t>
  </si>
  <si>
    <t>00068,41</t>
  </si>
  <si>
    <t>00091,22</t>
  </si>
  <si>
    <t>00054,69</t>
  </si>
  <si>
    <t>00020,53</t>
  </si>
  <si>
    <t>00027,37</t>
  </si>
  <si>
    <t>00114,12</t>
  </si>
  <si>
    <t>00068,47</t>
  </si>
  <si>
    <t>00041,05</t>
  </si>
  <si>
    <t>00054,74</t>
  </si>
  <si>
    <t>00057,12</t>
  </si>
  <si>
    <t>00020,54</t>
  </si>
  <si>
    <t>00045,70</t>
  </si>
  <si>
    <t>00114,24</t>
  </si>
  <si>
    <t>00068,48</t>
  </si>
  <si>
    <t>00068,54</t>
  </si>
  <si>
    <t>00041,09</t>
  </si>
  <si>
    <t>00091,39</t>
  </si>
  <si>
    <t>00057,17</t>
  </si>
  <si>
    <t>00034,30</t>
  </si>
  <si>
    <t>00020,56</t>
  </si>
  <si>
    <t>00045,74</t>
  </si>
  <si>
    <t>00027,42</t>
  </si>
  <si>
    <t>00114,34</t>
  </si>
  <si>
    <t>00068,60</t>
  </si>
  <si>
    <t>00041,12</t>
  </si>
  <si>
    <t>00091,47</t>
  </si>
  <si>
    <t>00054,83</t>
  </si>
  <si>
    <t>00057,22</t>
  </si>
  <si>
    <t>00034,31</t>
  </si>
  <si>
    <t>00034,33</t>
  </si>
  <si>
    <t>00020,59</t>
  </si>
  <si>
    <t>00045,78</t>
  </si>
  <si>
    <t>00027,45</t>
  </si>
  <si>
    <t>00114,44</t>
  </si>
  <si>
    <t>00068,62</t>
  </si>
  <si>
    <t>00068,66</t>
  </si>
  <si>
    <t>00041,17</t>
  </si>
  <si>
    <t>00091,55</t>
  </si>
  <si>
    <t>00054,90</t>
  </si>
  <si>
    <t>00034,34</t>
  </si>
  <si>
    <t>00027,47</t>
  </si>
  <si>
    <t>00114,56</t>
  </si>
  <si>
    <t>00068,68</t>
  </si>
  <si>
    <t>00068,74</t>
  </si>
  <si>
    <t>00041,21</t>
  </si>
  <si>
    <t>00091,65</t>
  </si>
  <si>
    <t>00054,94</t>
  </si>
  <si>
    <t>00057,33</t>
  </si>
  <si>
    <t>00034,40</t>
  </si>
  <si>
    <t>00020,62</t>
  </si>
  <si>
    <t>00045,86</t>
  </si>
  <si>
    <t>00114,66</t>
  </si>
  <si>
    <t>00041,24</t>
  </si>
  <si>
    <t>00091,73</t>
  </si>
  <si>
    <t>00054,99</t>
  </si>
  <si>
    <t>00057,39</t>
  </si>
  <si>
    <t>00034,43</t>
  </si>
  <si>
    <t>00020,64</t>
  </si>
  <si>
    <t>00045,91</t>
  </si>
  <si>
    <t>00027,52</t>
  </si>
  <si>
    <t>00114,78</t>
  </si>
  <si>
    <t>00068,87</t>
  </si>
  <si>
    <t>00091,82</t>
  </si>
  <si>
    <t>00055,04</t>
  </si>
  <si>
    <t>00057,44</t>
  </si>
  <si>
    <t>00034,46</t>
  </si>
  <si>
    <t>00045,95</t>
  </si>
  <si>
    <t>00027,54</t>
  </si>
  <si>
    <t>00114,88</t>
  </si>
  <si>
    <t>00068,86</t>
  </si>
  <si>
    <t>00068,93</t>
  </si>
  <si>
    <t>00041,32</t>
  </si>
  <si>
    <t>00091,90</t>
  </si>
  <si>
    <t>00055,09</t>
  </si>
  <si>
    <t>00034,47</t>
  </si>
  <si>
    <t>00020,68</t>
  </si>
  <si>
    <t>00115,00</t>
  </si>
  <si>
    <t>00068,94</t>
  </si>
  <si>
    <t>00069,00</t>
  </si>
  <si>
    <t>00041,36</t>
  </si>
  <si>
    <t>00092,00</t>
  </si>
  <si>
    <t>00055,15</t>
  </si>
  <si>
    <t>00057,55</t>
  </si>
  <si>
    <t>00020,70</t>
  </si>
  <si>
    <t>00046,04</t>
  </si>
  <si>
    <t>00027,60</t>
  </si>
  <si>
    <t>00115,10</t>
  </si>
  <si>
    <t>00069,06</t>
  </si>
  <si>
    <t>00092,08</t>
  </si>
  <si>
    <t>00055,20</t>
  </si>
  <si>
    <t>00057,61</t>
  </si>
  <si>
    <t>00046,09</t>
  </si>
  <si>
    <t>00027,62</t>
  </si>
  <si>
    <t>00115,22</t>
  </si>
  <si>
    <t>00069,13</t>
  </si>
  <si>
    <t>00092,18</t>
  </si>
  <si>
    <t>00055,25</t>
  </si>
  <si>
    <t>00034,56</t>
  </si>
  <si>
    <t>00115,32</t>
  </si>
  <si>
    <t>00069,12</t>
  </si>
  <si>
    <t>00069,19</t>
  </si>
  <si>
    <t>00041,47</t>
  </si>
  <si>
    <t>00092,26</t>
  </si>
  <si>
    <t>00055,30</t>
  </si>
  <si>
    <t>00057,72</t>
  </si>
  <si>
    <t>00034,63</t>
  </si>
  <si>
    <t>00020,76</t>
  </si>
  <si>
    <t>00046,18</t>
  </si>
  <si>
    <t>00115,44</t>
  </si>
  <si>
    <t>00069,20</t>
  </si>
  <si>
    <t>00069,26</t>
  </si>
  <si>
    <t>00092,35</t>
  </si>
  <si>
    <t>00057,77</t>
  </si>
  <si>
    <t>00034,66</t>
  </si>
  <si>
    <t>00027,70</t>
  </si>
  <si>
    <t>00115,54</t>
  </si>
  <si>
    <t>00069,32</t>
  </si>
  <si>
    <t>00041,56</t>
  </si>
  <si>
    <t>00092,43</t>
  </si>
  <si>
    <t>00055,41</t>
  </si>
  <si>
    <t>00057,83</t>
  </si>
  <si>
    <t>00020,80</t>
  </si>
  <si>
    <t>00046,26</t>
  </si>
  <si>
    <t>00027,73</t>
  </si>
  <si>
    <t>00115,66</t>
  </si>
  <si>
    <t>00069,40</t>
  </si>
  <si>
    <t>00041,59</t>
  </si>
  <si>
    <t>00092,53</t>
  </si>
  <si>
    <t>00055,46</t>
  </si>
  <si>
    <t>00057,88</t>
  </si>
  <si>
    <t>00034,69</t>
  </si>
  <si>
    <t>00034,73</t>
  </si>
  <si>
    <t>00020,81</t>
  </si>
  <si>
    <t>00046,30</t>
  </si>
  <si>
    <t>00027,75</t>
  </si>
  <si>
    <t>00115,76</t>
  </si>
  <si>
    <t>00069,38</t>
  </si>
  <si>
    <t>00069,46</t>
  </si>
  <si>
    <t>00041,63</t>
  </si>
  <si>
    <t>00092,61</t>
  </si>
  <si>
    <t>00055,50</t>
  </si>
  <si>
    <t>00034,76</t>
  </si>
  <si>
    <t>00020,84</t>
  </si>
  <si>
    <t>00046,35</t>
  </si>
  <si>
    <t>00115,88</t>
  </si>
  <si>
    <t>00069,53</t>
  </si>
  <si>
    <t>00041,68</t>
  </si>
  <si>
    <t>00092,70</t>
  </si>
  <si>
    <t>00055,57</t>
  </si>
  <si>
    <t>00057,99</t>
  </si>
  <si>
    <t>00034,79</t>
  </si>
  <si>
    <t>00046,39</t>
  </si>
  <si>
    <t>00027,81</t>
  </si>
  <si>
    <t>00115,98</t>
  </si>
  <si>
    <t>00069,52</t>
  </si>
  <si>
    <t>00069,59</t>
  </si>
  <si>
    <t>00092,78</t>
  </si>
  <si>
    <t>00055,62</t>
  </si>
  <si>
    <t>00058,04</t>
  </si>
  <si>
    <t>00034,82</t>
  </si>
  <si>
    <t>00020,87</t>
  </si>
  <si>
    <t>00046,43</t>
  </si>
  <si>
    <t>00116,08</t>
  </si>
  <si>
    <t>00069,58</t>
  </si>
  <si>
    <t>00069,65</t>
  </si>
  <si>
    <t>00041,75</t>
  </si>
  <si>
    <t>00092,86</t>
  </si>
  <si>
    <t>00058,10</t>
  </si>
  <si>
    <t>00020,89</t>
  </si>
  <si>
    <t>00046,48</t>
  </si>
  <si>
    <t>00116,20</t>
  </si>
  <si>
    <t>00069,64</t>
  </si>
  <si>
    <t>00041,78</t>
  </si>
  <si>
    <t>00092,96</t>
  </si>
  <si>
    <t>00055,71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</si>
</sst>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8">
    <numFmt numFmtId="8" formatCode="&quot;€&quot;\ #,##0.00;[Red]&quot;€&quot;\ \-#,##0.00"/>
    <numFmt numFmtId="44" formatCode="_ &quot;€&quot;\ * #,##0.00_ ;_ &quot;€&quot;\ * \-#,##0.00_ ;_ &quot;€&quot;\ * &quot;-&quot;??_ ;_ @_ "/>
    <numFmt numFmtId="43" formatCode="_ * #,##0.00_ ;_ * \-#,##0.00_ ;_ * &quot;-&quot;??_ ;_ @_ "/>
    <numFmt numFmtId="164" formatCode="_(&quot;€&quot;\ * #,##0.00_);_(&quot;€&quot;\ * \(#,##0.00\);_(&quot;€&quot;\ * &quot;-&quot;??_);_(@_)"/>
    <numFmt numFmtId="165" formatCode="_ &quot;€&quot;* #,##0.00_ ;_ &quot;€&quot;* \-#,##0.00_ ;_ &quot;€&quot;* &quot;-&quot;??_ ;_ @_ "/>
    <numFmt numFmtId="166" formatCode="_ &quot;€&quot;\ * #,##0.000_ ;_ &quot;€&quot;\ * \-#,##0.000_ ;_ &quot;€&quot;\ * &quot;-&quot;??_ ;_ @_ "/>
    <numFmt numFmtId="167" formatCode="&quot;€&quot;\ #,##0.000"/>
    <numFmt numFmtId="168" formatCode="&quot;€&quot;\ #,##0.00"/>
    <numFmt numFmtId="169" formatCode="[$€-413]\ #,##0.000"/>
    <numFmt numFmtId="170" formatCode="[$€-413]\ #,##0.00"/>
    <numFmt numFmtId="171" formatCode="_ &quot;€&quot;* #,##0.000_ ;_ &quot;€&quot;* \-#,##0.000_ ;_ &quot;€&quot;* &quot;-&quot;???_ ;_ @_ "/>
    <numFmt numFmtId="172" formatCode="_ &quot;€&quot;\ * #.##0.00_ ;_ &quot;€&quot;\ * \-#.##0.00_ ;_ &quot;€&quot;\ * &quot;-&quot;??_ ;_ @_ "/>
    <numFmt numFmtId="173" formatCode="_-&quot;€&quot;\ * #,##0.00_-;_-&quot;€&quot;\ * #,##0.00\-;_-&quot;€&quot;\ * &quot;-&quot;??_-;_-@_-"/>
    <numFmt numFmtId="174" formatCode="00000.00"/>
    <numFmt numFmtId="175" formatCode="000"/>
    <numFmt numFmtId="176" formatCode="00000.000"/>
    <numFmt numFmtId="177" formatCode="00000"/>
    <numFmt numFmtId="178" formatCode="0.0%"/>
    <numFmt numFmtId="179" formatCode="_ &quot;€&quot;\ * #,##0.00000_ ;_ &quot;€&quot;\ * \-#,##0.00000_ ;_ &quot;€&quot;\ * &quot;-&quot;??_ ;_ @_ "/>
    <numFmt numFmtId="180" formatCode="0.000"/>
    <numFmt numFmtId="181" formatCode="0.0000"/>
    <numFmt numFmtId="182" formatCode="_-* #,##0.00_-;_-* #,##0.00\-;_-* &quot;-&quot;??_-;_-@_-"/>
    <numFmt numFmtId="183" formatCode="_(&quot;€&quot;\ * #,##0.000000_);_(&quot;€&quot;\ * \(#,##0.000000\);_(&quot;€&quot;\ * &quot;-&quot;??_);_(@_)"/>
    <numFmt numFmtId="184" formatCode="_(&quot;€&quot;\ * #,##0.00000_);_(&quot;€&quot;\ * \(#,##0.00000\);_(&quot;€&quot;\ * &quot;-&quot;??_);_(@_)"/>
    <numFmt numFmtId="185" formatCode="_(&quot;€&quot;\ * #,##0.0000000_);_(&quot;€&quot;\ * \(#,##0.0000000\);_(&quot;€&quot;\ * &quot;-&quot;??_);_(@_)"/>
    <numFmt numFmtId="186" formatCode="_(&quot;€&quot;\ * #,##0.000_);_(&quot;€&quot;\ * \(#,##0.000\);_(&quot;€&quot;\ * &quot;-&quot;??_);_(@_)"/>
    <numFmt numFmtId="187" formatCode="_([$€-2]\ * #,##0.00_);_([$€-2]\ * \(#,##0.00\);_([$€-2]\ * &quot;-&quot;??_);_(@_)"/>
    <numFmt numFmtId="188" formatCode="_([$€-2]\ * #,##0.000_);_([$€-2]\ * \(#,##0.000\);_([$€-2]\ * &quot;-&quot;??_);_(@_)"/>
  </numFmts>
  <fonts count="110"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0"/>
      <color theme="0" tint="-0.499984740745262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b/>
      <sz val="10"/>
      <color theme="0" tint="-0.499984740745262"/>
      <name val="Arial"/>
      <family val="2"/>
    </font>
    <font>
      <b/>
      <sz val="10"/>
      <color rgb="FFFF0000"/>
      <name val="Arial"/>
      <family val="2"/>
    </font>
    <font>
      <sz val="10"/>
      <color theme="0" tint="-0.34998626667073579"/>
      <name val="Arial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</font>
    <font>
      <sz val="12"/>
      <color theme="0" tint="-0.49998474074526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sz val="11"/>
      <color rgb="FF000000"/>
      <name val="Calibri"/>
      <family val="2"/>
    </font>
    <font>
      <i/>
      <sz val="11"/>
      <color rgb="FFFF0000"/>
      <name val="Calibri"/>
      <family val="2"/>
    </font>
    <font>
      <sz val="14"/>
      <color rgb="FFFF0000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</font>
    <font>
      <u/>
      <sz val="10"/>
      <color theme="10"/>
      <name val="Arial"/>
      <family val="2"/>
    </font>
    <font>
      <sz val="11"/>
      <color theme="0"/>
      <name val="Calibri"/>
      <family val="2"/>
      <scheme val="minor"/>
    </font>
    <font>
      <u/>
      <sz val="8.5"/>
      <color theme="10"/>
      <name val="Arial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17"/>
      <name val="Calibri"/>
      <family val="2"/>
    </font>
    <font>
      <sz val="11"/>
      <color indexed="6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0"/>
      <name val="Calibri"/>
      <family val="2"/>
    </font>
    <font>
      <sz val="11"/>
      <color indexed="20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b/>
      <sz val="28"/>
      <color theme="0" tint="-0.499984740745262"/>
      <name val="Calibri"/>
      <family val="2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b/>
      <sz val="22"/>
      <color rgb="FF000000"/>
      <name val="Calibri"/>
      <family val="2"/>
    </font>
    <font>
      <b/>
      <sz val="18"/>
      <name val="Calibri"/>
      <family val="2"/>
    </font>
    <font>
      <sz val="16"/>
      <color rgb="FF000000"/>
      <name val="Calibri"/>
      <family val="2"/>
    </font>
    <font>
      <b/>
      <sz val="14"/>
      <color rgb="FFFFFFFF"/>
      <name val="Calibri"/>
      <family val="2"/>
    </font>
    <font>
      <b/>
      <sz val="14"/>
      <color rgb="FF000000"/>
      <name val="Calibri"/>
      <family val="2"/>
    </font>
    <font>
      <sz val="14"/>
      <color rgb="FF000000"/>
      <name val="Calibri"/>
      <family val="2"/>
    </font>
    <font>
      <b/>
      <i/>
      <sz val="11"/>
      <color rgb="FF000000"/>
      <name val="Calibri"/>
      <family val="2"/>
    </font>
    <font>
      <sz val="11"/>
      <color theme="3" tint="0.39997558519241921"/>
      <name val="Calibri"/>
      <family val="2"/>
    </font>
    <font>
      <sz val="11"/>
      <color rgb="FF808080"/>
      <name val="Calibri"/>
      <family val="2"/>
    </font>
    <font>
      <b/>
      <sz val="11"/>
      <name val="Calibri"/>
      <family val="2"/>
    </font>
    <font>
      <b/>
      <i/>
      <sz val="14"/>
      <color rgb="FF000000"/>
      <name val="Calibri"/>
      <family val="2"/>
    </font>
    <font>
      <b/>
      <sz val="14"/>
      <name val="Calibri"/>
      <family val="2"/>
    </font>
    <font>
      <b/>
      <sz val="14"/>
      <name val="NS Sans"/>
    </font>
    <font>
      <b/>
      <sz val="10"/>
      <name val="NS Sans"/>
    </font>
    <font>
      <i/>
      <sz val="11"/>
      <name val="Calibri"/>
      <family val="2"/>
    </font>
    <font>
      <sz val="10"/>
      <name val="NS Sans"/>
    </font>
    <font>
      <b/>
      <sz val="22"/>
      <color rgb="FFFFFFFF"/>
      <name val="Calibri"/>
      <family val="2"/>
    </font>
    <font>
      <b/>
      <sz val="22"/>
      <name val="Calibri"/>
      <family val="2"/>
    </font>
    <font>
      <b/>
      <sz val="18"/>
      <color rgb="FF000000"/>
      <name val="Calibri"/>
      <family val="2"/>
    </font>
    <font>
      <i/>
      <sz val="11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  <scheme val="minor"/>
    </font>
    <font>
      <sz val="12"/>
      <color theme="5" tint="0.39997558519241921"/>
      <name val="Calibri"/>
      <family val="2"/>
      <scheme val="minor"/>
    </font>
    <font>
      <i/>
      <sz val="12"/>
      <color theme="0" tint="-0.499984740745262"/>
      <name val="Calibri"/>
      <family val="2"/>
    </font>
    <font>
      <b/>
      <sz val="12"/>
      <color theme="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theme="0" tint="-0.499984740745262"/>
      <name val="Calibri"/>
      <family val="2"/>
      <scheme val="minor"/>
    </font>
    <font>
      <b/>
      <strike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1F497D"/>
      <name val="Calibri"/>
      <family val="2"/>
      <scheme val="minor"/>
    </font>
    <font>
      <sz val="10"/>
      <name val="Calibri"/>
      <family val="2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00000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808080"/>
      <name val="Arial"/>
      <family val="2"/>
    </font>
  </fonts>
  <fills count="6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8497B0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000099"/>
        <bgColor rgb="FF00000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BFBFBF"/>
        <bgColor rgb="FF000000"/>
      </patternFill>
    </fill>
    <fill>
      <patternFill patternType="solid">
        <fgColor rgb="FFA9D08E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E7E6E6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theme="8" tint="0.59999389629810485"/>
        <bgColor indexed="64"/>
      </patternFill>
    </fill>
  </fills>
  <borders count="10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 style="thin">
        <color indexed="64"/>
      </left>
      <right/>
      <top/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/>
      <top style="thin">
        <color indexed="64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685">
    <xf numFmtId="0" fontId="0" fillId="0" borderId="0"/>
    <xf numFmtId="0" fontId="18" fillId="0" borderId="0"/>
    <xf numFmtId="165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9" fillId="0" borderId="0"/>
    <xf numFmtId="44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173" fontId="21" fillId="0" borderId="0" applyFont="0" applyFill="0" applyBorder="0" applyAlignment="0" applyProtection="0"/>
    <xf numFmtId="0" fontId="27" fillId="0" borderId="0"/>
    <xf numFmtId="9" fontId="27" fillId="0" borderId="0" applyFont="0" applyFill="0" applyBorder="0" applyAlignment="0" applyProtection="0"/>
    <xf numFmtId="164" fontId="26" fillId="0" borderId="0" applyFont="0" applyFill="0" applyBorder="0" applyAlignment="0" applyProtection="0"/>
    <xf numFmtId="0" fontId="17" fillId="0" borderId="0"/>
    <xf numFmtId="0" fontId="33" fillId="0" borderId="0"/>
    <xf numFmtId="0" fontId="17" fillId="0" borderId="0"/>
    <xf numFmtId="165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0" fontId="16" fillId="0" borderId="0"/>
    <xf numFmtId="165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0" fontId="15" fillId="0" borderId="0"/>
    <xf numFmtId="165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4" fillId="0" borderId="0"/>
    <xf numFmtId="165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13" fillId="0" borderId="0"/>
    <xf numFmtId="165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2" fillId="0" borderId="0"/>
    <xf numFmtId="165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4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165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2" fillId="0" borderId="0"/>
    <xf numFmtId="165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2" fillId="0" borderId="0"/>
    <xf numFmtId="165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1" fillId="0" borderId="0"/>
    <xf numFmtId="165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27" fillId="0" borderId="0" applyFont="0" applyFill="0" applyBorder="0" applyAlignment="0" applyProtection="0"/>
    <xf numFmtId="0" fontId="21" fillId="0" borderId="0"/>
    <xf numFmtId="44" fontId="27" fillId="0" borderId="0" applyFont="0" applyFill="0" applyBorder="0" applyAlignment="0" applyProtection="0"/>
    <xf numFmtId="0" fontId="10" fillId="0" borderId="0"/>
    <xf numFmtId="165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9" fillId="0" borderId="0"/>
    <xf numFmtId="0" fontId="8" fillId="0" borderId="0"/>
    <xf numFmtId="0" fontId="7" fillId="0" borderId="0"/>
    <xf numFmtId="0" fontId="7" fillId="0" borderId="0"/>
    <xf numFmtId="0" fontId="6" fillId="0" borderId="0"/>
    <xf numFmtId="0" fontId="6" fillId="0" borderId="0"/>
    <xf numFmtId="165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0" borderId="0"/>
    <xf numFmtId="0" fontId="49" fillId="0" borderId="0" applyNumberFormat="0" applyFill="0" applyBorder="0" applyAlignment="0" applyProtection="0"/>
    <xf numFmtId="0" fontId="21" fillId="0" borderId="0"/>
    <xf numFmtId="0" fontId="47" fillId="0" borderId="0" applyNumberFormat="0" applyFill="0" applyBorder="0" applyAlignment="0" applyProtection="0">
      <alignment vertical="top"/>
      <protection locked="0"/>
    </xf>
    <xf numFmtId="0" fontId="21" fillId="0" borderId="0"/>
    <xf numFmtId="0" fontId="45" fillId="0" borderId="0" applyNumberFormat="0" applyFill="0" applyBorder="0" applyAlignment="0" applyProtection="0">
      <alignment vertical="top"/>
      <protection locked="0"/>
    </xf>
    <xf numFmtId="0" fontId="21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8" fillId="0" borderId="0" applyNumberFormat="0" applyFill="0" applyBorder="0" applyAlignment="0" applyProtection="0">
      <alignment vertical="top"/>
      <protection locked="0"/>
    </xf>
    <xf numFmtId="0" fontId="27" fillId="0" borderId="0"/>
    <xf numFmtId="0" fontId="21" fillId="0" borderId="0"/>
    <xf numFmtId="173" fontId="21" fillId="0" borderId="0" applyFont="0" applyFill="0" applyBorder="0" applyAlignment="0" applyProtection="0"/>
    <xf numFmtId="0" fontId="27" fillId="0" borderId="0"/>
    <xf numFmtId="0" fontId="27" fillId="0" borderId="0"/>
    <xf numFmtId="173" fontId="21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44" fontId="27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27" fillId="0" borderId="0"/>
    <xf numFmtId="0" fontId="50" fillId="21" borderId="0" applyNumberFormat="0" applyBorder="0" applyAlignment="0" applyProtection="0"/>
    <xf numFmtId="0" fontId="27" fillId="0" borderId="0"/>
    <xf numFmtId="0" fontId="27" fillId="0" borderId="0"/>
    <xf numFmtId="0" fontId="21" fillId="0" borderId="0"/>
    <xf numFmtId="0" fontId="49" fillId="0" borderId="0" applyNumberForma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49" fillId="0" borderId="0" applyNumberForma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44" fontId="27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21" fillId="0" borderId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44" fontId="27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44" fontId="27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44" fontId="21" fillId="0" borderId="0" applyFont="0" applyFill="0" applyBorder="0" applyAlignment="0" applyProtection="0"/>
    <xf numFmtId="0" fontId="21" fillId="0" borderId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44" fontId="27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44" fontId="21" fillId="0" borderId="0" applyFont="0" applyFill="0" applyBorder="0" applyAlignment="0" applyProtection="0"/>
    <xf numFmtId="0" fontId="19" fillId="0" borderId="0"/>
    <xf numFmtId="173" fontId="21" fillId="0" borderId="0" applyFont="0" applyFill="0" applyBorder="0" applyAlignment="0" applyProtection="0"/>
    <xf numFmtId="0" fontId="21" fillId="0" borderId="0"/>
    <xf numFmtId="0" fontId="21" fillId="0" borderId="0"/>
    <xf numFmtId="173" fontId="21" fillId="0" borderId="0" applyFont="0" applyFill="0" applyBorder="0" applyAlignment="0" applyProtection="0"/>
    <xf numFmtId="0" fontId="52" fillId="50" borderId="54" applyNumberFormat="0" applyAlignment="0" applyProtection="0"/>
    <xf numFmtId="0" fontId="53" fillId="51" borderId="55" applyNumberFormat="0" applyAlignment="0" applyProtection="0"/>
    <xf numFmtId="0" fontId="54" fillId="0" borderId="56" applyNumberFormat="0" applyFill="0" applyAlignment="0" applyProtection="0"/>
    <xf numFmtId="0" fontId="55" fillId="48" borderId="0" applyNumberFormat="0" applyBorder="0" applyAlignment="0" applyProtection="0"/>
    <xf numFmtId="0" fontId="56" fillId="49" borderId="54" applyNumberFormat="0" applyAlignment="0" applyProtection="0"/>
    <xf numFmtId="0" fontId="57" fillId="0" borderId="57" applyNumberFormat="0" applyFill="0" applyAlignment="0" applyProtection="0"/>
    <xf numFmtId="0" fontId="58" fillId="0" borderId="58" applyNumberFormat="0" applyFill="0" applyAlignment="0" applyProtection="0"/>
    <xf numFmtId="0" fontId="59" fillId="0" borderId="59" applyNumberFormat="0" applyFill="0" applyAlignment="0" applyProtection="0"/>
    <xf numFmtId="0" fontId="59" fillId="0" borderId="0" applyNumberFormat="0" applyFill="0" applyBorder="0" applyAlignment="0" applyProtection="0"/>
    <xf numFmtId="0" fontId="60" fillId="52" borderId="0" applyNumberFormat="0" applyBorder="0" applyAlignment="0" applyProtection="0"/>
    <xf numFmtId="0" fontId="21" fillId="53" borderId="53" applyNumberFormat="0" applyFont="0" applyAlignment="0" applyProtection="0"/>
    <xf numFmtId="0" fontId="51" fillId="53" borderId="53" applyNumberFormat="0" applyFont="0" applyAlignment="0" applyProtection="0"/>
    <xf numFmtId="0" fontId="61" fillId="47" borderId="0" applyNumberFormat="0" applyBorder="0" applyAlignment="0" applyProtection="0"/>
    <xf numFmtId="0" fontId="62" fillId="0" borderId="0" applyNumberFormat="0" applyFill="0" applyBorder="0" applyAlignment="0" applyProtection="0"/>
    <xf numFmtId="0" fontId="63" fillId="0" borderId="60" applyNumberFormat="0" applyFill="0" applyAlignment="0" applyProtection="0"/>
    <xf numFmtId="0" fontId="64" fillId="50" borderId="61" applyNumberFormat="0" applyAlignment="0" applyProtection="0"/>
    <xf numFmtId="0" fontId="65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182" fontId="21" fillId="0" borderId="0" applyFont="0" applyFill="0" applyBorder="0" applyAlignment="0" applyProtection="0"/>
    <xf numFmtId="0" fontId="21" fillId="0" borderId="0"/>
    <xf numFmtId="0" fontId="27" fillId="24" borderId="0" applyNumberFormat="0" applyBorder="0" applyAlignment="0" applyProtection="0"/>
    <xf numFmtId="0" fontId="27" fillId="28" borderId="0" applyNumberFormat="0" applyBorder="0" applyAlignment="0" applyProtection="0"/>
    <xf numFmtId="0" fontId="27" fillId="32" borderId="0" applyNumberFormat="0" applyBorder="0" applyAlignment="0" applyProtection="0"/>
    <xf numFmtId="0" fontId="27" fillId="36" borderId="0" applyNumberFormat="0" applyBorder="0" applyAlignment="0" applyProtection="0"/>
    <xf numFmtId="0" fontId="27" fillId="40" borderId="0" applyNumberFormat="0" applyBorder="0" applyAlignment="0" applyProtection="0"/>
    <xf numFmtId="0" fontId="27" fillId="44" borderId="0" applyNumberFormat="0" applyBorder="0" applyAlignment="0" applyProtection="0"/>
    <xf numFmtId="0" fontId="27" fillId="25" borderId="0" applyNumberFormat="0" applyBorder="0" applyAlignment="0" applyProtection="0"/>
    <xf numFmtId="0" fontId="27" fillId="29" borderId="0" applyNumberFormat="0" applyBorder="0" applyAlignment="0" applyProtection="0"/>
    <xf numFmtId="0" fontId="27" fillId="33" borderId="0" applyNumberFormat="0" applyBorder="0" applyAlignment="0" applyProtection="0"/>
    <xf numFmtId="0" fontId="27" fillId="37" borderId="0" applyNumberFormat="0" applyBorder="0" applyAlignment="0" applyProtection="0"/>
    <xf numFmtId="0" fontId="27" fillId="41" borderId="0" applyNumberFormat="0" applyBorder="0" applyAlignment="0" applyProtection="0"/>
    <xf numFmtId="0" fontId="27" fillId="45" borderId="0" applyNumberFormat="0" applyBorder="0" applyAlignment="0" applyProtection="0"/>
    <xf numFmtId="0" fontId="46" fillId="26" borderId="0" applyNumberFormat="0" applyBorder="0" applyAlignment="0" applyProtection="0"/>
    <xf numFmtId="0" fontId="46" fillId="30" borderId="0" applyNumberFormat="0" applyBorder="0" applyAlignment="0" applyProtection="0"/>
    <xf numFmtId="0" fontId="46" fillId="34" borderId="0" applyNumberFormat="0" applyBorder="0" applyAlignment="0" applyProtection="0"/>
    <xf numFmtId="0" fontId="46" fillId="38" borderId="0" applyNumberFormat="0" applyBorder="0" applyAlignment="0" applyProtection="0"/>
    <xf numFmtId="0" fontId="46" fillId="42" borderId="0" applyNumberFormat="0" applyBorder="0" applyAlignment="0" applyProtection="0"/>
    <xf numFmtId="0" fontId="46" fillId="46" borderId="0" applyNumberFormat="0" applyBorder="0" applyAlignment="0" applyProtection="0"/>
    <xf numFmtId="0" fontId="46" fillId="23" borderId="0" applyNumberFormat="0" applyBorder="0" applyAlignment="0" applyProtection="0"/>
    <xf numFmtId="0" fontId="46" fillId="27" borderId="0" applyNumberFormat="0" applyBorder="0" applyAlignment="0" applyProtection="0"/>
    <xf numFmtId="0" fontId="46" fillId="31" borderId="0" applyNumberFormat="0" applyBorder="0" applyAlignment="0" applyProtection="0"/>
    <xf numFmtId="0" fontId="46" fillId="35" borderId="0" applyNumberFormat="0" applyBorder="0" applyAlignment="0" applyProtection="0"/>
    <xf numFmtId="0" fontId="46" fillId="39" borderId="0" applyNumberFormat="0" applyBorder="0" applyAlignment="0" applyProtection="0"/>
    <xf numFmtId="0" fontId="46" fillId="43" borderId="0" applyNumberFormat="0" applyBorder="0" applyAlignment="0" applyProtection="0"/>
    <xf numFmtId="0" fontId="27" fillId="22" borderId="52" applyNumberFormat="0" applyFont="0" applyAlignment="0" applyProtection="0"/>
    <xf numFmtId="0" fontId="19" fillId="0" borderId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6" fillId="0" borderId="0" applyFont="0" applyFill="0" applyBorder="0" applyAlignment="0" applyProtection="0"/>
  </cellStyleXfs>
  <cellXfs count="739">
    <xf numFmtId="0" fontId="0" fillId="0" borderId="0" xfId="0"/>
    <xf numFmtId="0" fontId="19" fillId="0" borderId="0" xfId="1" applyFont="1"/>
    <xf numFmtId="165" fontId="19" fillId="0" borderId="0" xfId="2" applyFont="1"/>
    <xf numFmtId="0" fontId="19" fillId="0" borderId="0" xfId="1" applyFont="1" applyAlignment="1">
      <alignment horizontal="center"/>
    </xf>
    <xf numFmtId="44" fontId="21" fillId="5" borderId="13" xfId="2" applyNumberFormat="1" applyFont="1" applyFill="1" applyBorder="1" applyAlignment="1">
      <alignment horizontal="left" vertical="center"/>
    </xf>
    <xf numFmtId="165" fontId="20" fillId="0" borderId="13" xfId="2" applyFont="1" applyFill="1" applyBorder="1" applyAlignment="1">
      <alignment horizontal="left" vertical="center"/>
    </xf>
    <xf numFmtId="165" fontId="20" fillId="6" borderId="16" xfId="2" applyFont="1" applyFill="1" applyBorder="1" applyAlignment="1">
      <alignment horizontal="left" vertical="center"/>
    </xf>
    <xf numFmtId="165" fontId="20" fillId="6" borderId="20" xfId="2" applyFont="1" applyFill="1" applyBorder="1" applyAlignment="1">
      <alignment horizontal="left" vertical="center"/>
    </xf>
    <xf numFmtId="165" fontId="21" fillId="6" borderId="20" xfId="2" applyFont="1" applyFill="1" applyBorder="1" applyAlignment="1">
      <alignment horizontal="left" vertical="center"/>
    </xf>
    <xf numFmtId="165" fontId="20" fillId="0" borderId="16" xfId="2" applyFont="1" applyFill="1" applyBorder="1" applyAlignment="1">
      <alignment horizontal="left" vertical="center"/>
    </xf>
    <xf numFmtId="0" fontId="19" fillId="0" borderId="22" xfId="1" applyFont="1" applyBorder="1" applyAlignment="1">
      <alignment horizontal="left" vertical="center"/>
    </xf>
    <xf numFmtId="0" fontId="19" fillId="0" borderId="13" xfId="1" applyFont="1" applyBorder="1" applyAlignment="1">
      <alignment horizontal="left" vertical="center"/>
    </xf>
    <xf numFmtId="0" fontId="19" fillId="0" borderId="19" xfId="1" applyFont="1" applyBorder="1" applyAlignment="1">
      <alignment horizontal="left" vertical="center"/>
    </xf>
    <xf numFmtId="165" fontId="20" fillId="0" borderId="20" xfId="2" applyFont="1" applyFill="1" applyBorder="1" applyAlignment="1">
      <alignment horizontal="left" vertical="center"/>
    </xf>
    <xf numFmtId="165" fontId="21" fillId="0" borderId="20" xfId="2" applyFont="1" applyFill="1" applyBorder="1" applyAlignment="1">
      <alignment horizontal="left" vertical="center"/>
    </xf>
    <xf numFmtId="165" fontId="21" fillId="0" borderId="16" xfId="2" applyFont="1" applyFill="1" applyBorder="1" applyAlignment="1">
      <alignment horizontal="left" vertical="center"/>
    </xf>
    <xf numFmtId="165" fontId="20" fillId="6" borderId="13" xfId="2" applyFont="1" applyFill="1" applyBorder="1" applyAlignment="1">
      <alignment horizontal="left" vertical="center"/>
    </xf>
    <xf numFmtId="165" fontId="21" fillId="6" borderId="13" xfId="2" applyFont="1" applyFill="1" applyBorder="1" applyAlignment="1">
      <alignment horizontal="left" vertical="center"/>
    </xf>
    <xf numFmtId="0" fontId="19" fillId="6" borderId="13" xfId="1" applyFont="1" applyFill="1" applyBorder="1" applyAlignment="1">
      <alignment horizontal="left" vertical="center"/>
    </xf>
    <xf numFmtId="0" fontId="19" fillId="6" borderId="20" xfId="1" applyFont="1" applyFill="1" applyBorder="1" applyAlignment="1">
      <alignment horizontal="left" vertical="center"/>
    </xf>
    <xf numFmtId="165" fontId="21" fillId="0" borderId="13" xfId="2" applyFont="1" applyFill="1" applyBorder="1" applyAlignment="1">
      <alignment horizontal="left" vertical="center"/>
    </xf>
    <xf numFmtId="0" fontId="19" fillId="0" borderId="0" xfId="1" applyFont="1" applyAlignment="1">
      <alignment horizontal="left" vertical="center"/>
    </xf>
    <xf numFmtId="16" fontId="19" fillId="0" borderId="13" xfId="1" applyNumberFormat="1" applyFont="1" applyBorder="1" applyAlignment="1">
      <alignment horizontal="left" vertical="center"/>
    </xf>
    <xf numFmtId="0" fontId="22" fillId="0" borderId="13" xfId="1" applyFont="1" applyBorder="1" applyAlignment="1">
      <alignment horizontal="left" vertical="center"/>
    </xf>
    <xf numFmtId="0" fontId="19" fillId="0" borderId="33" xfId="1" applyFont="1" applyBorder="1" applyAlignment="1">
      <alignment vertical="center"/>
    </xf>
    <xf numFmtId="0" fontId="22" fillId="7" borderId="0" xfId="1" applyFont="1" applyFill="1" applyAlignment="1">
      <alignment horizontal="left" vertical="center"/>
    </xf>
    <xf numFmtId="0" fontId="24" fillId="7" borderId="0" xfId="1" quotePrefix="1" applyFont="1" applyFill="1" applyAlignment="1">
      <alignment horizontal="left" vertical="center"/>
    </xf>
    <xf numFmtId="0" fontId="19" fillId="6" borderId="0" xfId="1" applyFont="1" applyFill="1"/>
    <xf numFmtId="0" fontId="22" fillId="2" borderId="34" xfId="1" applyFont="1" applyFill="1" applyBorder="1"/>
    <xf numFmtId="0" fontId="22" fillId="2" borderId="35" xfId="1" applyFont="1" applyFill="1" applyBorder="1"/>
    <xf numFmtId="165" fontId="22" fillId="2" borderId="35" xfId="2" applyFont="1" applyFill="1" applyBorder="1" applyAlignment="1"/>
    <xf numFmtId="0" fontId="22" fillId="3" borderId="36" xfId="1" applyFont="1" applyFill="1" applyBorder="1" applyAlignment="1">
      <alignment horizontal="left" vertical="center"/>
    </xf>
    <xf numFmtId="0" fontId="22" fillId="3" borderId="37" xfId="1" applyFont="1" applyFill="1" applyBorder="1" applyAlignment="1">
      <alignment horizontal="left" vertical="center"/>
    </xf>
    <xf numFmtId="0" fontId="23" fillId="3" borderId="37" xfId="2" applyNumberFormat="1" applyFont="1" applyFill="1" applyBorder="1" applyAlignment="1">
      <alignment horizontal="center" vertical="center"/>
    </xf>
    <xf numFmtId="0" fontId="23" fillId="3" borderId="38" xfId="2" applyNumberFormat="1" applyFont="1" applyFill="1" applyBorder="1" applyAlignment="1">
      <alignment horizontal="center" vertical="center"/>
    </xf>
    <xf numFmtId="0" fontId="22" fillId="3" borderId="21" xfId="2" applyNumberFormat="1" applyFont="1" applyFill="1" applyBorder="1" applyAlignment="1">
      <alignment horizontal="center" vertical="center"/>
    </xf>
    <xf numFmtId="0" fontId="22" fillId="3" borderId="39" xfId="1" applyFont="1" applyFill="1" applyBorder="1" applyAlignment="1">
      <alignment horizontal="center" vertical="center" wrapText="1"/>
    </xf>
    <xf numFmtId="0" fontId="22" fillId="3" borderId="14" xfId="1" applyFont="1" applyFill="1" applyBorder="1" applyAlignment="1">
      <alignment horizontal="center" vertical="center" wrapText="1"/>
    </xf>
    <xf numFmtId="0" fontId="22" fillId="4" borderId="1" xfId="1" applyFont="1" applyFill="1" applyBorder="1"/>
    <xf numFmtId="0" fontId="22" fillId="4" borderId="2" xfId="1" applyFont="1" applyFill="1" applyBorder="1"/>
    <xf numFmtId="0" fontId="22" fillId="4" borderId="3" xfId="1" applyFont="1" applyFill="1" applyBorder="1"/>
    <xf numFmtId="0" fontId="19" fillId="6" borderId="17" xfId="1" applyFont="1" applyFill="1" applyBorder="1" applyAlignment="1">
      <alignment horizontal="left" vertical="center"/>
    </xf>
    <xf numFmtId="0" fontId="19" fillId="6" borderId="16" xfId="1" applyFont="1" applyFill="1" applyBorder="1" applyAlignment="1">
      <alignment horizontal="left" vertical="center"/>
    </xf>
    <xf numFmtId="166" fontId="20" fillId="6" borderId="16" xfId="2" applyNumberFormat="1" applyFont="1" applyFill="1" applyBorder="1" applyAlignment="1">
      <alignment horizontal="left" vertical="center"/>
    </xf>
    <xf numFmtId="44" fontId="20" fillId="6" borderId="16" xfId="2" applyNumberFormat="1" applyFont="1" applyFill="1" applyBorder="1" applyAlignment="1">
      <alignment horizontal="left" vertical="center"/>
    </xf>
    <xf numFmtId="44" fontId="21" fillId="6" borderId="16" xfId="2" applyNumberFormat="1" applyFont="1" applyFill="1" applyBorder="1" applyAlignment="1">
      <alignment horizontal="left" vertical="center"/>
    </xf>
    <xf numFmtId="169" fontId="19" fillId="0" borderId="16" xfId="1" applyNumberFormat="1" applyFont="1" applyBorder="1" applyAlignment="1">
      <alignment horizontal="left" vertical="center"/>
    </xf>
    <xf numFmtId="169" fontId="19" fillId="0" borderId="18" xfId="1" applyNumberFormat="1" applyFont="1" applyBorder="1" applyAlignment="1">
      <alignment horizontal="left" vertical="center"/>
    </xf>
    <xf numFmtId="0" fontId="19" fillId="6" borderId="22" xfId="1" applyFont="1" applyFill="1" applyBorder="1" applyAlignment="1">
      <alignment horizontal="left" vertical="center" wrapText="1"/>
    </xf>
    <xf numFmtId="0" fontId="19" fillId="6" borderId="13" xfId="1" applyFont="1" applyFill="1" applyBorder="1" applyAlignment="1">
      <alignment horizontal="left" vertical="center" wrapText="1"/>
    </xf>
    <xf numFmtId="44" fontId="20" fillId="6" borderId="13" xfId="2" applyNumberFormat="1" applyFont="1" applyFill="1" applyBorder="1" applyAlignment="1">
      <alignment horizontal="left" vertical="center"/>
    </xf>
    <xf numFmtId="166" fontId="20" fillId="6" borderId="13" xfId="2" applyNumberFormat="1" applyFont="1" applyFill="1" applyBorder="1" applyAlignment="1">
      <alignment horizontal="left" vertical="center"/>
    </xf>
    <xf numFmtId="44" fontId="21" fillId="6" borderId="13" xfId="2" applyNumberFormat="1" applyFont="1" applyFill="1" applyBorder="1" applyAlignment="1">
      <alignment horizontal="left" vertical="center"/>
    </xf>
    <xf numFmtId="169" fontId="19" fillId="0" borderId="13" xfId="1" applyNumberFormat="1" applyFont="1" applyBorder="1" applyAlignment="1">
      <alignment horizontal="left" vertical="center"/>
    </xf>
    <xf numFmtId="169" fontId="19" fillId="0" borderId="23" xfId="1" applyNumberFormat="1" applyFont="1" applyBorder="1" applyAlignment="1">
      <alignment horizontal="left" vertical="center"/>
    </xf>
    <xf numFmtId="0" fontId="19" fillId="6" borderId="19" xfId="1" applyFont="1" applyFill="1" applyBorder="1" applyAlignment="1">
      <alignment horizontal="left" vertical="center" wrapText="1"/>
    </xf>
    <xf numFmtId="0" fontId="19" fillId="6" borderId="20" xfId="1" applyFont="1" applyFill="1" applyBorder="1" applyAlignment="1">
      <alignment horizontal="left" vertical="center" wrapText="1"/>
    </xf>
    <xf numFmtId="44" fontId="20" fillId="6" borderId="20" xfId="2" applyNumberFormat="1" applyFont="1" applyFill="1" applyBorder="1" applyAlignment="1">
      <alignment horizontal="left" vertical="center"/>
    </xf>
    <xf numFmtId="166" fontId="20" fillId="6" borderId="20" xfId="2" applyNumberFormat="1" applyFont="1" applyFill="1" applyBorder="1" applyAlignment="1">
      <alignment horizontal="left" vertical="center"/>
    </xf>
    <xf numFmtId="44" fontId="21" fillId="6" borderId="20" xfId="2" applyNumberFormat="1" applyFont="1" applyFill="1" applyBorder="1" applyAlignment="1">
      <alignment horizontal="left" vertical="center"/>
    </xf>
    <xf numFmtId="169" fontId="19" fillId="0" borderId="20" xfId="1" applyNumberFormat="1" applyFont="1" applyBorder="1" applyAlignment="1">
      <alignment horizontal="left" vertical="center"/>
    </xf>
    <xf numFmtId="169" fontId="19" fillId="0" borderId="21" xfId="1" applyNumberFormat="1" applyFont="1" applyBorder="1" applyAlignment="1">
      <alignment horizontal="left" vertical="center"/>
    </xf>
    <xf numFmtId="0" fontId="19" fillId="3" borderId="8" xfId="1" applyFont="1" applyFill="1" applyBorder="1" applyAlignment="1">
      <alignment vertical="center" wrapText="1"/>
    </xf>
    <xf numFmtId="0" fontId="19" fillId="3" borderId="0" xfId="1" applyFont="1" applyFill="1" applyAlignment="1">
      <alignment vertical="center" wrapText="1"/>
    </xf>
    <xf numFmtId="0" fontId="19" fillId="3" borderId="9" xfId="1" applyFont="1" applyFill="1" applyBorder="1" applyAlignment="1">
      <alignment vertical="center" wrapText="1"/>
    </xf>
    <xf numFmtId="0" fontId="19" fillId="0" borderId="17" xfId="1" applyFont="1" applyBorder="1" applyAlignment="1">
      <alignment horizontal="left" vertical="center" wrapText="1"/>
    </xf>
    <xf numFmtId="170" fontId="19" fillId="0" borderId="16" xfId="1" applyNumberFormat="1" applyFont="1" applyBorder="1" applyAlignment="1">
      <alignment horizontal="left" vertical="center"/>
    </xf>
    <xf numFmtId="170" fontId="19" fillId="6" borderId="16" xfId="1" applyNumberFormat="1" applyFont="1" applyFill="1" applyBorder="1" applyAlignment="1">
      <alignment horizontal="left" vertical="center"/>
    </xf>
    <xf numFmtId="170" fontId="19" fillId="0" borderId="18" xfId="1" applyNumberFormat="1" applyFont="1" applyBorder="1" applyAlignment="1">
      <alignment horizontal="left" vertical="center"/>
    </xf>
    <xf numFmtId="0" fontId="19" fillId="0" borderId="22" xfId="1" applyFont="1" applyBorder="1" applyAlignment="1">
      <alignment horizontal="left" vertical="center" wrapText="1"/>
    </xf>
    <xf numFmtId="170" fontId="19" fillId="0" borderId="13" xfId="1" applyNumberFormat="1" applyFont="1" applyBorder="1" applyAlignment="1">
      <alignment horizontal="left" vertical="center"/>
    </xf>
    <xf numFmtId="170" fontId="19" fillId="6" borderId="13" xfId="1" applyNumberFormat="1" applyFont="1" applyFill="1" applyBorder="1" applyAlignment="1">
      <alignment horizontal="left" vertical="center"/>
    </xf>
    <xf numFmtId="170" fontId="19" fillId="0" borderId="23" xfId="1" applyNumberFormat="1" applyFont="1" applyBorder="1" applyAlignment="1">
      <alignment horizontal="left" vertical="center"/>
    </xf>
    <xf numFmtId="0" fontId="19" fillId="0" borderId="19" xfId="1" applyFont="1" applyBorder="1" applyAlignment="1">
      <alignment horizontal="left" vertical="center" wrapText="1"/>
    </xf>
    <xf numFmtId="170" fontId="19" fillId="0" borderId="20" xfId="1" applyNumberFormat="1" applyFont="1" applyBorder="1" applyAlignment="1">
      <alignment horizontal="left" vertical="center"/>
    </xf>
    <xf numFmtId="170" fontId="19" fillId="6" borderId="20" xfId="1" applyNumberFormat="1" applyFont="1" applyFill="1" applyBorder="1" applyAlignment="1">
      <alignment horizontal="left" vertical="center"/>
    </xf>
    <xf numFmtId="170" fontId="19" fillId="0" borderId="21" xfId="1" applyNumberFormat="1" applyFont="1" applyBorder="1" applyAlignment="1">
      <alignment horizontal="left" vertical="center"/>
    </xf>
    <xf numFmtId="0" fontId="19" fillId="6" borderId="17" xfId="1" applyFont="1" applyFill="1" applyBorder="1" applyAlignment="1">
      <alignment horizontal="left" vertical="center" wrapText="1"/>
    </xf>
    <xf numFmtId="0" fontId="19" fillId="6" borderId="16" xfId="1" applyFont="1" applyFill="1" applyBorder="1" applyAlignment="1">
      <alignment horizontal="left" vertical="center" wrapText="1"/>
    </xf>
    <xf numFmtId="165" fontId="25" fillId="6" borderId="16" xfId="2" applyFont="1" applyFill="1" applyBorder="1" applyAlignment="1">
      <alignment horizontal="left" vertical="center"/>
    </xf>
    <xf numFmtId="165" fontId="21" fillId="6" borderId="16" xfId="2" applyFont="1" applyFill="1" applyBorder="1" applyAlignment="1">
      <alignment horizontal="left" vertical="center"/>
    </xf>
    <xf numFmtId="168" fontId="19" fillId="0" borderId="16" xfId="1" applyNumberFormat="1" applyFont="1" applyBorder="1" applyAlignment="1">
      <alignment horizontal="left" vertical="center"/>
    </xf>
    <xf numFmtId="168" fontId="19" fillId="0" borderId="16" xfId="2" applyNumberFormat="1" applyFont="1" applyFill="1" applyBorder="1" applyAlignment="1">
      <alignment horizontal="left" vertical="center"/>
    </xf>
    <xf numFmtId="168" fontId="19" fillId="0" borderId="18" xfId="1" applyNumberFormat="1" applyFont="1" applyBorder="1" applyAlignment="1">
      <alignment horizontal="left" vertical="center"/>
    </xf>
    <xf numFmtId="165" fontId="25" fillId="6" borderId="13" xfId="2" applyFont="1" applyFill="1" applyBorder="1" applyAlignment="1">
      <alignment horizontal="left" vertical="center"/>
    </xf>
    <xf numFmtId="168" fontId="19" fillId="0" borderId="13" xfId="1" applyNumberFormat="1" applyFont="1" applyBorder="1" applyAlignment="1">
      <alignment horizontal="left" vertical="center"/>
    </xf>
    <xf numFmtId="168" fontId="19" fillId="0" borderId="13" xfId="2" applyNumberFormat="1" applyFont="1" applyFill="1" applyBorder="1" applyAlignment="1">
      <alignment horizontal="left" vertical="center"/>
    </xf>
    <xf numFmtId="168" fontId="19" fillId="0" borderId="23" xfId="1" applyNumberFormat="1" applyFont="1" applyBorder="1" applyAlignment="1">
      <alignment horizontal="left" vertical="center"/>
    </xf>
    <xf numFmtId="0" fontId="19" fillId="6" borderId="22" xfId="1" applyFont="1" applyFill="1" applyBorder="1" applyAlignment="1">
      <alignment horizontal="left" vertical="center"/>
    </xf>
    <xf numFmtId="0" fontId="19" fillId="6" borderId="19" xfId="1" applyFont="1" applyFill="1" applyBorder="1" applyAlignment="1">
      <alignment horizontal="left" vertical="center"/>
    </xf>
    <xf numFmtId="165" fontId="25" fillId="6" borderId="20" xfId="2" applyFont="1" applyFill="1" applyBorder="1" applyAlignment="1">
      <alignment horizontal="left" vertical="center"/>
    </xf>
    <xf numFmtId="168" fontId="19" fillId="0" borderId="20" xfId="1" applyNumberFormat="1" applyFont="1" applyBorder="1" applyAlignment="1">
      <alignment horizontal="left" vertical="center"/>
    </xf>
    <xf numFmtId="168" fontId="19" fillId="0" borderId="20" xfId="2" applyNumberFormat="1" applyFont="1" applyFill="1" applyBorder="1" applyAlignment="1">
      <alignment horizontal="left" vertical="center"/>
    </xf>
    <xf numFmtId="168" fontId="19" fillId="0" borderId="21" xfId="1" applyNumberFormat="1" applyFont="1" applyBorder="1" applyAlignment="1">
      <alignment horizontal="left" vertical="center"/>
    </xf>
    <xf numFmtId="165" fontId="19" fillId="0" borderId="0" xfId="1" applyNumberFormat="1" applyFont="1"/>
    <xf numFmtId="0" fontId="19" fillId="3" borderId="8" xfId="1" applyFont="1" applyFill="1" applyBorder="1" applyAlignment="1">
      <alignment vertical="center"/>
    </xf>
    <xf numFmtId="0" fontId="19" fillId="3" borderId="0" xfId="1" applyFont="1" applyFill="1" applyAlignment="1">
      <alignment vertical="center"/>
    </xf>
    <xf numFmtId="0" fontId="19" fillId="3" borderId="9" xfId="1" applyFont="1" applyFill="1" applyBorder="1" applyAlignment="1">
      <alignment vertical="center"/>
    </xf>
    <xf numFmtId="0" fontId="19" fillId="0" borderId="17" xfId="1" applyFont="1" applyBorder="1" applyAlignment="1">
      <alignment horizontal="left"/>
    </xf>
    <xf numFmtId="0" fontId="19" fillId="0" borderId="16" xfId="1" applyFont="1" applyBorder="1" applyAlignment="1">
      <alignment horizontal="left"/>
    </xf>
    <xf numFmtId="165" fontId="25" fillId="0" borderId="16" xfId="2" applyFont="1" applyFill="1" applyBorder="1" applyAlignment="1">
      <alignment horizontal="left"/>
    </xf>
    <xf numFmtId="165" fontId="20" fillId="0" borderId="16" xfId="2" applyFont="1" applyFill="1" applyBorder="1" applyAlignment="1">
      <alignment horizontal="left"/>
    </xf>
    <xf numFmtId="165" fontId="21" fillId="0" borderId="16" xfId="2" applyFont="1" applyFill="1" applyBorder="1" applyAlignment="1">
      <alignment horizontal="left"/>
    </xf>
    <xf numFmtId="168" fontId="19" fillId="0" borderId="16" xfId="2" applyNumberFormat="1" applyFont="1" applyFill="1" applyBorder="1" applyAlignment="1">
      <alignment horizontal="left"/>
    </xf>
    <xf numFmtId="168" fontId="19" fillId="0" borderId="18" xfId="2" applyNumberFormat="1" applyFont="1" applyFill="1" applyBorder="1" applyAlignment="1">
      <alignment horizontal="left"/>
    </xf>
    <xf numFmtId="0" fontId="19" fillId="0" borderId="22" xfId="1" applyFont="1" applyBorder="1" applyAlignment="1">
      <alignment horizontal="left"/>
    </xf>
    <xf numFmtId="0" fontId="19" fillId="0" borderId="13" xfId="1" applyFont="1" applyBorder="1" applyAlignment="1">
      <alignment horizontal="left"/>
    </xf>
    <xf numFmtId="165" fontId="25" fillId="0" borderId="13" xfId="2" applyFont="1" applyFill="1" applyBorder="1" applyAlignment="1">
      <alignment horizontal="left"/>
    </xf>
    <xf numFmtId="165" fontId="20" fillId="0" borderId="13" xfId="2" applyFont="1" applyFill="1" applyBorder="1" applyAlignment="1">
      <alignment horizontal="left"/>
    </xf>
    <xf numFmtId="165" fontId="21" fillId="0" borderId="13" xfId="2" applyFont="1" applyFill="1" applyBorder="1" applyAlignment="1">
      <alignment horizontal="left"/>
    </xf>
    <xf numFmtId="168" fontId="19" fillId="0" borderId="13" xfId="2" applyNumberFormat="1" applyFont="1" applyFill="1" applyBorder="1" applyAlignment="1">
      <alignment horizontal="left"/>
    </xf>
    <xf numFmtId="168" fontId="19" fillId="0" borderId="23" xfId="2" applyNumberFormat="1" applyFont="1" applyFill="1" applyBorder="1" applyAlignment="1">
      <alignment horizontal="left"/>
    </xf>
    <xf numFmtId="0" fontId="19" fillId="0" borderId="19" xfId="1" applyFont="1" applyBorder="1" applyAlignment="1">
      <alignment horizontal="left"/>
    </xf>
    <xf numFmtId="0" fontId="19" fillId="0" borderId="20" xfId="1" applyFont="1" applyBorder="1" applyAlignment="1">
      <alignment horizontal="left"/>
    </xf>
    <xf numFmtId="165" fontId="25" fillId="0" borderId="20" xfId="2" applyFont="1" applyFill="1" applyBorder="1" applyAlignment="1">
      <alignment horizontal="left"/>
    </xf>
    <xf numFmtId="165" fontId="20" fillId="0" borderId="20" xfId="2" applyFont="1" applyFill="1" applyBorder="1" applyAlignment="1">
      <alignment horizontal="left"/>
    </xf>
    <xf numFmtId="165" fontId="21" fillId="0" borderId="20" xfId="2" applyFont="1" applyFill="1" applyBorder="1" applyAlignment="1">
      <alignment horizontal="left"/>
    </xf>
    <xf numFmtId="168" fontId="19" fillId="0" borderId="20" xfId="2" applyNumberFormat="1" applyFont="1" applyFill="1" applyBorder="1" applyAlignment="1">
      <alignment horizontal="left"/>
    </xf>
    <xf numFmtId="168" fontId="19" fillId="0" borderId="21" xfId="2" applyNumberFormat="1" applyFont="1" applyFill="1" applyBorder="1" applyAlignment="1">
      <alignment horizontal="left"/>
    </xf>
    <xf numFmtId="0" fontId="19" fillId="0" borderId="0" xfId="1" applyFont="1" applyAlignment="1">
      <alignment horizontal="left" vertical="center" indent="15"/>
    </xf>
    <xf numFmtId="0" fontId="19" fillId="3" borderId="8" xfId="1" applyFont="1" applyFill="1" applyBorder="1"/>
    <xf numFmtId="0" fontId="19" fillId="3" borderId="0" xfId="1" applyFont="1" applyFill="1"/>
    <xf numFmtId="0" fontId="19" fillId="3" borderId="9" xfId="1" applyFont="1" applyFill="1" applyBorder="1"/>
    <xf numFmtId="0" fontId="19" fillId="0" borderId="17" xfId="1" applyFont="1" applyBorder="1" applyAlignment="1">
      <alignment horizontal="left" vertical="center"/>
    </xf>
    <xf numFmtId="165" fontId="25" fillId="0" borderId="16" xfId="2" applyFont="1" applyFill="1" applyBorder="1" applyAlignment="1">
      <alignment horizontal="left" vertical="center"/>
    </xf>
    <xf numFmtId="165" fontId="25" fillId="0" borderId="13" xfId="2" applyFont="1" applyFill="1" applyBorder="1" applyAlignment="1">
      <alignment horizontal="left" vertical="center"/>
    </xf>
    <xf numFmtId="165" fontId="25" fillId="0" borderId="20" xfId="2" applyFont="1" applyFill="1" applyBorder="1" applyAlignment="1">
      <alignment horizontal="left" vertical="center"/>
    </xf>
    <xf numFmtId="168" fontId="19" fillId="6" borderId="16" xfId="2" applyNumberFormat="1" applyFont="1" applyFill="1" applyBorder="1" applyAlignment="1">
      <alignment horizontal="left" vertical="center"/>
    </xf>
    <xf numFmtId="168" fontId="19" fillId="6" borderId="13" xfId="2" applyNumberFormat="1" applyFont="1" applyFill="1" applyBorder="1" applyAlignment="1">
      <alignment horizontal="left" vertical="center"/>
    </xf>
    <xf numFmtId="168" fontId="19" fillId="6" borderId="20" xfId="2" applyNumberFormat="1" applyFont="1" applyFill="1" applyBorder="1" applyAlignment="1">
      <alignment horizontal="left" vertical="center"/>
    </xf>
    <xf numFmtId="168" fontId="19" fillId="0" borderId="0" xfId="2" applyNumberFormat="1" applyFont="1" applyFill="1" applyBorder="1" applyAlignment="1">
      <alignment horizontal="center"/>
    </xf>
    <xf numFmtId="0" fontId="22" fillId="0" borderId="0" xfId="1" applyFont="1" applyAlignment="1">
      <alignment horizontal="center" vertical="center"/>
    </xf>
    <xf numFmtId="168" fontId="19" fillId="0" borderId="0" xfId="1" applyNumberFormat="1" applyFont="1" applyAlignment="1">
      <alignment horizontal="center" vertical="center"/>
    </xf>
    <xf numFmtId="177" fontId="27" fillId="0" borderId="0" xfId="9" applyNumberFormat="1" applyAlignment="1">
      <alignment horizontal="center"/>
    </xf>
    <xf numFmtId="174" fontId="27" fillId="0" borderId="0" xfId="9" applyNumberFormat="1"/>
    <xf numFmtId="0" fontId="27" fillId="0" borderId="0" xfId="9" applyAlignment="1">
      <alignment horizontal="center"/>
    </xf>
    <xf numFmtId="174" fontId="27" fillId="0" borderId="0" xfId="9" applyNumberFormat="1" applyAlignment="1">
      <alignment wrapText="1"/>
    </xf>
    <xf numFmtId="174" fontId="27" fillId="7" borderId="0" xfId="9" applyNumberFormat="1" applyFill="1"/>
    <xf numFmtId="0" fontId="27" fillId="7" borderId="0" xfId="9" applyFill="1" applyAlignment="1">
      <alignment horizontal="center"/>
    </xf>
    <xf numFmtId="174" fontId="27" fillId="7" borderId="0" xfId="9" applyNumberFormat="1" applyFill="1" applyAlignment="1">
      <alignment wrapText="1"/>
    </xf>
    <xf numFmtId="174" fontId="27" fillId="8" borderId="0" xfId="9" applyNumberFormat="1" applyFill="1"/>
    <xf numFmtId="174" fontId="27" fillId="8" borderId="0" xfId="9" applyNumberFormat="1" applyFill="1" applyAlignment="1">
      <alignment wrapText="1"/>
    </xf>
    <xf numFmtId="1" fontId="27" fillId="0" borderId="0" xfId="9" applyNumberFormat="1" applyAlignment="1">
      <alignment horizontal="center"/>
    </xf>
    <xf numFmtId="1" fontId="27" fillId="10" borderId="0" xfId="9" applyNumberFormat="1" applyFill="1" applyAlignment="1">
      <alignment horizontal="center"/>
    </xf>
    <xf numFmtId="1" fontId="27" fillId="7" borderId="0" xfId="9" applyNumberFormat="1" applyFill="1" applyAlignment="1">
      <alignment horizontal="center"/>
    </xf>
    <xf numFmtId="177" fontId="27" fillId="7" borderId="0" xfId="9" applyNumberFormat="1" applyFill="1" applyAlignment="1">
      <alignment horizontal="center"/>
    </xf>
    <xf numFmtId="0" fontId="0" fillId="0" borderId="13" xfId="0" applyBorder="1"/>
    <xf numFmtId="164" fontId="0" fillId="0" borderId="0" xfId="11" applyFont="1"/>
    <xf numFmtId="0" fontId="0" fillId="0" borderId="0" xfId="0" applyAlignment="1">
      <alignment horizontal="left"/>
    </xf>
    <xf numFmtId="0" fontId="0" fillId="6" borderId="0" xfId="0" applyFill="1"/>
    <xf numFmtId="164" fontId="31" fillId="0" borderId="0" xfId="11" applyFont="1"/>
    <xf numFmtId="0" fontId="22" fillId="2" borderId="1" xfId="1" applyFont="1" applyFill="1" applyBorder="1"/>
    <xf numFmtId="0" fontId="22" fillId="2" borderId="2" xfId="1" applyFont="1" applyFill="1" applyBorder="1"/>
    <xf numFmtId="164" fontId="23" fillId="2" borderId="2" xfId="11" applyFont="1" applyFill="1" applyBorder="1" applyAlignment="1"/>
    <xf numFmtId="164" fontId="22" fillId="2" borderId="2" xfId="11" applyFont="1" applyFill="1" applyBorder="1" applyAlignment="1"/>
    <xf numFmtId="0" fontId="22" fillId="2" borderId="3" xfId="1" applyFont="1" applyFill="1" applyBorder="1"/>
    <xf numFmtId="0" fontId="22" fillId="3" borderId="43" xfId="1" applyFont="1" applyFill="1" applyBorder="1" applyAlignment="1">
      <alignment horizontal="left" vertical="center"/>
    </xf>
    <xf numFmtId="0" fontId="22" fillId="3" borderId="36" xfId="1" applyFont="1" applyFill="1" applyBorder="1" applyAlignment="1">
      <alignment horizontal="center" vertical="center" wrapText="1"/>
    </xf>
    <xf numFmtId="0" fontId="0" fillId="0" borderId="13" xfId="0" applyBorder="1" applyAlignment="1">
      <alignment horizontal="left"/>
    </xf>
    <xf numFmtId="164" fontId="31" fillId="0" borderId="13" xfId="11" applyFont="1" applyBorder="1"/>
    <xf numFmtId="164" fontId="0" fillId="0" borderId="13" xfId="11" applyFont="1" applyBorder="1"/>
    <xf numFmtId="0" fontId="0" fillId="6" borderId="13" xfId="0" applyFill="1" applyBorder="1"/>
    <xf numFmtId="0" fontId="0" fillId="6" borderId="13" xfId="0" applyFill="1" applyBorder="1" applyAlignment="1">
      <alignment horizontal="left"/>
    </xf>
    <xf numFmtId="164" fontId="31" fillId="6" borderId="13" xfId="11" applyFont="1" applyFill="1" applyBorder="1"/>
    <xf numFmtId="164" fontId="0" fillId="6" borderId="13" xfId="11" applyFont="1" applyFill="1" applyBorder="1"/>
    <xf numFmtId="0" fontId="0" fillId="7" borderId="0" xfId="0" applyFill="1"/>
    <xf numFmtId="0" fontId="22" fillId="7" borderId="2" xfId="1" applyFont="1" applyFill="1" applyBorder="1"/>
    <xf numFmtId="0" fontId="22" fillId="7" borderId="39" xfId="1" applyFont="1" applyFill="1" applyBorder="1" applyAlignment="1">
      <alignment horizontal="center" vertical="center" wrapText="1"/>
    </xf>
    <xf numFmtId="0" fontId="0" fillId="7" borderId="13" xfId="0" applyFill="1" applyBorder="1"/>
    <xf numFmtId="0" fontId="32" fillId="7" borderId="13" xfId="0" applyFont="1" applyFill="1" applyBorder="1"/>
    <xf numFmtId="0" fontId="22" fillId="3" borderId="27" xfId="2" applyNumberFormat="1" applyFont="1" applyFill="1" applyBorder="1" applyAlignment="1">
      <alignment horizontal="center" vertical="center"/>
    </xf>
    <xf numFmtId="177" fontId="27" fillId="7" borderId="0" xfId="9" applyNumberFormat="1" applyFill="1" applyAlignment="1">
      <alignment horizontal="center" wrapText="1"/>
    </xf>
    <xf numFmtId="177" fontId="27" fillId="0" borderId="0" xfId="9" applyNumberFormat="1" applyAlignment="1">
      <alignment horizontal="center" wrapText="1"/>
    </xf>
    <xf numFmtId="0" fontId="27" fillId="0" borderId="0" xfId="9"/>
    <xf numFmtId="175" fontId="9" fillId="0" borderId="0" xfId="55" applyNumberFormat="1"/>
    <xf numFmtId="174" fontId="9" fillId="0" borderId="0" xfId="55" applyNumberFormat="1" applyAlignment="1">
      <alignment wrapText="1"/>
    </xf>
    <xf numFmtId="174" fontId="9" fillId="0" borderId="0" xfId="55" applyNumberFormat="1"/>
    <xf numFmtId="176" fontId="9" fillId="0" borderId="0" xfId="55" applyNumberFormat="1"/>
    <xf numFmtId="0" fontId="9" fillId="0" borderId="0" xfId="55"/>
    <xf numFmtId="0" fontId="9" fillId="0" borderId="0" xfId="55" applyAlignment="1">
      <alignment horizontal="center" wrapText="1"/>
    </xf>
    <xf numFmtId="0" fontId="35" fillId="0" borderId="0" xfId="55" applyFont="1" applyAlignment="1">
      <alignment horizontal="center" vertical="center"/>
    </xf>
    <xf numFmtId="0" fontId="35" fillId="0" borderId="0" xfId="55" applyFont="1" applyAlignment="1">
      <alignment horizontal="right" vertical="center"/>
    </xf>
    <xf numFmtId="1" fontId="9" fillId="7" borderId="0" xfId="55" applyNumberFormat="1" applyFill="1" applyAlignment="1">
      <alignment horizontal="center"/>
    </xf>
    <xf numFmtId="0" fontId="35" fillId="7" borderId="0" xfId="55" applyFont="1" applyFill="1" applyAlignment="1">
      <alignment horizontal="center" vertical="center"/>
    </xf>
    <xf numFmtId="0" fontId="35" fillId="7" borderId="0" xfId="55" applyFont="1" applyFill="1" applyAlignment="1">
      <alignment horizontal="right" vertical="center"/>
    </xf>
    <xf numFmtId="175" fontId="9" fillId="0" borderId="0" xfId="55" applyNumberFormat="1" applyAlignment="1">
      <alignment wrapText="1"/>
    </xf>
    <xf numFmtId="174" fontId="9" fillId="8" borderId="0" xfId="55" applyNumberFormat="1" applyFill="1" applyAlignment="1">
      <alignment wrapText="1"/>
    </xf>
    <xf numFmtId="174" fontId="9" fillId="12" borderId="0" xfId="55" applyNumberFormat="1" applyFill="1" applyAlignment="1">
      <alignment wrapText="1"/>
    </xf>
    <xf numFmtId="174" fontId="9" fillId="7" borderId="0" xfId="55" applyNumberFormat="1" applyFill="1" applyAlignment="1">
      <alignment wrapText="1"/>
    </xf>
    <xf numFmtId="174" fontId="9" fillId="9" borderId="0" xfId="55" applyNumberFormat="1" applyFill="1" applyAlignment="1">
      <alignment wrapText="1"/>
    </xf>
    <xf numFmtId="174" fontId="9" fillId="11" borderId="0" xfId="55" applyNumberFormat="1" applyFill="1" applyAlignment="1">
      <alignment wrapText="1"/>
    </xf>
    <xf numFmtId="0" fontId="9" fillId="0" borderId="0" xfId="55" applyAlignment="1">
      <alignment wrapText="1"/>
    </xf>
    <xf numFmtId="175" fontId="9" fillId="7" borderId="0" xfId="55" applyNumberFormat="1" applyFill="1" applyAlignment="1">
      <alignment wrapText="1"/>
    </xf>
    <xf numFmtId="0" fontId="8" fillId="0" borderId="0" xfId="56"/>
    <xf numFmtId="0" fontId="8" fillId="0" borderId="0" xfId="56" applyAlignment="1">
      <alignment vertical="top"/>
    </xf>
    <xf numFmtId="0" fontId="7" fillId="0" borderId="0" xfId="57"/>
    <xf numFmtId="0" fontId="7" fillId="0" borderId="13" xfId="57" applyBorder="1"/>
    <xf numFmtId="0" fontId="7" fillId="19" borderId="13" xfId="57" applyFill="1" applyBorder="1"/>
    <xf numFmtId="0" fontId="7" fillId="0" borderId="28" xfId="57" applyBorder="1"/>
    <xf numFmtId="0" fontId="34" fillId="0" borderId="28" xfId="57" applyFont="1" applyBorder="1"/>
    <xf numFmtId="0" fontId="7" fillId="19" borderId="0" xfId="57" applyFill="1"/>
    <xf numFmtId="0" fontId="22" fillId="3" borderId="7" xfId="58" applyFont="1" applyFill="1" applyBorder="1" applyAlignment="1">
      <alignment horizontal="center" vertical="center"/>
    </xf>
    <xf numFmtId="0" fontId="22" fillId="3" borderId="6" xfId="58" applyFont="1" applyFill="1" applyBorder="1" applyAlignment="1">
      <alignment horizontal="center" vertical="center"/>
    </xf>
    <xf numFmtId="0" fontId="22" fillId="9" borderId="6" xfId="58" applyFont="1" applyFill="1" applyBorder="1" applyAlignment="1">
      <alignment horizontal="center" vertical="center"/>
    </xf>
    <xf numFmtId="0" fontId="22" fillId="7" borderId="6" xfId="58" applyFont="1" applyFill="1" applyBorder="1" applyAlignment="1">
      <alignment horizontal="center" vertical="center"/>
    </xf>
    <xf numFmtId="0" fontId="22" fillId="3" borderId="6" xfId="58" applyFont="1" applyFill="1" applyBorder="1" applyAlignment="1">
      <alignment horizontal="left" vertical="center"/>
    </xf>
    <xf numFmtId="0" fontId="22" fillId="3" borderId="5" xfId="58" applyFont="1" applyFill="1" applyBorder="1" applyAlignment="1">
      <alignment horizontal="left" vertical="center"/>
    </xf>
    <xf numFmtId="0" fontId="30" fillId="7" borderId="24" xfId="57" applyFont="1" applyFill="1" applyBorder="1"/>
    <xf numFmtId="2" fontId="8" fillId="0" borderId="0" xfId="56" applyNumberFormat="1"/>
    <xf numFmtId="0" fontId="42" fillId="0" borderId="0" xfId="0" applyFont="1"/>
    <xf numFmtId="0" fontId="43" fillId="0" borderId="0" xfId="0" applyFont="1"/>
    <xf numFmtId="0" fontId="44" fillId="0" borderId="4" xfId="0" applyFont="1" applyBorder="1" applyAlignment="1">
      <alignment vertical="center"/>
    </xf>
    <xf numFmtId="2" fontId="29" fillId="0" borderId="0" xfId="56" applyNumberFormat="1" applyFont="1"/>
    <xf numFmtId="0" fontId="67" fillId="0" borderId="0" xfId="200" quotePrefix="1" applyFont="1" applyAlignment="1">
      <alignment horizontal="left"/>
    </xf>
    <xf numFmtId="9" fontId="67" fillId="0" borderId="0" xfId="200" applyNumberFormat="1" applyFont="1" applyAlignment="1">
      <alignment horizontal="left"/>
    </xf>
    <xf numFmtId="0" fontId="30" fillId="0" borderId="0" xfId="200" applyFont="1"/>
    <xf numFmtId="180" fontId="30" fillId="0" borderId="0" xfId="200" applyNumberFormat="1" applyFont="1"/>
    <xf numFmtId="0" fontId="27" fillId="0" borderId="0" xfId="200"/>
    <xf numFmtId="0" fontId="27" fillId="0" borderId="0" xfId="200" applyAlignment="1">
      <alignment horizontal="center"/>
    </xf>
    <xf numFmtId="0" fontId="68" fillId="0" borderId="0" xfId="200" applyFont="1"/>
    <xf numFmtId="10" fontId="35" fillId="0" borderId="0" xfId="10" applyNumberFormat="1" applyFont="1" applyFill="1" applyBorder="1"/>
    <xf numFmtId="0" fontId="3" fillId="0" borderId="0" xfId="200" applyFont="1"/>
    <xf numFmtId="9" fontId="3" fillId="0" borderId="0" xfId="10" applyFont="1" applyFill="1" applyBorder="1"/>
    <xf numFmtId="0" fontId="3" fillId="0" borderId="0" xfId="200" applyFont="1" applyAlignment="1">
      <alignment horizontal="center"/>
    </xf>
    <xf numFmtId="0" fontId="69" fillId="0" borderId="0" xfId="200" applyFont="1"/>
    <xf numFmtId="0" fontId="70" fillId="0" borderId="0" xfId="200" applyFont="1"/>
    <xf numFmtId="0" fontId="72" fillId="0" borderId="0" xfId="200" applyFont="1"/>
    <xf numFmtId="0" fontId="73" fillId="13" borderId="44" xfId="200" applyFont="1" applyFill="1" applyBorder="1" applyAlignment="1">
      <alignment horizontal="left"/>
    </xf>
    <xf numFmtId="0" fontId="73" fillId="13" borderId="0" xfId="200" applyFont="1" applyFill="1" applyAlignment="1">
      <alignment horizontal="left"/>
    </xf>
    <xf numFmtId="0" fontId="73" fillId="13" borderId="0" xfId="200" applyFont="1" applyFill="1"/>
    <xf numFmtId="0" fontId="73" fillId="13" borderId="15" xfId="200" applyFont="1" applyFill="1" applyBorder="1" applyAlignment="1">
      <alignment horizontal="center"/>
    </xf>
    <xf numFmtId="10" fontId="73" fillId="13" borderId="37" xfId="10" applyNumberFormat="1" applyFont="1" applyFill="1" applyBorder="1"/>
    <xf numFmtId="0" fontId="74" fillId="13" borderId="0" xfId="200" applyFont="1" applyFill="1"/>
    <xf numFmtId="0" fontId="75" fillId="0" borderId="0" xfId="200" applyFont="1"/>
    <xf numFmtId="0" fontId="69" fillId="0" borderId="44" xfId="200" applyFont="1" applyBorder="1"/>
    <xf numFmtId="0" fontId="34" fillId="14" borderId="37" xfId="200" applyFont="1" applyFill="1" applyBorder="1"/>
    <xf numFmtId="178" fontId="35" fillId="0" borderId="32" xfId="10" applyNumberFormat="1" applyFont="1" applyFill="1" applyBorder="1"/>
    <xf numFmtId="0" fontId="34" fillId="0" borderId="32" xfId="200" applyFont="1" applyBorder="1"/>
    <xf numFmtId="0" fontId="34" fillId="14" borderId="32" xfId="200" applyFont="1" applyFill="1" applyBorder="1"/>
    <xf numFmtId="0" fontId="76" fillId="0" borderId="0" xfId="200" applyFont="1" applyAlignment="1">
      <alignment horizontal="right"/>
    </xf>
    <xf numFmtId="0" fontId="76" fillId="0" borderId="33" xfId="200" applyFont="1" applyBorder="1" applyAlignment="1">
      <alignment horizontal="right"/>
    </xf>
    <xf numFmtId="0" fontId="69" fillId="0" borderId="45" xfId="200" applyFont="1" applyBorder="1"/>
    <xf numFmtId="0" fontId="34" fillId="14" borderId="28" xfId="200" applyFont="1" applyFill="1" applyBorder="1"/>
    <xf numFmtId="178" fontId="35" fillId="0" borderId="28" xfId="10" applyNumberFormat="1" applyFont="1" applyFill="1" applyBorder="1"/>
    <xf numFmtId="10" fontId="35" fillId="0" borderId="32" xfId="10" applyNumberFormat="1" applyFont="1" applyFill="1" applyBorder="1"/>
    <xf numFmtId="10" fontId="35" fillId="0" borderId="28" xfId="10" applyNumberFormat="1" applyFont="1" applyFill="1" applyBorder="1"/>
    <xf numFmtId="0" fontId="69" fillId="0" borderId="38" xfId="200" applyFont="1" applyBorder="1"/>
    <xf numFmtId="10" fontId="35" fillId="0" borderId="37" xfId="10" applyNumberFormat="1" applyFont="1" applyFill="1" applyBorder="1"/>
    <xf numFmtId="0" fontId="69" fillId="0" borderId="25" xfId="200" applyFont="1" applyBorder="1"/>
    <xf numFmtId="0" fontId="34" fillId="14" borderId="13" xfId="200" applyFont="1" applyFill="1" applyBorder="1"/>
    <xf numFmtId="10" fontId="35" fillId="0" borderId="13" xfId="10" applyNumberFormat="1" applyFont="1" applyFill="1" applyBorder="1"/>
    <xf numFmtId="2" fontId="34" fillId="0" borderId="32" xfId="200" applyNumberFormat="1" applyFont="1" applyBorder="1" applyAlignment="1">
      <alignment horizontal="left"/>
    </xf>
    <xf numFmtId="10" fontId="35" fillId="0" borderId="31" xfId="10" applyNumberFormat="1" applyFont="1" applyFill="1" applyBorder="1"/>
    <xf numFmtId="0" fontId="34" fillId="0" borderId="37" xfId="200" applyFont="1" applyBorder="1"/>
    <xf numFmtId="0" fontId="29" fillId="0" borderId="28" xfId="200" applyFont="1" applyBorder="1"/>
    <xf numFmtId="0" fontId="34" fillId="0" borderId="32" xfId="200" applyFont="1" applyBorder="1" applyAlignment="1">
      <alignment vertical="center"/>
    </xf>
    <xf numFmtId="10" fontId="35" fillId="0" borderId="29" xfId="10" applyNumberFormat="1" applyFont="1" applyFill="1" applyBorder="1"/>
    <xf numFmtId="0" fontId="69" fillId="0" borderId="45" xfId="200" applyFont="1" applyBorder="1" applyAlignment="1">
      <alignment horizontal="left"/>
    </xf>
    <xf numFmtId="2" fontId="29" fillId="0" borderId="48" xfId="200" applyNumberFormat="1" applyFont="1" applyBorder="1" applyAlignment="1">
      <alignment horizontal="center"/>
    </xf>
    <xf numFmtId="0" fontId="77" fillId="0" borderId="28" xfId="200" applyFont="1" applyBorder="1" applyAlignment="1">
      <alignment horizontal="center"/>
    </xf>
    <xf numFmtId="0" fontId="76" fillId="0" borderId="0" xfId="200" applyFont="1" applyAlignment="1">
      <alignment horizontal="left"/>
    </xf>
    <xf numFmtId="0" fontId="69" fillId="0" borderId="0" xfId="200" applyFont="1" applyAlignment="1">
      <alignment horizontal="left"/>
    </xf>
    <xf numFmtId="0" fontId="71" fillId="0" borderId="0" xfId="200" applyFont="1"/>
    <xf numFmtId="0" fontId="78" fillId="15" borderId="42" xfId="200" applyFont="1" applyFill="1" applyBorder="1" applyAlignment="1">
      <alignment horizontal="center"/>
    </xf>
    <xf numFmtId="10" fontId="78" fillId="15" borderId="13" xfId="10" applyNumberFormat="1" applyFont="1" applyFill="1" applyBorder="1"/>
    <xf numFmtId="0" fontId="73" fillId="13" borderId="49" xfId="200" applyFont="1" applyFill="1" applyBorder="1" applyAlignment="1">
      <alignment horizontal="left"/>
    </xf>
    <xf numFmtId="10" fontId="73" fillId="13" borderId="43" xfId="10" applyNumberFormat="1" applyFont="1" applyFill="1" applyBorder="1"/>
    <xf numFmtId="0" fontId="29" fillId="0" borderId="44" xfId="200" applyFont="1" applyBorder="1" applyAlignment="1">
      <alignment horizontal="left"/>
    </xf>
    <xf numFmtId="0" fontId="29" fillId="0" borderId="49" xfId="200" applyFont="1" applyBorder="1" applyAlignment="1">
      <alignment horizontal="left"/>
    </xf>
    <xf numFmtId="10" fontId="35" fillId="0" borderId="49" xfId="10" applyNumberFormat="1" applyFont="1" applyFill="1" applyBorder="1"/>
    <xf numFmtId="0" fontId="29" fillId="0" borderId="32" xfId="200" applyFont="1" applyBorder="1"/>
    <xf numFmtId="0" fontId="69" fillId="0" borderId="33" xfId="200" applyFont="1" applyBorder="1" applyAlignment="1">
      <alignment horizontal="left"/>
    </xf>
    <xf numFmtId="10" fontId="35" fillId="0" borderId="47" xfId="10" applyNumberFormat="1" applyFont="1" applyFill="1" applyBorder="1"/>
    <xf numFmtId="0" fontId="69" fillId="0" borderId="42" xfId="200" applyFont="1" applyBorder="1" applyAlignment="1">
      <alignment horizontal="left"/>
    </xf>
    <xf numFmtId="10" fontId="35" fillId="0" borderId="43" xfId="10" applyNumberFormat="1" applyFont="1" applyFill="1" applyBorder="1"/>
    <xf numFmtId="0" fontId="34" fillId="0" borderId="45" xfId="200" applyFont="1" applyBorder="1" applyAlignment="1">
      <alignment horizontal="left"/>
    </xf>
    <xf numFmtId="0" fontId="34" fillId="0" borderId="47" xfId="200" applyFont="1" applyBorder="1" applyAlignment="1">
      <alignment horizontal="left"/>
    </xf>
    <xf numFmtId="0" fontId="79" fillId="0" borderId="33" xfId="200" applyFont="1" applyBorder="1" applyAlignment="1">
      <alignment horizontal="left"/>
    </xf>
    <xf numFmtId="0" fontId="29" fillId="0" borderId="33" xfId="200" applyFont="1" applyBorder="1"/>
    <xf numFmtId="0" fontId="29" fillId="14" borderId="28" xfId="200" applyFont="1" applyFill="1" applyBorder="1"/>
    <xf numFmtId="0" fontId="34" fillId="0" borderId="0" xfId="200" applyFont="1"/>
    <xf numFmtId="0" fontId="29" fillId="0" borderId="32" xfId="200" applyFont="1" applyBorder="1" applyAlignment="1">
      <alignment vertical="center"/>
    </xf>
    <xf numFmtId="2" fontId="29" fillId="0" borderId="40" xfId="200" applyNumberFormat="1" applyFont="1" applyBorder="1" applyAlignment="1">
      <alignment horizontal="center"/>
    </xf>
    <xf numFmtId="0" fontId="79" fillId="0" borderId="38" xfId="200" applyFont="1" applyBorder="1" applyAlignment="1">
      <alignment horizontal="left"/>
    </xf>
    <xf numFmtId="0" fontId="29" fillId="0" borderId="42" xfId="200" applyFont="1" applyBorder="1"/>
    <xf numFmtId="0" fontId="29" fillId="0" borderId="43" xfId="200" applyFont="1" applyBorder="1"/>
    <xf numFmtId="0" fontId="29" fillId="14" borderId="37" xfId="200" applyFont="1" applyFill="1" applyBorder="1"/>
    <xf numFmtId="2" fontId="29" fillId="0" borderId="39" xfId="200" applyNumberFormat="1" applyFont="1" applyBorder="1" applyAlignment="1">
      <alignment horizontal="center"/>
    </xf>
    <xf numFmtId="10" fontId="29" fillId="0" borderId="43" xfId="10" applyNumberFormat="1" applyFont="1" applyFill="1" applyBorder="1"/>
    <xf numFmtId="0" fontId="79" fillId="0" borderId="44" xfId="200" applyFont="1" applyBorder="1" applyAlignment="1">
      <alignment horizontal="left"/>
    </xf>
    <xf numFmtId="0" fontId="29" fillId="0" borderId="0" xfId="200" applyFont="1"/>
    <xf numFmtId="0" fontId="29" fillId="0" borderId="49" xfId="200" applyFont="1" applyBorder="1"/>
    <xf numFmtId="0" fontId="29" fillId="14" borderId="32" xfId="200" applyFont="1" applyFill="1" applyBorder="1"/>
    <xf numFmtId="2" fontId="29" fillId="0" borderId="14" xfId="200" applyNumberFormat="1" applyFont="1" applyBorder="1" applyAlignment="1">
      <alignment horizontal="center"/>
    </xf>
    <xf numFmtId="10" fontId="29" fillId="0" borderId="49" xfId="10" applyNumberFormat="1" applyFont="1" applyFill="1" applyBorder="1"/>
    <xf numFmtId="0" fontId="69" fillId="0" borderId="38" xfId="200" applyFont="1" applyBorder="1" applyAlignment="1">
      <alignment horizontal="left"/>
    </xf>
    <xf numFmtId="0" fontId="69" fillId="0" borderId="44" xfId="200" applyFont="1" applyBorder="1" applyAlignment="1">
      <alignment horizontal="left"/>
    </xf>
    <xf numFmtId="0" fontId="29" fillId="0" borderId="32" xfId="200" applyFont="1" applyBorder="1" applyAlignment="1">
      <alignment vertical="center" wrapText="1"/>
    </xf>
    <xf numFmtId="0" fontId="29" fillId="0" borderId="28" xfId="200" applyFont="1" applyBorder="1" applyAlignment="1">
      <alignment vertical="center" wrapText="1"/>
    </xf>
    <xf numFmtId="0" fontId="29" fillId="0" borderId="45" xfId="200" applyFont="1" applyBorder="1" applyAlignment="1">
      <alignment horizontal="left"/>
    </xf>
    <xf numFmtId="0" fontId="29" fillId="0" borderId="47" xfId="200" applyFont="1" applyBorder="1" applyAlignment="1">
      <alignment horizontal="left"/>
    </xf>
    <xf numFmtId="0" fontId="27" fillId="0" borderId="33" xfId="200" applyBorder="1"/>
    <xf numFmtId="0" fontId="34" fillId="0" borderId="28" xfId="200" applyFont="1" applyBorder="1"/>
    <xf numFmtId="0" fontId="78" fillId="16" borderId="46" xfId="200" applyFont="1" applyFill="1" applyBorder="1" applyAlignment="1">
      <alignment horizontal="center"/>
    </xf>
    <xf numFmtId="10" fontId="78" fillId="16" borderId="13" xfId="10" applyNumberFormat="1" applyFont="1" applyFill="1" applyBorder="1"/>
    <xf numFmtId="0" fontId="29" fillId="17" borderId="44" xfId="200" applyFont="1" applyFill="1" applyBorder="1" applyAlignment="1">
      <alignment horizontal="left"/>
    </xf>
    <xf numFmtId="0" fontId="29" fillId="17" borderId="49" xfId="200" applyFont="1" applyFill="1" applyBorder="1" applyAlignment="1">
      <alignment horizontal="left"/>
    </xf>
    <xf numFmtId="0" fontId="69" fillId="0" borderId="46" xfId="200" applyFont="1" applyBorder="1"/>
    <xf numFmtId="0" fontId="29" fillId="0" borderId="46" xfId="200" applyFont="1" applyBorder="1"/>
    <xf numFmtId="0" fontId="69" fillId="0" borderId="33" xfId="200" applyFont="1" applyBorder="1"/>
    <xf numFmtId="0" fontId="80" fillId="0" borderId="0" xfId="200" applyFont="1"/>
    <xf numFmtId="0" fontId="36" fillId="0" borderId="42" xfId="200" applyFont="1" applyBorder="1" applyAlignment="1">
      <alignment horizontal="right"/>
    </xf>
    <xf numFmtId="0" fontId="69" fillId="0" borderId="42" xfId="200" applyFont="1" applyBorder="1" applyAlignment="1">
      <alignment vertical="top" wrapText="1"/>
    </xf>
    <xf numFmtId="10" fontId="35" fillId="0" borderId="42" xfId="10" applyNumberFormat="1" applyFont="1" applyFill="1" applyBorder="1"/>
    <xf numFmtId="0" fontId="34" fillId="0" borderId="43" xfId="200" applyFont="1" applyBorder="1"/>
    <xf numFmtId="0" fontId="69" fillId="0" borderId="0" xfId="200" applyFont="1" applyAlignment="1">
      <alignment vertical="top" wrapText="1"/>
    </xf>
    <xf numFmtId="0" fontId="34" fillId="0" borderId="49" xfId="200" applyFont="1" applyBorder="1"/>
    <xf numFmtId="0" fontId="69" fillId="0" borderId="33" xfId="200" applyFont="1" applyBorder="1" applyAlignment="1">
      <alignment vertical="top" wrapText="1"/>
    </xf>
    <xf numFmtId="10" fontId="35" fillId="0" borderId="33" xfId="10" applyNumberFormat="1" applyFont="1" applyFill="1" applyBorder="1"/>
    <xf numFmtId="0" fontId="34" fillId="0" borderId="47" xfId="200" applyFont="1" applyBorder="1"/>
    <xf numFmtId="0" fontId="81" fillId="0" borderId="38" xfId="50" applyFont="1" applyBorder="1"/>
    <xf numFmtId="0" fontId="81" fillId="0" borderId="42" xfId="50" applyFont="1" applyBorder="1"/>
    <xf numFmtId="0" fontId="82" fillId="0" borderId="43" xfId="50" applyFont="1" applyBorder="1"/>
    <xf numFmtId="2" fontId="75" fillId="0" borderId="0" xfId="200" applyNumberFormat="1" applyFont="1" applyAlignment="1">
      <alignment horizontal="center"/>
    </xf>
    <xf numFmtId="10" fontId="75" fillId="0" borderId="0" xfId="10" applyNumberFormat="1" applyFont="1" applyFill="1" applyBorder="1"/>
    <xf numFmtId="0" fontId="74" fillId="0" borderId="0" xfId="200" applyFont="1"/>
    <xf numFmtId="0" fontId="29" fillId="0" borderId="38" xfId="50" applyFont="1" applyBorder="1"/>
    <xf numFmtId="44" fontId="83" fillId="0" borderId="43" xfId="50" applyNumberFormat="1" applyFont="1" applyBorder="1" applyAlignment="1">
      <alignment horizontal="left"/>
    </xf>
    <xf numFmtId="0" fontId="29" fillId="0" borderId="44" xfId="50" applyFont="1" applyBorder="1"/>
    <xf numFmtId="44" fontId="83" fillId="0" borderId="49" xfId="50" applyNumberFormat="1" applyFont="1" applyBorder="1" applyAlignment="1">
      <alignment horizontal="right"/>
    </xf>
    <xf numFmtId="0" fontId="29" fillId="0" borderId="45" xfId="50" applyFont="1" applyBorder="1"/>
    <xf numFmtId="8" fontId="29" fillId="0" borderId="33" xfId="50" applyNumberFormat="1" applyFont="1" applyBorder="1" applyAlignment="1">
      <alignment horizontal="left"/>
    </xf>
    <xf numFmtId="44" fontId="83" fillId="0" borderId="47" xfId="50" applyNumberFormat="1" applyFont="1" applyBorder="1" applyAlignment="1">
      <alignment horizontal="right"/>
    </xf>
    <xf numFmtId="0" fontId="84" fillId="0" borderId="45" xfId="50" applyFont="1" applyBorder="1"/>
    <xf numFmtId="8" fontId="29" fillId="0" borderId="33" xfId="50" applyNumberFormat="1" applyFont="1" applyBorder="1" applyAlignment="1">
      <alignment horizontal="right"/>
    </xf>
    <xf numFmtId="8" fontId="85" fillId="0" borderId="47" xfId="50" applyNumberFormat="1" applyFont="1" applyBorder="1" applyAlignment="1">
      <alignment horizontal="right"/>
    </xf>
    <xf numFmtId="0" fontId="84" fillId="0" borderId="0" xfId="50" applyFont="1"/>
    <xf numFmtId="8" fontId="29" fillId="0" borderId="0" xfId="50" applyNumberFormat="1" applyFont="1" applyAlignment="1">
      <alignment horizontal="right"/>
    </xf>
    <xf numFmtId="8" fontId="85" fillId="0" borderId="0" xfId="50" applyNumberFormat="1" applyFont="1" applyAlignment="1">
      <alignment horizontal="right"/>
    </xf>
    <xf numFmtId="0" fontId="79" fillId="0" borderId="0" xfId="200" applyFont="1"/>
    <xf numFmtId="10" fontId="29" fillId="0" borderId="0" xfId="200" applyNumberFormat="1" applyFont="1"/>
    <xf numFmtId="0" fontId="86" fillId="18" borderId="0" xfId="200" applyFont="1" applyFill="1"/>
    <xf numFmtId="0" fontId="87" fillId="0" borderId="0" xfId="200" applyFont="1" applyAlignment="1">
      <alignment horizontal="left"/>
    </xf>
    <xf numFmtId="0" fontId="75" fillId="13" borderId="0" xfId="200" applyFont="1" applyFill="1"/>
    <xf numFmtId="0" fontId="73" fillId="13" borderId="15" xfId="200" applyFont="1" applyFill="1" applyBorder="1" applyAlignment="1">
      <alignment horizontal="center" wrapText="1"/>
    </xf>
    <xf numFmtId="10" fontId="73" fillId="13" borderId="0" xfId="10" applyNumberFormat="1" applyFont="1" applyFill="1" applyBorder="1"/>
    <xf numFmtId="4" fontId="29" fillId="0" borderId="48" xfId="200" applyNumberFormat="1" applyFont="1" applyBorder="1" applyAlignment="1">
      <alignment horizontal="center"/>
    </xf>
    <xf numFmtId="2" fontId="34" fillId="0" borderId="0" xfId="200" applyNumberFormat="1" applyFont="1" applyAlignment="1">
      <alignment horizontal="center"/>
    </xf>
    <xf numFmtId="4" fontId="34" fillId="17" borderId="0" xfId="200" applyNumberFormat="1" applyFont="1" applyFill="1" applyAlignment="1">
      <alignment horizontal="center"/>
    </xf>
    <xf numFmtId="4" fontId="29" fillId="0" borderId="0" xfId="200" applyNumberFormat="1" applyFont="1" applyAlignment="1">
      <alignment horizontal="center"/>
    </xf>
    <xf numFmtId="10" fontId="73" fillId="13" borderId="31" xfId="10" applyNumberFormat="1" applyFont="1" applyFill="1" applyBorder="1"/>
    <xf numFmtId="0" fontId="89" fillId="0" borderId="0" xfId="200" applyFont="1"/>
    <xf numFmtId="0" fontId="73" fillId="13" borderId="38" xfId="200" applyFont="1" applyFill="1" applyBorder="1"/>
    <xf numFmtId="0" fontId="73" fillId="13" borderId="42" xfId="200" applyFont="1" applyFill="1" applyBorder="1" applyAlignment="1">
      <alignment horizontal="left"/>
    </xf>
    <xf numFmtId="0" fontId="73" fillId="13" borderId="42" xfId="200" applyFont="1" applyFill="1" applyBorder="1"/>
    <xf numFmtId="10" fontId="73" fillId="13" borderId="0" xfId="10" applyNumberFormat="1" applyFont="1" applyFill="1" applyBorder="1" applyAlignment="1">
      <alignment horizontal="right"/>
    </xf>
    <xf numFmtId="0" fontId="73" fillId="0" borderId="44" xfId="200" applyFont="1" applyBorder="1"/>
    <xf numFmtId="0" fontId="29" fillId="0" borderId="0" xfId="200" applyFont="1" applyAlignment="1">
      <alignment horizontal="left"/>
    </xf>
    <xf numFmtId="0" fontId="73" fillId="0" borderId="0" xfId="200" applyFont="1"/>
    <xf numFmtId="4" fontId="73" fillId="0" borderId="14" xfId="200" applyNumberFormat="1" applyFont="1" applyBorder="1" applyAlignment="1">
      <alignment horizontal="center"/>
    </xf>
    <xf numFmtId="10" fontId="73" fillId="0" borderId="49" xfId="10" applyNumberFormat="1" applyFont="1" applyFill="1" applyBorder="1" applyAlignment="1">
      <alignment horizontal="right"/>
    </xf>
    <xf numFmtId="0" fontId="37" fillId="0" borderId="37" xfId="200" applyFont="1" applyBorder="1"/>
    <xf numFmtId="10" fontId="35" fillId="0" borderId="49" xfId="10" applyNumberFormat="1" applyFont="1" applyFill="1" applyBorder="1" applyAlignment="1">
      <alignment horizontal="right"/>
    </xf>
    <xf numFmtId="0" fontId="79" fillId="0" borderId="42" xfId="200" applyFont="1" applyBorder="1" applyAlignment="1">
      <alignment horizontal="right"/>
    </xf>
    <xf numFmtId="0" fontId="79" fillId="0" borderId="33" xfId="200" applyFont="1" applyBorder="1" applyAlignment="1">
      <alignment horizontal="right"/>
    </xf>
    <xf numFmtId="10" fontId="35" fillId="0" borderId="29" xfId="10" applyNumberFormat="1" applyFont="1" applyFill="1" applyBorder="1" applyAlignment="1">
      <alignment horizontal="right"/>
    </xf>
    <xf numFmtId="0" fontId="1" fillId="0" borderId="0" xfId="200" applyFont="1"/>
    <xf numFmtId="9" fontId="1" fillId="0" borderId="0" xfId="10" applyFont="1" applyFill="1" applyBorder="1"/>
    <xf numFmtId="0" fontId="1" fillId="0" borderId="0" xfId="200" applyFont="1" applyAlignment="1">
      <alignment horizontal="center"/>
    </xf>
    <xf numFmtId="0" fontId="1" fillId="0" borderId="44" xfId="200" applyFont="1" applyBorder="1" applyAlignment="1">
      <alignment horizontal="left"/>
    </xf>
    <xf numFmtId="0" fontId="1" fillId="0" borderId="0" xfId="200" applyFont="1" applyAlignment="1">
      <alignment horizontal="left"/>
    </xf>
    <xf numFmtId="2" fontId="1" fillId="0" borderId="14" xfId="200" applyNumberFormat="1" applyFont="1" applyBorder="1" applyAlignment="1">
      <alignment horizontal="center"/>
    </xf>
    <xf numFmtId="0" fontId="1" fillId="0" borderId="45" xfId="200" applyFont="1" applyBorder="1" applyAlignment="1">
      <alignment horizontal="left"/>
    </xf>
    <xf numFmtId="0" fontId="1" fillId="0" borderId="33" xfId="200" applyFont="1" applyBorder="1" applyAlignment="1">
      <alignment horizontal="left"/>
    </xf>
    <xf numFmtId="0" fontId="1" fillId="0" borderId="33" xfId="200" applyFont="1" applyBorder="1"/>
    <xf numFmtId="2" fontId="1" fillId="0" borderId="40" xfId="200" applyNumberFormat="1" applyFont="1" applyBorder="1" applyAlignment="1">
      <alignment horizontal="center"/>
    </xf>
    <xf numFmtId="0" fontId="1" fillId="0" borderId="0" xfId="200" applyFont="1" applyAlignment="1">
      <alignment horizontal="right"/>
    </xf>
    <xf numFmtId="0" fontId="1" fillId="0" borderId="38" xfId="200" applyFont="1" applyBorder="1" applyAlignment="1">
      <alignment horizontal="left"/>
    </xf>
    <xf numFmtId="0" fontId="1" fillId="0" borderId="42" xfId="200" applyFont="1" applyBorder="1" applyAlignment="1">
      <alignment horizontal="left"/>
    </xf>
    <xf numFmtId="0" fontId="1" fillId="0" borderId="42" xfId="200" applyFont="1" applyBorder="1" applyAlignment="1">
      <alignment horizontal="right"/>
    </xf>
    <xf numFmtId="0" fontId="1" fillId="0" borderId="42" xfId="200" applyFont="1" applyBorder="1"/>
    <xf numFmtId="2" fontId="1" fillId="0" borderId="39" xfId="200" applyNumberFormat="1" applyFont="1" applyBorder="1" applyAlignment="1">
      <alignment horizontal="center"/>
    </xf>
    <xf numFmtId="0" fontId="1" fillId="0" borderId="25" xfId="200" applyFont="1" applyBorder="1" applyAlignment="1">
      <alignment horizontal="left"/>
    </xf>
    <xf numFmtId="0" fontId="1" fillId="0" borderId="46" xfId="200" applyFont="1" applyBorder="1" applyAlignment="1">
      <alignment horizontal="left"/>
    </xf>
    <xf numFmtId="0" fontId="1" fillId="0" borderId="46" xfId="200" applyFont="1" applyBorder="1"/>
    <xf numFmtId="2" fontId="1" fillId="0" borderId="41" xfId="200" applyNumberFormat="1" applyFont="1" applyBorder="1" applyAlignment="1">
      <alignment horizontal="center"/>
    </xf>
    <xf numFmtId="0" fontId="1" fillId="0" borderId="28" xfId="200" applyFont="1" applyBorder="1"/>
    <xf numFmtId="178" fontId="1" fillId="0" borderId="14" xfId="10" applyNumberFormat="1" applyFont="1" applyFill="1" applyBorder="1" applyAlignment="1">
      <alignment horizontal="center"/>
    </xf>
    <xf numFmtId="178" fontId="1" fillId="0" borderId="40" xfId="10" applyNumberFormat="1" applyFont="1" applyFill="1" applyBorder="1" applyAlignment="1">
      <alignment horizontal="center"/>
    </xf>
    <xf numFmtId="2" fontId="1" fillId="0" borderId="14" xfId="49" applyNumberFormat="1" applyFont="1" applyFill="1" applyBorder="1" applyAlignment="1">
      <alignment horizontal="center"/>
    </xf>
    <xf numFmtId="2" fontId="1" fillId="0" borderId="14" xfId="10" applyNumberFormat="1" applyFont="1" applyFill="1" applyBorder="1" applyAlignment="1">
      <alignment horizontal="center"/>
    </xf>
    <xf numFmtId="0" fontId="1" fillId="0" borderId="47" xfId="200" applyFont="1" applyBorder="1"/>
    <xf numFmtId="2" fontId="1" fillId="0" borderId="40" xfId="10" applyNumberFormat="1" applyFont="1" applyFill="1" applyBorder="1" applyAlignment="1">
      <alignment horizontal="center"/>
    </xf>
    <xf numFmtId="2" fontId="1" fillId="0" borderId="0" xfId="200" applyNumberFormat="1" applyFont="1" applyAlignment="1">
      <alignment horizontal="center"/>
    </xf>
    <xf numFmtId="0" fontId="1" fillId="15" borderId="46" xfId="200" applyFont="1" applyFill="1" applyBorder="1"/>
    <xf numFmtId="0" fontId="1" fillId="0" borderId="49" xfId="200" applyFont="1" applyBorder="1" applyAlignment="1">
      <alignment horizontal="left"/>
    </xf>
    <xf numFmtId="0" fontId="1" fillId="14" borderId="37" xfId="200" applyFont="1" applyFill="1" applyBorder="1"/>
    <xf numFmtId="0" fontId="1" fillId="14" borderId="32" xfId="200" applyFont="1" applyFill="1" applyBorder="1"/>
    <xf numFmtId="0" fontId="1" fillId="0" borderId="47" xfId="200" applyFont="1" applyBorder="1" applyAlignment="1">
      <alignment horizontal="left"/>
    </xf>
    <xf numFmtId="0" fontId="1" fillId="14" borderId="28" xfId="200" applyFont="1" applyFill="1" applyBorder="1"/>
    <xf numFmtId="0" fontId="1" fillId="0" borderId="38" xfId="200" applyFont="1" applyBorder="1"/>
    <xf numFmtId="0" fontId="1" fillId="0" borderId="43" xfId="200" applyFont="1" applyBorder="1"/>
    <xf numFmtId="0" fontId="1" fillId="0" borderId="43" xfId="200" applyFont="1" applyBorder="1" applyAlignment="1">
      <alignment horizontal="left"/>
    </xf>
    <xf numFmtId="0" fontId="1" fillId="0" borderId="44" xfId="200" applyFont="1" applyBorder="1"/>
    <xf numFmtId="0" fontId="1" fillId="0" borderId="49" xfId="200" applyFont="1" applyBorder="1"/>
    <xf numFmtId="0" fontId="1" fillId="0" borderId="45" xfId="200" applyFont="1" applyBorder="1"/>
    <xf numFmtId="0" fontId="1" fillId="14" borderId="0" xfId="200" applyFont="1" applyFill="1"/>
    <xf numFmtId="2" fontId="1" fillId="0" borderId="48" xfId="200" applyNumberFormat="1" applyFont="1" applyBorder="1" applyAlignment="1">
      <alignment horizontal="center"/>
    </xf>
    <xf numFmtId="0" fontId="1" fillId="16" borderId="46" xfId="200" applyFont="1" applyFill="1" applyBorder="1"/>
    <xf numFmtId="0" fontId="1" fillId="17" borderId="25" xfId="200" applyFont="1" applyFill="1" applyBorder="1" applyAlignment="1">
      <alignment horizontal="left"/>
    </xf>
    <xf numFmtId="0" fontId="1" fillId="17" borderId="26" xfId="200" applyFont="1" applyFill="1" applyBorder="1" applyAlignment="1">
      <alignment horizontal="left"/>
    </xf>
    <xf numFmtId="2" fontId="1" fillId="0" borderId="50" xfId="200" applyNumberFormat="1" applyFont="1" applyBorder="1" applyAlignment="1">
      <alignment horizontal="center"/>
    </xf>
    <xf numFmtId="1" fontId="1" fillId="0" borderId="44" xfId="200" applyNumberFormat="1" applyFont="1" applyBorder="1" applyAlignment="1">
      <alignment horizontal="left"/>
    </xf>
    <xf numFmtId="1" fontId="1" fillId="0" borderId="45" xfId="200" applyNumberFormat="1" applyFont="1" applyBorder="1" applyAlignment="1">
      <alignment horizontal="left"/>
    </xf>
    <xf numFmtId="181" fontId="1" fillId="0" borderId="0" xfId="200" applyNumberFormat="1" applyFont="1" applyAlignment="1">
      <alignment horizontal="center"/>
    </xf>
    <xf numFmtId="0" fontId="1" fillId="14" borderId="42" xfId="200" applyFont="1" applyFill="1" applyBorder="1"/>
    <xf numFmtId="0" fontId="1" fillId="0" borderId="0" xfId="200" applyFont="1" applyAlignment="1">
      <alignment horizontal="left" vertical="top" wrapText="1"/>
    </xf>
    <xf numFmtId="0" fontId="1" fillId="0" borderId="33" xfId="200" applyFont="1" applyBorder="1" applyAlignment="1">
      <alignment horizontal="left" vertical="top" wrapText="1"/>
    </xf>
    <xf numFmtId="0" fontId="1" fillId="14" borderId="33" xfId="200" applyFont="1" applyFill="1" applyBorder="1"/>
    <xf numFmtId="44" fontId="1" fillId="0" borderId="0" xfId="200" applyNumberFormat="1" applyFont="1"/>
    <xf numFmtId="44" fontId="1" fillId="0" borderId="0" xfId="143" applyFont="1" applyFill="1" applyBorder="1"/>
    <xf numFmtId="0" fontId="1" fillId="0" borderId="44" xfId="200" applyFont="1" applyBorder="1" applyAlignment="1">
      <alignment horizontal="center"/>
    </xf>
    <xf numFmtId="2" fontId="1" fillId="0" borderId="0" xfId="200" applyNumberFormat="1" applyFont="1"/>
    <xf numFmtId="4" fontId="1" fillId="0" borderId="14" xfId="200" applyNumberFormat="1" applyFont="1" applyBorder="1" applyAlignment="1">
      <alignment horizontal="center"/>
    </xf>
    <xf numFmtId="0" fontId="1" fillId="0" borderId="45" xfId="200" applyFont="1" applyBorder="1" applyAlignment="1">
      <alignment horizontal="center"/>
    </xf>
    <xf numFmtId="4" fontId="1" fillId="0" borderId="0" xfId="200" applyNumberFormat="1" applyFont="1" applyAlignment="1">
      <alignment horizontal="center"/>
    </xf>
    <xf numFmtId="0" fontId="1" fillId="14" borderId="44" xfId="200" applyFont="1" applyFill="1" applyBorder="1"/>
    <xf numFmtId="0" fontId="1" fillId="0" borderId="0" xfId="200" applyFont="1" applyAlignment="1">
      <alignment horizontal="left" wrapText="1"/>
    </xf>
    <xf numFmtId="0" fontId="1" fillId="0" borderId="38" xfId="200" applyFont="1" applyBorder="1" applyAlignment="1">
      <alignment horizontal="center"/>
    </xf>
    <xf numFmtId="0" fontId="1" fillId="0" borderId="33" xfId="200" applyFont="1" applyBorder="1" applyAlignment="1">
      <alignment horizontal="center"/>
    </xf>
    <xf numFmtId="0" fontId="91" fillId="0" borderId="0" xfId="0" applyFont="1"/>
    <xf numFmtId="0" fontId="91" fillId="0" borderId="0" xfId="0" applyFont="1" applyAlignment="1">
      <alignment horizontal="center"/>
    </xf>
    <xf numFmtId="0" fontId="90" fillId="0" borderId="0" xfId="0" applyFont="1" applyAlignment="1">
      <alignment horizontal="center"/>
    </xf>
    <xf numFmtId="0" fontId="91" fillId="0" borderId="4" xfId="0" applyFont="1" applyBorder="1" applyAlignment="1">
      <alignment horizontal="center" vertical="center"/>
    </xf>
    <xf numFmtId="9" fontId="90" fillId="0" borderId="13" xfId="684" applyFont="1" applyBorder="1" applyAlignment="1">
      <alignment horizontal="center"/>
    </xf>
    <xf numFmtId="9" fontId="90" fillId="0" borderId="0" xfId="684" applyFont="1" applyAlignment="1">
      <alignment horizontal="center"/>
    </xf>
    <xf numFmtId="183" fontId="31" fillId="0" borderId="13" xfId="11" applyNumberFormat="1" applyFont="1" applyBorder="1" applyAlignment="1">
      <alignment horizontal="center"/>
    </xf>
    <xf numFmtId="0" fontId="91" fillId="0" borderId="0" xfId="0" applyFont="1" applyAlignment="1">
      <alignment horizontal="center" vertical="center"/>
    </xf>
    <xf numFmtId="10" fontId="90" fillId="0" borderId="0" xfId="684" applyNumberFormat="1" applyFont="1" applyAlignment="1">
      <alignment horizontal="center"/>
    </xf>
    <xf numFmtId="10" fontId="92" fillId="0" borderId="0" xfId="684" applyNumberFormat="1" applyFont="1" applyAlignment="1">
      <alignment horizontal="center"/>
    </xf>
    <xf numFmtId="9" fontId="92" fillId="0" borderId="0" xfId="684" applyFont="1" applyAlignment="1">
      <alignment horizontal="center"/>
    </xf>
    <xf numFmtId="183" fontId="90" fillId="0" borderId="0" xfId="11" applyNumberFormat="1" applyFont="1" applyAlignment="1">
      <alignment horizontal="center"/>
    </xf>
    <xf numFmtId="183" fontId="91" fillId="0" borderId="0" xfId="0" applyNumberFormat="1" applyFont="1" applyAlignment="1">
      <alignment horizontal="center"/>
    </xf>
    <xf numFmtId="10" fontId="90" fillId="0" borderId="13" xfId="684" applyNumberFormat="1" applyFont="1" applyBorder="1" applyAlignment="1">
      <alignment horizontal="center"/>
    </xf>
    <xf numFmtId="184" fontId="90" fillId="0" borderId="13" xfId="11" applyNumberFormat="1" applyFont="1" applyBorder="1" applyAlignment="1">
      <alignment horizontal="center"/>
    </xf>
    <xf numFmtId="10" fontId="93" fillId="0" borderId="0" xfId="684" applyNumberFormat="1" applyFont="1" applyAlignment="1">
      <alignment horizontal="left"/>
    </xf>
    <xf numFmtId="164" fontId="90" fillId="0" borderId="0" xfId="11" applyFont="1" applyAlignment="1">
      <alignment horizontal="center"/>
    </xf>
    <xf numFmtId="0" fontId="90" fillId="0" borderId="0" xfId="0" applyFont="1"/>
    <xf numFmtId="9" fontId="90" fillId="0" borderId="0" xfId="684" applyFont="1"/>
    <xf numFmtId="164" fontId="90" fillId="0" borderId="0" xfId="11" applyFont="1" applyFill="1" applyAlignment="1">
      <alignment horizontal="center"/>
    </xf>
    <xf numFmtId="0" fontId="91" fillId="54" borderId="0" xfId="0" applyFont="1" applyFill="1" applyAlignment="1">
      <alignment horizontal="center"/>
    </xf>
    <xf numFmtId="164" fontId="90" fillId="54" borderId="0" xfId="11" applyFont="1" applyFill="1" applyAlignment="1">
      <alignment horizontal="center"/>
    </xf>
    <xf numFmtId="185" fontId="90" fillId="0" borderId="13" xfId="11" applyNumberFormat="1" applyFont="1" applyBorder="1" applyAlignment="1">
      <alignment horizontal="center"/>
    </xf>
    <xf numFmtId="0" fontId="43" fillId="0" borderId="0" xfId="660" applyFont="1"/>
    <xf numFmtId="0" fontId="95" fillId="0" borderId="0" xfId="660" applyFont="1" applyAlignment="1">
      <alignment horizontal="right"/>
    </xf>
    <xf numFmtId="0" fontId="43" fillId="0" borderId="0" xfId="660" applyFont="1" applyAlignment="1">
      <alignment horizontal="center"/>
    </xf>
    <xf numFmtId="4" fontId="43" fillId="0" borderId="0" xfId="660" applyNumberFormat="1" applyFont="1"/>
    <xf numFmtId="0" fontId="43" fillId="6" borderId="0" xfId="660" applyFont="1" applyFill="1"/>
    <xf numFmtId="0" fontId="95" fillId="0" borderId="0" xfId="660" applyFont="1"/>
    <xf numFmtId="0" fontId="42" fillId="4" borderId="10" xfId="660" applyFont="1" applyFill="1" applyBorder="1" applyAlignment="1">
      <alignment vertical="center"/>
    </xf>
    <xf numFmtId="0" fontId="42" fillId="4" borderId="11" xfId="660" applyFont="1" applyFill="1" applyBorder="1" applyAlignment="1">
      <alignment vertical="center"/>
    </xf>
    <xf numFmtId="0" fontId="42" fillId="4" borderId="11" xfId="660" applyFont="1" applyFill="1" applyBorder="1" applyAlignment="1">
      <alignment horizontal="center"/>
    </xf>
    <xf numFmtId="0" fontId="42" fillId="4" borderId="12" xfId="660" applyFont="1" applyFill="1" applyBorder="1" applyAlignment="1">
      <alignment horizontal="center"/>
    </xf>
    <xf numFmtId="0" fontId="97" fillId="0" borderId="0" xfId="660" applyFont="1" applyAlignment="1">
      <alignment horizontal="center" vertical="center" wrapText="1"/>
    </xf>
    <xf numFmtId="4" fontId="97" fillId="0" borderId="0" xfId="660" applyNumberFormat="1" applyFont="1" applyAlignment="1">
      <alignment horizontal="center" vertical="center" wrapText="1"/>
    </xf>
    <xf numFmtId="0" fontId="43" fillId="0" borderId="17" xfId="660" applyFont="1" applyBorder="1" applyAlignment="1">
      <alignment vertical="center"/>
    </xf>
    <xf numFmtId="0" fontId="43" fillId="0" borderId="16" xfId="660" applyFont="1" applyBorder="1" applyAlignment="1">
      <alignment horizontal="center" vertical="center"/>
    </xf>
    <xf numFmtId="186" fontId="43" fillId="0" borderId="16" xfId="11" applyNumberFormat="1" applyFont="1" applyFill="1" applyBorder="1" applyAlignment="1">
      <alignment vertical="center"/>
    </xf>
    <xf numFmtId="0" fontId="43" fillId="0" borderId="16" xfId="660" applyFont="1" applyBorder="1" applyAlignment="1">
      <alignment horizontal="center"/>
    </xf>
    <xf numFmtId="0" fontId="43" fillId="0" borderId="18" xfId="660" applyFont="1" applyBorder="1" applyAlignment="1">
      <alignment horizontal="center"/>
    </xf>
    <xf numFmtId="0" fontId="43" fillId="0" borderId="22" xfId="660" applyFont="1" applyBorder="1" applyAlignment="1">
      <alignment horizontal="left" vertical="center"/>
    </xf>
    <xf numFmtId="0" fontId="43" fillId="0" borderId="13" xfId="660" applyFont="1" applyBorder="1" applyAlignment="1">
      <alignment horizontal="center" vertical="center"/>
    </xf>
    <xf numFmtId="186" fontId="95" fillId="0" borderId="13" xfId="11" applyNumberFormat="1" applyFont="1" applyFill="1" applyBorder="1" applyAlignment="1">
      <alignment horizontal="left" vertical="center"/>
    </xf>
    <xf numFmtId="169" fontId="43" fillId="0" borderId="13" xfId="660" applyNumberFormat="1" applyFont="1" applyBorder="1" applyAlignment="1">
      <alignment horizontal="center" vertical="center"/>
    </xf>
    <xf numFmtId="169" fontId="43" fillId="0" borderId="23" xfId="660" applyNumberFormat="1" applyFont="1" applyBorder="1" applyAlignment="1">
      <alignment horizontal="center" vertical="center"/>
    </xf>
    <xf numFmtId="171" fontId="43" fillId="0" borderId="0" xfId="660" applyNumberFormat="1" applyFont="1"/>
    <xf numFmtId="0" fontId="43" fillId="0" borderId="0" xfId="660" applyFont="1" applyAlignment="1">
      <alignment horizontal="center" vertical="center" wrapText="1"/>
    </xf>
    <xf numFmtId="10" fontId="43" fillId="0" borderId="0" xfId="660" applyNumberFormat="1" applyFont="1" applyAlignment="1">
      <alignment horizontal="center" vertical="center" wrapText="1"/>
    </xf>
    <xf numFmtId="4" fontId="42" fillId="0" borderId="0" xfId="660" applyNumberFormat="1" applyFont="1" applyAlignment="1">
      <alignment horizontal="center" vertical="center" wrapText="1"/>
    </xf>
    <xf numFmtId="8" fontId="42" fillId="0" borderId="0" xfId="660" applyNumberFormat="1" applyFont="1" applyAlignment="1">
      <alignment horizontal="center" vertical="center" wrapText="1"/>
    </xf>
    <xf numFmtId="8" fontId="43" fillId="0" borderId="0" xfId="660" applyNumberFormat="1" applyFont="1" applyAlignment="1">
      <alignment horizontal="center" vertical="center" wrapText="1"/>
    </xf>
    <xf numFmtId="0" fontId="43" fillId="0" borderId="22" xfId="660" applyFont="1" applyBorder="1" applyAlignment="1">
      <alignment vertical="center"/>
    </xf>
    <xf numFmtId="186" fontId="98" fillId="0" borderId="13" xfId="11" applyNumberFormat="1" applyFont="1" applyBorder="1" applyAlignment="1">
      <alignment horizontal="right" vertical="center" wrapText="1"/>
    </xf>
    <xf numFmtId="0" fontId="43" fillId="0" borderId="0" xfId="660" applyFont="1" applyAlignment="1">
      <alignment horizontal="justify" vertical="center"/>
    </xf>
    <xf numFmtId="8" fontId="43" fillId="0" borderId="0" xfId="660" applyNumberFormat="1" applyFont="1" applyAlignment="1">
      <alignment horizontal="justify" vertical="center"/>
    </xf>
    <xf numFmtId="4" fontId="43" fillId="0" borderId="0" xfId="660" applyNumberFormat="1" applyFont="1" applyAlignment="1">
      <alignment horizontal="justify" vertical="center"/>
    </xf>
    <xf numFmtId="167" fontId="43" fillId="0" borderId="20" xfId="663" applyNumberFormat="1" applyFont="1" applyFill="1" applyBorder="1" applyAlignment="1">
      <alignment horizontal="center" vertical="center"/>
    </xf>
    <xf numFmtId="169" fontId="43" fillId="0" borderId="20" xfId="660" applyNumberFormat="1" applyFont="1" applyBorder="1" applyAlignment="1">
      <alignment horizontal="center" vertical="center"/>
    </xf>
    <xf numFmtId="167" fontId="43" fillId="0" borderId="21" xfId="663" applyNumberFormat="1" applyFont="1" applyFill="1" applyBorder="1" applyAlignment="1">
      <alignment horizontal="center" vertical="center"/>
    </xf>
    <xf numFmtId="0" fontId="43" fillId="0" borderId="9" xfId="660" applyFont="1" applyBorder="1"/>
    <xf numFmtId="43" fontId="43" fillId="0" borderId="0" xfId="663" applyFont="1" applyFill="1" applyBorder="1" applyAlignment="1">
      <alignment horizontal="left" vertical="center" wrapText="1"/>
    </xf>
    <xf numFmtId="43" fontId="43" fillId="0" borderId="0" xfId="663" applyFont="1" applyFill="1" applyBorder="1" applyAlignment="1">
      <alignment horizontal="center" vertical="center" wrapText="1"/>
    </xf>
    <xf numFmtId="43" fontId="43" fillId="0" borderId="0" xfId="663" applyFont="1" applyFill="1" applyBorder="1" applyAlignment="1">
      <alignment horizontal="left" vertical="center"/>
    </xf>
    <xf numFmtId="166" fontId="95" fillId="0" borderId="0" xfId="662" applyNumberFormat="1" applyFont="1" applyFill="1" applyBorder="1" applyAlignment="1">
      <alignment horizontal="left" vertical="center"/>
    </xf>
    <xf numFmtId="167" fontId="43" fillId="0" borderId="0" xfId="663" applyNumberFormat="1" applyFont="1" applyFill="1" applyBorder="1" applyAlignment="1">
      <alignment horizontal="center" vertical="center"/>
    </xf>
    <xf numFmtId="169" fontId="43" fillId="0" borderId="0" xfId="660" applyNumberFormat="1" applyFont="1" applyAlignment="1">
      <alignment horizontal="center" vertical="center"/>
    </xf>
    <xf numFmtId="170" fontId="95" fillId="0" borderId="26" xfId="660" applyNumberFormat="1" applyFont="1" applyBorder="1" applyAlignment="1">
      <alignment horizontal="center" vertical="center"/>
    </xf>
    <xf numFmtId="168" fontId="43" fillId="0" borderId="13" xfId="662" applyNumberFormat="1" applyFont="1" applyFill="1" applyBorder="1" applyAlignment="1">
      <alignment horizontal="center"/>
    </xf>
    <xf numFmtId="170" fontId="95" fillId="0" borderId="13" xfId="660" applyNumberFormat="1" applyFont="1" applyBorder="1" applyAlignment="1">
      <alignment horizontal="center" vertical="center"/>
    </xf>
    <xf numFmtId="0" fontId="43" fillId="0" borderId="0" xfId="660" applyFont="1" applyAlignment="1">
      <alignment horizontal="justify" vertical="center" wrapText="1"/>
    </xf>
    <xf numFmtId="168" fontId="43" fillId="0" borderId="26" xfId="662" applyNumberFormat="1" applyFont="1" applyFill="1" applyBorder="1" applyAlignment="1">
      <alignment horizontal="center"/>
    </xf>
    <xf numFmtId="0" fontId="43" fillId="0" borderId="19" xfId="660" applyFont="1" applyBorder="1" applyAlignment="1">
      <alignment horizontal="left" vertical="center"/>
    </xf>
    <xf numFmtId="0" fontId="43" fillId="0" borderId="20" xfId="660" applyFont="1" applyBorder="1" applyAlignment="1">
      <alignment horizontal="center" vertical="center"/>
    </xf>
    <xf numFmtId="0" fontId="43" fillId="0" borderId="0" xfId="660" applyFont="1" applyAlignment="1">
      <alignment horizontal="left" vertical="center"/>
    </xf>
    <xf numFmtId="0" fontId="43" fillId="0" borderId="0" xfId="660" applyFont="1" applyAlignment="1">
      <alignment horizontal="center" vertical="center"/>
    </xf>
    <xf numFmtId="44" fontId="95" fillId="0" borderId="0" xfId="0" applyNumberFormat="1" applyFont="1" applyAlignment="1">
      <alignment horizontal="right" vertical="center"/>
    </xf>
    <xf numFmtId="168" fontId="43" fillId="0" borderId="0" xfId="662" applyNumberFormat="1" applyFont="1" applyFill="1" applyBorder="1" applyAlignment="1">
      <alignment horizontal="center"/>
    </xf>
    <xf numFmtId="170" fontId="95" fillId="0" borderId="0" xfId="660" applyNumberFormat="1" applyFont="1" applyAlignment="1">
      <alignment horizontal="center" vertical="center"/>
    </xf>
    <xf numFmtId="168" fontId="43" fillId="0" borderId="28" xfId="660" applyNumberFormat="1" applyFont="1" applyBorder="1" applyAlignment="1">
      <alignment horizontal="center" vertical="center"/>
    </xf>
    <xf numFmtId="168" fontId="43" fillId="0" borderId="13" xfId="660" applyNumberFormat="1" applyFont="1" applyBorder="1" applyAlignment="1">
      <alignment horizontal="center" vertical="center"/>
    </xf>
    <xf numFmtId="172" fontId="43" fillId="0" borderId="0" xfId="660" applyNumberFormat="1" applyFont="1"/>
    <xf numFmtId="0" fontId="101" fillId="0" borderId="0" xfId="660" applyFont="1" applyAlignment="1">
      <alignment vertical="center"/>
    </xf>
    <xf numFmtId="0" fontId="101" fillId="0" borderId="0" xfId="660" applyFont="1"/>
    <xf numFmtId="0" fontId="43" fillId="0" borderId="36" xfId="660" applyFont="1" applyBorder="1" applyAlignment="1">
      <alignment horizontal="left" vertical="center"/>
    </xf>
    <xf numFmtId="0" fontId="43" fillId="0" borderId="37" xfId="660" applyFont="1" applyBorder="1" applyAlignment="1">
      <alignment horizontal="center" vertical="center"/>
    </xf>
    <xf numFmtId="179" fontId="95" fillId="0" borderId="0" xfId="6" applyNumberFormat="1" applyFont="1" applyBorder="1" applyAlignment="1">
      <alignment horizontal="right" vertical="center"/>
    </xf>
    <xf numFmtId="168" fontId="100" fillId="0" borderId="0" xfId="662" applyNumberFormat="1" applyFont="1" applyFill="1" applyBorder="1" applyAlignment="1">
      <alignment horizontal="center"/>
    </xf>
    <xf numFmtId="0" fontId="43" fillId="0" borderId="17" xfId="660" applyFont="1" applyBorder="1" applyAlignment="1">
      <alignment horizontal="left" vertical="center"/>
    </xf>
    <xf numFmtId="44" fontId="95" fillId="0" borderId="16" xfId="660" applyNumberFormat="1" applyFont="1" applyBorder="1" applyAlignment="1">
      <alignment horizontal="right" vertical="center"/>
    </xf>
    <xf numFmtId="44" fontId="95" fillId="0" borderId="13" xfId="660" applyNumberFormat="1" applyFont="1" applyBorder="1" applyAlignment="1">
      <alignment horizontal="right" vertical="center"/>
    </xf>
    <xf numFmtId="0" fontId="43" fillId="0" borderId="13" xfId="660" applyFont="1" applyBorder="1" applyAlignment="1">
      <alignment horizontal="center"/>
    </xf>
    <xf numFmtId="0" fontId="43" fillId="0" borderId="23" xfId="660" applyFont="1" applyBorder="1" applyAlignment="1">
      <alignment horizontal="center"/>
    </xf>
    <xf numFmtId="8" fontId="43" fillId="0" borderId="0" xfId="660" applyNumberFormat="1" applyFont="1" applyAlignment="1">
      <alignment horizontal="justify" vertical="center" wrapText="1"/>
    </xf>
    <xf numFmtId="44" fontId="95" fillId="0" borderId="13" xfId="662" applyNumberFormat="1" applyFont="1" applyFill="1" applyBorder="1" applyAlignment="1">
      <alignment horizontal="left" vertical="center"/>
    </xf>
    <xf numFmtId="0" fontId="43" fillId="0" borderId="22" xfId="660" applyFont="1" applyBorder="1"/>
    <xf numFmtId="0" fontId="43" fillId="0" borderId="37" xfId="660" applyFont="1" applyBorder="1" applyAlignment="1">
      <alignment horizontal="center"/>
    </xf>
    <xf numFmtId="0" fontId="43" fillId="0" borderId="51" xfId="660" applyFont="1" applyBorder="1" applyAlignment="1">
      <alignment horizontal="center"/>
    </xf>
    <xf numFmtId="0" fontId="42" fillId="4" borderId="11" xfId="660" applyFont="1" applyFill="1" applyBorder="1" applyAlignment="1">
      <alignment horizontal="center" vertical="center"/>
    </xf>
    <xf numFmtId="44" fontId="95" fillId="6" borderId="16" xfId="660" applyNumberFormat="1" applyFont="1" applyFill="1" applyBorder="1" applyAlignment="1">
      <alignment horizontal="right" vertical="center"/>
    </xf>
    <xf numFmtId="0" fontId="43" fillId="0" borderId="18" xfId="660" applyFont="1" applyBorder="1" applyAlignment="1">
      <alignment horizontal="center" vertical="center"/>
    </xf>
    <xf numFmtId="44" fontId="95" fillId="6" borderId="13" xfId="660" applyNumberFormat="1" applyFont="1" applyFill="1" applyBorder="1" applyAlignment="1">
      <alignment horizontal="right" vertical="center"/>
    </xf>
    <xf numFmtId="0" fontId="43" fillId="0" borderId="23" xfId="660" applyFont="1" applyBorder="1" applyAlignment="1">
      <alignment horizontal="center" vertical="center"/>
    </xf>
    <xf numFmtId="44" fontId="95" fillId="6" borderId="20" xfId="660" applyNumberFormat="1" applyFont="1" applyFill="1" applyBorder="1" applyAlignment="1">
      <alignment horizontal="right" vertical="center"/>
    </xf>
    <xf numFmtId="0" fontId="43" fillId="0" borderId="20" xfId="660" applyFont="1" applyBorder="1" applyAlignment="1">
      <alignment horizontal="center"/>
    </xf>
    <xf numFmtId="0" fontId="43" fillId="0" borderId="21" xfId="660" applyFont="1" applyBorder="1" applyAlignment="1">
      <alignment horizontal="center"/>
    </xf>
    <xf numFmtId="168" fontId="43" fillId="0" borderId="16" xfId="660" applyNumberFormat="1" applyFont="1" applyBorder="1" applyAlignment="1">
      <alignment horizontal="center" vertical="center"/>
    </xf>
    <xf numFmtId="44" fontId="95" fillId="0" borderId="0" xfId="662" applyNumberFormat="1" applyFont="1" applyFill="1" applyBorder="1" applyAlignment="1">
      <alignment horizontal="left" vertical="center"/>
    </xf>
    <xf numFmtId="0" fontId="43" fillId="0" borderId="19" xfId="660" applyFont="1" applyBorder="1" applyAlignment="1">
      <alignment vertical="center"/>
    </xf>
    <xf numFmtId="0" fontId="43" fillId="0" borderId="21" xfId="660" applyFont="1" applyBorder="1" applyAlignment="1">
      <alignment horizontal="center" vertical="center"/>
    </xf>
    <xf numFmtId="44" fontId="95" fillId="0" borderId="37" xfId="660" applyNumberFormat="1" applyFont="1" applyBorder="1" applyAlignment="1">
      <alignment horizontal="right" vertical="center"/>
    </xf>
    <xf numFmtId="0" fontId="43" fillId="0" borderId="29" xfId="660" applyFont="1" applyBorder="1" applyAlignment="1">
      <alignment horizontal="left" vertical="center"/>
    </xf>
    <xf numFmtId="0" fontId="43" fillId="0" borderId="28" xfId="660" applyFont="1" applyBorder="1" applyAlignment="1">
      <alignment horizontal="center" vertical="center"/>
    </xf>
    <xf numFmtId="0" fontId="43" fillId="0" borderId="28" xfId="660" applyFont="1" applyBorder="1" applyAlignment="1">
      <alignment horizontal="center"/>
    </xf>
    <xf numFmtId="0" fontId="43" fillId="0" borderId="30" xfId="660" applyFont="1" applyBorder="1" applyAlignment="1">
      <alignment horizontal="center"/>
    </xf>
    <xf numFmtId="44" fontId="95" fillId="0" borderId="20" xfId="660" applyNumberFormat="1" applyFont="1" applyBorder="1" applyAlignment="1">
      <alignment horizontal="right" vertical="center"/>
    </xf>
    <xf numFmtId="0" fontId="43" fillId="0" borderId="19" xfId="660" applyFont="1" applyBorder="1"/>
    <xf numFmtId="44" fontId="95" fillId="0" borderId="20" xfId="662" applyNumberFormat="1" applyFont="1" applyFill="1" applyBorder="1" applyAlignment="1">
      <alignment horizontal="left" vertical="center"/>
    </xf>
    <xf numFmtId="168" fontId="43" fillId="0" borderId="20" xfId="660" applyNumberFormat="1" applyFont="1" applyBorder="1" applyAlignment="1">
      <alignment horizontal="center" vertical="center"/>
    </xf>
    <xf numFmtId="44" fontId="95" fillId="0" borderId="28" xfId="662" applyNumberFormat="1" applyFont="1" applyFill="1" applyBorder="1" applyAlignment="1">
      <alignment horizontal="left" vertical="center"/>
    </xf>
    <xf numFmtId="188" fontId="95" fillId="0" borderId="13" xfId="11" applyNumberFormat="1" applyFont="1" applyFill="1" applyBorder="1" applyAlignment="1">
      <alignment horizontal="left" vertical="center"/>
    </xf>
    <xf numFmtId="43" fontId="43" fillId="0" borderId="19" xfId="663" applyFont="1" applyFill="1" applyBorder="1" applyAlignment="1">
      <alignment horizontal="left" vertical="center" wrapText="1"/>
    </xf>
    <xf numFmtId="43" fontId="43" fillId="0" borderId="20" xfId="663" applyFont="1" applyFill="1" applyBorder="1" applyAlignment="1">
      <alignment horizontal="center" vertical="center" wrapText="1"/>
    </xf>
    <xf numFmtId="43" fontId="43" fillId="0" borderId="20" xfId="663" applyFont="1" applyFill="1" applyBorder="1" applyAlignment="1">
      <alignment horizontal="left" vertical="center"/>
    </xf>
    <xf numFmtId="186" fontId="95" fillId="0" borderId="20" xfId="11" applyNumberFormat="1" applyFont="1" applyFill="1" applyBorder="1" applyAlignment="1">
      <alignment horizontal="left" vertical="center"/>
    </xf>
    <xf numFmtId="0" fontId="42" fillId="4" borderId="62" xfId="660" applyFont="1" applyFill="1" applyBorder="1" applyAlignment="1">
      <alignment vertical="center"/>
    </xf>
    <xf numFmtId="0" fontId="42" fillId="4" borderId="63" xfId="660" applyFont="1" applyFill="1" applyBorder="1" applyAlignment="1">
      <alignment horizontal="center" vertical="center"/>
    </xf>
    <xf numFmtId="0" fontId="42" fillId="4" borderId="64" xfId="660" applyFont="1" applyFill="1" applyBorder="1" applyAlignment="1">
      <alignment horizontal="center"/>
    </xf>
    <xf numFmtId="0" fontId="42" fillId="4" borderId="66" xfId="660" applyFont="1" applyFill="1" applyBorder="1" applyAlignment="1">
      <alignment horizontal="center" vertical="center"/>
    </xf>
    <xf numFmtId="187" fontId="102" fillId="0" borderId="65" xfId="0" applyNumberFormat="1" applyFont="1" applyBorder="1" applyAlignment="1">
      <alignment horizontal="right"/>
    </xf>
    <xf numFmtId="187" fontId="95" fillId="0" borderId="65" xfId="0" applyNumberFormat="1" applyFont="1" applyBorder="1" applyAlignment="1">
      <alignment horizontal="right" vertical="center"/>
    </xf>
    <xf numFmtId="0" fontId="95" fillId="0" borderId="67" xfId="660" applyFont="1" applyBorder="1" applyAlignment="1">
      <alignment horizontal="left" vertical="center"/>
    </xf>
    <xf numFmtId="0" fontId="43" fillId="0" borderId="68" xfId="660" applyFont="1" applyBorder="1" applyAlignment="1">
      <alignment horizontal="center" vertical="center"/>
    </xf>
    <xf numFmtId="187" fontId="102" fillId="0" borderId="70" xfId="0" applyNumberFormat="1" applyFont="1" applyBorder="1" applyAlignment="1">
      <alignment horizontal="right"/>
    </xf>
    <xf numFmtId="170" fontId="95" fillId="0" borderId="71" xfId="660" applyNumberFormat="1" applyFont="1" applyBorder="1" applyAlignment="1">
      <alignment horizontal="center" vertical="center"/>
    </xf>
    <xf numFmtId="168" fontId="43" fillId="0" borderId="68" xfId="662" applyNumberFormat="1" applyFont="1" applyFill="1" applyBorder="1" applyAlignment="1">
      <alignment horizontal="center"/>
    </xf>
    <xf numFmtId="170" fontId="95" fillId="0" borderId="68" xfId="660" applyNumberFormat="1" applyFont="1" applyBorder="1" applyAlignment="1">
      <alignment horizontal="center" vertical="center"/>
    </xf>
    <xf numFmtId="170" fontId="95" fillId="0" borderId="72" xfId="660" applyNumberFormat="1" applyFont="1" applyBorder="1" applyAlignment="1">
      <alignment horizontal="center" vertical="center"/>
    </xf>
    <xf numFmtId="0" fontId="95" fillId="0" borderId="73" xfId="660" applyFont="1" applyBorder="1" applyAlignment="1">
      <alignment horizontal="left" vertical="center"/>
    </xf>
    <xf numFmtId="170" fontId="95" fillId="0" borderId="74" xfId="660" applyNumberFormat="1" applyFont="1" applyBorder="1" applyAlignment="1">
      <alignment horizontal="center" vertical="center"/>
    </xf>
    <xf numFmtId="0" fontId="43" fillId="0" borderId="73" xfId="660" applyFont="1" applyBorder="1" applyAlignment="1">
      <alignment horizontal="left" vertical="center"/>
    </xf>
    <xf numFmtId="0" fontId="43" fillId="0" borderId="75" xfId="660" applyFont="1" applyBorder="1" applyAlignment="1">
      <alignment horizontal="left" vertical="center"/>
    </xf>
    <xf numFmtId="0" fontId="43" fillId="0" borderId="76" xfId="660" applyFont="1" applyBorder="1" applyAlignment="1">
      <alignment horizontal="center" vertical="center"/>
    </xf>
    <xf numFmtId="44" fontId="95" fillId="0" borderId="78" xfId="0" applyNumberFormat="1" applyFont="1" applyBorder="1" applyAlignment="1">
      <alignment horizontal="right" vertical="center"/>
    </xf>
    <xf numFmtId="168" fontId="43" fillId="0" borderId="79" xfId="662" applyNumberFormat="1" applyFont="1" applyFill="1" applyBorder="1" applyAlignment="1">
      <alignment horizontal="center"/>
    </xf>
    <xf numFmtId="168" fontId="43" fillId="0" borderId="76" xfId="662" applyNumberFormat="1" applyFont="1" applyFill="1" applyBorder="1" applyAlignment="1">
      <alignment horizontal="center"/>
    </xf>
    <xf numFmtId="170" fontId="95" fillId="0" borderId="80" xfId="660" applyNumberFormat="1" applyFont="1" applyBorder="1" applyAlignment="1">
      <alignment horizontal="center" vertical="center"/>
    </xf>
    <xf numFmtId="0" fontId="42" fillId="4" borderId="81" xfId="660" applyFont="1" applyFill="1" applyBorder="1" applyAlignment="1">
      <alignment vertical="center"/>
    </xf>
    <xf numFmtId="0" fontId="42" fillId="4" borderId="82" xfId="660" applyFont="1" applyFill="1" applyBorder="1" applyAlignment="1">
      <alignment horizontal="center"/>
    </xf>
    <xf numFmtId="44" fontId="43" fillId="0" borderId="13" xfId="0" applyNumberFormat="1" applyFont="1" applyBorder="1" applyAlignment="1">
      <alignment horizontal="right" vertical="center"/>
    </xf>
    <xf numFmtId="168" fontId="43" fillId="0" borderId="26" xfId="660" applyNumberFormat="1" applyFont="1" applyBorder="1" applyAlignment="1">
      <alignment horizontal="center" vertical="center"/>
    </xf>
    <xf numFmtId="165" fontId="43" fillId="0" borderId="13" xfId="662" applyFont="1" applyFill="1" applyBorder="1" applyAlignment="1">
      <alignment horizontal="center" vertical="center"/>
    </xf>
    <xf numFmtId="44" fontId="43" fillId="0" borderId="26" xfId="0" applyNumberFormat="1" applyFont="1" applyBorder="1" applyAlignment="1">
      <alignment horizontal="right" vertical="center"/>
    </xf>
    <xf numFmtId="165" fontId="43" fillId="0" borderId="13" xfId="662" applyFont="1" applyBorder="1" applyAlignment="1">
      <alignment horizontal="center" vertical="center"/>
    </xf>
    <xf numFmtId="44" fontId="43" fillId="0" borderId="37" xfId="0" applyNumberFormat="1" applyFont="1" applyBorder="1" applyAlignment="1">
      <alignment horizontal="right" vertical="center"/>
    </xf>
    <xf numFmtId="44" fontId="43" fillId="0" borderId="43" xfId="0" applyNumberFormat="1" applyFont="1" applyBorder="1" applyAlignment="1">
      <alignment horizontal="right" vertical="center"/>
    </xf>
    <xf numFmtId="0" fontId="43" fillId="0" borderId="25" xfId="660" applyFont="1" applyBorder="1" applyAlignment="1">
      <alignment horizontal="center" vertical="center"/>
    </xf>
    <xf numFmtId="179" fontId="43" fillId="0" borderId="28" xfId="6" applyNumberFormat="1" applyFont="1" applyBorder="1" applyAlignment="1">
      <alignment horizontal="right" vertical="center"/>
    </xf>
    <xf numFmtId="179" fontId="43" fillId="0" borderId="47" xfId="6" applyNumberFormat="1" applyFont="1" applyBorder="1" applyAlignment="1">
      <alignment horizontal="right" vertical="center"/>
    </xf>
    <xf numFmtId="179" fontId="43" fillId="0" borderId="13" xfId="6" applyNumberFormat="1" applyFont="1" applyBorder="1" applyAlignment="1">
      <alignment horizontal="right" vertical="center"/>
    </xf>
    <xf numFmtId="44" fontId="95" fillId="0" borderId="28" xfId="662" applyNumberFormat="1" applyFont="1" applyFill="1" applyBorder="1" applyAlignment="1">
      <alignment horizontal="right" vertical="center"/>
    </xf>
    <xf numFmtId="44" fontId="95" fillId="0" borderId="20" xfId="662" applyNumberFormat="1" applyFont="1" applyFill="1" applyBorder="1" applyAlignment="1">
      <alignment horizontal="right" vertical="center"/>
    </xf>
    <xf numFmtId="44" fontId="95" fillId="0" borderId="13" xfId="662" applyNumberFormat="1" applyFont="1" applyFill="1" applyBorder="1" applyAlignment="1">
      <alignment horizontal="right" vertical="center"/>
    </xf>
    <xf numFmtId="168" fontId="43" fillId="0" borderId="68" xfId="660" applyNumberFormat="1" applyFont="1" applyBorder="1" applyAlignment="1">
      <alignment horizontal="center" vertical="center"/>
    </xf>
    <xf numFmtId="0" fontId="43" fillId="0" borderId="68" xfId="660" applyFont="1" applyBorder="1" applyAlignment="1">
      <alignment horizontal="center"/>
    </xf>
    <xf numFmtId="0" fontId="43" fillId="0" borderId="74" xfId="660" applyFont="1" applyBorder="1" applyAlignment="1">
      <alignment horizontal="center"/>
    </xf>
    <xf numFmtId="44" fontId="95" fillId="0" borderId="76" xfId="662" applyNumberFormat="1" applyFont="1" applyFill="1" applyBorder="1" applyAlignment="1">
      <alignment horizontal="left" vertical="center"/>
    </xf>
    <xf numFmtId="44" fontId="95" fillId="0" borderId="76" xfId="662" applyNumberFormat="1" applyFont="1" applyFill="1" applyBorder="1" applyAlignment="1">
      <alignment horizontal="right" vertical="center"/>
    </xf>
    <xf numFmtId="168" fontId="43" fillId="0" borderId="76" xfId="660" applyNumberFormat="1" applyFont="1" applyBorder="1" applyAlignment="1">
      <alignment horizontal="center" vertical="center"/>
    </xf>
    <xf numFmtId="0" fontId="43" fillId="0" borderId="76" xfId="660" applyFont="1" applyBorder="1" applyAlignment="1">
      <alignment horizontal="center"/>
    </xf>
    <xf numFmtId="0" fontId="43" fillId="0" borderId="80" xfId="660" applyFont="1" applyBorder="1" applyAlignment="1">
      <alignment horizontal="center"/>
    </xf>
    <xf numFmtId="0" fontId="42" fillId="4" borderId="63" xfId="660" applyFont="1" applyFill="1" applyBorder="1" applyAlignment="1">
      <alignment horizontal="center"/>
    </xf>
    <xf numFmtId="0" fontId="43" fillId="0" borderId="83" xfId="660" applyFont="1" applyBorder="1" applyAlignment="1">
      <alignment horizontal="left" vertical="center"/>
    </xf>
    <xf numFmtId="0" fontId="43" fillId="0" borderId="84" xfId="660" applyFont="1" applyBorder="1" applyAlignment="1">
      <alignment horizontal="center"/>
    </xf>
    <xf numFmtId="0" fontId="94" fillId="0" borderId="0" xfId="660" applyFont="1"/>
    <xf numFmtId="0" fontId="43" fillId="20" borderId="67" xfId="660" applyFont="1" applyFill="1" applyBorder="1" applyAlignment="1">
      <alignment horizontal="left" vertical="center"/>
    </xf>
    <xf numFmtId="0" fontId="43" fillId="20" borderId="68" xfId="660" applyFont="1" applyFill="1" applyBorder="1" applyAlignment="1">
      <alignment horizontal="center" vertical="center"/>
    </xf>
    <xf numFmtId="44" fontId="95" fillId="20" borderId="68" xfId="660" applyNumberFormat="1" applyFont="1" applyFill="1" applyBorder="1" applyAlignment="1">
      <alignment horizontal="right" vertical="center"/>
    </xf>
    <xf numFmtId="0" fontId="43" fillId="0" borderId="72" xfId="660" applyFont="1" applyBorder="1" applyAlignment="1">
      <alignment horizontal="center" vertical="center"/>
    </xf>
    <xf numFmtId="0" fontId="43" fillId="20" borderId="75" xfId="660" applyFont="1" applyFill="1" applyBorder="1" applyAlignment="1">
      <alignment horizontal="left" vertical="center"/>
    </xf>
    <xf numFmtId="0" fontId="43" fillId="20" borderId="76" xfId="660" applyFont="1" applyFill="1" applyBorder="1" applyAlignment="1">
      <alignment horizontal="center" vertical="center"/>
    </xf>
    <xf numFmtId="44" fontId="95" fillId="20" borderId="76" xfId="660" applyNumberFormat="1" applyFont="1" applyFill="1" applyBorder="1" applyAlignment="1">
      <alignment horizontal="right" vertical="center"/>
    </xf>
    <xf numFmtId="0" fontId="43" fillId="0" borderId="80" xfId="660" applyFont="1" applyBorder="1" applyAlignment="1">
      <alignment horizontal="center" vertical="center"/>
    </xf>
    <xf numFmtId="168" fontId="43" fillId="0" borderId="37" xfId="660" applyNumberFormat="1" applyFont="1" applyBorder="1" applyAlignment="1">
      <alignment horizontal="center" vertical="center"/>
    </xf>
    <xf numFmtId="0" fontId="42" fillId="2" borderId="62" xfId="660" applyFont="1" applyFill="1" applyBorder="1" applyAlignment="1">
      <alignment vertical="center"/>
    </xf>
    <xf numFmtId="0" fontId="42" fillId="2" borderId="63" xfId="660" applyFont="1" applyFill="1" applyBorder="1" applyAlignment="1">
      <alignment vertical="center"/>
    </xf>
    <xf numFmtId="0" fontId="96" fillId="2" borderId="63" xfId="660" applyFont="1" applyFill="1" applyBorder="1" applyAlignment="1">
      <alignment vertical="center"/>
    </xf>
    <xf numFmtId="0" fontId="96" fillId="2" borderId="64" xfId="660" applyFont="1" applyFill="1" applyBorder="1" applyAlignment="1">
      <alignment vertical="center"/>
    </xf>
    <xf numFmtId="0" fontId="42" fillId="3" borderId="85" xfId="660" applyFont="1" applyFill="1" applyBorder="1" applyAlignment="1">
      <alignment horizontal="left" vertical="center"/>
    </xf>
    <xf numFmtId="0" fontId="42" fillId="3" borderId="86" xfId="660" applyFont="1" applyFill="1" applyBorder="1" applyAlignment="1">
      <alignment horizontal="left" vertical="center"/>
    </xf>
    <xf numFmtId="0" fontId="42" fillId="3" borderId="86" xfId="660" applyFont="1" applyFill="1" applyBorder="1" applyAlignment="1">
      <alignment horizontal="center" vertical="center" wrapText="1"/>
    </xf>
    <xf numFmtId="49" fontId="96" fillId="3" borderId="86" xfId="660" applyNumberFormat="1" applyFont="1" applyFill="1" applyBorder="1" applyAlignment="1">
      <alignment horizontal="center" vertical="center"/>
    </xf>
    <xf numFmtId="0" fontId="42" fillId="3" borderId="86" xfId="661" applyFont="1" applyFill="1" applyBorder="1" applyAlignment="1">
      <alignment horizontal="center" vertical="center" wrapText="1"/>
    </xf>
    <xf numFmtId="0" fontId="42" fillId="3" borderId="87" xfId="660" applyFont="1" applyFill="1" applyBorder="1" applyAlignment="1">
      <alignment horizontal="center" vertical="center" wrapText="1"/>
    </xf>
    <xf numFmtId="165" fontId="98" fillId="0" borderId="69" xfId="662" applyFont="1" applyFill="1" applyBorder="1" applyAlignment="1">
      <alignment horizontal="center" vertical="center"/>
    </xf>
    <xf numFmtId="165" fontId="98" fillId="0" borderId="25" xfId="662" applyFont="1" applyFill="1" applyBorder="1" applyAlignment="1">
      <alignment horizontal="center" vertical="center"/>
    </xf>
    <xf numFmtId="0" fontId="43" fillId="0" borderId="77" xfId="660" applyFont="1" applyBorder="1" applyAlignment="1">
      <alignment horizontal="center" vertical="center"/>
    </xf>
    <xf numFmtId="43" fontId="43" fillId="0" borderId="20" xfId="663" applyFont="1" applyFill="1" applyBorder="1" applyAlignment="1">
      <alignment horizontal="center" vertical="center"/>
    </xf>
    <xf numFmtId="0" fontId="104" fillId="0" borderId="0" xfId="660" applyFont="1"/>
    <xf numFmtId="165" fontId="98" fillId="0" borderId="65" xfId="662" applyFont="1" applyFill="1" applyBorder="1" applyAlignment="1">
      <alignment horizontal="center" vertical="center"/>
    </xf>
    <xf numFmtId="44" fontId="95" fillId="0" borderId="88" xfId="0" applyNumberFormat="1" applyFont="1" applyBorder="1" applyAlignment="1">
      <alignment horizontal="right" vertical="center"/>
    </xf>
    <xf numFmtId="44" fontId="95" fillId="0" borderId="46" xfId="0" applyNumberFormat="1" applyFont="1" applyBorder="1" applyAlignment="1">
      <alignment horizontal="right" vertical="center"/>
    </xf>
    <xf numFmtId="44" fontId="95" fillId="0" borderId="89" xfId="0" applyNumberFormat="1" applyFont="1" applyBorder="1" applyAlignment="1">
      <alignment horizontal="right" vertical="center"/>
    </xf>
    <xf numFmtId="165" fontId="98" fillId="0" borderId="70" xfId="662" applyFont="1" applyFill="1" applyBorder="1" applyAlignment="1">
      <alignment horizontal="center" vertical="center"/>
    </xf>
    <xf numFmtId="165" fontId="98" fillId="0" borderId="90" xfId="662" applyFont="1" applyFill="1" applyBorder="1" applyAlignment="1">
      <alignment horizontal="center" vertical="center"/>
    </xf>
    <xf numFmtId="0" fontId="43" fillId="0" borderId="67" xfId="660" applyFont="1" applyBorder="1" applyAlignment="1">
      <alignment horizontal="left" vertical="center"/>
    </xf>
    <xf numFmtId="44" fontId="43" fillId="0" borderId="68" xfId="0" applyNumberFormat="1" applyFont="1" applyBorder="1" applyAlignment="1">
      <alignment horizontal="right" vertical="center"/>
    </xf>
    <xf numFmtId="44" fontId="43" fillId="0" borderId="71" xfId="0" applyNumberFormat="1" applyFont="1" applyBorder="1" applyAlignment="1">
      <alignment horizontal="right" vertical="center"/>
    </xf>
    <xf numFmtId="168" fontId="43" fillId="0" borderId="71" xfId="660" applyNumberFormat="1" applyFont="1" applyBorder="1" applyAlignment="1">
      <alignment horizontal="center" vertical="center"/>
    </xf>
    <xf numFmtId="168" fontId="43" fillId="0" borderId="72" xfId="660" applyNumberFormat="1" applyFont="1" applyBorder="1" applyAlignment="1">
      <alignment horizontal="center" vertical="center"/>
    </xf>
    <xf numFmtId="168" fontId="43" fillId="0" borderId="74" xfId="660" applyNumberFormat="1" applyFont="1" applyBorder="1" applyAlignment="1">
      <alignment horizontal="center" vertical="center"/>
    </xf>
    <xf numFmtId="170" fontId="43" fillId="0" borderId="74" xfId="660" applyNumberFormat="1" applyFont="1" applyBorder="1" applyAlignment="1">
      <alignment horizontal="center" vertical="center"/>
    </xf>
    <xf numFmtId="179" fontId="43" fillId="0" borderId="76" xfId="6" applyNumberFormat="1" applyFont="1" applyBorder="1" applyAlignment="1">
      <alignment horizontal="right" vertical="center"/>
    </xf>
    <xf numFmtId="179" fontId="43" fillId="0" borderId="91" xfId="6" applyNumberFormat="1" applyFont="1" applyBorder="1" applyAlignment="1">
      <alignment horizontal="right" vertical="center"/>
    </xf>
    <xf numFmtId="168" fontId="43" fillId="0" borderId="79" xfId="660" applyNumberFormat="1" applyFont="1" applyBorder="1" applyAlignment="1">
      <alignment horizontal="center" vertical="center"/>
    </xf>
    <xf numFmtId="170" fontId="43" fillId="0" borderId="80" xfId="660" applyNumberFormat="1" applyFont="1" applyBorder="1" applyAlignment="1">
      <alignment horizontal="center" vertical="center"/>
    </xf>
    <xf numFmtId="0" fontId="42" fillId="4" borderId="81" xfId="660" applyFont="1" applyFill="1" applyBorder="1" applyAlignment="1">
      <alignment horizontal="left" vertical="center"/>
    </xf>
    <xf numFmtId="0" fontId="42" fillId="4" borderId="82" xfId="660" applyFont="1" applyFill="1" applyBorder="1" applyAlignment="1">
      <alignment horizontal="center" vertical="center"/>
    </xf>
    <xf numFmtId="0" fontId="105" fillId="55" borderId="1" xfId="0" applyFont="1" applyFill="1" applyBorder="1"/>
    <xf numFmtId="0" fontId="105" fillId="55" borderId="2" xfId="0" applyFont="1" applyFill="1" applyBorder="1"/>
    <xf numFmtId="0" fontId="106" fillId="55" borderId="2" xfId="0" applyFont="1" applyFill="1" applyBorder="1"/>
    <xf numFmtId="0" fontId="105" fillId="16" borderId="5" xfId="0" applyFont="1" applyFill="1" applyBorder="1"/>
    <xf numFmtId="0" fontId="105" fillId="16" borderId="92" xfId="0" applyFont="1" applyFill="1" applyBorder="1"/>
    <xf numFmtId="0" fontId="105" fillId="16" borderId="92" xfId="0" applyFont="1" applyFill="1" applyBorder="1" applyAlignment="1">
      <alignment wrapText="1"/>
    </xf>
    <xf numFmtId="0" fontId="106" fillId="16" borderId="92" xfId="0" applyFont="1" applyFill="1" applyBorder="1"/>
    <xf numFmtId="0" fontId="105" fillId="16" borderId="12" xfId="0" applyFont="1" applyFill="1" applyBorder="1" applyAlignment="1">
      <alignment wrapText="1"/>
    </xf>
    <xf numFmtId="0" fontId="105" fillId="56" borderId="93" xfId="0" applyFont="1" applyFill="1" applyBorder="1"/>
    <xf numFmtId="0" fontId="105" fillId="56" borderId="94" xfId="0" applyFont="1" applyFill="1" applyBorder="1"/>
    <xf numFmtId="0" fontId="105" fillId="56" borderId="24" xfId="0" applyFont="1" applyFill="1" applyBorder="1"/>
    <xf numFmtId="0" fontId="107" fillId="0" borderId="26" xfId="0" applyFont="1" applyBorder="1"/>
    <xf numFmtId="0" fontId="107" fillId="0" borderId="95" xfId="0" applyFont="1" applyBorder="1"/>
    <xf numFmtId="0" fontId="107" fillId="0" borderId="47" xfId="0" applyFont="1" applyBorder="1"/>
    <xf numFmtId="0" fontId="107" fillId="0" borderId="96" xfId="0" applyFont="1" applyBorder="1"/>
    <xf numFmtId="0" fontId="107" fillId="0" borderId="22" xfId="0" applyFont="1" applyBorder="1"/>
    <xf numFmtId="8" fontId="21" fillId="0" borderId="26" xfId="0" applyNumberFormat="1" applyFont="1" applyBorder="1"/>
    <xf numFmtId="0" fontId="107" fillId="0" borderId="29" xfId="0" applyFont="1" applyBorder="1"/>
    <xf numFmtId="8" fontId="21" fillId="0" borderId="47" xfId="0" applyNumberFormat="1" applyFont="1" applyBorder="1"/>
    <xf numFmtId="0" fontId="107" fillId="0" borderId="8" xfId="0" applyFont="1" applyBorder="1" applyAlignment="1">
      <alignment wrapText="1"/>
    </xf>
    <xf numFmtId="0" fontId="107" fillId="0" borderId="28" xfId="0" applyFont="1" applyBorder="1"/>
    <xf numFmtId="0" fontId="21" fillId="0" borderId="29" xfId="0" applyFont="1" applyBorder="1"/>
    <xf numFmtId="0" fontId="21" fillId="0" borderId="47" xfId="0" applyFont="1" applyBorder="1"/>
    <xf numFmtId="187" fontId="21" fillId="57" borderId="13" xfId="0" applyNumberFormat="1" applyFont="1" applyFill="1" applyBorder="1" applyAlignment="1">
      <alignment horizontal="right"/>
    </xf>
    <xf numFmtId="187" fontId="21" fillId="57" borderId="28" xfId="0" applyNumberFormat="1" applyFont="1" applyFill="1" applyBorder="1" applyAlignment="1">
      <alignment horizontal="right"/>
    </xf>
    <xf numFmtId="187" fontId="21" fillId="57" borderId="47" xfId="0" applyNumberFormat="1" applyFont="1" applyFill="1" applyBorder="1" applyAlignment="1">
      <alignment horizontal="right"/>
    </xf>
    <xf numFmtId="187" fontId="0" fillId="0" borderId="0" xfId="0" applyNumberFormat="1"/>
    <xf numFmtId="0" fontId="43" fillId="7" borderId="73" xfId="660" applyFont="1" applyFill="1" applyBorder="1" applyAlignment="1">
      <alignment horizontal="left" vertical="center"/>
    </xf>
    <xf numFmtId="0" fontId="43" fillId="7" borderId="13" xfId="660" applyFont="1" applyFill="1" applyBorder="1" applyAlignment="1">
      <alignment horizontal="center" vertical="center"/>
    </xf>
    <xf numFmtId="165" fontId="98" fillId="7" borderId="65" xfId="662" applyFont="1" applyFill="1" applyBorder="1" applyAlignment="1">
      <alignment horizontal="center" vertical="center"/>
    </xf>
    <xf numFmtId="44" fontId="95" fillId="7" borderId="46" xfId="0" applyNumberFormat="1" applyFont="1" applyFill="1" applyBorder="1" applyAlignment="1">
      <alignment horizontal="right" vertical="center"/>
    </xf>
    <xf numFmtId="187" fontId="102" fillId="7" borderId="65" xfId="0" applyNumberFormat="1" applyFont="1" applyFill="1" applyBorder="1" applyAlignment="1">
      <alignment horizontal="right"/>
    </xf>
    <xf numFmtId="0" fontId="108" fillId="0" borderId="26" xfId="0" applyFont="1" applyBorder="1"/>
    <xf numFmtId="0" fontId="105" fillId="55" borderId="3" xfId="0" applyFont="1" applyFill="1" applyBorder="1"/>
    <xf numFmtId="0" fontId="107" fillId="17" borderId="26" xfId="0" applyFont="1" applyFill="1" applyBorder="1"/>
    <xf numFmtId="0" fontId="109" fillId="0" borderId="47" xfId="0" applyFont="1" applyBorder="1"/>
    <xf numFmtId="0" fontId="21" fillId="59" borderId="47" xfId="0" applyFont="1" applyFill="1" applyBorder="1"/>
    <xf numFmtId="0" fontId="107" fillId="17" borderId="47" xfId="0" applyFont="1" applyFill="1" applyBorder="1"/>
    <xf numFmtId="0" fontId="105" fillId="56" borderId="11" xfId="0" applyFont="1" applyFill="1" applyBorder="1"/>
    <xf numFmtId="0" fontId="106" fillId="56" borderId="11" xfId="0" applyFont="1" applyFill="1" applyBorder="1"/>
    <xf numFmtId="187" fontId="21" fillId="59" borderId="47" xfId="0" applyNumberFormat="1" applyFont="1" applyFill="1" applyBorder="1"/>
    <xf numFmtId="188" fontId="109" fillId="0" borderId="47" xfId="0" applyNumberFormat="1" applyFont="1" applyBorder="1"/>
    <xf numFmtId="188" fontId="21" fillId="59" borderId="47" xfId="0" applyNumberFormat="1" applyFont="1" applyFill="1" applyBorder="1"/>
    <xf numFmtId="49" fontId="98" fillId="7" borderId="25" xfId="662" applyNumberFormat="1" applyFont="1" applyFill="1" applyBorder="1" applyAlignment="1">
      <alignment horizontal="center" vertical="center"/>
    </xf>
    <xf numFmtId="187" fontId="107" fillId="0" borderId="47" xfId="0" applyNumberFormat="1" applyFont="1" applyBorder="1"/>
    <xf numFmtId="0" fontId="105" fillId="56" borderId="97" xfId="0" applyFont="1" applyFill="1" applyBorder="1"/>
    <xf numFmtId="0" fontId="105" fillId="56" borderId="98" xfId="0" applyFont="1" applyFill="1" applyBorder="1"/>
    <xf numFmtId="0" fontId="106" fillId="56" borderId="98" xfId="0" applyFont="1" applyFill="1" applyBorder="1"/>
    <xf numFmtId="0" fontId="105" fillId="56" borderId="99" xfId="0" applyFont="1" applyFill="1" applyBorder="1"/>
    <xf numFmtId="0" fontId="43" fillId="0" borderId="100" xfId="660" applyFont="1" applyBorder="1" applyAlignment="1">
      <alignment vertical="center"/>
    </xf>
    <xf numFmtId="0" fontId="107" fillId="0" borderId="101" xfId="0" applyFont="1" applyBorder="1"/>
    <xf numFmtId="0" fontId="43" fillId="0" borderId="73" xfId="660" applyFont="1" applyBorder="1" applyAlignment="1">
      <alignment vertical="center"/>
    </xf>
    <xf numFmtId="43" fontId="43" fillId="0" borderId="102" xfId="663" applyFont="1" applyFill="1" applyBorder="1" applyAlignment="1">
      <alignment horizontal="left" vertical="center" wrapText="1"/>
    </xf>
    <xf numFmtId="0" fontId="105" fillId="56" borderId="103" xfId="0" applyFont="1" applyFill="1" applyBorder="1"/>
    <xf numFmtId="0" fontId="105" fillId="56" borderId="104" xfId="0" applyFont="1" applyFill="1" applyBorder="1"/>
    <xf numFmtId="0" fontId="107" fillId="0" borderId="83" xfId="0" applyFont="1" applyBorder="1"/>
    <xf numFmtId="0" fontId="107" fillId="0" borderId="105" xfId="0" applyFont="1" applyBorder="1"/>
    <xf numFmtId="0" fontId="107" fillId="17" borderId="91" xfId="0" applyFont="1" applyFill="1" applyBorder="1"/>
    <xf numFmtId="0" fontId="109" fillId="0" borderId="91" xfId="0" applyFont="1" applyBorder="1"/>
    <xf numFmtId="0" fontId="21" fillId="59" borderId="91" xfId="0" applyFont="1" applyFill="1" applyBorder="1"/>
    <xf numFmtId="187" fontId="107" fillId="0" borderId="91" xfId="0" applyNumberFormat="1" applyFont="1" applyBorder="1"/>
    <xf numFmtId="0" fontId="107" fillId="0" borderId="91" xfId="0" applyFont="1" applyBorder="1"/>
    <xf numFmtId="0" fontId="107" fillId="0" borderId="106" xfId="0" applyFont="1" applyBorder="1"/>
    <xf numFmtId="0" fontId="105" fillId="58" borderId="107" xfId="0" applyFont="1" applyFill="1" applyBorder="1"/>
    <xf numFmtId="0" fontId="105" fillId="16" borderId="108" xfId="0" applyFont="1" applyFill="1" applyBorder="1"/>
    <xf numFmtId="0" fontId="105" fillId="16" borderId="108" xfId="0" applyFont="1" applyFill="1" applyBorder="1" applyAlignment="1">
      <alignment wrapText="1"/>
    </xf>
    <xf numFmtId="0" fontId="105" fillId="16" borderId="3" xfId="0" applyFont="1" applyFill="1" applyBorder="1" applyAlignment="1">
      <alignment wrapText="1"/>
    </xf>
    <xf numFmtId="0" fontId="19" fillId="0" borderId="47" xfId="0" applyFont="1" applyBorder="1"/>
    <xf numFmtId="0" fontId="43" fillId="60" borderId="73" xfId="660" applyFont="1" applyFill="1" applyBorder="1" applyAlignment="1">
      <alignment horizontal="left" vertical="center"/>
    </xf>
    <xf numFmtId="0" fontId="43" fillId="60" borderId="13" xfId="660" applyFont="1" applyFill="1" applyBorder="1" applyAlignment="1">
      <alignment horizontal="center" vertical="center"/>
    </xf>
    <xf numFmtId="49" fontId="98" fillId="60" borderId="25" xfId="662" applyNumberFormat="1" applyFont="1" applyFill="1" applyBorder="1" applyAlignment="1">
      <alignment horizontal="center" vertical="center"/>
    </xf>
    <xf numFmtId="165" fontId="98" fillId="60" borderId="65" xfId="662" applyFont="1" applyFill="1" applyBorder="1" applyAlignment="1">
      <alignment horizontal="center" vertical="center"/>
    </xf>
    <xf numFmtId="44" fontId="95" fillId="60" borderId="46" xfId="0" applyNumberFormat="1" applyFont="1" applyFill="1" applyBorder="1" applyAlignment="1">
      <alignment horizontal="right" vertical="center"/>
    </xf>
    <xf numFmtId="187" fontId="102" fillId="60" borderId="65" xfId="0" applyNumberFormat="1" applyFont="1" applyFill="1" applyBorder="1" applyAlignment="1">
      <alignment horizontal="right"/>
    </xf>
    <xf numFmtId="2" fontId="9" fillId="0" borderId="0" xfId="55" applyNumberFormat="1" applyAlignment="1">
      <alignment wrapText="1"/>
    </xf>
    <xf numFmtId="0" fontId="88" fillId="0" borderId="0" xfId="200" applyFont="1" applyAlignment="1">
      <alignment horizontal="left"/>
    </xf>
    <xf numFmtId="0" fontId="34" fillId="0" borderId="44" xfId="200" applyFont="1" applyBorder="1" applyAlignment="1">
      <alignment horizontal="left"/>
    </xf>
    <xf numFmtId="0" fontId="34" fillId="0" borderId="49" xfId="200" applyFont="1" applyBorder="1" applyAlignment="1">
      <alignment horizontal="left"/>
    </xf>
    <xf numFmtId="0" fontId="34" fillId="0" borderId="45" xfId="200" applyFont="1" applyBorder="1" applyAlignment="1">
      <alignment horizontal="left"/>
    </xf>
    <xf numFmtId="0" fontId="34" fillId="0" borderId="47" xfId="200" applyFont="1" applyBorder="1" applyAlignment="1">
      <alignment horizontal="left"/>
    </xf>
    <xf numFmtId="0" fontId="1" fillId="0" borderId="42" xfId="200" applyFont="1" applyBorder="1" applyAlignment="1">
      <alignment horizontal="left" vertical="top" wrapText="1"/>
    </xf>
    <xf numFmtId="8" fontId="29" fillId="0" borderId="42" xfId="50" applyNumberFormat="1" applyFont="1" applyBorder="1" applyAlignment="1">
      <alignment horizontal="left"/>
    </xf>
    <xf numFmtId="8" fontId="29" fillId="0" borderId="0" xfId="50" applyNumberFormat="1" applyFont="1" applyAlignment="1">
      <alignment horizontal="left"/>
    </xf>
    <xf numFmtId="0" fontId="71" fillId="0" borderId="0" xfId="200" applyFont="1" applyAlignment="1">
      <alignment horizontal="left"/>
    </xf>
    <xf numFmtId="0" fontId="74" fillId="15" borderId="25" xfId="200" applyFont="1" applyFill="1" applyBorder="1" applyAlignment="1">
      <alignment horizontal="center"/>
    </xf>
    <xf numFmtId="0" fontId="74" fillId="15" borderId="26" xfId="200" applyFont="1" applyFill="1" applyBorder="1" applyAlignment="1">
      <alignment horizontal="center"/>
    </xf>
    <xf numFmtId="0" fontId="1" fillId="0" borderId="44" xfId="200" applyFont="1" applyBorder="1" applyAlignment="1">
      <alignment horizontal="left"/>
    </xf>
    <xf numFmtId="0" fontId="1" fillId="0" borderId="49" xfId="200" applyFont="1" applyBorder="1" applyAlignment="1">
      <alignment horizontal="left"/>
    </xf>
    <xf numFmtId="0" fontId="69" fillId="16" borderId="25" xfId="200" applyFont="1" applyFill="1" applyBorder="1" applyAlignment="1">
      <alignment horizontal="center"/>
    </xf>
    <xf numFmtId="0" fontId="69" fillId="16" borderId="26" xfId="200" applyFont="1" applyFill="1" applyBorder="1" applyAlignment="1">
      <alignment horizontal="center"/>
    </xf>
    <xf numFmtId="0" fontId="76" fillId="0" borderId="25" xfId="200" applyFont="1" applyBorder="1" applyAlignment="1">
      <alignment horizontal="right"/>
    </xf>
    <xf numFmtId="0" fontId="76" fillId="0" borderId="26" xfId="200" applyFont="1" applyBorder="1" applyAlignment="1">
      <alignment horizontal="right"/>
    </xf>
  </cellXfs>
  <cellStyles count="685">
    <cellStyle name="_x000d__x000a_JournalTemplate=C:\COMFO\CTALK\JOURSTD.TPL_x000d__x000a_LbStateAddress=3 3 0 251 1 89 2 311_x000d__x000a_LbStateJou" xfId="80" xr:uid="{5D12CF43-BF51-485A-BD60-9A7FD3AEA32C}"/>
    <cellStyle name="_x000d__x000a_JournalTemplate=C:\COMFO\CTALK\JOURSTD.TPL_x000d__x000a_LbStateAddress=3 3 0 251 1 89 2 311_x000d__x000a_LbStateJou 2" xfId="84" xr:uid="{B9B834F9-A282-4C4D-A5E2-BB68B7460E8B}"/>
    <cellStyle name="_x000d__x000a_JournalTemplate=C:\COMFO\CTALK\JOURSTD.TPL_x000d__x000a_LbStateAddress=3 3 0 251 1 89 2 311_x000d__x000a_LbStateJou 3" xfId="82" xr:uid="{E6AFC23B-E89C-4400-A387-14BAEDD8D6D7}"/>
    <cellStyle name="_x000d__x000a_JournalTemplate=C:\COMFO\CTALK\JOURSTD.TPL_x000d__x000a_LbStateAddress=3 3 0 251 1 89 2 311_x000d__x000a_LbStateJou_CCHS &amp; NAL parameters" xfId="86" xr:uid="{AF6F76D5-DC4E-4728-B760-99D42D3EF276}"/>
    <cellStyle name="20% - Accent1 2" xfId="426" xr:uid="{04FC026A-FAAE-45AB-866D-CC9AAE139DA4}"/>
    <cellStyle name="20% - Accent2 2" xfId="427" xr:uid="{182BD3BF-7AE3-4239-9FEC-5DD0A006C53C}"/>
    <cellStyle name="20% - Accent3 2" xfId="428" xr:uid="{56C32C83-2000-4839-801B-D7C18734DCB9}"/>
    <cellStyle name="20% - Accent4 2" xfId="429" xr:uid="{13D67692-0B27-4496-B361-F98BBE068E37}"/>
    <cellStyle name="20% - Accent5 2" xfId="430" xr:uid="{6E55CE76-4A1E-4ADB-9F3D-4EB6E8D84FCB}"/>
    <cellStyle name="20% - Accent6 2" xfId="431" xr:uid="{C526FCB9-807C-4B6A-ADE1-EF60C5DA5C59}"/>
    <cellStyle name="40% - Accent1 2" xfId="432" xr:uid="{F5E58666-77A0-4AA8-A1D2-2987A179E80D}"/>
    <cellStyle name="40% - Accent2 2" xfId="433" xr:uid="{A6BD10CA-B03A-4078-8195-4B29455C23AE}"/>
    <cellStyle name="40% - Accent3 2" xfId="434" xr:uid="{5C41F7D1-AA7D-45C4-B366-0BE3ED0B8650}"/>
    <cellStyle name="40% - Accent4 2" xfId="435" xr:uid="{192BE26E-728F-4769-AF45-7D1F1CA0DC9F}"/>
    <cellStyle name="40% - Accent5 2" xfId="436" xr:uid="{5C5E8128-3355-45B4-BFAC-C40E0DC58152}"/>
    <cellStyle name="40% - Accent6 2" xfId="437" xr:uid="{FEE91391-C543-4239-816E-EDB873B5FFD1}"/>
    <cellStyle name="60% - Accent1 2" xfId="438" xr:uid="{A301E87D-768E-479F-B6E8-CFB2A7E49F21}"/>
    <cellStyle name="60% - Accent2 2" xfId="439" xr:uid="{8451DD59-1A7B-4977-8034-46AB3571AF15}"/>
    <cellStyle name="60% - Accent3 2" xfId="440" xr:uid="{1BEF5E7F-5582-424F-A40A-1C2A126E5669}"/>
    <cellStyle name="60% - Accent4 2" xfId="441" xr:uid="{CF771E05-B2A4-40EA-B66E-03F69DE07932}"/>
    <cellStyle name="60% - Accent5 2" xfId="442" xr:uid="{5A1EFAE0-EDE5-458C-B582-020ADDF240F8}"/>
    <cellStyle name="60% - Accent6 2" xfId="443" xr:uid="{08AE4E09-358A-4C62-A12A-97F112613D69}"/>
    <cellStyle name="Accent1 2" xfId="444" xr:uid="{90E2D84C-F824-48A9-9EA9-8DD4E041ED06}"/>
    <cellStyle name="Accent2 2" xfId="445" xr:uid="{A5F9A869-360E-4DD0-A978-E026A5D440E9}"/>
    <cellStyle name="Accent3 2" xfId="446" xr:uid="{31A34597-5881-41F4-9673-8C27FE7DF56B}"/>
    <cellStyle name="Accent4 2" xfId="447" xr:uid="{62187410-1807-4522-B43B-DC3B714D8845}"/>
    <cellStyle name="Accent5 2" xfId="448" xr:uid="{3404C13B-BF0B-4E13-B730-3885718009B7}"/>
    <cellStyle name="Accent6 2" xfId="449" xr:uid="{AB238FE5-4303-468F-90BF-0AFBA1B7E0D5}"/>
    <cellStyle name="Berekening 2" xfId="406" xr:uid="{10511C06-C9F0-4505-A68A-01C045B9E942}"/>
    <cellStyle name="Controlecel 2" xfId="407" xr:uid="{D9606E6E-DC9A-44C3-A3C9-485FD01D7A24}"/>
    <cellStyle name="Currency 2" xfId="402" xr:uid="{FF18F0F2-2F3C-41E6-96E2-5AF2EB4261BE}"/>
    <cellStyle name="Euro" xfId="8" xr:uid="{E661D877-E98E-0541-AA61-48446B567B04}"/>
    <cellStyle name="Euro 2" xfId="95" xr:uid="{F2594A9D-79C2-41C5-BFC2-7E95DCF9BB3E}"/>
    <cellStyle name="Euro 2 2" xfId="98" xr:uid="{00E0D9EC-74B6-4F5A-8C09-192E23E8A395}"/>
    <cellStyle name="Gekoppelde cel 2" xfId="408" xr:uid="{398704A1-205B-47B4-BDFA-0A8E69D40245}"/>
    <cellStyle name="Goed 2" xfId="409" xr:uid="{3B7AB1F7-A313-4FAE-B023-18D5501A3F5C}"/>
    <cellStyle name="Hyperlink 10" xfId="285" hidden="1" xr:uid="{774AD92A-8E7C-4647-8AF4-C45B6A3462A9}"/>
    <cellStyle name="Hyperlink 10" xfId="608" hidden="1" xr:uid="{40D567CF-4F05-4242-9C89-1B2F5B69CEE6}"/>
    <cellStyle name="Hyperlink 10" xfId="386" hidden="1" xr:uid="{35D5714D-2460-419B-B5AB-BBAC672732BD}"/>
    <cellStyle name="Hyperlink 10" xfId="589" hidden="1" xr:uid="{A071D156-5FBC-4E75-A04B-08FFAEBBD316}"/>
    <cellStyle name="Hyperlink 10" xfId="456" hidden="1" xr:uid="{44721BF6-8EB8-4AED-9FCE-77DA7F5570D5}"/>
    <cellStyle name="Hyperlink 10" xfId="152" hidden="1" xr:uid="{1C41C217-3460-44B7-B593-7475340B1DCC}"/>
    <cellStyle name="Hyperlink 10" xfId="241" hidden="1" xr:uid="{B029A9B2-2871-41F3-A16E-FA2AB0BCAAE3}"/>
    <cellStyle name="Hyperlink 10" xfId="551" hidden="1" xr:uid="{95889E7E-1264-4018-BB83-6C25CCB75BFD}"/>
    <cellStyle name="Hyperlink 10" xfId="570" hidden="1" xr:uid="{02E1FA1C-14ED-431C-83B0-66087A0A6D0C}"/>
    <cellStyle name="Hyperlink 10" xfId="211" hidden="1" xr:uid="{CED3C89D-C08D-40EB-97AC-924EFCC74E66}"/>
    <cellStyle name="Hyperlink 10" xfId="245" hidden="1" xr:uid="{F0D8FD4F-0F3E-4041-BE5B-1805B9822527}"/>
    <cellStyle name="Hyperlink 10" xfId="265" hidden="1" xr:uid="{F995CDED-0EC8-4A4A-A423-56DDDB70670C}"/>
    <cellStyle name="Hyperlink 10" xfId="532" hidden="1" xr:uid="{DB1F6349-D805-438A-94C7-4DC0812E3639}"/>
    <cellStyle name="Hyperlink 10" xfId="508" hidden="1" xr:uid="{FE2B0533-A449-4E14-AFBA-0517F54FDB8D}"/>
    <cellStyle name="Hyperlink 10" xfId="305" hidden="1" xr:uid="{A98CA1F7-2F9B-47CE-82B9-692EBBC469D5}"/>
    <cellStyle name="Hyperlink 10" xfId="627" hidden="1" xr:uid="{112F0A77-A609-41E1-8EED-9D679E2FA281}"/>
    <cellStyle name="Hyperlink 10" xfId="512" hidden="1" xr:uid="{DDB1EE60-B8AF-43CC-9C60-E962B79802F4}"/>
    <cellStyle name="Hyperlink 10" xfId="325" hidden="1" xr:uid="{AA9898E8-B05E-45A1-9112-D85C31C4EE3C}"/>
    <cellStyle name="Hyperlink 10" xfId="345" hidden="1" xr:uid="{5C33D4F7-4E89-4472-A29F-616025C0EE76}"/>
    <cellStyle name="Hyperlink 10" xfId="366" hidden="1" xr:uid="{70FBAF74-BA02-4039-8F4E-19CA333D58B7}"/>
    <cellStyle name="Hyperlink 10" xfId="479" hidden="1" xr:uid="{41DB1302-F6FF-45B3-91EB-D21403AE4B7A}"/>
    <cellStyle name="Hyperlink 10" xfId="646" hidden="1" xr:uid="{014ADB4C-BA49-4D9C-86E4-856F3E27972B}"/>
    <cellStyle name="Hyperlink 10" xfId="156" hidden="1" xr:uid="{8223D81C-A328-4B3B-84C4-5B9FF6A9BECB}"/>
    <cellStyle name="Hyperlink 10" xfId="122" hidden="1" xr:uid="{83C02C4D-77EC-41E3-9226-26166C6CA124}"/>
    <cellStyle name="Hyperlink 11" xfId="481" hidden="1" xr:uid="{9F1818F6-371D-4F94-9F93-DCA3224A8604}"/>
    <cellStyle name="Hyperlink 11" xfId="510" hidden="1" xr:uid="{C091DB30-38CD-4FEB-86CE-EA0A9B0E86AC}"/>
    <cellStyle name="Hyperlink 11" xfId="150" hidden="1" xr:uid="{2ECFFB70-D4C1-4BE4-867D-904561751D87}"/>
    <cellStyle name="Hyperlink 11" xfId="385" hidden="1" xr:uid="{826DEAD8-9BF3-4320-9C45-1BC728CB4A15}"/>
    <cellStyle name="Hyperlink 11" xfId="124" hidden="1" xr:uid="{846EF862-E9F9-4C69-9086-15EAA1289DC3}"/>
    <cellStyle name="Hyperlink 11" xfId="569" hidden="1" xr:uid="{E2DE2AFF-DDD7-4129-8A17-06948111712E}"/>
    <cellStyle name="Hyperlink 11" xfId="607" hidden="1" xr:uid="{6877B6CB-7110-4601-B50D-3C33F0C559D7}"/>
    <cellStyle name="Hyperlink 11" xfId="590" hidden="1" xr:uid="{18FB133B-4305-429F-BC13-D628E23E0103}"/>
    <cellStyle name="Hyperlink 11" xfId="552" hidden="1" xr:uid="{63FA7E78-62A2-4CCE-9A84-4C68F1989DE2}"/>
    <cellStyle name="Hyperlink 11" xfId="628" hidden="1" xr:uid="{2E177537-AE0C-4F5F-B504-1CA58CC891C8}"/>
    <cellStyle name="Hyperlink 11" xfId="506" hidden="1" xr:uid="{FCEDAE45-C1CA-4FC5-A1DB-C40E21640CF7}"/>
    <cellStyle name="Hyperlink 11" xfId="455" hidden="1" xr:uid="{33F04589-6722-462A-9DED-D955CA97DAE2}"/>
    <cellStyle name="Hyperlink 11" xfId="304" hidden="1" xr:uid="{AF0A4785-A5C7-4D8A-A4EC-F3E4493DDFB5}"/>
    <cellStyle name="Hyperlink 11" xfId="326" hidden="1" xr:uid="{8DA9FBB8-0179-4234-AF1A-75DF2D0FD427}"/>
    <cellStyle name="Hyperlink 11" xfId="264" hidden="1" xr:uid="{F7FB2A6F-EFDF-4B14-B5F1-434EC1DCA9ED}"/>
    <cellStyle name="Hyperlink 11" xfId="344" hidden="1" xr:uid="{A6663C08-24A3-412E-AE2D-AF7ED13E8549}"/>
    <cellStyle name="Hyperlink 11" xfId="367" hidden="1" xr:uid="{8077B056-4746-4840-8360-458F526D98EE}"/>
    <cellStyle name="Hyperlink 11" xfId="154" hidden="1" xr:uid="{7C01777B-831D-465C-B86C-5C1C4334B768}"/>
    <cellStyle name="Hyperlink 11" xfId="531" hidden="1" xr:uid="{29843B34-4405-461F-9A33-E4F9CBCF431F}"/>
    <cellStyle name="Hyperlink 11" xfId="645" hidden="1" xr:uid="{3231FD1B-64FB-4095-A0A3-D1A16E7CCA55}"/>
    <cellStyle name="Hyperlink 11" xfId="286" hidden="1" xr:uid="{BA3122EC-F9EE-4572-8798-3159956512CB}"/>
    <cellStyle name="Hyperlink 11" xfId="239" hidden="1" xr:uid="{B119C225-29F0-44AA-8E50-F75EC3754BAE}"/>
    <cellStyle name="Hyperlink 11" xfId="243" hidden="1" xr:uid="{6341A5EF-299F-4DA2-8871-93EBA320DFEA}"/>
    <cellStyle name="Hyperlink 11" xfId="213" hidden="1" xr:uid="{B6C51581-1C5F-4EC3-B239-B4C584562F68}"/>
    <cellStyle name="Hyperlink 12" xfId="454" hidden="1" xr:uid="{97FBD0EA-D237-4173-B5B7-7EED7C587DD0}"/>
    <cellStyle name="Hyperlink 12" xfId="553" hidden="1" xr:uid="{B033116F-D015-4EC8-9237-E24D6766FA38}"/>
    <cellStyle name="Hyperlink 12" xfId="568" hidden="1" xr:uid="{FC421D0A-899B-4C7E-9C1E-21734DFE8EFD}"/>
    <cellStyle name="Hyperlink 12" xfId="327" hidden="1" xr:uid="{0E510D27-D08E-406E-9D5E-9D32512D3B67}"/>
    <cellStyle name="Hyperlink 12" xfId="629" hidden="1" xr:uid="{CB079DC3-9B57-44CD-9FBB-EB556E9D4F5E}"/>
    <cellStyle name="Hyperlink 12" xfId="368" hidden="1" xr:uid="{B2C8E78B-44B3-4951-83E6-E89252B93F72}"/>
    <cellStyle name="Hyperlink 12" xfId="606" hidden="1" xr:uid="{6A7FB631-8135-4FA7-94B3-D8AEC7C674BC}"/>
    <cellStyle name="Hyperlink 12" xfId="530" hidden="1" xr:uid="{9E985A95-B749-41FA-81D0-B961FB8F5322}"/>
    <cellStyle name="Hyperlink 12" xfId="151" hidden="1" xr:uid="{C3C84E0E-7BF4-4CA2-8322-9892575AF382}"/>
    <cellStyle name="Hyperlink 12" xfId="148" hidden="1" xr:uid="{CD372FA3-9AA4-43AD-BDE6-9B36E4F5CF6B}"/>
    <cellStyle name="Hyperlink 12" xfId="504" hidden="1" xr:uid="{74E4AC23-9622-4D13-83D4-BFC3AC31296E}"/>
    <cellStyle name="Hyperlink 12" xfId="125" hidden="1" xr:uid="{6FCEC504-4965-4046-8788-0758DB0F9FBB}"/>
    <cellStyle name="Hyperlink 12" xfId="644" hidden="1" xr:uid="{06BAF5CE-51AC-4D33-8313-FB3532D704A8}"/>
    <cellStyle name="Hyperlink 12" xfId="482" hidden="1" xr:uid="{AB5A1A9E-2EFD-4C0C-9557-F98EE40202AD}"/>
    <cellStyle name="Hyperlink 12" xfId="507" hidden="1" xr:uid="{46DE8F2F-A287-447B-AEE5-1521C8093D69}"/>
    <cellStyle name="Hyperlink 12" xfId="591" hidden="1" xr:uid="{4357AB0F-EBEB-4634-AE00-057A6563D344}"/>
    <cellStyle name="Hyperlink 12" xfId="287" hidden="1" xr:uid="{E60223BD-192D-4788-AFEA-06EE9D868794}"/>
    <cellStyle name="Hyperlink 12" xfId="384" hidden="1" xr:uid="{D5351A24-EDEF-4698-BC42-DBB06BE8C495}"/>
    <cellStyle name="Hyperlink 12" xfId="237" hidden="1" xr:uid="{31E54DB9-2803-4FC1-BF01-4B2BFDE05E4C}"/>
    <cellStyle name="Hyperlink 12" xfId="263" hidden="1" xr:uid="{DCB0ED02-5CB4-4CB7-A4DA-DD1C9DACE57C}"/>
    <cellStyle name="Hyperlink 12" xfId="303" hidden="1" xr:uid="{B1A90A63-912C-4545-B672-3D4A1603C291}"/>
    <cellStyle name="Hyperlink 12" xfId="240" hidden="1" xr:uid="{77366E78-A481-4988-A735-5A9225BFB2B7}"/>
    <cellStyle name="Hyperlink 12" xfId="343" hidden="1" xr:uid="{667B01D8-7A66-42CF-BC4E-EC1C605A4746}"/>
    <cellStyle name="Hyperlink 12" xfId="214" hidden="1" xr:uid="{A3AB9D70-2C5E-41C1-9B7B-5B674367D787}"/>
    <cellStyle name="Hyperlink 13" xfId="288" hidden="1" xr:uid="{EA1757B7-DF8E-45A7-AC81-C1B091F70C23}"/>
    <cellStyle name="Hyperlink 13" xfId="127" hidden="1" xr:uid="{F85D0FA6-C784-4C8E-9359-EDE1D6B069A9}"/>
    <cellStyle name="Hyperlink 13" xfId="302" hidden="1" xr:uid="{BE26CA07-4BC4-40DB-96AB-5584CDEFF266}"/>
    <cellStyle name="Hyperlink 13" xfId="505" hidden="1" xr:uid="{943D66E7-CEB6-461F-AC55-20044DE99362}"/>
    <cellStyle name="Hyperlink 13" xfId="592" hidden="1" xr:uid="{EA6C0537-BE0C-4403-9062-836642CA4F7E}"/>
    <cellStyle name="Hyperlink 13" xfId="484" hidden="1" xr:uid="{E5D6CD7C-8D74-4B39-83E9-3B675E07D83B}"/>
    <cellStyle name="Hyperlink 13" xfId="529" hidden="1" xr:uid="{2AAC9FAE-37C8-4433-B4BA-4D9A5069038B}"/>
    <cellStyle name="Hyperlink 13" xfId="369" hidden="1" xr:uid="{7631E96E-3FCB-41FC-8C47-61E5E609014F}"/>
    <cellStyle name="Hyperlink 13" xfId="643" hidden="1" xr:uid="{6DA32F61-0249-4AD1-9634-CABCCA84D01D}"/>
    <cellStyle name="Hyperlink 13" xfId="147" hidden="1" xr:uid="{5F55066F-92F0-4E30-AFAE-83CAE15A289A}"/>
    <cellStyle name="Hyperlink 13" xfId="453" hidden="1" xr:uid="{F59EBF5B-7E7E-44EA-A87A-5A14DF12E8E0}"/>
    <cellStyle name="Hyperlink 13" xfId="503" hidden="1" xr:uid="{7DC4661F-CE25-41A1-B739-5ADAC87B4162}"/>
    <cellStyle name="Hyperlink 13" xfId="605" hidden="1" xr:uid="{2FDFDE1E-D5F0-4666-B232-D2F578D3A913}"/>
    <cellStyle name="Hyperlink 13" xfId="567" hidden="1" xr:uid="{CB9EB612-C88E-40F6-9107-A4CA40C2D06E}"/>
    <cellStyle name="Hyperlink 13" xfId="262" hidden="1" xr:uid="{C669DF1E-FAE5-4070-AABA-B1E9530F4893}"/>
    <cellStyle name="Hyperlink 13" xfId="554" hidden="1" xr:uid="{55AD3447-C9E9-411C-A31D-FE8B292A2AFD}"/>
    <cellStyle name="Hyperlink 13" xfId="238" hidden="1" xr:uid="{5B1F64A0-6F1E-463A-85F2-55BC877DEFB8}"/>
    <cellStyle name="Hyperlink 13" xfId="328" hidden="1" xr:uid="{40EB5AEC-6423-44DA-8244-8E4FB57D76AD}"/>
    <cellStyle name="Hyperlink 13" xfId="342" hidden="1" xr:uid="{A93E55A9-3643-4C12-B1E3-4944B2FC5692}"/>
    <cellStyle name="Hyperlink 13" xfId="630" hidden="1" xr:uid="{7A96BDD6-BD20-498F-971B-510FB3D448E6}"/>
    <cellStyle name="Hyperlink 13" xfId="383" hidden="1" xr:uid="{7CE8AC60-4DA1-4738-9C41-C61EDC96C789}"/>
    <cellStyle name="Hyperlink 13" xfId="216" hidden="1" xr:uid="{CDD9FAC5-6E0D-4B4C-B72F-7D1667DC3033}"/>
    <cellStyle name="Hyperlink 13" xfId="236" hidden="1" xr:uid="{DC892D14-DDF2-4388-96D8-ED5A5A664247}"/>
    <cellStyle name="Hyperlink 13" xfId="149" hidden="1" xr:uid="{DF6688D1-0F61-496B-9566-33B3AC32C8DC}"/>
    <cellStyle name="Hyperlink 14" xfId="485" hidden="1" xr:uid="{C73434C0-1DAF-4BEA-B4C2-6D08143DF3C0}"/>
    <cellStyle name="Hyperlink 14" xfId="146" hidden="1" xr:uid="{A0ADACC4-4B64-42CA-A759-80389A5BB94A}"/>
    <cellStyle name="Hyperlink 14" xfId="502" hidden="1" xr:uid="{1129E9B8-1C84-41D7-83DF-1D4C2837D1FF}"/>
    <cellStyle name="Hyperlink 14" xfId="604" hidden="1" xr:uid="{254AA1DF-31C9-40B9-804F-5968EB479199}"/>
    <cellStyle name="Hyperlink 14" xfId="329" hidden="1" xr:uid="{C0F99AF7-E64F-4928-9155-AAC71F9D9417}"/>
    <cellStyle name="Hyperlink 14" xfId="341" hidden="1" xr:uid="{457648CE-769F-4688-BF29-D1639B780F4E}"/>
    <cellStyle name="Hyperlink 14" xfId="217" hidden="1" xr:uid="{6AA3B468-1641-4664-B365-C8253F539CDB}"/>
    <cellStyle name="Hyperlink 14" xfId="631" hidden="1" xr:uid="{579E9096-484B-476B-9F15-51403E371337}"/>
    <cellStyle name="Hyperlink 14" xfId="178" hidden="1" xr:uid="{305E6FBB-683E-40CF-BA96-B9A20928AB35}"/>
    <cellStyle name="Hyperlink 14" xfId="370" hidden="1" xr:uid="{58267E8A-6962-4D7D-AA8F-7AF88D4593AB}"/>
    <cellStyle name="Hyperlink 14" xfId="289" hidden="1" xr:uid="{EDD31964-074E-4C51-A256-D9FC7860C9CD}"/>
    <cellStyle name="Hyperlink 14" xfId="301" hidden="1" xr:uid="{9F06F7F8-B1CC-42B3-BFBD-9FC93856D1D0}"/>
    <cellStyle name="Hyperlink 14" xfId="593" hidden="1" xr:uid="{2FAED336-EED3-4781-867A-EF09F4B802B0}"/>
    <cellStyle name="Hyperlink 14" xfId="452" hidden="1" xr:uid="{10D5C658-E78E-4A24-81AF-1D36DD71C328}"/>
    <cellStyle name="Hyperlink 14" xfId="555" hidden="1" xr:uid="{20B68AB4-2802-4AF9-A33D-2E20D4762A41}"/>
    <cellStyle name="Hyperlink 14" xfId="566" hidden="1" xr:uid="{619D44F7-733C-4FAB-884D-DF6668B5905F}"/>
    <cellStyle name="Hyperlink 14" xfId="382" hidden="1" xr:uid="{0E405411-4536-4532-BDA6-54C4C10D7B55}"/>
    <cellStyle name="Hyperlink 14" xfId="145" hidden="1" xr:uid="{ECB7E7A6-BCCC-43E8-B0F6-01A35C639660}"/>
    <cellStyle name="Hyperlink 14" xfId="234" hidden="1" xr:uid="{FCD3EDC2-5BC2-45B3-AD2C-BA05605DC9C8}"/>
    <cellStyle name="Hyperlink 14" xfId="642" hidden="1" xr:uid="{357DEFC8-7861-4736-AE64-41D7743B06AA}"/>
    <cellStyle name="Hyperlink 14" xfId="501" hidden="1" xr:uid="{17C06A73-11E3-4C5D-BC15-DF8598865763}"/>
    <cellStyle name="Hyperlink 14" xfId="470" hidden="1" xr:uid="{EF4FEEA0-D98E-485A-97D2-2746F6CCC51C}"/>
    <cellStyle name="Hyperlink 14" xfId="235" hidden="1" xr:uid="{FD1ED8FC-0E35-4B0E-A7D3-792EC6311439}"/>
    <cellStyle name="Hyperlink 14" xfId="128" hidden="1" xr:uid="{D7BB8561-5F74-4BAD-8711-C466A4AD8E07}"/>
    <cellStyle name="Hyperlink 15" xfId="520" hidden="1" xr:uid="{BE5BAAF6-82CE-4A91-83A2-8DD48F65C720}"/>
    <cellStyle name="Hyperlink 15" xfId="537" hidden="1" xr:uid="{7E4BB626-80D0-4523-9C25-90C647789C74}"/>
    <cellStyle name="Hyperlink 15" xfId="141" hidden="1" xr:uid="{BBAD6622-41BE-429C-95EF-D849EF59F021}"/>
    <cellStyle name="Hyperlink 15" xfId="461" hidden="1" xr:uid="{4CF34500-6537-41F3-9D7B-5A053FA4D5B3}"/>
    <cellStyle name="Hyperlink 15" xfId="487" hidden="1" xr:uid="{A9029185-1E71-4982-87C7-3CDA7DB41B4E}"/>
    <cellStyle name="Hyperlink 15" xfId="230" hidden="1" xr:uid="{1DA94A93-D234-4A5B-9114-C2C60BB652AF}"/>
    <cellStyle name="Hyperlink 15" xfId="632" hidden="1" xr:uid="{8A52D248-B9E3-446A-A4B1-E96569D7DF91}"/>
    <cellStyle name="Hyperlink 15" xfId="556" hidden="1" xr:uid="{18CFF3DB-EED7-4D5F-B351-ABBC09F98874}"/>
    <cellStyle name="Hyperlink 15" xfId="594" hidden="1" xr:uid="{9A95A4E8-8751-4D3F-A6EF-F9AAC43860C4}"/>
    <cellStyle name="Hyperlink 15" xfId="651" hidden="1" xr:uid="{9847AD6A-6C06-474F-A988-E876DA237A2D}"/>
    <cellStyle name="Hyperlink 15" xfId="575" hidden="1" xr:uid="{8D36B55E-F704-46E6-8978-E420AF1A8A7C}"/>
    <cellStyle name="Hyperlink 15" xfId="498" hidden="1" xr:uid="{5E829463-71D0-4E70-B78A-F7F0D8137340}"/>
    <cellStyle name="Hyperlink 15" xfId="350" hidden="1" xr:uid="{8630637E-8E43-4F94-A874-E836BF513D9B}"/>
    <cellStyle name="Hyperlink 15" xfId="290" hidden="1" xr:uid="{CC630891-ABB6-4B4C-92CC-18C324EB9977}"/>
    <cellStyle name="Hyperlink 15" xfId="310" hidden="1" xr:uid="{4229B5FC-680B-43FC-AA92-127379129A7F}"/>
    <cellStyle name="Hyperlink 15" xfId="371" hidden="1" xr:uid="{919C4E24-6F27-40A0-83E1-F86AFE01BBB1}"/>
    <cellStyle name="Hyperlink 15" xfId="330" hidden="1" xr:uid="{26564754-927F-456F-B512-3CDA11A651F4}"/>
    <cellStyle name="Hyperlink 15" xfId="391" hidden="1" xr:uid="{70D04614-C566-49E9-96D1-BC557F524664}"/>
    <cellStyle name="Hyperlink 15" xfId="164" hidden="1" xr:uid="{301B81B0-4000-4666-9882-E123E54BD1B5}"/>
    <cellStyle name="Hyperlink 15" xfId="219" hidden="1" xr:uid="{BE67B276-738E-45D8-9852-AF681B41040C}"/>
    <cellStyle name="Hyperlink 15" xfId="613" hidden="1" xr:uid="{1D8E2795-E866-4AF8-ACA5-9F5B9FD39788}"/>
    <cellStyle name="Hyperlink 15" xfId="270" hidden="1" xr:uid="{A00E3DA2-A8A6-40B0-BB4A-D850A7E3CC35}"/>
    <cellStyle name="Hyperlink 15" xfId="130" hidden="1" xr:uid="{77A6422D-2304-4CC0-AD36-7846DD138E16}"/>
    <cellStyle name="Hyperlink 15" xfId="253" hidden="1" xr:uid="{7E99E275-7377-4D7C-B77F-5ED4E1BDBCEF}"/>
    <cellStyle name="Hyperlink 16" xfId="521" hidden="1" xr:uid="{30E6D93C-972B-4540-AF50-A7B6629BB67B}"/>
    <cellStyle name="Hyperlink 16" xfId="138" hidden="1" xr:uid="{91DFA06D-C936-462F-8918-B6A922A1980C}"/>
    <cellStyle name="Hyperlink 16" xfId="488" hidden="1" xr:uid="{F564CCA6-0733-44E3-93A9-6651EA7FDC05}"/>
    <cellStyle name="Hyperlink 16" xfId="462" hidden="1" xr:uid="{D48548CF-AE11-4105-B972-995ED20081D4}"/>
    <cellStyle name="Hyperlink 16" xfId="254" hidden="1" xr:uid="{F7E061C3-1610-4C2A-A8C7-DB54AD54E2C8}"/>
    <cellStyle name="Hyperlink 16" xfId="227" hidden="1" xr:uid="{D63A1C2A-2EB5-4637-9682-9C2B2938530E}"/>
    <cellStyle name="Hyperlink 16" xfId="291" hidden="1" xr:uid="{126D3B68-BB17-4873-8AA6-7CCE586F6C97}"/>
    <cellStyle name="Hyperlink 16" xfId="614" hidden="1" xr:uid="{A79E3535-E8A2-415A-B143-F9D204DDA03C}"/>
    <cellStyle name="Hyperlink 16" xfId="220" hidden="1" xr:uid="{760813AD-FC05-4CED-8D05-6C2625757051}"/>
    <cellStyle name="Hyperlink 16" xfId="131" hidden="1" xr:uid="{AE41F4E9-ED04-4234-BE70-01787D18C520}"/>
    <cellStyle name="Hyperlink 16" xfId="372" hidden="1" xr:uid="{6C8AF4F2-E7C1-436A-B30B-B7125A4CD16F}"/>
    <cellStyle name="Hyperlink 16" xfId="311" hidden="1" xr:uid="{9A8CA86B-B5B5-42BE-A524-4ED23D11D40A}"/>
    <cellStyle name="Hyperlink 16" xfId="633" hidden="1" xr:uid="{48249256-BDA9-40B0-A497-1B217FDF8136}"/>
    <cellStyle name="Hyperlink 16" xfId="652" hidden="1" xr:uid="{703E1461-E467-4441-B209-EBDEF4BDF6FB}"/>
    <cellStyle name="Hyperlink 16" xfId="392" hidden="1" xr:uid="{8ACE9D64-3F9C-4082-88A4-8F4F9939DDB1}"/>
    <cellStyle name="Hyperlink 16" xfId="331" hidden="1" xr:uid="{4EF2B240-00EC-480B-B2A5-F7D0AF008908}"/>
    <cellStyle name="Hyperlink 16" xfId="271" hidden="1" xr:uid="{CE5B7EC1-ACBA-4F04-8888-74A4DF8CF08E}"/>
    <cellStyle name="Hyperlink 16" xfId="351" hidden="1" xr:uid="{4E86D34A-F084-495B-944F-C4014616F371}"/>
    <cellStyle name="Hyperlink 16" xfId="557" hidden="1" xr:uid="{14AC03F0-32E2-4E14-80F7-F88C5BF30835}"/>
    <cellStyle name="Hyperlink 16" xfId="576" hidden="1" xr:uid="{B6AC9DA1-8EEF-4810-8523-98BBE88A020F}"/>
    <cellStyle name="Hyperlink 16" xfId="595" hidden="1" xr:uid="{54CC7ECB-B840-4443-88B7-546085D7CEDD}"/>
    <cellStyle name="Hyperlink 16" xfId="538" hidden="1" xr:uid="{8BBC57B7-54A1-4D81-97C4-EDDAF9AF548C}"/>
    <cellStyle name="Hyperlink 16" xfId="495" hidden="1" xr:uid="{D9978BB8-1775-47C3-84A0-2CC6EFEB890E}"/>
    <cellStyle name="Hyperlink 16" xfId="165" hidden="1" xr:uid="{A430144A-207F-419A-9ABD-7446F6A14837}"/>
    <cellStyle name="Hyperlink 17" xfId="653" hidden="1" xr:uid="{35C1EC2D-7F26-4BCF-97D2-EB5C2D8F37A1}"/>
    <cellStyle name="Hyperlink 17" xfId="135" hidden="1" xr:uid="{D23D0D3E-0A7F-450B-AC11-1BC0F537EBC0}"/>
    <cellStyle name="Hyperlink 17" xfId="272" hidden="1" xr:uid="{3C8E5739-FC31-41BF-8174-168E95027C0C}"/>
    <cellStyle name="Hyperlink 17" xfId="292" hidden="1" xr:uid="{C29EC184-9311-48F9-ACE2-882174454F6C}"/>
    <cellStyle name="Hyperlink 17" xfId="166" hidden="1" xr:uid="{E20D02D7-16AA-49DF-BDA4-B283BB7B3AF5}"/>
    <cellStyle name="Hyperlink 17" xfId="255" hidden="1" xr:uid="{FE7A88E7-424E-4BFD-BF5F-9A80F2504251}"/>
    <cellStyle name="Hyperlink 17" xfId="224" hidden="1" xr:uid="{DCFF0D76-515F-4767-A602-2AF40E248D0D}"/>
    <cellStyle name="Hyperlink 17" xfId="490" hidden="1" xr:uid="{DBBDBE6C-8B64-4D2F-9104-982047480C5D}"/>
    <cellStyle name="Hyperlink 17" xfId="222" hidden="1" xr:uid="{1588994E-07CC-4D50-8FE5-1A3F59D2E7B5}"/>
    <cellStyle name="Hyperlink 17" xfId="352" hidden="1" xr:uid="{74AF0CF5-3E65-4E31-8DF3-79BE11924903}"/>
    <cellStyle name="Hyperlink 17" xfId="634" hidden="1" xr:uid="{6B5D3CD9-BFE4-4632-A0C6-2D14DBCD5C23}"/>
    <cellStyle name="Hyperlink 17" xfId="393" hidden="1" xr:uid="{A443A4DC-6BEA-4AB1-B32C-700ED5B328F8}"/>
    <cellStyle name="Hyperlink 17" xfId="463" hidden="1" xr:uid="{1BAD1E95-4ADC-4347-A874-8ED55C9E24F4}"/>
    <cellStyle name="Hyperlink 17" xfId="596" hidden="1" xr:uid="{540F4943-87F9-46C4-92D9-C19997A47ADC}"/>
    <cellStyle name="Hyperlink 17" xfId="522" hidden="1" xr:uid="{4379F8C7-8843-4AE6-999A-115A29B1F9B3}"/>
    <cellStyle name="Hyperlink 17" xfId="332" hidden="1" xr:uid="{BC57A277-9478-4D68-A4AB-1585CD6BF8B2}"/>
    <cellStyle name="Hyperlink 17" xfId="373" hidden="1" xr:uid="{E7B932B6-B62F-4D02-9BFA-2A0B2739CDDC}"/>
    <cellStyle name="Hyperlink 17" xfId="577" hidden="1" xr:uid="{4275FBD2-2F90-47C7-A9DE-52D9685478A2}"/>
    <cellStyle name="Hyperlink 17" xfId="615" hidden="1" xr:uid="{3DC01582-CBC7-4C0F-8E53-3921B485BCE8}"/>
    <cellStyle name="Hyperlink 17" xfId="492" hidden="1" xr:uid="{2D899677-A974-4BF6-85EF-CB77E446B352}"/>
    <cellStyle name="Hyperlink 17" xfId="539" hidden="1" xr:uid="{3D05D38F-3EF5-4232-8AEC-7527610210BC}"/>
    <cellStyle name="Hyperlink 17" xfId="133" hidden="1" xr:uid="{3CC583C3-421A-412F-9C27-8340E3559FD2}"/>
    <cellStyle name="Hyperlink 17" xfId="558" hidden="1" xr:uid="{2244F288-98ED-4E61-9D72-1ABC40FC9047}"/>
    <cellStyle name="Hyperlink 17" xfId="312" hidden="1" xr:uid="{E8FB869D-36E3-4FF3-8B60-149E5C997D57}"/>
    <cellStyle name="Hyperlink 18" xfId="540" hidden="1" xr:uid="{EBB07283-964C-4FD4-8B3B-800ED5F93E56}"/>
    <cellStyle name="Hyperlink 18" xfId="333" hidden="1" xr:uid="{683BDC9A-7A00-4906-BEC4-A2E4B6967DBA}"/>
    <cellStyle name="Hyperlink 18" xfId="374" hidden="1" xr:uid="{7CC4C67E-BEB0-4004-BA3B-FDF684F6A0C7}"/>
    <cellStyle name="Hyperlink 18" xfId="578" hidden="1" xr:uid="{ED5324A3-18C8-4D66-BC5D-97F1CDCE2ECF}"/>
    <cellStyle name="Hyperlink 18" xfId="597" hidden="1" xr:uid="{5844103A-4717-4F5C-B5E7-E5645763D5D5}"/>
    <cellStyle name="Hyperlink 18" xfId="654" hidden="1" xr:uid="{1B1BCC24-E4F6-4144-9841-FA131337ED53}"/>
    <cellStyle name="Hyperlink 18" xfId="635" hidden="1" xr:uid="{982CA58D-9248-41D0-93C8-3D62644882DD}"/>
    <cellStyle name="Hyperlink 18" xfId="132" hidden="1" xr:uid="{095A1363-449F-400A-BE4C-800F8011B710}"/>
    <cellStyle name="Hyperlink 18" xfId="464" hidden="1" xr:uid="{75837363-8ADB-4DE1-BE1E-ED26D7F9151F}"/>
    <cellStyle name="Hyperlink 18" xfId="491" hidden="1" xr:uid="{BE87A5FA-AEFD-4E2D-8AFC-C7BD5AA10306}"/>
    <cellStyle name="Hyperlink 18" xfId="523" hidden="1" xr:uid="{62CFC64A-1561-4ECA-8558-25CF9DC1F76C}"/>
    <cellStyle name="Hyperlink 18" xfId="489" hidden="1" xr:uid="{456273DE-A708-475D-B244-2BE5A9C3A4B8}"/>
    <cellStyle name="Hyperlink 18" xfId="221" hidden="1" xr:uid="{1837B017-70EA-4E1E-97BA-1BBB54E4EE03}"/>
    <cellStyle name="Hyperlink 18" xfId="616" hidden="1" xr:uid="{46AEED91-B57F-4A8D-9A11-1D094C42BDD3}"/>
    <cellStyle name="Hyperlink 18" xfId="256" hidden="1" xr:uid="{D93B1384-DDB8-4DB3-B920-12B79C04E40A}"/>
    <cellStyle name="Hyperlink 18" xfId="559" hidden="1" xr:uid="{DBFC3F86-7586-4880-B80B-56AD342EAEBF}"/>
    <cellStyle name="Hyperlink 18" xfId="223" hidden="1" xr:uid="{B93B5112-09D2-45D8-AFE0-D5A2D5A4583E}"/>
    <cellStyle name="Hyperlink 18" xfId="293" hidden="1" xr:uid="{6705C732-B9BF-4A5A-88AD-EC5A6073B4DE}"/>
    <cellStyle name="Hyperlink 18" xfId="273" hidden="1" xr:uid="{9A6DCA79-0E6A-4817-BD0B-433A7AA3E270}"/>
    <cellStyle name="Hyperlink 18" xfId="394" hidden="1" xr:uid="{59383FF8-C146-4F69-B1C1-F2FA75254F35}"/>
    <cellStyle name="Hyperlink 18" xfId="353" hidden="1" xr:uid="{E7C0F425-D87B-40E1-BC86-88166E9C7DA1}"/>
    <cellStyle name="Hyperlink 18" xfId="313" hidden="1" xr:uid="{F1D189A4-A2B9-4E13-B882-8B2A8218B22F}"/>
    <cellStyle name="Hyperlink 18" xfId="134" hidden="1" xr:uid="{0B365DA7-EADD-47DE-8D89-4C5D41ABDDC7}"/>
    <cellStyle name="Hyperlink 18" xfId="167" hidden="1" xr:uid="{8FBE7264-59B2-4FD0-828E-8DC6D5FC5EA2}"/>
    <cellStyle name="Hyperlink 19" xfId="617" hidden="1" xr:uid="{B3EA4675-0E3D-41C6-828B-F18C6F83CB3D}"/>
    <cellStyle name="Hyperlink 19" xfId="334" hidden="1" xr:uid="{C6F91F55-2C5A-475C-AFB5-569772BE6C69}"/>
    <cellStyle name="Hyperlink 19" xfId="486" hidden="1" xr:uid="{8D4A9CA8-578F-49F3-BA00-410C507D1B88}"/>
    <cellStyle name="Hyperlink 19" xfId="560" hidden="1" xr:uid="{6DCA154F-BD9A-4DD1-9A04-18647EE65AE8}"/>
    <cellStyle name="Hyperlink 19" xfId="598" hidden="1" xr:uid="{683CD143-F51B-4BE6-A972-5CE4EB76CA72}"/>
    <cellStyle name="Hyperlink 19" xfId="375" hidden="1" xr:uid="{A0FEB673-019F-45D0-9EDC-6691AD226B9F}"/>
    <cellStyle name="Hyperlink 19" xfId="655" hidden="1" xr:uid="{50A31744-DB21-4273-9067-99E4849E36F6}"/>
    <cellStyle name="Hyperlink 19" xfId="636" hidden="1" xr:uid="{459941CA-5722-484D-AED2-F96CC904999A}"/>
    <cellStyle name="Hyperlink 19" xfId="354" hidden="1" xr:uid="{493C45EF-5B65-4CE0-8463-F66CFEC1527D}"/>
    <cellStyle name="Hyperlink 19" xfId="493" hidden="1" xr:uid="{945257AB-89F1-4485-95D9-D92EBF939CEF}"/>
    <cellStyle name="Hyperlink 19" xfId="136" hidden="1" xr:uid="{4FD98BF9-32AA-4E5C-963A-A717A0C844CB}"/>
    <cellStyle name="Hyperlink 19" xfId="168" hidden="1" xr:uid="{40B9CF82-FE57-4908-94F8-CBA679A3DAFA}"/>
    <cellStyle name="Hyperlink 19" xfId="541" hidden="1" xr:uid="{B1187DBA-9431-42C1-936C-E290FAB6D5F3}"/>
    <cellStyle name="Hyperlink 19" xfId="579" hidden="1" xr:uid="{C9B183F9-FD98-455E-BA48-60BA6938C080}"/>
    <cellStyle name="Hyperlink 19" xfId="524" hidden="1" xr:uid="{9831BCE1-B1AD-4D40-B7DA-44C0B6D99F3F}"/>
    <cellStyle name="Hyperlink 19" xfId="294" hidden="1" xr:uid="{138813D3-AA3C-487A-872C-56945D9A3BBD}"/>
    <cellStyle name="Hyperlink 19" xfId="314" hidden="1" xr:uid="{D56E8670-0CEF-45CE-BF71-D6424DDAE342}"/>
    <cellStyle name="Hyperlink 19" xfId="218" hidden="1" xr:uid="{18D799D2-1C5B-426C-AA3C-30C9758B1278}"/>
    <cellStyle name="Hyperlink 19" xfId="257" hidden="1" xr:uid="{807BC80E-4498-46B9-8866-F54F48ADE6E6}"/>
    <cellStyle name="Hyperlink 19" xfId="395" hidden="1" xr:uid="{3E852FA7-4785-4F4C-B60D-6FD018FFE966}"/>
    <cellStyle name="Hyperlink 19" xfId="465" hidden="1" xr:uid="{B14E5909-4239-4EB7-9E0A-2AA6FC29661C}"/>
    <cellStyle name="Hyperlink 19" xfId="274" hidden="1" xr:uid="{F9B242BC-0F18-4E85-A354-70DFACF5DFA4}"/>
    <cellStyle name="Hyperlink 19" xfId="225" hidden="1" xr:uid="{1115715B-65C5-463A-8BA0-EC7AEBD56154}"/>
    <cellStyle name="Hyperlink 19" xfId="129" hidden="1" xr:uid="{0D4BDAEC-06C0-4A3C-9C90-4B70B7AC0B5B}"/>
    <cellStyle name="Hyperlink 2" xfId="85" xr:uid="{C20D21AD-C9D2-483E-9686-0BFCE4484A17}"/>
    <cellStyle name="Hyperlink 20" xfId="599" hidden="1" xr:uid="{60F20BAF-BDAB-4AC6-8A67-AB9AA1A6331E}"/>
    <cellStyle name="Hyperlink 20" xfId="376" hidden="1" xr:uid="{1760FC67-2C84-44AC-8492-BF68A29FA481}"/>
    <cellStyle name="Hyperlink 20" xfId="618" hidden="1" xr:uid="{E42107CA-F0FE-4E34-8CB9-02C25D902972}"/>
    <cellStyle name="Hyperlink 20" xfId="656" hidden="1" xr:uid="{912B2456-DDAD-49E1-8872-D3F3C67719FC}"/>
    <cellStyle name="Hyperlink 20" xfId="396" hidden="1" xr:uid="{4B7CB5FD-25A5-47C2-B8FE-A0989D01CF59}"/>
    <cellStyle name="Hyperlink 20" xfId="126" hidden="1" xr:uid="{B227B54C-6569-4F65-BD9D-906D61A90E29}"/>
    <cellStyle name="Hyperlink 20" xfId="355" hidden="1" xr:uid="{647103BB-7338-4E8E-8820-15F8B98BD79F}"/>
    <cellStyle name="Hyperlink 20" xfId="169" hidden="1" xr:uid="{E415AFB9-C205-40EE-A557-DD7550AFE366}"/>
    <cellStyle name="Hyperlink 20" xfId="295" hidden="1" xr:uid="{C3974C38-03D4-497E-8FE1-BB88E5181801}"/>
    <cellStyle name="Hyperlink 20" xfId="335" hidden="1" xr:uid="{E218BC46-61C2-4F08-9DE5-B9DDCB8B990B}"/>
    <cellStyle name="Hyperlink 20" xfId="542" hidden="1" xr:uid="{69E3B58C-F505-4605-9D2A-FC8F665DEA02}"/>
    <cellStyle name="Hyperlink 20" xfId="561" hidden="1" xr:uid="{D9B0F089-4247-42DA-B59F-88C50AB57DE9}"/>
    <cellStyle name="Hyperlink 20" xfId="580" hidden="1" xr:uid="{685E5D65-C4FB-4B03-9C1F-F5D6FBFC04AD}"/>
    <cellStyle name="Hyperlink 20" xfId="525" hidden="1" xr:uid="{81868EAA-6A6A-4B7D-ABAD-89BAEB3FCD69}"/>
    <cellStyle name="Hyperlink 20" xfId="466" hidden="1" xr:uid="{2FE1733E-3AB0-40A4-AEC0-BCF018943D20}"/>
    <cellStyle name="Hyperlink 20" xfId="483" hidden="1" xr:uid="{FB0A2C20-22C8-416C-8706-318EBA148CFF}"/>
    <cellStyle name="Hyperlink 20" xfId="494" hidden="1" xr:uid="{3868DEE5-E511-4ED5-890D-81607E0FFCCC}"/>
    <cellStyle name="Hyperlink 20" xfId="315" hidden="1" xr:uid="{7F6C6F3F-CB2E-44AE-8DE6-BE78A4EDC78C}"/>
    <cellStyle name="Hyperlink 20" xfId="637" hidden="1" xr:uid="{6B0031D2-60AF-4A22-822D-73048E1B98E1}"/>
    <cellStyle name="Hyperlink 20" xfId="275" hidden="1" xr:uid="{133EE5A6-451F-4B27-B242-3866EEED3403}"/>
    <cellStyle name="Hyperlink 20" xfId="258" hidden="1" xr:uid="{3D135233-CF80-41CA-A684-B7533AF6C13A}"/>
    <cellStyle name="Hyperlink 20" xfId="226" hidden="1" xr:uid="{D184DB17-744A-402E-A870-2B2815B82E7C}"/>
    <cellStyle name="Hyperlink 20" xfId="215" hidden="1" xr:uid="{E26D3772-DA11-4287-8D9E-FACBA440CE99}"/>
    <cellStyle name="Hyperlink 20" xfId="137" hidden="1" xr:uid="{159A42F5-148A-4547-8FD0-8A123189B1E3}"/>
    <cellStyle name="Hyperlink 21" xfId="638" hidden="1" xr:uid="{2F152319-8774-4CCC-951F-AF1CBB8FCEC5}"/>
    <cellStyle name="Hyperlink 21" xfId="657" hidden="1" xr:uid="{B70FAAB9-CB4E-4C98-9848-2B60A574B3BE}"/>
    <cellStyle name="Hyperlink 21" xfId="316" hidden="1" xr:uid="{E00D4F2E-E353-4EAD-9B58-3DF68101EB20}"/>
    <cellStyle name="Hyperlink 21" xfId="259" hidden="1" xr:uid="{34CFEBCA-719A-4BE4-9152-62FB0F611F9F}"/>
    <cellStyle name="Hyperlink 21" xfId="212" hidden="1" xr:uid="{BDF11CCE-F2E1-4C56-86B5-5072417AFDD1}"/>
    <cellStyle name="Hyperlink 21" xfId="543" hidden="1" xr:uid="{D7BD9492-520B-47FF-AABF-C1BB76B40150}"/>
    <cellStyle name="Hyperlink 21" xfId="228" hidden="1" xr:uid="{4C378035-3AB4-4AF2-A253-371FAB97C4F2}"/>
    <cellStyle name="Hyperlink 21" xfId="467" hidden="1" xr:uid="{C2B690A5-CAE8-4BCA-A8E3-22BBB1AB40D0}"/>
    <cellStyle name="Hyperlink 21" xfId="496" hidden="1" xr:uid="{75058376-8A3E-4B0B-8855-B23C1443EE82}"/>
    <cellStyle name="Hyperlink 21" xfId="526" hidden="1" xr:uid="{EC6D73AE-2438-4A8B-86F3-01500AA50DA4}"/>
    <cellStyle name="Hyperlink 21" xfId="480" hidden="1" xr:uid="{7DE931EF-B8E9-4BC8-BF4F-61D693A533BE}"/>
    <cellStyle name="Hyperlink 21" xfId="123" hidden="1" xr:uid="{9DE089B5-A786-4539-A7ED-35F3884153DE}"/>
    <cellStyle name="Hyperlink 21" xfId="562" hidden="1" xr:uid="{66D73412-878F-408E-9D41-7EE9435AF80D}"/>
    <cellStyle name="Hyperlink 21" xfId="397" hidden="1" xr:uid="{47722A50-C721-4E78-AC2E-A7F925FB5F52}"/>
    <cellStyle name="Hyperlink 21" xfId="336" hidden="1" xr:uid="{46F15293-09D8-4B77-A16E-CF1171729EA2}"/>
    <cellStyle name="Hyperlink 21" xfId="377" hidden="1" xr:uid="{5E457D8C-22E9-42AF-A296-A91A5EC702EA}"/>
    <cellStyle name="Hyperlink 21" xfId="581" hidden="1" xr:uid="{1BEA432F-37B2-4768-99A8-66E4E5E69A0F}"/>
    <cellStyle name="Hyperlink 21" xfId="276" hidden="1" xr:uid="{3E87684D-6D31-4233-9230-FA0C7B839820}"/>
    <cellStyle name="Hyperlink 21" xfId="296" hidden="1" xr:uid="{F22F5582-ECB7-4D89-80E3-053C35B9F0A1}"/>
    <cellStyle name="Hyperlink 21" xfId="356" hidden="1" xr:uid="{A66BFA58-0F61-4B3E-ABFA-458C5B7FEDC8}"/>
    <cellStyle name="Hyperlink 21" xfId="600" hidden="1" xr:uid="{730EF9BE-CAB6-4FAC-8018-B49C704EF35B}"/>
    <cellStyle name="Hyperlink 21" xfId="619" hidden="1" xr:uid="{E5BBAF87-059A-4AB3-81F0-EF809FB72BD8}"/>
    <cellStyle name="Hyperlink 21" xfId="170" hidden="1" xr:uid="{E63F1ADB-3236-40C4-A462-F6F6ADA9950D}"/>
    <cellStyle name="Hyperlink 21" xfId="139" hidden="1" xr:uid="{EF52F2B0-6778-4901-B5FD-0DDE40846C4B}"/>
    <cellStyle name="Hyperlink 22" xfId="229" hidden="1" xr:uid="{C3FF7073-7679-4BC5-A34B-1071F51A9998}"/>
    <cellStyle name="Hyperlink 22" xfId="639" hidden="1" xr:uid="{517C2555-BB03-4763-A155-27B86B782C53}"/>
    <cellStyle name="Hyperlink 22" xfId="582" hidden="1" xr:uid="{01D2F6E6-43AE-433B-9734-11064A664C3C}"/>
    <cellStyle name="Hyperlink 22" xfId="620" hidden="1" xr:uid="{2F481ACD-7871-44C4-A4C3-12DC0B07697E}"/>
    <cellStyle name="Hyperlink 22" xfId="468" hidden="1" xr:uid="{E0D18004-E696-4A3F-AA91-1C383BEFC2B2}"/>
    <cellStyle name="Hyperlink 22" xfId="527" hidden="1" xr:uid="{1D5A19D5-84BE-4EDB-A624-9AA7D2BAFE29}"/>
    <cellStyle name="Hyperlink 22" xfId="477" hidden="1" xr:uid="{1DE9F427-C6CF-44DC-8F16-CDC443960BD5}"/>
    <cellStyle name="Hyperlink 22" xfId="120" hidden="1" xr:uid="{C0A2852E-53A2-4A50-8BBE-980627468345}"/>
    <cellStyle name="Hyperlink 22" xfId="357" hidden="1" xr:uid="{E3373151-0A47-4D7E-A5E2-B38001E37B7F}"/>
    <cellStyle name="Hyperlink 22" xfId="563" hidden="1" xr:uid="{458A908A-E3A2-47EF-B4A1-6E1BCC8061FE}"/>
    <cellStyle name="Hyperlink 22" xfId="171" hidden="1" xr:uid="{1A7D36BE-BD4A-4C02-B934-58B6715D0BA6}"/>
    <cellStyle name="Hyperlink 22" xfId="601" hidden="1" xr:uid="{43D5A462-E0BD-438D-B6A5-6D8383749046}"/>
    <cellStyle name="Hyperlink 22" xfId="544" hidden="1" xr:uid="{148D3A30-E237-4395-A0E5-6885E3C49091}"/>
    <cellStyle name="Hyperlink 22" xfId="260" hidden="1" xr:uid="{0BC8E542-7C64-4C2A-9D38-195E606521A6}"/>
    <cellStyle name="Hyperlink 22" xfId="209" hidden="1" xr:uid="{771624B3-47C1-4641-9430-03A704A4027C}"/>
    <cellStyle name="Hyperlink 22" xfId="277" hidden="1" xr:uid="{38BAE470-1695-45F2-A48E-C18D389EE15A}"/>
    <cellStyle name="Hyperlink 22" xfId="297" hidden="1" xr:uid="{5B08EDE4-F09C-454D-84EE-AA72046AEA43}"/>
    <cellStyle name="Hyperlink 22" xfId="317" hidden="1" xr:uid="{76338D5E-E975-4E0C-8396-6FAC8437D161}"/>
    <cellStyle name="Hyperlink 22" xfId="337" hidden="1" xr:uid="{AF27525B-AA4B-4FF6-83B4-703076BB3E71}"/>
    <cellStyle name="Hyperlink 22" xfId="497" hidden="1" xr:uid="{0635DCB8-DB71-4241-B661-1A845698813B}"/>
    <cellStyle name="Hyperlink 22" xfId="378" hidden="1" xr:uid="{1B04FCC5-AA55-4B18-8B12-35FA29533F93}"/>
    <cellStyle name="Hyperlink 22" xfId="398" hidden="1" xr:uid="{1B4E37A7-C02D-4E5E-ACD8-3A67E0BBD847}"/>
    <cellStyle name="Hyperlink 22" xfId="658" hidden="1" xr:uid="{3D96F4B1-EBC9-4F8B-9909-4F1702329CC6}"/>
    <cellStyle name="Hyperlink 22" xfId="140" hidden="1" xr:uid="{5DC28192-19AC-4215-AF8C-161C925AFC36}"/>
    <cellStyle name="Hyperlink 23" xfId="545" hidden="1" xr:uid="{757EB273-7CD5-483E-9632-40F4D3823634}"/>
    <cellStyle name="Hyperlink 23" xfId="474" hidden="1" xr:uid="{FAB04E96-8C12-4898-9703-D83F50B914B9}"/>
    <cellStyle name="Hyperlink 23" xfId="117" hidden="1" xr:uid="{2D1F8289-C2AD-4A63-BC48-909F61E7DBE1}"/>
    <cellStyle name="Hyperlink 23" xfId="528" hidden="1" xr:uid="{E5A4C0AF-2BEE-4190-9854-FDEFAE4120F9}"/>
    <cellStyle name="Hyperlink 23" xfId="469" hidden="1" xr:uid="{1C94D2B5-E1A4-430F-9C03-59A9F32B092A}"/>
    <cellStyle name="Hyperlink 23" xfId="499" hidden="1" xr:uid="{C832D5A7-E126-4EA7-B41F-6D585A20F751}"/>
    <cellStyle name="Hyperlink 23" xfId="659" hidden="1" xr:uid="{A600EE80-99FD-4309-BC25-A8F3488B5D8D}"/>
    <cellStyle name="Hyperlink 23" xfId="640" hidden="1" xr:uid="{03191B61-6463-4265-ABAA-DDF7DDE32212}"/>
    <cellStyle name="Hyperlink 23" xfId="564" hidden="1" xr:uid="{E1BDBCE7-B372-471C-8E9C-6E6CCA9BB5C8}"/>
    <cellStyle name="Hyperlink 23" xfId="621" hidden="1" xr:uid="{37F0CC9E-4440-43FB-8085-1FA66808D4FF}"/>
    <cellStyle name="Hyperlink 23" xfId="583" hidden="1" xr:uid="{264B4ECA-92BD-4142-AD64-5B31EBB5D0EE}"/>
    <cellStyle name="Hyperlink 23" xfId="602" hidden="1" xr:uid="{F0D0D7EB-5C90-4E49-B954-06655648B388}"/>
    <cellStyle name="Hyperlink 23" xfId="358" hidden="1" xr:uid="{C0C00269-ACA7-421E-A113-4DED5C3ED0E1}"/>
    <cellStyle name="Hyperlink 23" xfId="379" hidden="1" xr:uid="{63029AAF-D0EF-47B4-9CD4-35AB0329EF09}"/>
    <cellStyle name="Hyperlink 23" xfId="298" hidden="1" xr:uid="{0C777C80-A8F7-459B-B9A1-E572D670A558}"/>
    <cellStyle name="Hyperlink 23" xfId="318" hidden="1" xr:uid="{FA24C815-89E9-4337-9888-898A4A97DDDA}"/>
    <cellStyle name="Hyperlink 23" xfId="399" hidden="1" xr:uid="{B8F0B50A-E010-48AE-A3B3-EAEBF90AAE54}"/>
    <cellStyle name="Hyperlink 23" xfId="338" hidden="1" xr:uid="{2AAAA45C-FE89-427B-A758-EAAA03FD6D88}"/>
    <cellStyle name="Hyperlink 23" xfId="142" hidden="1" xr:uid="{941590EE-780C-49F6-B0CD-43FD335FC2FB}"/>
    <cellStyle name="Hyperlink 23" xfId="172" hidden="1" xr:uid="{05309D71-039B-4650-B5DF-15CEDD908AA3}"/>
    <cellStyle name="Hyperlink 23" xfId="231" hidden="1" xr:uid="{B46870B4-3DCA-490F-950E-D0CA5C22A333}"/>
    <cellStyle name="Hyperlink 23" xfId="261" hidden="1" xr:uid="{8DEAA93D-EBAA-4A36-8862-77B8E1F6864B}"/>
    <cellStyle name="Hyperlink 23" xfId="206" hidden="1" xr:uid="{4C506C86-249A-475D-9D58-69E7E55BF585}"/>
    <cellStyle name="Hyperlink 23" xfId="278" hidden="1" xr:uid="{20E5F001-E4A1-4D46-A1FA-AE8BEFE97641}"/>
    <cellStyle name="Hyperlink 3" xfId="92" xr:uid="{F8258B36-4C1E-4859-8FAC-BA93187050ED}"/>
    <cellStyle name="Hyperlink 4" xfId="83" xr:uid="{D43F96D5-F5C5-439E-ACC0-6127EFB664D0}"/>
    <cellStyle name="Hyperlink 5" xfId="183" hidden="1" xr:uid="{AC323C8E-8603-442E-A016-7E11EA58A278}"/>
    <cellStyle name="Hyperlink 5" xfId="233" hidden="1" xr:uid="{46D3DCAB-B03F-4DF1-99AB-50FDA2ED0FD1}"/>
    <cellStyle name="Hyperlink 5" xfId="300" hidden="1" xr:uid="{6206159B-755D-495C-8E60-A3B146B578B5}"/>
    <cellStyle name="Hyperlink 5" xfId="115" hidden="1" xr:uid="{C349072F-74DF-4245-BE0C-C0AB4177B893}"/>
    <cellStyle name="Hyperlink 5" xfId="280" hidden="1" xr:uid="{E24AC355-D1E6-4837-BEF8-0AF510FF850C}"/>
    <cellStyle name="Hyperlink 5" xfId="204" hidden="1" xr:uid="{F6276700-8E93-4C45-8C54-BD273DBFDFF3}"/>
    <cellStyle name="Hyperlink 5" xfId="144" hidden="1" xr:uid="{5AA2A6F8-DCA0-4B46-BE68-0F7638710BA3}"/>
    <cellStyle name="Hyperlink 5" xfId="249" hidden="1" xr:uid="{4B2B4705-8F54-4117-8D75-0105F5742EC3}"/>
    <cellStyle name="Hyperlink 5" xfId="319" xr:uid="{415D3AE1-6058-4F45-9F78-B6F4A05AB3B0}"/>
    <cellStyle name="Hyperlink 5 2" xfId="546" hidden="1" xr:uid="{BC549AF1-8F25-4C56-9F55-5D925BDD3882}"/>
    <cellStyle name="Hyperlink 5 2" xfId="565" hidden="1" xr:uid="{345B04F6-2468-49A9-9711-951A7081FC3B}"/>
    <cellStyle name="Hyperlink 5 2" xfId="471" hidden="1" xr:uid="{31A393D7-B336-456E-9C20-5E796C11E7EB}"/>
    <cellStyle name="Hyperlink 5 2" xfId="622" hidden="1" xr:uid="{9B8F044E-86A0-4CFF-A3FB-7E24D9FC1771}"/>
    <cellStyle name="Hyperlink 5 2" xfId="641" hidden="1" xr:uid="{14D09CA3-1F2D-4950-A45F-59922D13776F}"/>
    <cellStyle name="Hyperlink 5 2" xfId="160" hidden="1" xr:uid="{5E4F2EBC-F4F1-4A83-95EC-5BB5DC77F20C}"/>
    <cellStyle name="Hyperlink 5 2" xfId="81" hidden="1" xr:uid="{2EED5B8C-0A86-47BD-A7F9-5A6CEBC1597E}"/>
    <cellStyle name="Hyperlink 5 2" xfId="472" hidden="1" xr:uid="{D79395D0-8787-45D0-8FD2-7120BA865D91}"/>
    <cellStyle name="Hyperlink 5 2" xfId="500" hidden="1" xr:uid="{37C7FA06-E733-443F-B209-C4316B59167D}"/>
    <cellStyle name="Hyperlink 5 2" xfId="516" hidden="1" xr:uid="{A1D37D84-45D7-42A5-A715-32BD326F487E}"/>
    <cellStyle name="Hyperlink 5 2" xfId="381" hidden="1" xr:uid="{F86F8E62-0D1E-4CC0-A43A-F122767275C4}"/>
    <cellStyle name="Hyperlink 5 2" xfId="584" hidden="1" xr:uid="{100ECF4D-0A6C-4511-A9D0-CAC0F44B0BD4}"/>
    <cellStyle name="Hyperlink 5 2" xfId="603" hidden="1" xr:uid="{EE608088-D071-4042-B0E9-45BCF11AFEBB}"/>
    <cellStyle name="Hyperlink 5 2" xfId="361" hidden="1" xr:uid="{B32872BB-7F3D-427E-A0EA-810650BBFC99}"/>
    <cellStyle name="Hyperlink 5 2" xfId="320" hidden="1" xr:uid="{04C698C9-6826-4C03-9E0C-794E8CCA274F}"/>
    <cellStyle name="Hyperlink 5 2" xfId="340" hidden="1" xr:uid="{B33F8A53-062F-480F-B6F0-4D853DC23D40}"/>
    <cellStyle name="Hyperlink 6" xfId="473" hidden="1" xr:uid="{75365D37-B712-4E61-A505-1253E31D9B65}"/>
    <cellStyle name="Hyperlink 6" xfId="158" hidden="1" xr:uid="{48B30C14-149C-41D1-B928-FF3ED6072EC8}"/>
    <cellStyle name="Hyperlink 6" xfId="623" hidden="1" xr:uid="{04798874-D627-4696-9909-3B1FE7639B4B}"/>
    <cellStyle name="Hyperlink 6" xfId="536" hidden="1" xr:uid="{B660DC79-5EA6-48B3-BBAC-FDB30CE467CF}"/>
    <cellStyle name="Hyperlink 6" xfId="585" hidden="1" xr:uid="{59DBC6ED-32A4-49C3-95E2-73C7E694812E}"/>
    <cellStyle name="Hyperlink 6" xfId="390" hidden="1" xr:uid="{4DBB2D60-848A-4D49-80FA-33DCEE64D512}"/>
    <cellStyle name="Hyperlink 6" xfId="362" hidden="1" xr:uid="{E130FA72-F5C8-40E9-AB81-687B1A3D6946}"/>
    <cellStyle name="Hyperlink 6" xfId="650" hidden="1" xr:uid="{5A8765AB-427D-416F-869F-2CDF829887C2}"/>
    <cellStyle name="Hyperlink 6" xfId="460" hidden="1" xr:uid="{F59CD7BC-4214-4DF9-B8AB-661C476A52E0}"/>
    <cellStyle name="Hyperlink 6" xfId="252" hidden="1" xr:uid="{89645ABD-9051-4E00-A31A-E20A377797EE}"/>
    <cellStyle name="Hyperlink 6" xfId="163" hidden="1" xr:uid="{D040C2BE-5D69-40E8-9166-3A47C84E2895}"/>
    <cellStyle name="Hyperlink 6" xfId="519" hidden="1" xr:uid="{BB32B891-ED69-49C0-9834-2F55053B1FC2}"/>
    <cellStyle name="Hyperlink 6" xfId="547" hidden="1" xr:uid="{33ED3B7B-EE6E-412A-B87B-86C64F67C0B8}"/>
    <cellStyle name="Hyperlink 6" xfId="349" hidden="1" xr:uid="{320DDC17-72F6-4AD5-8F3A-E0C981612937}"/>
    <cellStyle name="Hyperlink 6" xfId="309" hidden="1" xr:uid="{5A1B133E-AC4F-463B-90CF-0774E911FBBF}"/>
    <cellStyle name="Hyperlink 6" xfId="612" hidden="1" xr:uid="{8B45DCDB-A091-43F8-B0B4-5BC3FA9D5590}"/>
    <cellStyle name="Hyperlink 6" xfId="205" hidden="1" xr:uid="{BD35EFAA-177D-4D37-A608-60DE9467C3CF}"/>
    <cellStyle name="Hyperlink 6" xfId="247" hidden="1" xr:uid="{468D2E21-05D0-4714-987F-9E750F70A2F2}"/>
    <cellStyle name="Hyperlink 6" xfId="574" hidden="1" xr:uid="{FA702D75-B8E2-4D22-9358-B2CA0D3E282A}"/>
    <cellStyle name="Hyperlink 6" xfId="281" hidden="1" xr:uid="{3D4A48BA-3E19-4F8B-BD82-7FB0B7A62359}"/>
    <cellStyle name="Hyperlink 6" xfId="514" hidden="1" xr:uid="{8E89FE11-6F41-48F5-B386-5AD7A17EFDA7}"/>
    <cellStyle name="Hyperlink 6" xfId="321" hidden="1" xr:uid="{4BE2FCCE-D093-4F70-A1C6-27213CCB6860}"/>
    <cellStyle name="Hyperlink 6" xfId="269" hidden="1" xr:uid="{AC79E3EF-9CE0-4508-97CD-60023E4C34F7}"/>
    <cellStyle name="Hyperlink 6" xfId="116" hidden="1" xr:uid="{2AE1555B-CB3F-4533-916A-91C80447C643}"/>
    <cellStyle name="Hyperlink 7" xfId="207" hidden="1" xr:uid="{03F9EC7C-DF66-4990-BCF1-AD63D2C49C7F}"/>
    <cellStyle name="Hyperlink 7" xfId="118" hidden="1" xr:uid="{D3FCE13D-1FEE-4026-9F8A-88A91D0688D6}"/>
    <cellStyle name="Hyperlink 7" xfId="611" hidden="1" xr:uid="{15334488-BFB2-4625-9668-243134FD128B}"/>
    <cellStyle name="Hyperlink 7" xfId="548" hidden="1" xr:uid="{574C86C7-CF1D-4952-AD9E-01BDBA81F8A9}"/>
    <cellStyle name="Hyperlink 7" xfId="573" hidden="1" xr:uid="{1437DE31-62D5-4333-98B6-BBA57F315E06}"/>
    <cellStyle name="Hyperlink 7" xfId="586" hidden="1" xr:uid="{3C2D54BE-A59A-44A1-BD6F-851539C38870}"/>
    <cellStyle name="Hyperlink 7" xfId="518" hidden="1" xr:uid="{E1A85C57-B42C-4742-89F1-B1972A82B247}"/>
    <cellStyle name="Hyperlink 7" xfId="363" hidden="1" xr:uid="{A115A145-3242-4482-B97C-8C7601FCF731}"/>
    <cellStyle name="Hyperlink 7" xfId="535" hidden="1" xr:uid="{8D85AF64-2316-4BB9-9575-CB1A512B8B89}"/>
    <cellStyle name="Hyperlink 7" xfId="322" hidden="1" xr:uid="{511735A8-391D-4B6E-B2E2-82A15323C657}"/>
    <cellStyle name="Hyperlink 7" xfId="157" hidden="1" xr:uid="{21B0A4DC-ECEB-421E-BD89-314B7116DB88}"/>
    <cellStyle name="Hyperlink 7" xfId="459" hidden="1" xr:uid="{C8ACCBB2-BBDE-46FB-A7DA-ACCADB3F07C4}"/>
    <cellStyle name="Hyperlink 7" xfId="389" hidden="1" xr:uid="{51CCC459-3AC5-49C7-B024-58F67488B488}"/>
    <cellStyle name="Hyperlink 7" xfId="513" hidden="1" xr:uid="{4C2C369E-ED2F-4A00-97C9-106D69616C14}"/>
    <cellStyle name="Hyperlink 7" xfId="475" hidden="1" xr:uid="{398C0126-9067-4EA2-A363-A88801BF18D1}"/>
    <cellStyle name="Hyperlink 7" xfId="348" hidden="1" xr:uid="{C913CEB5-90E5-4858-A202-EF3878A11FBB}"/>
    <cellStyle name="Hyperlink 7" xfId="162" hidden="1" xr:uid="{378A3D01-DBCC-4AAA-B232-2097CCB390B0}"/>
    <cellStyle name="Hyperlink 7" xfId="251" hidden="1" xr:uid="{39319F56-1D02-40FF-A01C-EF949CA8EB9B}"/>
    <cellStyle name="Hyperlink 7" xfId="246" hidden="1" xr:uid="{8E1FBF20-12A0-4959-AB7A-74A033B8A272}"/>
    <cellStyle name="Hyperlink 7" xfId="268" hidden="1" xr:uid="{98D04FA3-C8EC-4894-9806-7009A877AE75}"/>
    <cellStyle name="Hyperlink 7" xfId="282" hidden="1" xr:uid="{EDC766CE-3787-4105-B0B6-DB5D1096B062}"/>
    <cellStyle name="Hyperlink 7" xfId="649" hidden="1" xr:uid="{936B1D27-F84A-4166-891A-BFBFE998FAC1}"/>
    <cellStyle name="Hyperlink 7" xfId="308" hidden="1" xr:uid="{D98D0CE8-619C-4161-B9F1-7031BBB01ED3}"/>
    <cellStyle name="Hyperlink 7" xfId="624" hidden="1" xr:uid="{6EC9B5B5-A0AD-4533-BB8B-4DFF3E392BE1}"/>
    <cellStyle name="Hyperlink 8" xfId="364" hidden="1" xr:uid="{583687FB-49BE-4D4C-9FA5-E9F2DFBA7C73}"/>
    <cellStyle name="Hyperlink 8" xfId="587" hidden="1" xr:uid="{4D2F4B5E-B8E5-455F-AFBB-060066A8CF5A}"/>
    <cellStyle name="Hyperlink 8" xfId="347" hidden="1" xr:uid="{EA68ADCF-00A8-42C9-94A0-8F0F3A9BF088}"/>
    <cellStyle name="Hyperlink 8" xfId="625" hidden="1" xr:uid="{39F1C56D-CBB9-4CC3-A16C-B2079D4E7A78}"/>
    <cellStyle name="Hyperlink 8" xfId="534" hidden="1" xr:uid="{8501EF18-7307-4035-AC9A-F4F835C0EE8E}"/>
    <cellStyle name="Hyperlink 8" xfId="549" hidden="1" xr:uid="{8E3592A3-25BA-4FD1-AB70-4108C718B1AB}"/>
    <cellStyle name="Hyperlink 8" xfId="572" hidden="1" xr:uid="{1DC93A3B-F078-4DEA-8C16-76CBA4C99E5C}"/>
    <cellStyle name="Hyperlink 8" xfId="458" hidden="1" xr:uid="{A637ACC2-504D-4971-A605-7063850141AA}"/>
    <cellStyle name="Hyperlink 8" xfId="476" hidden="1" xr:uid="{6C96B616-5EA0-4BAE-A347-5E53E9AA6E56}"/>
    <cellStyle name="Hyperlink 8" xfId="517" hidden="1" xr:uid="{6936703D-D1BC-477C-8ACB-C4BDA129192C}"/>
    <cellStyle name="Hyperlink 8" xfId="511" hidden="1" xr:uid="{25222617-E734-4B12-96BE-97E0C28DFDE5}"/>
    <cellStyle name="Hyperlink 8" xfId="119" hidden="1" xr:uid="{FFE40546-2628-4482-9033-D81C127E59C4}"/>
    <cellStyle name="Hyperlink 8" xfId="161" hidden="1" xr:uid="{1784E1FF-2B8F-4B1A-A72C-2D7719585E93}"/>
    <cellStyle name="Hyperlink 8" xfId="648" hidden="1" xr:uid="{446E62E8-1BBA-455A-9FDA-443A78030E43}"/>
    <cellStyle name="Hyperlink 8" xfId="610" hidden="1" xr:uid="{27772548-9FAD-43F1-A8E9-4A9B4FC67E71}"/>
    <cellStyle name="Hyperlink 8" xfId="323" hidden="1" xr:uid="{E277E1A1-66F3-4EC5-B7A1-9355EAFD075F}"/>
    <cellStyle name="Hyperlink 8" xfId="283" hidden="1" xr:uid="{442C2957-7894-40B4-8B24-EBF12DE65C1E}"/>
    <cellStyle name="Hyperlink 8" xfId="307" hidden="1" xr:uid="{6559E126-2AB0-45B3-B1CC-EEE2BBD05E46}"/>
    <cellStyle name="Hyperlink 8" xfId="208" hidden="1" xr:uid="{A1E03973-7BD5-4E27-849E-A8E1CA22AD8C}"/>
    <cellStyle name="Hyperlink 8" xfId="250" hidden="1" xr:uid="{C8E7C356-7202-4794-8FDC-F3C866DE04A0}"/>
    <cellStyle name="Hyperlink 8" xfId="244" hidden="1" xr:uid="{A31F7ADE-CC34-4CF6-BB97-F4AC68872FDA}"/>
    <cellStyle name="Hyperlink 8" xfId="267" hidden="1" xr:uid="{244174DB-DC43-4BB7-A956-A8F6C12B5BE7}"/>
    <cellStyle name="Hyperlink 8" xfId="388" hidden="1" xr:uid="{7B7B7F49-1F0D-4FAF-827A-0A17D300CBD3}"/>
    <cellStyle name="Hyperlink 8" xfId="155" hidden="1" xr:uid="{137AFF66-A2AE-48D7-965E-0C765A5F47E4}"/>
    <cellStyle name="Hyperlink 9" xfId="121" hidden="1" xr:uid="{2176EA6A-3899-4378-93F9-7FE3E72B5A68}"/>
    <cellStyle name="Hyperlink 9" xfId="571" hidden="1" xr:uid="{CEAE97AE-8DED-4B5E-AF45-503001AA882C}"/>
    <cellStyle name="Hyperlink 9" xfId="588" hidden="1" xr:uid="{571D8B83-E69E-48BF-8355-3BF6E30D78BF}"/>
    <cellStyle name="Hyperlink 9" xfId="609" hidden="1" xr:uid="{305C5302-0C31-4B39-B6B2-95E398B6424F}"/>
    <cellStyle name="Hyperlink 9" xfId="626" hidden="1" xr:uid="{D67320DE-3D30-44EE-9535-AF52FD779B25}"/>
    <cellStyle name="Hyperlink 9" xfId="533" hidden="1" xr:uid="{4026F28A-AB12-41BB-AD98-CE3FD389776C}"/>
    <cellStyle name="Hyperlink 9" xfId="550" hidden="1" xr:uid="{BD5E8B18-7B57-451C-803D-AA94C2F0AA15}"/>
    <cellStyle name="Hyperlink 9" xfId="647" hidden="1" xr:uid="{EF5C5950-4C11-4A19-8BA9-0642645F5719}"/>
    <cellStyle name="Hyperlink 9" xfId="306" hidden="1" xr:uid="{17737C36-9DF4-4BCF-A598-0C5398474421}"/>
    <cellStyle name="Hyperlink 9" xfId="346" hidden="1" xr:uid="{941E2830-1AAD-43B1-A49A-DDF6E8A4FD10}"/>
    <cellStyle name="Hyperlink 9" xfId="365" hidden="1" xr:uid="{25CB771E-DC9A-4788-9118-97EB321EE7B1}"/>
    <cellStyle name="Hyperlink 9" xfId="387" hidden="1" xr:uid="{97509894-0FD5-42DE-B272-EA854AD241DB}"/>
    <cellStyle name="Hyperlink 9" xfId="153" hidden="1" xr:uid="{9119DA21-757B-4440-B55B-B235C87ACAA8}"/>
    <cellStyle name="Hyperlink 9" xfId="457" hidden="1" xr:uid="{BD785F71-971B-4F5B-8AC5-61641D5A896F}"/>
    <cellStyle name="Hyperlink 9" xfId="478" hidden="1" xr:uid="{6F7FAEF3-CC85-4330-8490-AEEF6FC2AABD}"/>
    <cellStyle name="Hyperlink 9" xfId="515" hidden="1" xr:uid="{156CA4A0-30BB-466D-94D5-2DD752CE70C4}"/>
    <cellStyle name="Hyperlink 9" xfId="324" hidden="1" xr:uid="{516C15CE-C7A2-4E44-9D13-FE60586DE75A}"/>
    <cellStyle name="Hyperlink 9" xfId="509" hidden="1" xr:uid="{F5D41F1E-A24A-4917-BD99-29429B9CC602}"/>
    <cellStyle name="Hyperlink 9" xfId="210" hidden="1" xr:uid="{5D50DB51-ACE2-4D63-A32C-593FECB24C1F}"/>
    <cellStyle name="Hyperlink 9" xfId="248" hidden="1" xr:uid="{5D57B227-A473-49A8-B157-2E4DA6EAC0D5}"/>
    <cellStyle name="Hyperlink 9" xfId="159" hidden="1" xr:uid="{464A7A5A-D454-45EE-87D8-DDF26C49DC22}"/>
    <cellStyle name="Hyperlink 9" xfId="266" hidden="1" xr:uid="{75A924CB-34F3-485B-81BA-CC7150BFE94F}"/>
    <cellStyle name="Hyperlink 9" xfId="284" hidden="1" xr:uid="{0CD2137A-5F61-4CFF-8496-9C3AFD2922BB}"/>
    <cellStyle name="Hyperlink 9" xfId="242" hidden="1" xr:uid="{31470AC4-F2F3-4906-99F8-9D8C17BD73B4}"/>
    <cellStyle name="Invoer 2" xfId="410" xr:uid="{77EE8813-1ECB-4DD9-B4B4-CE666F741C7F}"/>
    <cellStyle name="Komma 2" xfId="3" xr:uid="{5721F42C-7EBC-4D4C-AB9C-D3D602658CE3}"/>
    <cellStyle name="Komma 2 2" xfId="16" xr:uid="{8E0131B9-95FF-498E-8146-A5EF7CB2DA5C}"/>
    <cellStyle name="Komma 2 2 2" xfId="39" xr:uid="{19D13D94-C28B-447D-80C8-2B069FB11106}"/>
    <cellStyle name="Komma 2 3" xfId="22" xr:uid="{B620F69D-DB8E-4A7C-89BA-4C669C347B0E}"/>
    <cellStyle name="Komma 2 3 2" xfId="45" xr:uid="{7654C6CB-C08C-437F-9EE1-08B31871A5C4}"/>
    <cellStyle name="Komma 2 4" xfId="25" xr:uid="{AB287A1C-AE59-4960-8E6D-B980CF32A1C5}"/>
    <cellStyle name="Komma 2 5" xfId="28" xr:uid="{B4E461C9-6FC4-4BD7-9E2C-892CEDD87F1B}"/>
    <cellStyle name="Komma 2 6" xfId="31" xr:uid="{2977E1A9-D856-48ED-BE82-6A5E89CDF45F}"/>
    <cellStyle name="Komma 2 7" xfId="48" xr:uid="{DC9A066A-DD9D-4BAD-8C8B-3F6A547B73D6}"/>
    <cellStyle name="Komma 2 7 2" xfId="65" xr:uid="{86EE9D6F-5DE4-4A51-B9F1-7815F2B79D97}"/>
    <cellStyle name="Komma 2 8" xfId="54" xr:uid="{FD47A267-AF2F-45AF-8E91-49C1358D5D93}"/>
    <cellStyle name="Komma 2 8 2" xfId="62" xr:uid="{E1E9738C-6BB6-43E5-9CC7-4CE0BD2A0F45}"/>
    <cellStyle name="Komma 2 8 3" xfId="663" xr:uid="{88DD66A5-7244-4AE0-B878-DD82FD0449A2}"/>
    <cellStyle name="Komma 3" xfId="7" xr:uid="{55D1162F-D911-1C4A-956E-22FCBB44BAF4}"/>
    <cellStyle name="Komma 3 2" xfId="34" xr:uid="{32986829-D379-4CD2-96AB-47E53855F64C}"/>
    <cellStyle name="Komma 3 3" xfId="424" xr:uid="{1FBFF5BC-3F3F-41FA-A5EB-9D75D3F579A0}"/>
    <cellStyle name="Komma 4" xfId="49" xr:uid="{CCC4D547-B348-4B18-A9BE-A77965381CC0}"/>
    <cellStyle name="Kop 1 2" xfId="411" xr:uid="{97154697-E54D-4B68-8DF0-50E3B28EC70A}"/>
    <cellStyle name="Kop 2 2" xfId="412" xr:uid="{7E002D9F-97C9-4533-A33F-A467202B3868}"/>
    <cellStyle name="Kop 3 2" xfId="413" xr:uid="{2DDBF241-C191-4B28-9B20-C742D1E0B91C}"/>
    <cellStyle name="Kop 4 2" xfId="414" xr:uid="{4454B2DD-C0CC-4CDE-9596-B60555DF0824}"/>
    <cellStyle name="Neutraal 2" xfId="415" xr:uid="{D95E96AE-1E80-494E-9397-7B4109641FAF}"/>
    <cellStyle name="Neutraal 3" xfId="174" xr:uid="{4F617A8C-8DCB-4B22-8C1E-3B0703595EBB}"/>
    <cellStyle name="Normal 2" xfId="88" xr:uid="{6429FAE1-590E-4395-9EC6-6A59AEB5F5D8}"/>
    <cellStyle name="Normal 2 2" xfId="100" xr:uid="{6202F280-4258-4BEC-B0B7-52D15E3D53F2}"/>
    <cellStyle name="Normal 2 2 2" xfId="189" xr:uid="{ED58E7FC-408B-4491-A35B-11D3EB0E905D}"/>
    <cellStyle name="Normal 2 3" xfId="403" xr:uid="{9A52D451-EF40-4100-ABB1-58F31164FCA9}"/>
    <cellStyle name="Normal 2 4" xfId="176" xr:uid="{6AC5D29F-0C84-4A08-9DDD-55C6BD84CB6F}"/>
    <cellStyle name="Normal 3" xfId="90" xr:uid="{5D4A0D89-E6FA-4098-99EE-D6A5E4BA0E13}"/>
    <cellStyle name="Normal 3 2" xfId="103" xr:uid="{DB4AF4E2-6CAB-466C-BC8A-96C275D27785}"/>
    <cellStyle name="Normal 3 2 2" xfId="192" xr:uid="{AD3B2CEB-56C9-4496-B783-0771E4F938E9}"/>
    <cellStyle name="Normal 3 3" xfId="451" xr:uid="{B7D0B88E-ACDC-4261-BF42-BBA4E2A7F000}"/>
    <cellStyle name="Normal 3 4" xfId="175" xr:uid="{2E7AF5D3-FF0E-49EE-8E75-390DC033E5A8}"/>
    <cellStyle name="Normal 4" xfId="91" xr:uid="{D54594F7-8C3D-4969-AEC3-49ED341474A8}"/>
    <cellStyle name="Normal 4 2" xfId="104" xr:uid="{B09D0D6E-2FB7-4AE9-9875-0A50E7F2D712}"/>
    <cellStyle name="Normal 4 2 2" xfId="193" xr:uid="{7B844AE0-9050-431C-8A7A-BE18769EBF7A}"/>
    <cellStyle name="Normal 4 3" xfId="184" xr:uid="{0CDD2103-8F6E-4A34-AF34-25F75B3A94AE}"/>
    <cellStyle name="Normal 5" xfId="94" xr:uid="{BC8096EA-DB3D-4E51-BDF0-A83CB7F8CE13}"/>
    <cellStyle name="Notitie 2" xfId="417" xr:uid="{1A176C11-A109-4A43-9027-AB47CEE1A1D5}"/>
    <cellStyle name="Notitie 2 2" xfId="450" xr:uid="{467A2F35-484A-47FB-BA23-6DBB157903B9}"/>
    <cellStyle name="Notitie 3" xfId="416" xr:uid="{AA46CACB-C99C-488D-BC62-17B2EFDA7520}"/>
    <cellStyle name="Ongeldig 2" xfId="418" xr:uid="{0DB879E7-A44D-48FD-A185-CA71E1F7BCE8}"/>
    <cellStyle name="Procent" xfId="684" builtinId="5"/>
    <cellStyle name="Procent 2" xfId="4" xr:uid="{689409AF-2D87-1D4A-9FFA-58B785BDE6F5}"/>
    <cellStyle name="Procent 2 2" xfId="10" xr:uid="{54631E56-97F9-FF40-B362-4E4F368251B3}"/>
    <cellStyle name="Procent 2 3" xfId="19" xr:uid="{DE0F51B9-B102-442F-A92C-15595437F921}"/>
    <cellStyle name="Procent 2 3 2" xfId="42" xr:uid="{6D87A063-093A-42B0-89DE-5490A4C53A3A}"/>
    <cellStyle name="Procent 2 3 2 2" xfId="70" xr:uid="{CE3DD68D-C3A6-4938-899A-4A2242F7F2BC}"/>
    <cellStyle name="Procent 2 3 2 3" xfId="79" xr:uid="{04514DA9-21F9-4287-A527-CEE2A054489E}"/>
    <cellStyle name="Procent 2 3 2 3 2" xfId="671" xr:uid="{1D433544-F5B7-476E-9F16-86262C0D7B15}"/>
    <cellStyle name="Procent 2 3 2 4" xfId="674" xr:uid="{C0E5F265-A036-4C89-8BB6-557507C9122D}"/>
    <cellStyle name="Procent 2 3 2 5" xfId="683" xr:uid="{CF800912-80E0-44D5-965B-AD0CF55EEB3C}"/>
    <cellStyle name="Procent 2 4" xfId="32" xr:uid="{7BE6E0D4-DB75-4F83-90AF-E9ED4BB73BF2}"/>
    <cellStyle name="Standaard" xfId="0" builtinId="0"/>
    <cellStyle name="Standaard 2" xfId="1" xr:uid="{7A45E8BB-B0DD-2345-854A-9652251CE7F1}"/>
    <cellStyle name="Standaard 2 10" xfId="50" xr:uid="{FB5F145C-9FD7-4912-9C31-4E10D67A9940}"/>
    <cellStyle name="Standaard 2 10 2" xfId="200" xr:uid="{F8FCFD32-DFB4-44A6-AD73-D81A45ED8441}"/>
    <cellStyle name="Standaard 2 10 3" xfId="111" xr:uid="{4128B76C-D7A8-4994-AB1B-519234A06096}"/>
    <cellStyle name="Standaard 2 11" xfId="52" xr:uid="{05C5126C-A381-4E9E-B795-174506C0358D}"/>
    <cellStyle name="Standaard 2 11 2" xfId="59" xr:uid="{8AE985A0-0A9A-42D6-B780-5EAFEAF48CA1}"/>
    <cellStyle name="Standaard 2 11 2 2" xfId="188" xr:uid="{F2D6CCDE-6E8F-4440-8BB0-02D7EB69ACC0}"/>
    <cellStyle name="Standaard 2 11 3" xfId="99" xr:uid="{2D86D5B9-52A6-4876-89CE-13EAA0A6E85F}"/>
    <cellStyle name="Standaard 2 11 4" xfId="660" xr:uid="{E85FC7DC-870F-4A00-85C9-A545DE4BD3F5}"/>
    <cellStyle name="Standaard 2 12" xfId="112" xr:uid="{A4C3309E-7825-441F-9BDA-CCF4D4316C2E}"/>
    <cellStyle name="Standaard 2 12 2" xfId="201" xr:uid="{10E80200-34D8-4436-898C-79B5AA5DEC87}"/>
    <cellStyle name="Standaard 2 13" xfId="404" xr:uid="{01B929C7-F56F-4F88-97C9-82DDC36CDFE1}"/>
    <cellStyle name="Standaard 2 14" xfId="179" xr:uid="{4282BB9D-4705-4C57-9A87-6E12C0509925}"/>
    <cellStyle name="Standaard 2 2" xfId="9" xr:uid="{E1F3502A-4ED8-A84E-887F-273018AB9BC4}"/>
    <cellStyle name="Standaard 2 2 2" xfId="101" xr:uid="{F4FC3403-EB40-4BB0-A4A5-5B4C5783B3C7}"/>
    <cellStyle name="Standaard 2 2 2 2" xfId="190" xr:uid="{7765A9A6-79F9-4311-92FF-3D814A8E8008}"/>
    <cellStyle name="Standaard 2 2 3" xfId="181" xr:uid="{A0756862-BE4A-46CD-B3A2-5DEF63C173E4}"/>
    <cellStyle name="Standaard 2 3" xfId="14" xr:uid="{FD2B971B-2B33-422A-8FFF-C44FDFA0024C}"/>
    <cellStyle name="Standaard 2 3 2" xfId="37" xr:uid="{2D425CEC-E091-412F-B8A4-736FF89B7131}"/>
    <cellStyle name="Standaard 2 3 2 2" xfId="68" xr:uid="{3115A0E7-7838-455C-A736-BE6E8CCF9D53}"/>
    <cellStyle name="Standaard 2 3 2 2 2" xfId="191" xr:uid="{277EEF97-E02D-460A-9C23-981C3661B6F4}"/>
    <cellStyle name="Standaard 2 3 2 3" xfId="77" xr:uid="{57B5AC11-0834-4E12-9996-C123468E1412}"/>
    <cellStyle name="Standaard 2 3 2 3 2" xfId="669" xr:uid="{9B9D2611-B5DD-4927-AFE8-2C728D85E629}"/>
    <cellStyle name="Standaard 2 3 2 4" xfId="102" xr:uid="{9F18151B-56A7-4334-A6BA-07AA5E0D7674}"/>
    <cellStyle name="Standaard 2 3 2 5" xfId="672" xr:uid="{1B2A45BC-89EC-4A8D-87E1-4BE9CB490001}"/>
    <cellStyle name="Standaard 2 3 2 6" xfId="681" xr:uid="{F95CFA4A-CDED-46D1-918A-A1A92563C466}"/>
    <cellStyle name="Standaard 2 3 3" xfId="182" xr:uid="{3A9EA7EC-4B19-4635-9112-8A530ADF37D4}"/>
    <cellStyle name="Standaard 2 3 4" xfId="89" xr:uid="{145C248A-63F0-4167-8E54-088E99F9DA0B}"/>
    <cellStyle name="Standaard 2 4" xfId="17" xr:uid="{B3175D80-2A37-4521-AF8C-792C2FBDB0D4}"/>
    <cellStyle name="Standaard 2 4 2" xfId="40" xr:uid="{091C7922-95D6-49B5-AA16-6E02FC4C47ED}"/>
    <cellStyle name="Standaard 2 4 2 2" xfId="194" xr:uid="{E6A57B12-456C-4604-AC94-BA0BB13E0985}"/>
    <cellStyle name="Standaard 2 4 2 3" xfId="105" xr:uid="{517CAB5E-8840-4932-8D7C-18C535B592E4}"/>
    <cellStyle name="Standaard 2 4 3" xfId="75" xr:uid="{A83C4637-6BBE-4DE3-85C2-C3B7FDA46748}"/>
    <cellStyle name="Standaard 2 4 3 2" xfId="185" xr:uid="{48C16635-56B2-46D7-ACF1-E896278D65DA}"/>
    <cellStyle name="Standaard 2 4 3 3" xfId="665" xr:uid="{AC4B7299-684C-4E52-A82A-853119C6CE9B}"/>
    <cellStyle name="Standaard 2 4 4" xfId="93" xr:uid="{4E410F4D-B257-40FC-8262-C4CF62B81FDF}"/>
    <cellStyle name="Standaard 2 4 5" xfId="679" xr:uid="{9054713F-72FF-4D54-9C94-50BCF6B8D112}"/>
    <cellStyle name="Standaard 2 5" xfId="20" xr:uid="{4C409D63-420B-4B17-BC96-F5992BFF37F2}"/>
    <cellStyle name="Standaard 2 5 2" xfId="43" xr:uid="{9816AABA-2BCE-4530-90FF-FEDF7E71BC77}"/>
    <cellStyle name="Standaard 2 5 2 2" xfId="195" xr:uid="{4FC46C58-274B-4543-8024-77A8FCBE6F63}"/>
    <cellStyle name="Standaard 2 5 2 3" xfId="106" xr:uid="{8D6C350C-68CF-41ED-B996-BD71DB581355}"/>
    <cellStyle name="Standaard 2 5 3" xfId="186" xr:uid="{C3EDE733-3BDD-4540-AA87-368023A41769}"/>
    <cellStyle name="Standaard 2 5 4" xfId="96" xr:uid="{CEEADBB2-7896-4202-8CD9-72D37C8415ED}"/>
    <cellStyle name="Standaard 2 6" xfId="23" xr:uid="{9D119799-1BDC-45CD-BB7F-A0ABED00C9D5}"/>
    <cellStyle name="Standaard 2 6 2" xfId="107" xr:uid="{6A224F8A-19A0-46D1-93CD-2D1FA0F0562D}"/>
    <cellStyle name="Standaard 2 6 2 2" xfId="196" xr:uid="{4A9BC868-EE31-41F3-95AE-6F099306A5CD}"/>
    <cellStyle name="Standaard 2 6 3" xfId="187" xr:uid="{5ECF60A0-C726-44A3-8E80-3D29FCB69E22}"/>
    <cellStyle name="Standaard 2 6 4" xfId="97" xr:uid="{29FA57B2-DB9B-45F1-9862-71C7BBD64107}"/>
    <cellStyle name="Standaard 2 6 5" xfId="664" xr:uid="{3B214133-465D-4CA2-ACE6-3E24C882B3CD}"/>
    <cellStyle name="Standaard 2 7" xfId="26" xr:uid="{04A5EDCE-8CEC-49D3-80BB-69E7EAED62FC}"/>
    <cellStyle name="Standaard 2 7 2" xfId="66" xr:uid="{8847551A-783D-49C3-9045-B2AA1EA44D97}"/>
    <cellStyle name="Standaard 2 7 2 2" xfId="197" xr:uid="{B9C49C38-AABC-4E74-95B6-0419B052DF73}"/>
    <cellStyle name="Standaard 2 7 2 3" xfId="108" xr:uid="{C21CE18E-2A0A-4D80-B913-3CFC169415DD}"/>
    <cellStyle name="Standaard 2 7 3" xfId="71" xr:uid="{A986CE49-3A5A-4938-BCC5-56C59ABCE6FC}"/>
    <cellStyle name="Standaard 2 7 3 2" xfId="180" xr:uid="{8DB3AE5B-2D58-4B95-B458-F5970AB9D641}"/>
    <cellStyle name="Standaard 2 7 3 3" xfId="675" xr:uid="{19F20C39-3DCF-40E8-B9E3-A0EA83934C92}"/>
    <cellStyle name="Standaard 2 7 4" xfId="87" xr:uid="{2F0DEB60-0A28-4E9A-A2A6-C38E542387BE}"/>
    <cellStyle name="Standaard 2 8" xfId="29" xr:uid="{B7D1395F-D1C1-4C8F-BBAD-5C248776057F}"/>
    <cellStyle name="Standaard 2 8 2" xfId="198" xr:uid="{E70E4CE1-4ECD-4B32-B45F-02A192FBCDA8}"/>
    <cellStyle name="Standaard 2 8 3" xfId="109" xr:uid="{C00F7484-2755-4862-9789-9E3D601F139B}"/>
    <cellStyle name="Standaard 2 9" xfId="46" xr:uid="{C7F7E00F-BF1A-438F-ADF9-29B7CA996282}"/>
    <cellStyle name="Standaard 2 9 2" xfId="58" xr:uid="{D8C37217-2AA4-454B-A83B-3E908AEDE529}"/>
    <cellStyle name="Standaard 2 9 2 2" xfId="199" xr:uid="{1F8BFD83-3B6C-4AB1-8E6C-64149533AB0C}"/>
    <cellStyle name="Standaard 2 9 3" xfId="60" xr:uid="{8AADD351-6F5E-4AC3-824F-5A2A7FB8F718}"/>
    <cellStyle name="Standaard 2 9 4" xfId="63" xr:uid="{5C4AA9C2-203C-406E-A35C-0E415A5B2D69}"/>
    <cellStyle name="Standaard 2 9 4 2" xfId="667" xr:uid="{12B54002-EB97-46C4-BC34-0C2A88B0FEB1}"/>
    <cellStyle name="Standaard 2 9 5" xfId="73" xr:uid="{1CCBAC4F-F534-472F-8416-02444D8BD8C0}"/>
    <cellStyle name="Standaard 2 9 5 2" xfId="677" xr:uid="{F873F57D-956F-4FEE-971B-98DC73D2F9AF}"/>
    <cellStyle name="Standaard 2 9 6" xfId="110" xr:uid="{3EA63093-80FB-4A7C-8486-970F251FCE24}"/>
    <cellStyle name="Standaard 2 9 7" xfId="661" xr:uid="{B7CC6E55-A2C8-40F7-A46F-655033EB7D87}"/>
    <cellStyle name="Standaard 3" xfId="5" xr:uid="{F8AA40FC-D449-7746-8643-C59044F4AA70}"/>
    <cellStyle name="Standaard 3 2" xfId="202" xr:uid="{E1F7211E-4595-4B37-BD1C-AF9F420A6C72}"/>
    <cellStyle name="Standaard 3 3" xfId="113" xr:uid="{1199FB59-870A-46A6-A203-9B71D80A4997}"/>
    <cellStyle name="Standaard 4" xfId="12" xr:uid="{DC9DDB0B-EE26-460C-8EEE-68AE641A02E1}"/>
    <cellStyle name="Standaard 4 2" xfId="35" xr:uid="{DACC7438-B2C2-47C9-BFAA-E8FD5D3B7435}"/>
    <cellStyle name="Standaard 4 2 2" xfId="425" xr:uid="{EBB29667-59EB-4CCA-BE2B-4A799407A1A6}"/>
    <cellStyle name="Standaard 4 3" xfId="203" xr:uid="{8465B330-427C-4891-9877-78E8AE6588A4}"/>
    <cellStyle name="Standaard 4 4" xfId="114" xr:uid="{233C7A2C-A429-4F18-BA4C-31AE615ECB59}"/>
    <cellStyle name="Standaard 5" xfId="13" xr:uid="{C72B0D22-BC20-471E-B7A4-376A574FA5DD}"/>
    <cellStyle name="Standaard 5 2" xfId="36" xr:uid="{B819C232-E2DA-4D46-B632-F540522F1E0F}"/>
    <cellStyle name="Standaard 5 3" xfId="177" xr:uid="{0D50C9D5-8348-49C4-A676-DA17F89DA3F0}"/>
    <cellStyle name="Standaard 6" xfId="55" xr:uid="{B2904C7D-C4A2-4475-B27A-33446C6D986D}"/>
    <cellStyle name="Standaard 6 2" xfId="279" xr:uid="{9AB8BC05-2B64-4050-AFEA-E236E8FAC75E}"/>
    <cellStyle name="Standaard 7" xfId="56" xr:uid="{55B27759-9BA0-4C74-8F84-220606E825CD}"/>
    <cellStyle name="Standaard 7 2" xfId="360" xr:uid="{5B7BDC7C-86E3-4107-8361-AE2D39D8E378}"/>
    <cellStyle name="Standaard 8" xfId="57" xr:uid="{2B07934F-7D62-4393-A46B-E42CBEFE3BFB}"/>
    <cellStyle name="Standaard 8 2" xfId="401" xr:uid="{60E0C239-DBF3-4A1A-A4C5-3AA805B1C797}"/>
    <cellStyle name="Standaard 9" xfId="173" xr:uid="{26BE6F44-CEF3-4030-9F02-85C7EC2A1CD0}"/>
    <cellStyle name="Titel 2" xfId="419" xr:uid="{B2414F1A-5C43-4805-8E7A-B7A1EF3E338A}"/>
    <cellStyle name="Totaal 2" xfId="420" xr:uid="{CD4450F0-21DE-487F-BC52-03F9245FAC17}"/>
    <cellStyle name="Uitvoer 2" xfId="421" xr:uid="{9105BDF4-96EA-4E91-B4DF-D26B0329244F}"/>
    <cellStyle name="Valuta" xfId="11" builtinId="4"/>
    <cellStyle name="Valuta 2" xfId="2" xr:uid="{05D4FD4D-7479-064A-BABD-8EB7FC5E8F7E}"/>
    <cellStyle name="Valuta 2 10" xfId="143" xr:uid="{559A49EA-AF90-434C-AFC2-602CF411008B}"/>
    <cellStyle name="Valuta 2 2" xfId="15" xr:uid="{3DDB6236-5D26-4740-A2BF-91C3D0A1C2AF}"/>
    <cellStyle name="Valuta 2 2 2" xfId="38" xr:uid="{B4D9A676-6567-46C7-B114-4D3F8FADD07D}"/>
    <cellStyle name="Valuta 2 2 2 2" xfId="69" xr:uid="{C31061B9-B6B5-4027-B8B6-9C215DC94307}"/>
    <cellStyle name="Valuta 2 2 2 3" xfId="78" xr:uid="{2F0B27E9-F640-4236-A1BD-00779892FA50}"/>
    <cellStyle name="Valuta 2 2 2 3 2" xfId="670" xr:uid="{3CAAF4DD-91A4-47EB-A9FB-87A71DB33103}"/>
    <cellStyle name="Valuta 2 2 2 4" xfId="673" xr:uid="{13B231D8-06B6-4CA3-9B2C-2FC33634EFDB}"/>
    <cellStyle name="Valuta 2 2 2 5" xfId="682" xr:uid="{4606A641-7092-4DA4-A212-A02B7BF980F9}"/>
    <cellStyle name="Valuta 2 2 3" xfId="299" xr:uid="{94CCAD79-F4A8-4D59-B7CB-4C84AA4F4406}"/>
    <cellStyle name="Valuta 2 3" xfId="18" xr:uid="{605988B9-9848-4403-A422-3586719FACDB}"/>
    <cellStyle name="Valuta 2 3 2" xfId="41" xr:uid="{280D62C6-112A-4942-A56D-CDCAD1383E78}"/>
    <cellStyle name="Valuta 2 3 3" xfId="76" xr:uid="{FBE0D0E6-2468-4C36-96D6-04B7C8F994AC}"/>
    <cellStyle name="Valuta 2 3 3 2" xfId="666" xr:uid="{618DE44F-C877-45A7-A5B6-FED2311F0819}"/>
    <cellStyle name="Valuta 2 3 4" xfId="339" xr:uid="{B44B70DA-810F-4013-A4BE-56A3D5D61156}"/>
    <cellStyle name="Valuta 2 3 5" xfId="680" xr:uid="{8E483D9A-88D2-4A17-8BA7-BC89EDE297B3}"/>
    <cellStyle name="Valuta 2 4" xfId="21" xr:uid="{809A50E3-66D1-4A16-910E-576BB8A377E2}"/>
    <cellStyle name="Valuta 2 4 2" xfId="44" xr:uid="{E78A4C4F-CD43-4CF9-90E9-DB03C6F27C32}"/>
    <cellStyle name="Valuta 2 4 3" xfId="380" xr:uid="{516E2B4C-4C58-41D4-8860-8AC7619FF0E8}"/>
    <cellStyle name="Valuta 2 5" xfId="24" xr:uid="{7EF1AC5D-4605-4358-902E-255822604E6F}"/>
    <cellStyle name="Valuta 2 5 2" xfId="405" xr:uid="{ACA4FAE6-2F58-4BD6-8F23-9001DB77FD85}"/>
    <cellStyle name="Valuta 2 6" xfId="27" xr:uid="{66EC51C3-9DBB-4D2C-80E6-4425D267E18B}"/>
    <cellStyle name="Valuta 2 6 2" xfId="67" xr:uid="{9DC9A124-DDBD-4FFC-81F2-839F6EA74F58}"/>
    <cellStyle name="Valuta 2 6 3" xfId="72" xr:uid="{586D4684-8E90-49A4-B113-881F0F3F9B2E}"/>
    <cellStyle name="Valuta 2 6 3 2" xfId="676" xr:uid="{7EC583B8-664D-4CAD-843E-6C44EEEDE9D8}"/>
    <cellStyle name="Valuta 2 6 4" xfId="232" xr:uid="{F914B26A-D49D-4034-A480-F54045157E7D}"/>
    <cellStyle name="Valuta 2 7" xfId="30" xr:uid="{9F3323F9-9EBA-4FF7-A6B5-D08F9841F737}"/>
    <cellStyle name="Valuta 2 8" xfId="47" xr:uid="{7092F8E0-9620-4872-A035-155457C6F3A7}"/>
    <cellStyle name="Valuta 2 8 2" xfId="64" xr:uid="{C6134B1C-4BCA-4955-997B-0931DCF5CA5F}"/>
    <cellStyle name="Valuta 2 8 2 2" xfId="668" xr:uid="{D7550C65-89F8-44BD-8F79-58142B8D564B}"/>
    <cellStyle name="Valuta 2 8 3" xfId="74" xr:uid="{C023CD83-87C3-45A2-B9A5-18B0205F20AF}"/>
    <cellStyle name="Valuta 2 8 3 2" xfId="678" xr:uid="{D11A3EB5-1129-43F5-A2C4-A0DDF24F79BE}"/>
    <cellStyle name="Valuta 2 9" xfId="53" xr:uid="{D280939A-F4F1-4E6A-92B2-03316BF684E1}"/>
    <cellStyle name="Valuta 2 9 2" xfId="61" xr:uid="{2D60DEF6-F0D5-4420-99EF-55D163BAD61C}"/>
    <cellStyle name="Valuta 2 9 3" xfId="662" xr:uid="{E028BABF-0ABB-4424-8420-BA0E8DA88B4E}"/>
    <cellStyle name="Valuta 3" xfId="6" xr:uid="{03ED2FCC-7311-1B49-84A4-6365DE05A9AC}"/>
    <cellStyle name="Valuta 3 2" xfId="33" xr:uid="{965225CE-C697-4152-8FAD-77DEC0E955F5}"/>
    <cellStyle name="Valuta 3 3" xfId="359" xr:uid="{7DCC9527-8C50-4673-94A7-AF541DAD9213}"/>
    <cellStyle name="Valuta 4" xfId="51" xr:uid="{EB399FC5-767D-4312-8175-1E9A84912BB2}"/>
    <cellStyle name="Valuta 4 2" xfId="400" xr:uid="{01A3CD01-32A3-4352-9B8D-6748E793F567}"/>
    <cellStyle name="Verklarende tekst 2" xfId="422" xr:uid="{85B14E12-1F4B-4F81-AEFD-9D07D1DF5A6B}"/>
    <cellStyle name="Waarschuwingstekst 2" xfId="423" xr:uid="{2D72FF7A-C79E-48AA-9916-E59908C535A3}"/>
  </cellStyles>
  <dxfs count="1">
    <dxf>
      <border>
        <top style="thin">
          <color auto="1"/>
        </top>
        <bottom style="thin">
          <color auto="1"/>
        </bottom>
        <horizontal style="thin">
          <color auto="1"/>
        </horizontal>
      </border>
    </dxf>
  </dxfs>
  <tableStyles count="1" defaultTableStyle="TableStyleMedium2" defaultPivotStyle="PivotStyleLight16">
    <tableStyle name="PivotTable Style 1" table="0" count="1" xr9:uid="{390A038A-7411-4EBC-B24B-385A56E05429}">
      <tableStyleElement type="wholeTabl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495300</xdr:colOff>
      <xdr:row>2</xdr:row>
      <xdr:rowOff>292100</xdr:rowOff>
    </xdr:from>
    <xdr:to>
      <xdr:col>31</xdr:col>
      <xdr:colOff>571500</xdr:colOff>
      <xdr:row>45</xdr:row>
      <xdr:rowOff>114300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69873345-323D-4247-A62A-99A865CAB8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00" y="635000"/>
          <a:ext cx="11252200" cy="74549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R\user11\Paul.Haarman\Documenten\Tarieven%202012\Model%20Tarieven\20120418%20Tarieven%20Model%202013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nsdigitaal.sharepoint.com/sites/Team-Pricing608/Jaarlijkse_tariefaanpassing/Tarief%202024/Prezo/Prezo%202024%20-%20Scenario%200%20procent.xlsb" TargetMode="External"/><Relationship Id="rId1" Type="http://schemas.openxmlformats.org/officeDocument/2006/relationships/externalLinkPath" Target="https://nsdigitaal.sharepoint.com/sites/Team-Pricing608/Jaarlijkse_tariefaanpassing/Tarief%202024/Prezo/Prezo%202024%20-%20Scenario%200%20procent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04 verkopen N-1 (2)"/>
      <sheetName val="Werking"/>
      <sheetName val="mutatie model"/>
      <sheetName val="Dashboard"/>
      <sheetName val="Reken en aanpassen --&gt;"/>
      <sheetName val="ABK"/>
      <sheetName val="ERET berekend"/>
      <sheetName val="ERET"/>
      <sheetName val="Output --&gt;"/>
      <sheetName val="Opbr N+1 excl elast"/>
      <sheetName val="Opbr N+1 2011 incl elast"/>
      <sheetName val="Tarief N+1"/>
      <sheetName val="FEZtabelprijs N+1"/>
      <sheetName val="output tbv communicatie 1"/>
      <sheetName val="output tbv communicatie 2"/>
      <sheetName val="output tbv communicatie 3"/>
      <sheetName val="Input --&gt;"/>
      <sheetName val="I01 tariefeenheden N-1"/>
      <sheetName val="I02 tarief N-1"/>
      <sheetName val="I03 Midt Rkm N-1"/>
      <sheetName val="I04 verkopen N-1"/>
      <sheetName val="I05 Midt Spits_dal"/>
      <sheetName val="I06 Prijs N"/>
      <sheetName val="I07 input Elasticiteiten N-1"/>
      <sheetName val="I08 SAP BI Coll N-1"/>
      <sheetName val="Verzamel -&gt;"/>
      <sheetName val="Rkm N-1"/>
      <sheetName val="Opbr N-1"/>
      <sheetName val="Elasticiteiten"/>
      <sheetName val="Differentiatieruimte"/>
      <sheetName val="Mandje"/>
      <sheetName val="Grafiek"/>
      <sheetName val="Uitslagen"/>
      <sheetName val="Omvang 2011"/>
      <sheetName val="Blad1"/>
      <sheetName val="Blad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A Versie"/>
      <sheetName val="B verantwoording"/>
      <sheetName val="01 Vastrechten"/>
      <sheetName val="02 ERET"/>
      <sheetName val="03 Traject Vrij"/>
      <sheetName val="10 communicatie cons. NL."/>
      <sheetName val="10 communication cons. EN"/>
      <sheetName val="10 communicatie zakelijk NL"/>
      <sheetName val="10 communication Business EN"/>
      <sheetName val="11 output tbv NSI"/>
      <sheetName val="12 output prijstabel HRN2024"/>
      <sheetName val="12 output factoren HRN2024"/>
      <sheetName val="19 Totaal per propositie"/>
      <sheetName val="20 Input Weging 2022"/>
    </sheetNames>
    <sheetDataSet>
      <sheetData sheetId="0">
        <row r="9">
          <cell r="C9">
            <v>0</v>
          </cell>
        </row>
        <row r="14">
          <cell r="C14">
            <v>3.7999999999999999E-2</v>
          </cell>
        </row>
      </sheetData>
      <sheetData sheetId="1"/>
      <sheetData sheetId="2"/>
      <sheetData sheetId="3">
        <row r="17">
          <cell r="H17">
            <v>29.4</v>
          </cell>
          <cell r="M17">
            <v>49.98</v>
          </cell>
        </row>
        <row r="20">
          <cell r="C20">
            <v>1.7</v>
          </cell>
        </row>
        <row r="39">
          <cell r="H39">
            <v>4.9000000000000004</v>
          </cell>
          <cell r="M39">
            <v>8.33</v>
          </cell>
        </row>
      </sheetData>
      <sheetData sheetId="4">
        <row r="16">
          <cell r="F16">
            <v>424.6</v>
          </cell>
          <cell r="L16">
            <v>721.8</v>
          </cell>
        </row>
        <row r="18">
          <cell r="D18">
            <v>4245.6000000000004</v>
          </cell>
          <cell r="J18">
            <v>7218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Bezooijen, Natascha van" id="{26D96559-B648-CC48-BCCD-F50B460A6D70}" userId="S::n.vanbezooijen@arriva.nl::3816b803-7049-434b-98fe-2ef7809b3f65" providerId="AD"/>
</personList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93" dT="2021-08-11T14:08:15.26" personId="{26D96559-B648-CC48-BCCD-F50B460A6D70}" id="{99E19CFA-2224-4AA5-A1C6-B7603841623C}">
    <text>CXX Herman de Gooijer en Martijn Cats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Relationship Id="rId4" Type="http://schemas.microsoft.com/office/2017/10/relationships/threadedComment" Target="../threadedComments/threadedComment1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6485D-4BE8-493F-A0AE-2FE249A7950B}">
  <dimension ref="A1:M7"/>
  <sheetViews>
    <sheetView workbookViewId="0"/>
  </sheetViews>
  <sheetFormatPr defaultColWidth="7.625" defaultRowHeight="15"/>
  <cols>
    <col min="1" max="3" width="18.125" style="195" bestFit="1" customWidth="1"/>
    <col min="4" max="4" width="13.875" style="195" bestFit="1" customWidth="1"/>
    <col min="5" max="5" width="10.125" style="195" bestFit="1" customWidth="1"/>
    <col min="6" max="6" width="7.875" style="195" bestFit="1" customWidth="1"/>
    <col min="7" max="7" width="15.875" style="195" customWidth="1"/>
    <col min="8" max="8" width="28.875" style="195" bestFit="1" customWidth="1"/>
    <col min="9" max="9" width="28.875" style="195" customWidth="1"/>
    <col min="10" max="11" width="11.125" style="195" bestFit="1" customWidth="1"/>
    <col min="12" max="12" width="19.625" style="195" bestFit="1" customWidth="1"/>
    <col min="13" max="13" width="15.125" style="195" bestFit="1" customWidth="1"/>
    <col min="14" max="16384" width="7.625" style="195"/>
  </cols>
  <sheetData>
    <row r="1" spans="1:13" ht="15.75" thickBot="1">
      <c r="A1" s="207" t="s">
        <v>0</v>
      </c>
      <c r="B1" s="206" t="s">
        <v>1</v>
      </c>
      <c r="C1" s="205" t="s">
        <v>2</v>
      </c>
      <c r="D1" s="205" t="s">
        <v>3</v>
      </c>
      <c r="E1" s="205">
        <v>2024</v>
      </c>
      <c r="F1" s="202" t="s">
        <v>4</v>
      </c>
      <c r="G1" s="202" t="s">
        <v>5</v>
      </c>
      <c r="H1" s="204" t="s">
        <v>6</v>
      </c>
      <c r="I1" s="203" t="s">
        <v>7</v>
      </c>
      <c r="J1" s="203" t="s">
        <v>8</v>
      </c>
      <c r="K1" s="203" t="s">
        <v>9</v>
      </c>
      <c r="L1" s="202" t="s">
        <v>10</v>
      </c>
      <c r="M1" s="201" t="s">
        <v>11</v>
      </c>
    </row>
    <row r="2" spans="1:13">
      <c r="A2" s="200"/>
      <c r="B2" s="198"/>
      <c r="C2" s="198"/>
      <c r="D2" s="198"/>
      <c r="E2" s="198"/>
      <c r="F2" s="198"/>
      <c r="G2" s="198"/>
      <c r="H2" s="199" t="s">
        <v>12</v>
      </c>
      <c r="I2" s="199" t="s">
        <v>13</v>
      </c>
      <c r="J2" s="199" t="s">
        <v>13</v>
      </c>
      <c r="K2" s="199" t="s">
        <v>13</v>
      </c>
      <c r="L2" s="199" t="s">
        <v>14</v>
      </c>
      <c r="M2" s="198"/>
    </row>
    <row r="3" spans="1:13">
      <c r="A3" s="197" t="s">
        <v>15</v>
      </c>
      <c r="B3" s="196" t="s">
        <v>16</v>
      </c>
      <c r="C3" s="196" t="s">
        <v>17</v>
      </c>
      <c r="D3" s="196" t="s">
        <v>17</v>
      </c>
      <c r="E3" s="196" t="s">
        <v>16</v>
      </c>
      <c r="F3" s="196" t="s">
        <v>18</v>
      </c>
      <c r="G3" s="196" t="s">
        <v>19</v>
      </c>
      <c r="H3" s="196" t="s">
        <v>17</v>
      </c>
      <c r="I3" s="196" t="s">
        <v>17</v>
      </c>
      <c r="J3" s="196" t="s">
        <v>17</v>
      </c>
      <c r="K3" s="196" t="s">
        <v>17</v>
      </c>
      <c r="L3" s="196" t="s">
        <v>17</v>
      </c>
      <c r="M3" s="196" t="s">
        <v>17</v>
      </c>
    </row>
    <row r="4" spans="1:13">
      <c r="A4" s="197" t="s">
        <v>20</v>
      </c>
      <c r="B4" s="196" t="s">
        <v>16</v>
      </c>
      <c r="C4" s="196" t="s">
        <v>21</v>
      </c>
      <c r="D4" s="196" t="s">
        <v>21</v>
      </c>
      <c r="E4" s="196" t="s">
        <v>16</v>
      </c>
      <c r="F4" s="196" t="s">
        <v>18</v>
      </c>
      <c r="G4" s="196" t="s">
        <v>19</v>
      </c>
      <c r="H4" s="196" t="s">
        <v>22</v>
      </c>
      <c r="I4" s="196" t="s">
        <v>17</v>
      </c>
      <c r="J4" s="196" t="s">
        <v>17</v>
      </c>
      <c r="K4" s="196" t="s">
        <v>17</v>
      </c>
      <c r="L4" s="196" t="s">
        <v>22</v>
      </c>
      <c r="M4" s="196" t="s">
        <v>22</v>
      </c>
    </row>
    <row r="5" spans="1:13">
      <c r="A5" s="197" t="s">
        <v>23</v>
      </c>
      <c r="B5" s="196" t="s">
        <v>16</v>
      </c>
      <c r="C5" s="196" t="s">
        <v>21</v>
      </c>
      <c r="D5" s="196" t="s">
        <v>17</v>
      </c>
      <c r="E5" s="196" t="s">
        <v>16</v>
      </c>
      <c r="F5" s="196" t="s">
        <v>18</v>
      </c>
      <c r="G5" s="196" t="s">
        <v>19</v>
      </c>
      <c r="H5" s="196" t="s">
        <v>17</v>
      </c>
      <c r="I5" s="196" t="s">
        <v>22</v>
      </c>
      <c r="J5" s="196" t="s">
        <v>17</v>
      </c>
      <c r="K5" s="196" t="s">
        <v>17</v>
      </c>
      <c r="L5" s="196" t="s">
        <v>17</v>
      </c>
      <c r="M5" s="196" t="s">
        <v>17</v>
      </c>
    </row>
    <row r="6" spans="1:13">
      <c r="A6" s="197" t="s">
        <v>24</v>
      </c>
      <c r="B6" s="196" t="s">
        <v>16</v>
      </c>
      <c r="C6" s="196" t="s">
        <v>21</v>
      </c>
      <c r="D6" s="196" t="s">
        <v>17</v>
      </c>
      <c r="E6" s="196" t="s">
        <v>16</v>
      </c>
      <c r="F6" s="196" t="s">
        <v>18</v>
      </c>
      <c r="G6" s="196" t="s">
        <v>17</v>
      </c>
      <c r="H6" s="196" t="s">
        <v>17</v>
      </c>
      <c r="I6" s="196" t="s">
        <v>22</v>
      </c>
      <c r="J6" s="196" t="s">
        <v>22</v>
      </c>
      <c r="K6" s="196" t="s">
        <v>22</v>
      </c>
      <c r="L6" s="196" t="s">
        <v>17</v>
      </c>
      <c r="M6" s="196" t="s">
        <v>17</v>
      </c>
    </row>
    <row r="7" spans="1:13">
      <c r="A7" s="197" t="s">
        <v>25</v>
      </c>
      <c r="B7" s="196" t="s">
        <v>16</v>
      </c>
      <c r="C7" s="196" t="s">
        <v>17</v>
      </c>
      <c r="D7" s="196" t="s">
        <v>17</v>
      </c>
      <c r="E7" s="196" t="s">
        <v>16</v>
      </c>
      <c r="F7" s="196" t="s">
        <v>18</v>
      </c>
      <c r="G7" s="196" t="s">
        <v>17</v>
      </c>
      <c r="H7" s="196" t="s">
        <v>17</v>
      </c>
      <c r="I7" s="196" t="s">
        <v>22</v>
      </c>
      <c r="J7" s="196" t="s">
        <v>17</v>
      </c>
      <c r="K7" s="196" t="s">
        <v>17</v>
      </c>
      <c r="L7" s="196" t="s">
        <v>22</v>
      </c>
      <c r="M7" s="196" t="s">
        <v>22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46C21-1260-6B47-9B12-D8AE41C12617}">
  <dimension ref="B2:D11"/>
  <sheetViews>
    <sheetView workbookViewId="0">
      <selection activeCell="D21" sqref="D21"/>
    </sheetView>
  </sheetViews>
  <sheetFormatPr defaultColWidth="9.125" defaultRowHeight="12.75"/>
  <cols>
    <col min="1" max="1" width="4.125" style="21" customWidth="1"/>
    <col min="2" max="2" width="8" style="21" customWidth="1"/>
    <col min="3" max="3" width="25.625" style="21" customWidth="1"/>
    <col min="4" max="4" width="165.375" style="21" customWidth="1"/>
    <col min="5" max="16384" width="9.125" style="21"/>
  </cols>
  <sheetData>
    <row r="2" spans="2:4">
      <c r="B2" s="25" t="s">
        <v>26</v>
      </c>
      <c r="C2" s="26" t="s">
        <v>26</v>
      </c>
      <c r="D2" s="25"/>
    </row>
    <row r="3" spans="2:4">
      <c r="B3" s="24"/>
      <c r="C3" s="24"/>
    </row>
    <row r="4" spans="2:4">
      <c r="B4" s="23" t="s">
        <v>27</v>
      </c>
      <c r="C4" s="23" t="s">
        <v>28</v>
      </c>
      <c r="D4" s="23" t="s">
        <v>29</v>
      </c>
    </row>
    <row r="5" spans="2:4">
      <c r="B5" s="22">
        <v>45607</v>
      </c>
      <c r="C5" s="11" t="s">
        <v>30</v>
      </c>
      <c r="D5" s="11" t="s">
        <v>31</v>
      </c>
    </row>
    <row r="6" spans="2:4">
      <c r="B6" s="22" t="s">
        <v>32</v>
      </c>
      <c r="C6" s="11" t="s">
        <v>30</v>
      </c>
      <c r="D6" s="11" t="s">
        <v>33</v>
      </c>
    </row>
    <row r="7" spans="2:4">
      <c r="B7" s="22" t="s">
        <v>32</v>
      </c>
      <c r="C7" s="11" t="s">
        <v>30</v>
      </c>
      <c r="D7" s="11" t="s">
        <v>34</v>
      </c>
    </row>
    <row r="8" spans="2:4">
      <c r="B8" s="22" t="s">
        <v>35</v>
      </c>
      <c r="C8" s="11" t="s">
        <v>30</v>
      </c>
      <c r="D8" s="11" t="s">
        <v>36</v>
      </c>
    </row>
    <row r="9" spans="2:4">
      <c r="B9" s="22"/>
      <c r="C9" s="11"/>
      <c r="D9" s="11"/>
    </row>
    <row r="10" spans="2:4">
      <c r="B10" s="11"/>
      <c r="C10" s="11"/>
      <c r="D10" s="11"/>
    </row>
    <row r="11" spans="2:4">
      <c r="B11" s="11"/>
      <c r="C11" s="11"/>
      <c r="D11" s="1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E4647-7A76-4652-B5E9-16C790A16B69}">
  <sheetPr>
    <tabColor theme="6" tint="-0.499984740745262"/>
  </sheetPr>
  <dimension ref="A1:M254"/>
  <sheetViews>
    <sheetView topLeftCell="E42" zoomScale="85" zoomScaleNormal="85" workbookViewId="0">
      <selection activeCell="E66" sqref="E66"/>
    </sheetView>
  </sheetViews>
  <sheetFormatPr defaultColWidth="8" defaultRowHeight="15"/>
  <cols>
    <col min="1" max="1" width="19.875" style="221" customWidth="1"/>
    <col min="2" max="2" width="38.5" style="221" customWidth="1"/>
    <col min="3" max="3" width="20.75" style="221" customWidth="1"/>
    <col min="4" max="4" width="23.5" style="221" customWidth="1"/>
    <col min="5" max="5" width="45.75" style="221" customWidth="1"/>
    <col min="6" max="6" width="8" style="221" customWidth="1"/>
    <col min="7" max="7" width="12.75" style="220" customWidth="1"/>
    <col min="8" max="8" width="2" style="221" customWidth="1"/>
    <col min="9" max="9" width="9.75" style="222" bestFit="1" customWidth="1"/>
    <col min="10" max="10" width="10.125" style="223" customWidth="1"/>
    <col min="11" max="11" width="9.75" style="221" customWidth="1"/>
    <col min="12" max="12" width="85" style="221" customWidth="1"/>
    <col min="13" max="16384" width="8" style="221"/>
  </cols>
  <sheetData>
    <row r="1" spans="1:13" s="217" customFormat="1" ht="36">
      <c r="A1" s="213" t="s">
        <v>37</v>
      </c>
      <c r="B1" s="214" t="s">
        <v>38</v>
      </c>
      <c r="C1" s="215"/>
      <c r="D1" s="216"/>
      <c r="L1" s="218"/>
      <c r="M1" s="218"/>
    </row>
    <row r="3" spans="1:13" ht="21" customHeight="1">
      <c r="A3" s="219" t="s">
        <v>39</v>
      </c>
      <c r="B3" s="220">
        <f>0</f>
        <v>0</v>
      </c>
      <c r="C3" s="366"/>
      <c r="D3" s="366"/>
      <c r="E3" s="366"/>
      <c r="F3" s="366"/>
      <c r="H3" s="366"/>
      <c r="I3" s="367"/>
      <c r="J3" s="368"/>
      <c r="K3" s="366"/>
      <c r="L3" s="366"/>
      <c r="M3" s="366"/>
    </row>
    <row r="4" spans="1:13" ht="19.5" customHeight="1">
      <c r="A4" s="219" t="s">
        <v>40</v>
      </c>
      <c r="B4" s="220">
        <f>0</f>
        <v>0</v>
      </c>
      <c r="C4" s="366"/>
      <c r="D4" s="366"/>
      <c r="E4" s="366"/>
      <c r="F4" s="366"/>
      <c r="H4" s="366"/>
      <c r="I4" s="367"/>
      <c r="J4" s="368"/>
      <c r="K4" s="366"/>
      <c r="L4" s="366"/>
      <c r="M4" s="366"/>
    </row>
    <row r="5" spans="1:13" ht="21.75" customHeight="1">
      <c r="A5" s="219" t="s">
        <v>41</v>
      </c>
      <c r="B5" s="220">
        <f>'[2]A Versie'!C14</f>
        <v>3.7999999999999999E-2</v>
      </c>
      <c r="C5" s="366"/>
      <c r="D5" s="366"/>
      <c r="E5" s="366"/>
      <c r="F5" s="366"/>
      <c r="H5" s="366"/>
      <c r="I5" s="367"/>
      <c r="J5" s="368"/>
      <c r="K5" s="366"/>
      <c r="L5" s="366"/>
      <c r="M5" s="366"/>
    </row>
    <row r="6" spans="1:13" ht="21.75" customHeight="1">
      <c r="A6" s="219" t="s">
        <v>42</v>
      </c>
      <c r="B6" s="220">
        <f>'[2]A Versie'!C9</f>
        <v>0</v>
      </c>
      <c r="C6" s="366"/>
      <c r="D6" s="366"/>
      <c r="E6" s="366"/>
      <c r="F6" s="366"/>
      <c r="H6" s="366"/>
      <c r="I6" s="367"/>
      <c r="J6" s="368"/>
      <c r="K6" s="366"/>
      <c r="L6" s="366"/>
      <c r="M6" s="366"/>
    </row>
    <row r="7" spans="1:13" ht="36.75" customHeight="1">
      <c r="A7" s="224"/>
      <c r="B7" s="220"/>
      <c r="C7" s="366"/>
      <c r="D7" s="366"/>
      <c r="E7" s="366"/>
      <c r="F7" s="366"/>
      <c r="H7" s="366"/>
      <c r="I7" s="367"/>
      <c r="J7" s="368"/>
      <c r="K7" s="366"/>
      <c r="L7" s="366"/>
      <c r="M7" s="366"/>
    </row>
    <row r="8" spans="1:13" ht="36.75" customHeight="1">
      <c r="A8" s="225" t="s">
        <v>43</v>
      </c>
      <c r="B8" s="225"/>
      <c r="C8" s="225"/>
      <c r="D8" s="225"/>
      <c r="E8" s="366"/>
      <c r="F8" s="366"/>
      <c r="H8" s="366"/>
      <c r="I8" s="367"/>
      <c r="J8" s="368"/>
      <c r="K8" s="366"/>
      <c r="L8" s="366"/>
      <c r="M8" s="366"/>
    </row>
    <row r="9" spans="1:13" s="226" customFormat="1" ht="24" thickBot="1">
      <c r="A9" s="730" t="s">
        <v>44</v>
      </c>
      <c r="B9" s="730"/>
      <c r="C9" s="730"/>
      <c r="D9" s="730"/>
      <c r="E9" s="730"/>
      <c r="F9" s="730"/>
      <c r="G9" s="730"/>
      <c r="H9" s="730"/>
      <c r="I9" s="730"/>
      <c r="J9" s="730"/>
      <c r="K9" s="730"/>
    </row>
    <row r="10" spans="1:13" s="233" customFormat="1" ht="18.75">
      <c r="A10" s="227" t="s">
        <v>45</v>
      </c>
      <c r="B10" s="228" t="s">
        <v>46</v>
      </c>
      <c r="C10" s="228"/>
      <c r="D10" s="228"/>
      <c r="E10" s="229" t="s">
        <v>1</v>
      </c>
      <c r="F10" s="229" t="s">
        <v>47</v>
      </c>
      <c r="G10" s="229" t="s">
        <v>48</v>
      </c>
      <c r="H10" s="229"/>
      <c r="I10" s="230" t="s">
        <v>49</v>
      </c>
      <c r="J10" s="230" t="s">
        <v>50</v>
      </c>
      <c r="K10" s="231" t="s">
        <v>51</v>
      </c>
      <c r="L10" s="232" t="s">
        <v>52</v>
      </c>
    </row>
    <row r="11" spans="1:13">
      <c r="A11" s="369">
        <v>212</v>
      </c>
      <c r="B11" s="370" t="s">
        <v>53</v>
      </c>
      <c r="C11" s="370"/>
      <c r="D11" s="370"/>
      <c r="E11" s="234" t="s">
        <v>54</v>
      </c>
      <c r="F11" s="366" t="s">
        <v>55</v>
      </c>
      <c r="G11" s="366" t="s">
        <v>56</v>
      </c>
      <c r="H11" s="235"/>
      <c r="I11" s="371">
        <v>38.35</v>
      </c>
      <c r="J11" s="371">
        <f>J36</f>
        <v>38.35</v>
      </c>
      <c r="K11" s="236">
        <f t="shared" ref="K11:K59" si="0">IF(J11&lt;&gt;0,(J11-I11)/I11,0)</f>
        <v>0</v>
      </c>
      <c r="L11" s="237"/>
      <c r="M11" s="366"/>
    </row>
    <row r="12" spans="1:13">
      <c r="A12" s="369">
        <v>211</v>
      </c>
      <c r="B12" s="370" t="s">
        <v>57</v>
      </c>
      <c r="C12" s="370"/>
      <c r="D12" s="370"/>
      <c r="E12" s="234" t="s">
        <v>54</v>
      </c>
      <c r="F12" s="366" t="s">
        <v>55</v>
      </c>
      <c r="G12" s="366" t="s">
        <v>58</v>
      </c>
      <c r="H12" s="238"/>
      <c r="I12" s="371">
        <v>47.35</v>
      </c>
      <c r="J12" s="371">
        <f>J37</f>
        <v>47.35</v>
      </c>
      <c r="K12" s="236">
        <f t="shared" si="0"/>
        <v>0</v>
      </c>
      <c r="L12" s="237"/>
      <c r="M12" s="366"/>
    </row>
    <row r="13" spans="1:13">
      <c r="A13" s="369">
        <v>212</v>
      </c>
      <c r="B13" s="370" t="s">
        <v>59</v>
      </c>
      <c r="C13" s="370"/>
      <c r="D13" s="239"/>
      <c r="E13" s="234" t="s">
        <v>54</v>
      </c>
      <c r="F13" s="366" t="s">
        <v>60</v>
      </c>
      <c r="G13" s="366" t="s">
        <v>56</v>
      </c>
      <c r="H13" s="238"/>
      <c r="I13" s="371">
        <v>28.349999999999998</v>
      </c>
      <c r="J13" s="371">
        <f>24.95+J51</f>
        <v>28.349999999999998</v>
      </c>
      <c r="K13" s="236">
        <f t="shared" si="0"/>
        <v>0</v>
      </c>
      <c r="L13" s="237"/>
      <c r="M13" s="366"/>
    </row>
    <row r="14" spans="1:13">
      <c r="A14" s="372">
        <v>211</v>
      </c>
      <c r="B14" s="373" t="s">
        <v>61</v>
      </c>
      <c r="C14" s="373"/>
      <c r="D14" s="240"/>
      <c r="E14" s="241" t="s">
        <v>54</v>
      </c>
      <c r="F14" s="374" t="s">
        <v>60</v>
      </c>
      <c r="G14" s="374" t="s">
        <v>58</v>
      </c>
      <c r="H14" s="242"/>
      <c r="I14" s="375">
        <v>36.35</v>
      </c>
      <c r="J14" s="375">
        <f>32.95+J51</f>
        <v>36.35</v>
      </c>
      <c r="K14" s="243">
        <f t="shared" si="0"/>
        <v>0</v>
      </c>
      <c r="L14" s="237"/>
      <c r="M14" s="366"/>
    </row>
    <row r="15" spans="1:13">
      <c r="A15" s="369">
        <v>214</v>
      </c>
      <c r="B15" s="370" t="s">
        <v>62</v>
      </c>
      <c r="C15" s="370"/>
      <c r="D15" s="376"/>
      <c r="E15" s="234" t="s">
        <v>63</v>
      </c>
      <c r="F15" s="366" t="s">
        <v>55</v>
      </c>
      <c r="G15" s="366" t="s">
        <v>56</v>
      </c>
      <c r="H15" s="238"/>
      <c r="I15" s="371">
        <v>119.95</v>
      </c>
      <c r="J15" s="371">
        <f>J39</f>
        <v>119.95</v>
      </c>
      <c r="K15" s="236">
        <f t="shared" si="0"/>
        <v>0</v>
      </c>
      <c r="L15" s="237"/>
      <c r="M15" s="366"/>
    </row>
    <row r="16" spans="1:13">
      <c r="A16" s="369">
        <v>213</v>
      </c>
      <c r="B16" s="370" t="s">
        <v>64</v>
      </c>
      <c r="C16" s="370"/>
      <c r="D16" s="376"/>
      <c r="E16" s="234" t="s">
        <v>63</v>
      </c>
      <c r="F16" s="366" t="s">
        <v>55</v>
      </c>
      <c r="G16" s="366" t="s">
        <v>58</v>
      </c>
      <c r="H16" s="238"/>
      <c r="I16" s="371">
        <v>159.94999999999999</v>
      </c>
      <c r="J16" s="371">
        <f>J40</f>
        <v>159.94999999999999</v>
      </c>
      <c r="K16" s="236">
        <f>IF(J16&lt;&gt;0,(J16-I16)/I16,0)</f>
        <v>0</v>
      </c>
      <c r="L16" s="237"/>
      <c r="M16" s="366"/>
    </row>
    <row r="17" spans="1:12">
      <c r="A17" s="369">
        <v>214</v>
      </c>
      <c r="B17" s="370" t="s">
        <v>65</v>
      </c>
      <c r="C17" s="370"/>
      <c r="D17" s="239"/>
      <c r="E17" s="234" t="s">
        <v>63</v>
      </c>
      <c r="F17" s="366" t="s">
        <v>60</v>
      </c>
      <c r="G17" s="366" t="s">
        <v>56</v>
      </c>
      <c r="H17" s="238"/>
      <c r="I17" s="371">
        <v>54.95</v>
      </c>
      <c r="J17" s="371">
        <f>I17</f>
        <v>54.95</v>
      </c>
      <c r="K17" s="244">
        <f t="shared" si="0"/>
        <v>0</v>
      </c>
      <c r="L17" s="237"/>
    </row>
    <row r="18" spans="1:12">
      <c r="A18" s="372">
        <v>213</v>
      </c>
      <c r="B18" s="373" t="s">
        <v>66</v>
      </c>
      <c r="C18" s="373"/>
      <c r="D18" s="240"/>
      <c r="E18" s="241" t="s">
        <v>63</v>
      </c>
      <c r="F18" s="374" t="s">
        <v>60</v>
      </c>
      <c r="G18" s="374" t="s">
        <v>58</v>
      </c>
      <c r="H18" s="242"/>
      <c r="I18" s="375">
        <v>87.95</v>
      </c>
      <c r="J18" s="375">
        <f>I18</f>
        <v>87.95</v>
      </c>
      <c r="K18" s="245">
        <f t="shared" si="0"/>
        <v>0</v>
      </c>
      <c r="L18" s="237"/>
    </row>
    <row r="19" spans="1:12">
      <c r="A19" s="377" t="s">
        <v>67</v>
      </c>
      <c r="B19" s="378" t="s">
        <v>68</v>
      </c>
      <c r="C19" s="378"/>
      <c r="D19" s="379"/>
      <c r="E19" s="246" t="s">
        <v>69</v>
      </c>
      <c r="F19" s="380" t="s">
        <v>70</v>
      </c>
      <c r="G19" s="380"/>
      <c r="H19" s="235"/>
      <c r="I19" s="381">
        <v>26.700000000000003</v>
      </c>
      <c r="J19" s="371">
        <f>J41</f>
        <v>26.700000000000003</v>
      </c>
      <c r="K19" s="247">
        <f t="shared" si="0"/>
        <v>0</v>
      </c>
      <c r="L19" s="237"/>
    </row>
    <row r="20" spans="1:12">
      <c r="A20" s="369">
        <v>30</v>
      </c>
      <c r="B20" s="370" t="s">
        <v>71</v>
      </c>
      <c r="C20" s="370"/>
      <c r="D20" s="376"/>
      <c r="E20" s="234" t="s">
        <v>72</v>
      </c>
      <c r="F20" s="366" t="s">
        <v>55</v>
      </c>
      <c r="G20" s="366"/>
      <c r="H20" s="238"/>
      <c r="I20" s="371">
        <v>0</v>
      </c>
      <c r="J20" s="371">
        <v>0</v>
      </c>
      <c r="K20" s="244">
        <f t="shared" si="0"/>
        <v>0</v>
      </c>
      <c r="L20" s="237"/>
    </row>
    <row r="21" spans="1:12">
      <c r="A21" s="369">
        <v>220</v>
      </c>
      <c r="B21" s="370" t="s">
        <v>73</v>
      </c>
      <c r="C21" s="370"/>
      <c r="D21" s="370"/>
      <c r="E21" s="234" t="s">
        <v>74</v>
      </c>
      <c r="F21" s="366" t="s">
        <v>55</v>
      </c>
      <c r="G21" s="366" t="s">
        <v>56</v>
      </c>
      <c r="H21" s="238"/>
      <c r="I21" s="371">
        <v>353.8</v>
      </c>
      <c r="J21" s="371">
        <f>J42</f>
        <v>353.8</v>
      </c>
      <c r="K21" s="244">
        <f t="shared" si="0"/>
        <v>0</v>
      </c>
      <c r="L21" s="237"/>
    </row>
    <row r="22" spans="1:12">
      <c r="A22" s="369">
        <v>219</v>
      </c>
      <c r="B22" s="370" t="s">
        <v>75</v>
      </c>
      <c r="C22" s="370"/>
      <c r="D22" s="370"/>
      <c r="E22" s="234" t="s">
        <v>74</v>
      </c>
      <c r="F22" s="366" t="s">
        <v>55</v>
      </c>
      <c r="G22" s="366" t="s">
        <v>58</v>
      </c>
      <c r="H22" s="238"/>
      <c r="I22" s="371">
        <v>601.5</v>
      </c>
      <c r="J22" s="371">
        <f>J43</f>
        <v>601.5</v>
      </c>
      <c r="K22" s="244">
        <f t="shared" si="0"/>
        <v>0</v>
      </c>
      <c r="L22" s="237"/>
    </row>
    <row r="23" spans="1:12">
      <c r="A23" s="369">
        <v>55</v>
      </c>
      <c r="B23" s="370" t="s">
        <v>76</v>
      </c>
      <c r="C23" s="370"/>
      <c r="D23" s="370"/>
      <c r="E23" s="234" t="s">
        <v>77</v>
      </c>
      <c r="F23" s="366" t="s">
        <v>55</v>
      </c>
      <c r="G23" s="366" t="s">
        <v>78</v>
      </c>
      <c r="H23" s="238"/>
      <c r="I23" s="371">
        <v>424.6</v>
      </c>
      <c r="J23" s="371">
        <f>'[2]03 Traject Vrij'!F16</f>
        <v>424.6</v>
      </c>
      <c r="K23" s="244">
        <f t="shared" si="0"/>
        <v>0</v>
      </c>
      <c r="L23" s="237" t="s">
        <v>79</v>
      </c>
    </row>
    <row r="24" spans="1:12">
      <c r="A24" s="369">
        <v>56</v>
      </c>
      <c r="B24" s="370" t="s">
        <v>80</v>
      </c>
      <c r="C24" s="370"/>
      <c r="D24" s="370"/>
      <c r="E24" s="234" t="s">
        <v>81</v>
      </c>
      <c r="F24" s="366" t="s">
        <v>55</v>
      </c>
      <c r="G24" s="366" t="s">
        <v>56</v>
      </c>
      <c r="H24" s="238"/>
      <c r="I24" s="371">
        <v>1061.4000000000001</v>
      </c>
      <c r="J24" s="371">
        <f>J21*3</f>
        <v>1061.4000000000001</v>
      </c>
      <c r="K24" s="244">
        <f t="shared" si="0"/>
        <v>0</v>
      </c>
      <c r="L24" s="237" t="s">
        <v>79</v>
      </c>
    </row>
    <row r="25" spans="1:12">
      <c r="A25" s="369">
        <v>55</v>
      </c>
      <c r="B25" s="370" t="s">
        <v>82</v>
      </c>
      <c r="C25" s="370"/>
      <c r="D25" s="370"/>
      <c r="E25" s="234" t="s">
        <v>77</v>
      </c>
      <c r="F25" s="366" t="s">
        <v>55</v>
      </c>
      <c r="G25" s="366" t="s">
        <v>83</v>
      </c>
      <c r="H25" s="238"/>
      <c r="I25" s="371">
        <v>721.8</v>
      </c>
      <c r="J25" s="371">
        <f>'[2]03 Traject Vrij'!L16</f>
        <v>721.8</v>
      </c>
      <c r="K25" s="244">
        <f t="shared" si="0"/>
        <v>0</v>
      </c>
      <c r="L25" s="237" t="s">
        <v>79</v>
      </c>
    </row>
    <row r="26" spans="1:12">
      <c r="A26" s="369">
        <v>56</v>
      </c>
      <c r="B26" s="370" t="s">
        <v>84</v>
      </c>
      <c r="C26" s="370"/>
      <c r="D26" s="370"/>
      <c r="E26" s="234" t="s">
        <v>81</v>
      </c>
      <c r="F26" s="366" t="s">
        <v>85</v>
      </c>
      <c r="G26" s="366" t="s">
        <v>83</v>
      </c>
      <c r="H26" s="238"/>
      <c r="I26" s="371">
        <v>1804.5</v>
      </c>
      <c r="J26" s="375">
        <f>3*J22</f>
        <v>1804.5</v>
      </c>
      <c r="K26" s="244">
        <f t="shared" si="0"/>
        <v>0</v>
      </c>
      <c r="L26" s="237" t="s">
        <v>79</v>
      </c>
    </row>
    <row r="27" spans="1:12">
      <c r="A27" s="382" t="s">
        <v>86</v>
      </c>
      <c r="B27" s="383" t="s">
        <v>87</v>
      </c>
      <c r="C27" s="383"/>
      <c r="D27" s="383"/>
      <c r="E27" s="248" t="s">
        <v>88</v>
      </c>
      <c r="F27" s="384" t="s">
        <v>70</v>
      </c>
      <c r="G27" s="383" t="s">
        <v>70</v>
      </c>
      <c r="H27" s="249"/>
      <c r="I27" s="385">
        <v>67.199999999999989</v>
      </c>
      <c r="J27" s="385">
        <f>12*J38</f>
        <v>67.199999999999989</v>
      </c>
      <c r="K27" s="250">
        <f t="shared" si="0"/>
        <v>0</v>
      </c>
      <c r="L27" s="237"/>
    </row>
    <row r="28" spans="1:12">
      <c r="A28" s="369" t="s">
        <v>89</v>
      </c>
      <c r="B28" s="370" t="s">
        <v>90</v>
      </c>
      <c r="C28" s="370"/>
      <c r="D28" s="370"/>
      <c r="E28" s="234" t="s">
        <v>91</v>
      </c>
      <c r="F28" s="366"/>
      <c r="G28" s="366" t="s">
        <v>56</v>
      </c>
      <c r="H28" s="238"/>
      <c r="I28" s="371">
        <v>27.5</v>
      </c>
      <c r="J28" s="371">
        <f>I28</f>
        <v>27.5</v>
      </c>
      <c r="K28" s="244">
        <f t="shared" si="0"/>
        <v>0</v>
      </c>
      <c r="L28" s="237"/>
    </row>
    <row r="29" spans="1:12">
      <c r="A29" s="369" t="s">
        <v>89</v>
      </c>
      <c r="B29" s="370" t="s">
        <v>92</v>
      </c>
      <c r="C29" s="370"/>
      <c r="D29" s="370"/>
      <c r="E29" s="234" t="s">
        <v>91</v>
      </c>
      <c r="F29" s="366"/>
      <c r="G29" s="366" t="s">
        <v>58</v>
      </c>
      <c r="H29" s="238"/>
      <c r="I29" s="371">
        <v>53.7</v>
      </c>
      <c r="J29" s="371">
        <f>I29</f>
        <v>53.7</v>
      </c>
      <c r="K29" s="244">
        <f t="shared" si="0"/>
        <v>0</v>
      </c>
      <c r="L29" s="237"/>
    </row>
    <row r="30" spans="1:12">
      <c r="A30" s="372"/>
      <c r="B30" s="373"/>
      <c r="C30" s="373"/>
      <c r="D30" s="373"/>
      <c r="E30" s="241" t="s">
        <v>93</v>
      </c>
      <c r="F30" s="374"/>
      <c r="G30" s="374"/>
      <c r="H30" s="242"/>
      <c r="I30" s="375">
        <v>11.6</v>
      </c>
      <c r="J30" s="375">
        <f>ROUND(I30*(1+$B$6),1)</f>
        <v>11.6</v>
      </c>
      <c r="K30" s="245">
        <f t="shared" si="0"/>
        <v>0</v>
      </c>
      <c r="L30" s="237"/>
    </row>
    <row r="31" spans="1:12">
      <c r="A31" s="369"/>
      <c r="B31" s="370"/>
      <c r="C31" s="370"/>
      <c r="D31" s="370"/>
      <c r="E31" s="234" t="s">
        <v>94</v>
      </c>
      <c r="F31" s="366"/>
      <c r="G31" s="366"/>
      <c r="H31" s="238"/>
      <c r="I31" s="371">
        <v>10</v>
      </c>
      <c r="J31" s="371">
        <v>10</v>
      </c>
      <c r="K31" s="244">
        <f t="shared" si="0"/>
        <v>0</v>
      </c>
      <c r="L31" s="237"/>
    </row>
    <row r="32" spans="1:12">
      <c r="A32" s="369"/>
      <c r="B32" s="370"/>
      <c r="C32" s="370"/>
      <c r="D32" s="370"/>
      <c r="E32" s="234" t="s">
        <v>95</v>
      </c>
      <c r="F32" s="366"/>
      <c r="G32" s="366" t="s">
        <v>70</v>
      </c>
      <c r="H32" s="235"/>
      <c r="I32" s="371">
        <v>0</v>
      </c>
      <c r="J32" s="371">
        <v>0</v>
      </c>
      <c r="K32" s="244">
        <f t="shared" si="0"/>
        <v>0</v>
      </c>
      <c r="L32" s="237"/>
    </row>
    <row r="33" spans="1:12">
      <c r="A33" s="369"/>
      <c r="B33" s="370"/>
      <c r="C33" s="370"/>
      <c r="D33" s="370"/>
      <c r="E33" s="234" t="s">
        <v>96</v>
      </c>
      <c r="F33" s="366"/>
      <c r="G33" s="366" t="s">
        <v>70</v>
      </c>
      <c r="H33" s="238"/>
      <c r="I33" s="371">
        <v>2.2000000000000002</v>
      </c>
      <c r="J33" s="371">
        <f>J50</f>
        <v>2.2000000000000002</v>
      </c>
      <c r="K33" s="244">
        <f t="shared" si="0"/>
        <v>0</v>
      </c>
      <c r="L33" s="237"/>
    </row>
    <row r="34" spans="1:12">
      <c r="A34" s="369"/>
      <c r="B34" s="370"/>
      <c r="C34" s="370"/>
      <c r="D34" s="370"/>
      <c r="E34" s="234" t="s">
        <v>97</v>
      </c>
      <c r="F34" s="366"/>
      <c r="G34" s="366" t="s">
        <v>56</v>
      </c>
      <c r="H34" s="238"/>
      <c r="I34" s="371">
        <v>34.950000000000003</v>
      </c>
      <c r="J34" s="371">
        <f>J53</f>
        <v>34.950000000000003</v>
      </c>
      <c r="K34" s="244">
        <f t="shared" si="0"/>
        <v>0</v>
      </c>
      <c r="L34" s="251" t="s">
        <v>98</v>
      </c>
    </row>
    <row r="35" spans="1:12">
      <c r="A35" s="369"/>
      <c r="B35" s="370"/>
      <c r="C35" s="370"/>
      <c r="D35" s="370"/>
      <c r="E35" s="234" t="s">
        <v>97</v>
      </c>
      <c r="F35" s="366"/>
      <c r="G35" s="366" t="s">
        <v>58</v>
      </c>
      <c r="H35" s="238"/>
      <c r="I35" s="371">
        <v>43.95</v>
      </c>
      <c r="J35" s="371">
        <f>J53+J56</f>
        <v>43.95</v>
      </c>
      <c r="K35" s="244">
        <f t="shared" si="0"/>
        <v>0</v>
      </c>
      <c r="L35" s="251" t="s">
        <v>99</v>
      </c>
    </row>
    <row r="36" spans="1:12">
      <c r="A36" s="369"/>
      <c r="B36" s="370"/>
      <c r="C36" s="370"/>
      <c r="D36" s="370"/>
      <c r="E36" s="234" t="s">
        <v>100</v>
      </c>
      <c r="F36" s="366"/>
      <c r="G36" s="366" t="s">
        <v>56</v>
      </c>
      <c r="H36" s="238"/>
      <c r="I36" s="371">
        <v>38.35</v>
      </c>
      <c r="J36" s="371">
        <f>J53+J51</f>
        <v>38.35</v>
      </c>
      <c r="K36" s="244">
        <f t="shared" si="0"/>
        <v>0</v>
      </c>
      <c r="L36" s="251" t="s">
        <v>98</v>
      </c>
    </row>
    <row r="37" spans="1:12">
      <c r="A37" s="369"/>
      <c r="B37" s="370"/>
      <c r="C37" s="370"/>
      <c r="D37" s="370"/>
      <c r="E37" s="234" t="s">
        <v>100</v>
      </c>
      <c r="F37" s="366"/>
      <c r="G37" s="366" t="s">
        <v>58</v>
      </c>
      <c r="H37" s="238"/>
      <c r="I37" s="371">
        <v>47.35</v>
      </c>
      <c r="J37" s="371">
        <f>J53+J51+J56</f>
        <v>47.35</v>
      </c>
      <c r="K37" s="244">
        <f t="shared" si="0"/>
        <v>0</v>
      </c>
      <c r="L37" s="251" t="s">
        <v>99</v>
      </c>
    </row>
    <row r="38" spans="1:12">
      <c r="A38" s="369"/>
      <c r="B38" s="370"/>
      <c r="C38" s="370"/>
      <c r="D38" s="370"/>
      <c r="E38" s="234" t="s">
        <v>101</v>
      </c>
      <c r="F38" s="366"/>
      <c r="G38" s="366" t="s">
        <v>70</v>
      </c>
      <c r="H38" s="238"/>
      <c r="I38" s="371">
        <v>5.6</v>
      </c>
      <c r="J38" s="371">
        <f>J50+J51</f>
        <v>5.6</v>
      </c>
      <c r="K38" s="244">
        <f t="shared" si="0"/>
        <v>0</v>
      </c>
      <c r="L38" s="251"/>
    </row>
    <row r="39" spans="1:12">
      <c r="A39" s="369"/>
      <c r="B39" s="370"/>
      <c r="C39" s="370"/>
      <c r="D39" s="370"/>
      <c r="E39" s="234" t="s">
        <v>102</v>
      </c>
      <c r="F39" s="366"/>
      <c r="G39" s="366" t="s">
        <v>56</v>
      </c>
      <c r="H39" s="238"/>
      <c r="I39" s="371">
        <v>119.95</v>
      </c>
      <c r="J39" s="371">
        <f>J53+J54</f>
        <v>119.95</v>
      </c>
      <c r="K39" s="244">
        <f t="shared" si="0"/>
        <v>0</v>
      </c>
      <c r="L39" s="251" t="s">
        <v>103</v>
      </c>
    </row>
    <row r="40" spans="1:12">
      <c r="A40" s="369"/>
      <c r="B40" s="370"/>
      <c r="C40" s="370"/>
      <c r="D40" s="370"/>
      <c r="E40" s="234" t="s">
        <v>102</v>
      </c>
      <c r="F40" s="366"/>
      <c r="G40" s="366" t="s">
        <v>58</v>
      </c>
      <c r="H40" s="238"/>
      <c r="I40" s="371">
        <v>159.94999999999999</v>
      </c>
      <c r="J40" s="371">
        <f>J53+J54+J56+J57</f>
        <v>159.94999999999999</v>
      </c>
      <c r="K40" s="244">
        <f t="shared" si="0"/>
        <v>0</v>
      </c>
      <c r="L40" s="251" t="s">
        <v>104</v>
      </c>
    </row>
    <row r="41" spans="1:12">
      <c r="A41" s="369"/>
      <c r="B41" s="370"/>
      <c r="C41" s="370"/>
      <c r="D41" s="370"/>
      <c r="E41" s="234" t="s">
        <v>105</v>
      </c>
      <c r="F41" s="366"/>
      <c r="G41" s="366" t="s">
        <v>70</v>
      </c>
      <c r="H41" s="238"/>
      <c r="I41" s="371">
        <v>26.700000000000003</v>
      </c>
      <c r="J41" s="371">
        <f>J50+J51+J52</f>
        <v>26.700000000000003</v>
      </c>
      <c r="K41" s="244">
        <f t="shared" si="0"/>
        <v>0</v>
      </c>
      <c r="L41" s="251"/>
    </row>
    <row r="42" spans="1:12">
      <c r="A42" s="369"/>
      <c r="B42" s="370"/>
      <c r="C42" s="370"/>
      <c r="D42" s="370"/>
      <c r="E42" s="234" t="s">
        <v>106</v>
      </c>
      <c r="F42" s="366"/>
      <c r="G42" s="366" t="s">
        <v>56</v>
      </c>
      <c r="H42" s="238"/>
      <c r="I42" s="371">
        <v>353.8</v>
      </c>
      <c r="J42" s="371">
        <f>J53+J54+J55</f>
        <v>353.8</v>
      </c>
      <c r="K42" s="244">
        <f t="shared" si="0"/>
        <v>0</v>
      </c>
      <c r="L42" s="251"/>
    </row>
    <row r="43" spans="1:12">
      <c r="A43" s="369"/>
      <c r="B43" s="370"/>
      <c r="C43" s="370"/>
      <c r="D43" s="370"/>
      <c r="E43" s="234" t="s">
        <v>106</v>
      </c>
      <c r="F43" s="366"/>
      <c r="G43" s="366" t="s">
        <v>58</v>
      </c>
      <c r="H43" s="238"/>
      <c r="I43" s="371">
        <v>601.5</v>
      </c>
      <c r="J43" s="371">
        <f>SUM(J53:J58)</f>
        <v>601.5</v>
      </c>
      <c r="K43" s="252">
        <f>IF(J43&lt;&gt;0,(J43-I43)/I43,0)</f>
        <v>0</v>
      </c>
      <c r="L43" s="251"/>
    </row>
    <row r="44" spans="1:12">
      <c r="A44" s="374"/>
      <c r="B44" s="374"/>
      <c r="C44" s="374"/>
      <c r="D44" s="374"/>
      <c r="E44" s="241" t="s">
        <v>107</v>
      </c>
      <c r="F44" s="374"/>
      <c r="G44" s="374" t="s">
        <v>70</v>
      </c>
      <c r="H44" s="242"/>
      <c r="I44" s="375">
        <v>67.8</v>
      </c>
      <c r="J44" s="375">
        <f>I44</f>
        <v>67.8</v>
      </c>
      <c r="K44" s="245">
        <f>IF(J44&lt;&gt;0,(J44-I44)/I44,0)</f>
        <v>0</v>
      </c>
      <c r="L44" s="386"/>
    </row>
    <row r="45" spans="1:12">
      <c r="A45" s="369"/>
      <c r="B45" s="370"/>
      <c r="C45" s="370"/>
      <c r="D45" s="370"/>
      <c r="E45" s="234" t="s">
        <v>108</v>
      </c>
      <c r="F45" s="366" t="s">
        <v>70</v>
      </c>
      <c r="G45" s="366" t="s">
        <v>70</v>
      </c>
      <c r="H45" s="238"/>
      <c r="I45" s="387">
        <v>0.7</v>
      </c>
      <c r="J45" s="387">
        <f>'[2]02 ERET'!C20-1</f>
        <v>0.7</v>
      </c>
      <c r="K45" s="244">
        <f>IF(J45&lt;&gt;0,(J45-I45)/I45,0)</f>
        <v>0</v>
      </c>
      <c r="L45" s="253"/>
    </row>
    <row r="46" spans="1:12">
      <c r="A46" s="372"/>
      <c r="B46" s="373"/>
      <c r="C46" s="373"/>
      <c r="D46" s="373"/>
      <c r="E46" s="241" t="s">
        <v>109</v>
      </c>
      <c r="F46" s="374" t="s">
        <v>70</v>
      </c>
      <c r="G46" s="374" t="s">
        <v>70</v>
      </c>
      <c r="H46" s="242"/>
      <c r="I46" s="388">
        <v>0.7</v>
      </c>
      <c r="J46" s="388">
        <f>J45</f>
        <v>0.7</v>
      </c>
      <c r="K46" s="245">
        <f t="shared" ref="K46:K58" si="1">IF(J46&lt;&gt;0,(J46-I46)/I46,0)</f>
        <v>0</v>
      </c>
      <c r="L46" s="254"/>
    </row>
    <row r="47" spans="1:12">
      <c r="A47" s="369"/>
      <c r="B47" s="370"/>
      <c r="C47" s="370"/>
      <c r="D47" s="370"/>
      <c r="E47" s="234" t="s">
        <v>110</v>
      </c>
      <c r="F47" s="366" t="s">
        <v>55</v>
      </c>
      <c r="G47" s="366" t="s">
        <v>56</v>
      </c>
      <c r="H47" s="238"/>
      <c r="I47" s="389">
        <v>0</v>
      </c>
      <c r="J47" s="371">
        <f>ROUND(I47*(1+$B$5),1)</f>
        <v>0</v>
      </c>
      <c r="K47" s="244">
        <f t="shared" si="1"/>
        <v>0</v>
      </c>
      <c r="L47" s="255"/>
    </row>
    <row r="48" spans="1:12">
      <c r="A48" s="369"/>
      <c r="B48" s="370"/>
      <c r="C48" s="370"/>
      <c r="D48" s="370"/>
      <c r="E48" s="234" t="s">
        <v>111</v>
      </c>
      <c r="F48" s="366" t="s">
        <v>55</v>
      </c>
      <c r="G48" s="366" t="s">
        <v>56</v>
      </c>
      <c r="H48" s="238"/>
      <c r="I48" s="389">
        <v>0</v>
      </c>
      <c r="J48" s="371">
        <f>ROUND(I48*(1+$B$5),1)</f>
        <v>0</v>
      </c>
      <c r="K48" s="244">
        <f t="shared" si="1"/>
        <v>0</v>
      </c>
      <c r="L48" s="255"/>
    </row>
    <row r="49" spans="1:12">
      <c r="A49" s="369"/>
      <c r="B49" s="370"/>
      <c r="C49" s="370"/>
      <c r="D49" s="370"/>
      <c r="E49" s="234" t="s">
        <v>112</v>
      </c>
      <c r="F49" s="366" t="s">
        <v>55</v>
      </c>
      <c r="G49" s="366" t="s">
        <v>56</v>
      </c>
      <c r="H49" s="238"/>
      <c r="I49" s="389">
        <v>0</v>
      </c>
      <c r="J49" s="371">
        <f>ROUND(I49*(1+$B$5),1)</f>
        <v>0</v>
      </c>
      <c r="K49" s="244">
        <f t="shared" si="1"/>
        <v>0</v>
      </c>
      <c r="L49" s="255"/>
    </row>
    <row r="50" spans="1:12">
      <c r="A50" s="369"/>
      <c r="B50" s="370"/>
      <c r="C50" s="370"/>
      <c r="D50" s="370"/>
      <c r="E50" s="234" t="s">
        <v>113</v>
      </c>
      <c r="F50" s="366" t="s">
        <v>60</v>
      </c>
      <c r="G50" s="366" t="s">
        <v>56</v>
      </c>
      <c r="H50" s="238"/>
      <c r="I50" s="390">
        <v>2.2000000000000002</v>
      </c>
      <c r="J50" s="371">
        <f t="shared" ref="J50:J57" si="2">I50</f>
        <v>2.2000000000000002</v>
      </c>
      <c r="K50" s="244">
        <f t="shared" si="1"/>
        <v>0</v>
      </c>
      <c r="L50" s="255"/>
    </row>
    <row r="51" spans="1:12">
      <c r="A51" s="369"/>
      <c r="B51" s="370"/>
      <c r="C51" s="370"/>
      <c r="D51" s="370"/>
      <c r="E51" s="234" t="s">
        <v>114</v>
      </c>
      <c r="F51" s="366" t="s">
        <v>60</v>
      </c>
      <c r="G51" s="366" t="s">
        <v>56</v>
      </c>
      <c r="H51" s="238"/>
      <c r="I51" s="390">
        <v>3.4</v>
      </c>
      <c r="J51" s="371">
        <f t="shared" si="2"/>
        <v>3.4</v>
      </c>
      <c r="K51" s="244">
        <f t="shared" si="1"/>
        <v>0</v>
      </c>
      <c r="L51" s="255"/>
    </row>
    <row r="52" spans="1:12">
      <c r="A52" s="369"/>
      <c r="B52" s="370"/>
      <c r="C52" s="370"/>
      <c r="D52" s="370"/>
      <c r="E52" s="234" t="s">
        <v>115</v>
      </c>
      <c r="F52" s="366" t="s">
        <v>60</v>
      </c>
      <c r="G52" s="366" t="s">
        <v>56</v>
      </c>
      <c r="H52" s="238"/>
      <c r="I52" s="390">
        <v>21.1</v>
      </c>
      <c r="J52" s="371">
        <f t="shared" si="2"/>
        <v>21.1</v>
      </c>
      <c r="K52" s="244">
        <f t="shared" si="1"/>
        <v>0</v>
      </c>
      <c r="L52" s="255"/>
    </row>
    <row r="53" spans="1:12">
      <c r="A53" s="369"/>
      <c r="B53" s="370"/>
      <c r="C53" s="370"/>
      <c r="D53" s="370"/>
      <c r="E53" s="234" t="s">
        <v>116</v>
      </c>
      <c r="F53" s="366" t="s">
        <v>60</v>
      </c>
      <c r="G53" s="366" t="s">
        <v>56</v>
      </c>
      <c r="H53" s="238"/>
      <c r="I53" s="390">
        <v>34.950000000000003</v>
      </c>
      <c r="J53" s="371">
        <f t="shared" si="2"/>
        <v>34.950000000000003</v>
      </c>
      <c r="K53" s="244">
        <f t="shared" si="1"/>
        <v>0</v>
      </c>
      <c r="L53" s="255"/>
    </row>
    <row r="54" spans="1:12">
      <c r="A54" s="369"/>
      <c r="B54" s="370"/>
      <c r="C54" s="370"/>
      <c r="D54" s="370"/>
      <c r="E54" s="234" t="s">
        <v>117</v>
      </c>
      <c r="F54" s="366" t="s">
        <v>60</v>
      </c>
      <c r="G54" s="366" t="s">
        <v>56</v>
      </c>
      <c r="H54" s="238"/>
      <c r="I54" s="390">
        <v>85</v>
      </c>
      <c r="J54" s="371">
        <f t="shared" si="2"/>
        <v>85</v>
      </c>
      <c r="K54" s="244">
        <f t="shared" si="1"/>
        <v>0</v>
      </c>
      <c r="L54" s="255"/>
    </row>
    <row r="55" spans="1:12">
      <c r="A55" s="369"/>
      <c r="B55" s="370"/>
      <c r="C55" s="370"/>
      <c r="D55" s="370"/>
      <c r="E55" s="234" t="s">
        <v>118</v>
      </c>
      <c r="F55" s="366" t="s">
        <v>60</v>
      </c>
      <c r="G55" s="366" t="s">
        <v>56</v>
      </c>
      <c r="H55" s="238"/>
      <c r="I55" s="390">
        <v>233.85</v>
      </c>
      <c r="J55" s="371">
        <f t="shared" si="2"/>
        <v>233.85</v>
      </c>
      <c r="K55" s="244">
        <f t="shared" si="1"/>
        <v>0</v>
      </c>
      <c r="L55" s="255"/>
    </row>
    <row r="56" spans="1:12">
      <c r="A56" s="369"/>
      <c r="B56" s="370"/>
      <c r="C56" s="370"/>
      <c r="D56" s="370"/>
      <c r="E56" s="234" t="s">
        <v>119</v>
      </c>
      <c r="F56" s="366" t="s">
        <v>60</v>
      </c>
      <c r="G56" s="366" t="s">
        <v>58</v>
      </c>
      <c r="H56" s="238"/>
      <c r="I56" s="390">
        <v>9</v>
      </c>
      <c r="J56" s="371">
        <f t="shared" si="2"/>
        <v>9</v>
      </c>
      <c r="K56" s="244">
        <f t="shared" si="1"/>
        <v>0</v>
      </c>
      <c r="L56" s="237" t="s">
        <v>120</v>
      </c>
    </row>
    <row r="57" spans="1:12">
      <c r="A57" s="369"/>
      <c r="B57" s="370"/>
      <c r="C57" s="370"/>
      <c r="D57" s="370"/>
      <c r="E57" s="234" t="s">
        <v>121</v>
      </c>
      <c r="F57" s="366" t="s">
        <v>60</v>
      </c>
      <c r="G57" s="366" t="s">
        <v>58</v>
      </c>
      <c r="H57" s="238"/>
      <c r="I57" s="390">
        <v>31</v>
      </c>
      <c r="J57" s="371">
        <f t="shared" si="2"/>
        <v>31</v>
      </c>
      <c r="K57" s="244">
        <f t="shared" si="1"/>
        <v>0</v>
      </c>
      <c r="L57" s="237" t="s">
        <v>120</v>
      </c>
    </row>
    <row r="58" spans="1:12">
      <c r="A58" s="372"/>
      <c r="B58" s="373"/>
      <c r="C58" s="373"/>
      <c r="D58" s="373"/>
      <c r="E58" s="241" t="s">
        <v>122</v>
      </c>
      <c r="F58" s="374" t="s">
        <v>60</v>
      </c>
      <c r="G58" s="391" t="s">
        <v>58</v>
      </c>
      <c r="H58" s="242"/>
      <c r="I58" s="392">
        <v>207.7</v>
      </c>
      <c r="J58" s="375">
        <f>I58</f>
        <v>207.7</v>
      </c>
      <c r="K58" s="256">
        <f t="shared" si="1"/>
        <v>0</v>
      </c>
      <c r="L58" s="237" t="s">
        <v>120</v>
      </c>
    </row>
    <row r="59" spans="1:12" ht="15.75" customHeight="1" thickBot="1">
      <c r="A59" s="372"/>
      <c r="B59" s="373"/>
      <c r="C59" s="373"/>
      <c r="D59" s="373"/>
      <c r="E59" s="257" t="s">
        <v>123</v>
      </c>
      <c r="F59" s="374"/>
      <c r="G59" s="374" t="s">
        <v>124</v>
      </c>
      <c r="H59" s="242"/>
      <c r="I59" s="258">
        <v>1.08</v>
      </c>
      <c r="J59" s="258">
        <v>1.08</v>
      </c>
      <c r="K59" s="245">
        <f t="shared" si="0"/>
        <v>0</v>
      </c>
      <c r="L59" s="259"/>
    </row>
    <row r="60" spans="1:12" ht="15" customHeight="1">
      <c r="A60" s="260" t="s">
        <v>125</v>
      </c>
      <c r="B60" s="261"/>
      <c r="C60" s="370"/>
      <c r="D60" s="370"/>
      <c r="E60" s="366"/>
      <c r="F60" s="366"/>
      <c r="G60" s="366"/>
      <c r="H60" s="366"/>
      <c r="I60" s="368"/>
      <c r="J60" s="368"/>
      <c r="K60" s="220"/>
      <c r="L60" s="366"/>
    </row>
    <row r="61" spans="1:12">
      <c r="A61" s="370"/>
      <c r="B61" s="370"/>
      <c r="C61" s="370"/>
      <c r="D61" s="370"/>
      <c r="E61" s="366"/>
      <c r="F61" s="366"/>
      <c r="G61" s="366"/>
      <c r="H61" s="366"/>
      <c r="I61" s="368"/>
      <c r="J61" s="393"/>
      <c r="K61" s="220"/>
      <c r="L61" s="366"/>
    </row>
    <row r="62" spans="1:12">
      <c r="A62" s="370"/>
      <c r="B62" s="370"/>
      <c r="C62" s="370"/>
      <c r="D62" s="370"/>
      <c r="E62" s="366"/>
      <c r="F62" s="366"/>
      <c r="G62" s="366"/>
      <c r="H62" s="366"/>
      <c r="I62" s="368"/>
      <c r="J62" s="393"/>
      <c r="K62" s="220"/>
      <c r="L62" s="366"/>
    </row>
    <row r="63" spans="1:12" ht="23.25">
      <c r="A63" s="262" t="s">
        <v>126</v>
      </c>
      <c r="B63" s="370"/>
      <c r="C63" s="366"/>
      <c r="D63" s="366"/>
      <c r="E63" s="366"/>
      <c r="F63" s="366"/>
      <c r="G63" s="366"/>
      <c r="H63" s="366"/>
      <c r="I63" s="368"/>
      <c r="J63" s="368"/>
      <c r="K63" s="220"/>
      <c r="L63" s="366"/>
    </row>
    <row r="64" spans="1:12" ht="19.5" thickBot="1">
      <c r="A64" s="731" t="s">
        <v>127</v>
      </c>
      <c r="B64" s="732"/>
      <c r="C64" s="731" t="s">
        <v>128</v>
      </c>
      <c r="D64" s="732"/>
      <c r="E64" s="394"/>
      <c r="F64" s="394"/>
      <c r="G64" s="394"/>
      <c r="H64" s="394"/>
      <c r="I64" s="263"/>
      <c r="J64" s="263"/>
      <c r="K64" s="264"/>
      <c r="L64" s="366"/>
    </row>
    <row r="65" spans="1:12" s="233" customFormat="1" ht="18" customHeight="1">
      <c r="A65" s="227" t="s">
        <v>45</v>
      </c>
      <c r="B65" s="265" t="s">
        <v>46</v>
      </c>
      <c r="C65" s="227" t="s">
        <v>45</v>
      </c>
      <c r="D65" s="265" t="s">
        <v>46</v>
      </c>
      <c r="E65" s="229" t="s">
        <v>1</v>
      </c>
      <c r="F65" s="229" t="s">
        <v>47</v>
      </c>
      <c r="G65" s="229" t="s">
        <v>48</v>
      </c>
      <c r="H65" s="229"/>
      <c r="I65" s="230" t="s">
        <v>49</v>
      </c>
      <c r="J65" s="230" t="s">
        <v>50</v>
      </c>
      <c r="K65" s="266" t="s">
        <v>51</v>
      </c>
      <c r="L65" s="232" t="s">
        <v>52</v>
      </c>
    </row>
    <row r="66" spans="1:12">
      <c r="A66" s="369">
        <v>85</v>
      </c>
      <c r="B66" s="395" t="s">
        <v>129</v>
      </c>
      <c r="C66" s="267">
        <v>405</v>
      </c>
      <c r="D66" s="268" t="s">
        <v>130</v>
      </c>
      <c r="E66" s="261" t="s">
        <v>131</v>
      </c>
      <c r="F66" s="366"/>
      <c r="G66" s="366" t="s">
        <v>56</v>
      </c>
      <c r="H66" s="396"/>
      <c r="I66" s="371">
        <v>58.8</v>
      </c>
      <c r="J66" s="371">
        <f>'[2]02 ERET'!H17*2</f>
        <v>58.8</v>
      </c>
      <c r="K66" s="269">
        <f t="shared" ref="K66:K88" si="3">IF(J66&lt;&gt;0,(J66-I66)/I66,0)</f>
        <v>0</v>
      </c>
      <c r="L66" s="270"/>
    </row>
    <row r="67" spans="1:12">
      <c r="A67" s="369">
        <v>85</v>
      </c>
      <c r="B67" s="395" t="s">
        <v>132</v>
      </c>
      <c r="C67" s="267">
        <v>405</v>
      </c>
      <c r="D67" s="268" t="s">
        <v>130</v>
      </c>
      <c r="E67" s="261" t="s">
        <v>133</v>
      </c>
      <c r="F67" s="366"/>
      <c r="G67" s="366" t="s">
        <v>58</v>
      </c>
      <c r="H67" s="397"/>
      <c r="I67" s="371">
        <v>99.96</v>
      </c>
      <c r="J67" s="371">
        <f>'[2]02 ERET'!M17*2</f>
        <v>99.96</v>
      </c>
      <c r="K67" s="269">
        <f t="shared" si="3"/>
        <v>0</v>
      </c>
      <c r="L67" s="270"/>
    </row>
    <row r="68" spans="1:12">
      <c r="A68" s="733" t="s">
        <v>134</v>
      </c>
      <c r="B68" s="734"/>
      <c r="C68" s="370">
        <v>427</v>
      </c>
      <c r="D68" s="395">
        <v>5170</v>
      </c>
      <c r="E68" s="261" t="s">
        <v>135</v>
      </c>
      <c r="F68" s="366"/>
      <c r="G68" s="366" t="s">
        <v>56</v>
      </c>
      <c r="H68" s="397"/>
      <c r="I68" s="371">
        <v>20</v>
      </c>
      <c r="J68" s="371">
        <v>20</v>
      </c>
      <c r="K68" s="269">
        <f t="shared" si="3"/>
        <v>0</v>
      </c>
      <c r="L68" s="237"/>
    </row>
    <row r="69" spans="1:12">
      <c r="A69" s="369"/>
      <c r="B69" s="395"/>
      <c r="C69" s="370">
        <v>984</v>
      </c>
      <c r="D69" s="395">
        <v>5325</v>
      </c>
      <c r="E69" s="261" t="s">
        <v>136</v>
      </c>
      <c r="F69" s="366"/>
      <c r="G69" s="366" t="s">
        <v>56</v>
      </c>
      <c r="H69" s="397"/>
      <c r="I69" s="371">
        <v>7.95</v>
      </c>
      <c r="J69" s="371">
        <f>I69</f>
        <v>7.95</v>
      </c>
      <c r="K69" s="269">
        <f t="shared" si="3"/>
        <v>0</v>
      </c>
      <c r="L69" s="237"/>
    </row>
    <row r="70" spans="1:12">
      <c r="A70" s="372">
        <v>84</v>
      </c>
      <c r="B70" s="391" t="s">
        <v>137</v>
      </c>
      <c r="C70" s="373">
        <v>404</v>
      </c>
      <c r="D70" s="398">
        <v>5144</v>
      </c>
      <c r="E70" s="271" t="s">
        <v>138</v>
      </c>
      <c r="F70" s="374"/>
      <c r="G70" s="374" t="s">
        <v>139</v>
      </c>
      <c r="H70" s="399"/>
      <c r="I70" s="375">
        <v>2.5</v>
      </c>
      <c r="J70" s="375">
        <v>2.5</v>
      </c>
      <c r="K70" s="272">
        <f t="shared" si="3"/>
        <v>0</v>
      </c>
      <c r="L70" s="270"/>
    </row>
    <row r="71" spans="1:12">
      <c r="A71" s="400"/>
      <c r="B71" s="401"/>
      <c r="C71" s="377">
        <v>425</v>
      </c>
      <c r="D71" s="402" t="s">
        <v>140</v>
      </c>
      <c r="E71" s="273" t="s">
        <v>141</v>
      </c>
      <c r="F71" s="380" t="s">
        <v>55</v>
      </c>
      <c r="G71" s="380" t="s">
        <v>56</v>
      </c>
      <c r="H71" s="396"/>
      <c r="I71" s="381">
        <v>4.9000000000000004</v>
      </c>
      <c r="J71" s="381">
        <f>'[2]02 ERET'!H39</f>
        <v>4.9000000000000004</v>
      </c>
      <c r="K71" s="274">
        <f t="shared" si="3"/>
        <v>0</v>
      </c>
      <c r="L71" s="237"/>
    </row>
    <row r="72" spans="1:12">
      <c r="A72" s="403"/>
      <c r="B72" s="404"/>
      <c r="C72" s="369">
        <v>425</v>
      </c>
      <c r="D72" s="395" t="s">
        <v>142</v>
      </c>
      <c r="E72" s="261" t="s">
        <v>141</v>
      </c>
      <c r="F72" s="366" t="s">
        <v>55</v>
      </c>
      <c r="G72" s="366" t="s">
        <v>58</v>
      </c>
      <c r="H72" s="397"/>
      <c r="I72" s="371">
        <v>8.33</v>
      </c>
      <c r="J72" s="371">
        <f>'[2]02 ERET'!M39</f>
        <v>8.33</v>
      </c>
      <c r="K72" s="269">
        <f t="shared" si="3"/>
        <v>0</v>
      </c>
      <c r="L72" s="237"/>
    </row>
    <row r="73" spans="1:12">
      <c r="A73" s="403"/>
      <c r="B73" s="404"/>
      <c r="C73" s="369">
        <v>426</v>
      </c>
      <c r="D73" s="395" t="s">
        <v>143</v>
      </c>
      <c r="E73" s="261" t="s">
        <v>144</v>
      </c>
      <c r="F73" s="366" t="s">
        <v>55</v>
      </c>
      <c r="G73" s="366" t="s">
        <v>56</v>
      </c>
      <c r="H73" s="397"/>
      <c r="I73" s="371">
        <v>4.9000000000000004</v>
      </c>
      <c r="J73" s="371">
        <f>'[2]02 ERET'!H39</f>
        <v>4.9000000000000004</v>
      </c>
      <c r="K73" s="269">
        <f t="shared" si="3"/>
        <v>0</v>
      </c>
      <c r="L73" s="237"/>
    </row>
    <row r="74" spans="1:12">
      <c r="A74" s="405"/>
      <c r="B74" s="391"/>
      <c r="C74" s="372">
        <v>426</v>
      </c>
      <c r="D74" s="398" t="s">
        <v>145</v>
      </c>
      <c r="E74" s="271" t="s">
        <v>144</v>
      </c>
      <c r="F74" s="374" t="s">
        <v>55</v>
      </c>
      <c r="G74" s="374" t="s">
        <v>58</v>
      </c>
      <c r="H74" s="399"/>
      <c r="I74" s="371">
        <v>8.33</v>
      </c>
      <c r="J74" s="371">
        <f>'[2]02 ERET'!M39</f>
        <v>8.33</v>
      </c>
      <c r="K74" s="272">
        <f t="shared" si="3"/>
        <v>0</v>
      </c>
      <c r="L74" s="237"/>
    </row>
    <row r="75" spans="1:12">
      <c r="A75" s="377"/>
      <c r="B75" s="402"/>
      <c r="C75" s="377">
        <v>988</v>
      </c>
      <c r="D75" s="402">
        <v>5301</v>
      </c>
      <c r="E75" s="273" t="s">
        <v>146</v>
      </c>
      <c r="F75" s="380" t="s">
        <v>55</v>
      </c>
      <c r="G75" s="380" t="s">
        <v>56</v>
      </c>
      <c r="H75" s="396"/>
      <c r="I75" s="381">
        <v>34</v>
      </c>
      <c r="J75" s="381">
        <f>I75</f>
        <v>34</v>
      </c>
      <c r="K75" s="274">
        <f t="shared" si="3"/>
        <v>0</v>
      </c>
      <c r="L75" s="237"/>
    </row>
    <row r="76" spans="1:12" s="280" customFormat="1">
      <c r="A76" s="275"/>
      <c r="B76" s="276"/>
      <c r="C76" s="372">
        <v>988</v>
      </c>
      <c r="D76" s="398">
        <v>5301</v>
      </c>
      <c r="E76" s="277" t="s">
        <v>147</v>
      </c>
      <c r="F76" s="278" t="s">
        <v>55</v>
      </c>
      <c r="G76" s="278" t="s">
        <v>56</v>
      </c>
      <c r="H76" s="279"/>
      <c r="I76" s="375">
        <v>4</v>
      </c>
      <c r="J76" s="375">
        <v>4</v>
      </c>
      <c r="K76" s="272">
        <f t="shared" si="3"/>
        <v>0</v>
      </c>
      <c r="L76" s="237"/>
    </row>
    <row r="77" spans="1:12">
      <c r="A77" s="377"/>
      <c r="B77" s="402"/>
      <c r="C77" s="377">
        <v>481</v>
      </c>
      <c r="D77" s="402" t="s">
        <v>148</v>
      </c>
      <c r="E77" s="273" t="s">
        <v>149</v>
      </c>
      <c r="F77" s="380"/>
      <c r="G77" s="380" t="s">
        <v>56</v>
      </c>
      <c r="H77" s="396"/>
      <c r="I77" s="381">
        <v>18</v>
      </c>
      <c r="J77" s="381">
        <f t="shared" ref="J77:J86" si="4">I77</f>
        <v>18</v>
      </c>
      <c r="K77" s="274">
        <f t="shared" si="3"/>
        <v>0</v>
      </c>
      <c r="L77" s="281"/>
    </row>
    <row r="78" spans="1:12">
      <c r="A78" s="369"/>
      <c r="B78" s="395"/>
      <c r="C78" s="369">
        <v>482</v>
      </c>
      <c r="D78" s="395" t="s">
        <v>150</v>
      </c>
      <c r="E78" s="261" t="s">
        <v>151</v>
      </c>
      <c r="F78" s="366"/>
      <c r="G78" s="366" t="s">
        <v>56</v>
      </c>
      <c r="H78" s="397"/>
      <c r="I78" s="371">
        <v>24</v>
      </c>
      <c r="J78" s="371">
        <f t="shared" si="4"/>
        <v>24</v>
      </c>
      <c r="K78" s="269">
        <f t="shared" si="3"/>
        <v>0</v>
      </c>
      <c r="L78" s="281"/>
    </row>
    <row r="79" spans="1:12">
      <c r="A79" s="372"/>
      <c r="B79" s="398"/>
      <c r="C79" s="372">
        <v>483</v>
      </c>
      <c r="D79" s="398" t="s">
        <v>152</v>
      </c>
      <c r="E79" s="257" t="s">
        <v>153</v>
      </c>
      <c r="F79" s="374"/>
      <c r="G79" s="391" t="s">
        <v>56</v>
      </c>
      <c r="H79" s="399"/>
      <c r="I79" s="282">
        <v>30</v>
      </c>
      <c r="J79" s="282">
        <f t="shared" si="4"/>
        <v>30</v>
      </c>
      <c r="K79" s="272">
        <f t="shared" si="3"/>
        <v>0</v>
      </c>
      <c r="L79" s="281"/>
    </row>
    <row r="80" spans="1:12">
      <c r="A80" s="377"/>
      <c r="B80" s="402"/>
      <c r="C80" s="377">
        <v>471</v>
      </c>
      <c r="D80" s="378" t="s">
        <v>154</v>
      </c>
      <c r="E80" s="283" t="s">
        <v>155</v>
      </c>
      <c r="F80" s="284"/>
      <c r="G80" s="285" t="s">
        <v>56</v>
      </c>
      <c r="H80" s="286"/>
      <c r="I80" s="287">
        <v>21</v>
      </c>
      <c r="J80" s="287">
        <f t="shared" si="4"/>
        <v>21</v>
      </c>
      <c r="K80" s="288">
        <f t="shared" si="3"/>
        <v>0</v>
      </c>
      <c r="L80" s="281"/>
    </row>
    <row r="81" spans="1:12">
      <c r="A81" s="369"/>
      <c r="B81" s="395"/>
      <c r="C81" s="369">
        <v>472</v>
      </c>
      <c r="D81" s="370" t="s">
        <v>156</v>
      </c>
      <c r="E81" s="289" t="s">
        <v>157</v>
      </c>
      <c r="F81" s="290"/>
      <c r="G81" s="291" t="s">
        <v>56</v>
      </c>
      <c r="H81" s="292"/>
      <c r="I81" s="293">
        <v>31.5</v>
      </c>
      <c r="J81" s="293">
        <f t="shared" si="4"/>
        <v>31.5</v>
      </c>
      <c r="K81" s="288">
        <f t="shared" si="3"/>
        <v>0</v>
      </c>
      <c r="L81" s="281"/>
    </row>
    <row r="82" spans="1:12">
      <c r="A82" s="369"/>
      <c r="B82" s="395"/>
      <c r="C82" s="369">
        <v>473</v>
      </c>
      <c r="D82" s="370" t="s">
        <v>158</v>
      </c>
      <c r="E82" s="289" t="s">
        <v>159</v>
      </c>
      <c r="F82" s="290"/>
      <c r="G82" s="291" t="s">
        <v>56</v>
      </c>
      <c r="H82" s="292"/>
      <c r="I82" s="293">
        <v>40.5</v>
      </c>
      <c r="J82" s="293">
        <f t="shared" si="4"/>
        <v>40.5</v>
      </c>
      <c r="K82" s="294">
        <f t="shared" si="3"/>
        <v>0</v>
      </c>
      <c r="L82" s="281"/>
    </row>
    <row r="83" spans="1:12">
      <c r="A83" s="400"/>
      <c r="B83" s="402"/>
      <c r="C83" s="377">
        <v>440</v>
      </c>
      <c r="D83" s="378" t="s">
        <v>160</v>
      </c>
      <c r="E83" s="295" t="s">
        <v>161</v>
      </c>
      <c r="F83" s="380"/>
      <c r="G83" s="380" t="s">
        <v>56</v>
      </c>
      <c r="H83" s="286"/>
      <c r="I83" s="381">
        <v>70</v>
      </c>
      <c r="J83" s="381">
        <f t="shared" si="4"/>
        <v>70</v>
      </c>
      <c r="K83" s="274">
        <f t="shared" si="3"/>
        <v>0</v>
      </c>
      <c r="L83" s="237"/>
    </row>
    <row r="84" spans="1:12">
      <c r="A84" s="405"/>
      <c r="B84" s="398"/>
      <c r="C84" s="372">
        <v>443</v>
      </c>
      <c r="D84" s="373" t="s">
        <v>162</v>
      </c>
      <c r="E84" s="257" t="s">
        <v>163</v>
      </c>
      <c r="F84" s="374"/>
      <c r="G84" s="374" t="s">
        <v>56</v>
      </c>
      <c r="H84" s="399"/>
      <c r="I84" s="375">
        <v>48</v>
      </c>
      <c r="J84" s="375">
        <f t="shared" si="4"/>
        <v>48</v>
      </c>
      <c r="K84" s="272">
        <f t="shared" si="3"/>
        <v>0</v>
      </c>
      <c r="L84" s="237"/>
    </row>
    <row r="85" spans="1:12">
      <c r="A85" s="403"/>
      <c r="B85" s="395"/>
      <c r="C85" s="369">
        <v>491</v>
      </c>
      <c r="D85" s="370">
        <v>5256</v>
      </c>
      <c r="E85" s="296" t="s">
        <v>164</v>
      </c>
      <c r="F85" s="366"/>
      <c r="G85" s="366" t="s">
        <v>56</v>
      </c>
      <c r="H85" s="397"/>
      <c r="I85" s="371">
        <v>4.7</v>
      </c>
      <c r="J85" s="371">
        <f t="shared" si="4"/>
        <v>4.7</v>
      </c>
      <c r="K85" s="269">
        <f t="shared" si="3"/>
        <v>0</v>
      </c>
      <c r="L85" s="297"/>
    </row>
    <row r="86" spans="1:12">
      <c r="A86" s="403"/>
      <c r="B86" s="395"/>
      <c r="C86" s="369">
        <v>491</v>
      </c>
      <c r="D86" s="370">
        <v>5256</v>
      </c>
      <c r="E86" s="296" t="s">
        <v>164</v>
      </c>
      <c r="F86" s="366"/>
      <c r="G86" s="366" t="s">
        <v>58</v>
      </c>
      <c r="H86" s="397"/>
      <c r="I86" s="371">
        <v>6.4</v>
      </c>
      <c r="J86" s="371">
        <f t="shared" si="4"/>
        <v>6.4</v>
      </c>
      <c r="K86" s="269">
        <f t="shared" si="3"/>
        <v>0</v>
      </c>
      <c r="L86" s="297"/>
    </row>
    <row r="87" spans="1:12">
      <c r="A87" s="403"/>
      <c r="B87" s="395"/>
      <c r="C87" s="369">
        <v>493</v>
      </c>
      <c r="D87" s="370">
        <v>5258</v>
      </c>
      <c r="E87" s="296" t="s">
        <v>165</v>
      </c>
      <c r="F87" s="366"/>
      <c r="G87" s="366" t="s">
        <v>56</v>
      </c>
      <c r="H87" s="397"/>
      <c r="I87" s="371">
        <v>1</v>
      </c>
      <c r="J87" s="371">
        <v>1</v>
      </c>
      <c r="K87" s="269">
        <f t="shared" si="3"/>
        <v>0</v>
      </c>
      <c r="L87" s="297"/>
    </row>
    <row r="88" spans="1:12">
      <c r="A88" s="403"/>
      <c r="B88" s="395"/>
      <c r="C88" s="369">
        <v>492</v>
      </c>
      <c r="D88" s="370">
        <v>5257</v>
      </c>
      <c r="E88" s="296" t="s">
        <v>166</v>
      </c>
      <c r="F88" s="366"/>
      <c r="G88" s="366" t="s">
        <v>56</v>
      </c>
      <c r="H88" s="397"/>
      <c r="I88" s="293">
        <v>22.3</v>
      </c>
      <c r="J88" s="371">
        <f>I88</f>
        <v>22.3</v>
      </c>
      <c r="K88" s="269">
        <f t="shared" si="3"/>
        <v>0</v>
      </c>
      <c r="L88" s="297"/>
    </row>
    <row r="89" spans="1:12">
      <c r="A89" s="369"/>
      <c r="B89" s="395"/>
      <c r="C89" s="369">
        <v>492</v>
      </c>
      <c r="D89" s="370">
        <v>5257</v>
      </c>
      <c r="E89" s="296" t="s">
        <v>166</v>
      </c>
      <c r="F89" s="366"/>
      <c r="G89" s="366" t="s">
        <v>58</v>
      </c>
      <c r="H89" s="397"/>
      <c r="I89" s="371">
        <v>30.4</v>
      </c>
      <c r="J89" s="371">
        <f>I89</f>
        <v>30.4</v>
      </c>
      <c r="K89" s="269">
        <f>IF(J89&lt;&gt;0,(J89-I89)/I89,0)</f>
        <v>0</v>
      </c>
      <c r="L89" s="297"/>
    </row>
    <row r="90" spans="1:12" ht="15.75" thickBot="1">
      <c r="A90" s="370"/>
      <c r="B90" s="370"/>
      <c r="C90" s="370">
        <v>494</v>
      </c>
      <c r="D90" s="370">
        <v>5259</v>
      </c>
      <c r="E90" s="296" t="s">
        <v>167</v>
      </c>
      <c r="F90" s="366"/>
      <c r="G90" s="391"/>
      <c r="H90" s="406"/>
      <c r="I90" s="407">
        <v>3.5</v>
      </c>
      <c r="J90" s="407">
        <f>I90</f>
        <v>3.5</v>
      </c>
      <c r="K90" s="272">
        <f>IF(J90&lt;&gt;0,(J90-I90)/I90,0)</f>
        <v>0</v>
      </c>
      <c r="L90" s="298"/>
    </row>
    <row r="91" spans="1:12">
      <c r="A91" s="378"/>
      <c r="B91" s="378"/>
      <c r="C91" s="378"/>
      <c r="D91" s="378"/>
      <c r="E91" s="378"/>
      <c r="F91" s="380"/>
      <c r="G91" s="380"/>
      <c r="H91" s="380"/>
      <c r="I91" s="217"/>
      <c r="J91" s="217"/>
      <c r="K91" s="220"/>
      <c r="L91" s="366"/>
    </row>
    <row r="92" spans="1:12" ht="23.25">
      <c r="A92" s="262" t="s">
        <v>168</v>
      </c>
      <c r="B92" s="370"/>
      <c r="C92" s="366"/>
      <c r="D92" s="366"/>
      <c r="E92" s="366"/>
      <c r="F92" s="366"/>
      <c r="G92" s="366"/>
      <c r="H92" s="366"/>
      <c r="I92" s="368"/>
      <c r="J92" s="368"/>
      <c r="K92" s="220"/>
      <c r="L92" s="366"/>
    </row>
    <row r="93" spans="1:12" ht="19.5" thickBot="1">
      <c r="A93" s="731" t="s">
        <v>127</v>
      </c>
      <c r="B93" s="732"/>
      <c r="C93" s="731" t="s">
        <v>128</v>
      </c>
      <c r="D93" s="732"/>
      <c r="E93" s="394"/>
      <c r="F93" s="394"/>
      <c r="G93" s="394"/>
      <c r="H93" s="394"/>
      <c r="I93" s="263"/>
      <c r="J93" s="263"/>
      <c r="K93" s="264"/>
      <c r="L93" s="366"/>
    </row>
    <row r="94" spans="1:12" ht="18.75">
      <c r="A94" s="227" t="s">
        <v>45</v>
      </c>
      <c r="B94" s="265" t="s">
        <v>46</v>
      </c>
      <c r="C94" s="227" t="s">
        <v>45</v>
      </c>
      <c r="D94" s="265" t="s">
        <v>46</v>
      </c>
      <c r="E94" s="229" t="s">
        <v>1</v>
      </c>
      <c r="F94" s="229" t="s">
        <v>47</v>
      </c>
      <c r="G94" s="229" t="s">
        <v>48</v>
      </c>
      <c r="H94" s="229"/>
      <c r="I94" s="230" t="s">
        <v>49</v>
      </c>
      <c r="J94" s="230" t="s">
        <v>50</v>
      </c>
      <c r="K94" s="266" t="s">
        <v>51</v>
      </c>
      <c r="L94" s="232" t="s">
        <v>52</v>
      </c>
    </row>
    <row r="95" spans="1:12">
      <c r="A95" s="369">
        <v>238</v>
      </c>
      <c r="B95" s="395"/>
      <c r="C95" s="267"/>
      <c r="D95" s="268"/>
      <c r="E95" s="217" t="s">
        <v>169</v>
      </c>
      <c r="F95" s="366"/>
      <c r="G95" s="366" t="s">
        <v>56</v>
      </c>
      <c r="H95" s="396"/>
      <c r="I95" s="371">
        <v>3.75</v>
      </c>
      <c r="J95" s="371">
        <v>3.75</v>
      </c>
      <c r="K95" s="244">
        <f>IF(J95&lt;&gt;0,(J95-I95)/I95,0)</f>
        <v>0</v>
      </c>
      <c r="L95" s="237"/>
    </row>
    <row r="96" spans="1:12" ht="15.75" thickBot="1">
      <c r="A96" s="372">
        <v>239</v>
      </c>
      <c r="B96" s="398"/>
      <c r="C96" s="299"/>
      <c r="D96" s="300"/>
      <c r="E96" s="301" t="s">
        <v>170</v>
      </c>
      <c r="F96" s="374"/>
      <c r="G96" s="374" t="s">
        <v>56</v>
      </c>
      <c r="H96" s="399"/>
      <c r="I96" s="407">
        <v>10.9</v>
      </c>
      <c r="J96" s="407">
        <f>ROUND(I96*(1+K69),1)</f>
        <v>10.9</v>
      </c>
      <c r="K96" s="245">
        <f>IF(J96&lt;&gt;0,(J96-I96)/I96,0)</f>
        <v>0</v>
      </c>
      <c r="L96" s="302"/>
    </row>
    <row r="97" spans="1:12">
      <c r="A97" s="370"/>
      <c r="B97" s="370"/>
      <c r="C97" s="370"/>
      <c r="D97" s="370"/>
      <c r="E97" s="370"/>
      <c r="F97" s="366"/>
      <c r="G97" s="393"/>
      <c r="H97" s="366"/>
      <c r="I97" s="217"/>
      <c r="J97" s="368"/>
      <c r="K97" s="366"/>
      <c r="L97" s="366"/>
    </row>
    <row r="98" spans="1:12" ht="23.25">
      <c r="A98" s="262" t="s">
        <v>171</v>
      </c>
      <c r="B98" s="370"/>
      <c r="C98" s="370"/>
      <c r="D98" s="370"/>
      <c r="E98" s="370"/>
      <c r="F98" s="366"/>
      <c r="G98" s="366"/>
      <c r="H98" s="366"/>
      <c r="I98" s="368"/>
      <c r="J98" s="368"/>
      <c r="K98" s="220"/>
      <c r="L98" s="366"/>
    </row>
    <row r="99" spans="1:12" ht="15.75" thickBot="1">
      <c r="A99" s="735" t="s">
        <v>127</v>
      </c>
      <c r="B99" s="736"/>
      <c r="C99" s="735" t="s">
        <v>172</v>
      </c>
      <c r="D99" s="736"/>
      <c r="E99" s="408"/>
      <c r="F99" s="408"/>
      <c r="G99" s="408"/>
      <c r="H99" s="408"/>
      <c r="I99" s="303"/>
      <c r="J99" s="303"/>
      <c r="K99" s="304"/>
      <c r="L99" s="366"/>
    </row>
    <row r="100" spans="1:12" s="233" customFormat="1" ht="18.75">
      <c r="A100" s="227" t="s">
        <v>45</v>
      </c>
      <c r="B100" s="265" t="s">
        <v>173</v>
      </c>
      <c r="C100" s="228" t="s">
        <v>45</v>
      </c>
      <c r="D100" s="265" t="s">
        <v>173</v>
      </c>
      <c r="E100" s="229" t="s">
        <v>174</v>
      </c>
      <c r="F100" s="229" t="s">
        <v>47</v>
      </c>
      <c r="G100" s="229" t="s">
        <v>48</v>
      </c>
      <c r="H100" s="229"/>
      <c r="I100" s="230" t="s">
        <v>49</v>
      </c>
      <c r="J100" s="230" t="s">
        <v>50</v>
      </c>
      <c r="K100" s="231" t="s">
        <v>51</v>
      </c>
      <c r="L100" s="232" t="s">
        <v>52</v>
      </c>
    </row>
    <row r="101" spans="1:12">
      <c r="A101" s="305">
        <v>122</v>
      </c>
      <c r="B101" s="306">
        <v>5137</v>
      </c>
      <c r="C101" s="370">
        <v>422</v>
      </c>
      <c r="D101" s="268">
        <v>5149</v>
      </c>
      <c r="E101" s="224" t="s">
        <v>175</v>
      </c>
      <c r="F101" s="366"/>
      <c r="G101" s="290" t="s">
        <v>176</v>
      </c>
      <c r="H101" s="286"/>
      <c r="I101" s="371">
        <v>2.9</v>
      </c>
      <c r="J101" s="371">
        <f>I101</f>
        <v>2.9</v>
      </c>
      <c r="K101" s="244">
        <f t="shared" ref="K101:K112" si="5">IF(J101&lt;&gt;0,(J101-I101)/I101,0)</f>
        <v>0</v>
      </c>
      <c r="L101" s="237"/>
    </row>
    <row r="102" spans="1:12">
      <c r="A102" s="369">
        <v>301</v>
      </c>
      <c r="B102" s="395">
        <v>5053</v>
      </c>
      <c r="C102" s="370">
        <v>423</v>
      </c>
      <c r="D102" s="395">
        <v>5160</v>
      </c>
      <c r="E102" s="224" t="s">
        <v>177</v>
      </c>
      <c r="F102" s="370"/>
      <c r="G102" s="290" t="s">
        <v>176</v>
      </c>
      <c r="H102" s="397"/>
      <c r="I102" s="371">
        <v>2.9</v>
      </c>
      <c r="J102" s="371">
        <f>I102</f>
        <v>2.9</v>
      </c>
      <c r="K102" s="244">
        <f t="shared" si="5"/>
        <v>0</v>
      </c>
      <c r="L102" s="237"/>
    </row>
    <row r="103" spans="1:12">
      <c r="A103" s="369">
        <v>302</v>
      </c>
      <c r="B103" s="395">
        <v>5054</v>
      </c>
      <c r="C103" s="370">
        <v>424</v>
      </c>
      <c r="D103" s="268">
        <v>5161</v>
      </c>
      <c r="E103" s="224" t="s">
        <v>178</v>
      </c>
      <c r="F103" s="370"/>
      <c r="G103" s="290" t="s">
        <v>176</v>
      </c>
      <c r="H103" s="397"/>
      <c r="I103" s="371">
        <v>5.8</v>
      </c>
      <c r="J103" s="371">
        <f>J101*2</f>
        <v>5.8</v>
      </c>
      <c r="K103" s="244">
        <f t="shared" si="5"/>
        <v>0</v>
      </c>
      <c r="L103" s="237"/>
    </row>
    <row r="104" spans="1:12">
      <c r="A104" s="369"/>
      <c r="B104" s="395"/>
      <c r="C104" s="370"/>
      <c r="D104" s="268"/>
      <c r="E104" s="224" t="s">
        <v>179</v>
      </c>
      <c r="F104" s="370"/>
      <c r="G104" s="290" t="s">
        <v>176</v>
      </c>
      <c r="H104" s="397"/>
      <c r="I104" s="371">
        <v>1.74</v>
      </c>
      <c r="J104" s="371">
        <f>J102*0.6</f>
        <v>1.74</v>
      </c>
      <c r="K104" s="244">
        <f t="shared" si="5"/>
        <v>0</v>
      </c>
      <c r="L104" s="237"/>
    </row>
    <row r="105" spans="1:12">
      <c r="A105" s="369">
        <v>303</v>
      </c>
      <c r="B105" s="395">
        <v>5055</v>
      </c>
      <c r="C105" s="725" t="s">
        <v>180</v>
      </c>
      <c r="D105" s="726"/>
      <c r="E105" s="224" t="s">
        <v>181</v>
      </c>
      <c r="F105" s="370"/>
      <c r="G105" s="290" t="s">
        <v>176</v>
      </c>
      <c r="H105" s="397"/>
      <c r="I105" s="371">
        <v>84.2</v>
      </c>
      <c r="J105" s="371">
        <f>I105</f>
        <v>84.2</v>
      </c>
      <c r="K105" s="244">
        <f t="shared" si="5"/>
        <v>0</v>
      </c>
      <c r="L105" s="237"/>
    </row>
    <row r="106" spans="1:12">
      <c r="A106" s="409">
        <v>304</v>
      </c>
      <c r="B106" s="410">
        <v>5058</v>
      </c>
      <c r="C106" s="737" t="s">
        <v>182</v>
      </c>
      <c r="D106" s="738"/>
      <c r="E106" s="307" t="s">
        <v>183</v>
      </c>
      <c r="F106" s="383"/>
      <c r="G106" s="308" t="s">
        <v>176</v>
      </c>
      <c r="H106" s="399"/>
      <c r="I106" s="411">
        <v>67.8</v>
      </c>
      <c r="J106" s="385">
        <f>I106</f>
        <v>67.8</v>
      </c>
      <c r="K106" s="269">
        <f t="shared" si="5"/>
        <v>0</v>
      </c>
      <c r="L106" s="237" t="s">
        <v>184</v>
      </c>
    </row>
    <row r="107" spans="1:12">
      <c r="A107" s="412">
        <v>95</v>
      </c>
      <c r="B107" s="395">
        <v>5086</v>
      </c>
      <c r="C107" s="723" t="s">
        <v>180</v>
      </c>
      <c r="D107" s="724"/>
      <c r="E107" s="224" t="s">
        <v>185</v>
      </c>
      <c r="F107" s="366"/>
      <c r="G107" s="366" t="s">
        <v>58</v>
      </c>
      <c r="H107" s="292"/>
      <c r="I107" s="371">
        <v>25</v>
      </c>
      <c r="J107" s="371">
        <v>25</v>
      </c>
      <c r="K107" s="244">
        <f t="shared" si="5"/>
        <v>0</v>
      </c>
      <c r="L107" s="237"/>
    </row>
    <row r="108" spans="1:12">
      <c r="A108" s="412">
        <v>96</v>
      </c>
      <c r="B108" s="395">
        <v>5087</v>
      </c>
      <c r="C108" s="723" t="s">
        <v>180</v>
      </c>
      <c r="D108" s="724"/>
      <c r="E108" s="224" t="s">
        <v>186</v>
      </c>
      <c r="F108" s="366"/>
      <c r="G108" s="366" t="s">
        <v>58</v>
      </c>
      <c r="H108" s="292"/>
      <c r="I108" s="371">
        <v>10</v>
      </c>
      <c r="J108" s="371">
        <v>10</v>
      </c>
      <c r="K108" s="244">
        <f t="shared" si="5"/>
        <v>0</v>
      </c>
      <c r="L108" s="237"/>
    </row>
    <row r="109" spans="1:12">
      <c r="A109" s="412">
        <v>94</v>
      </c>
      <c r="B109" s="395">
        <v>5097</v>
      </c>
      <c r="C109" s="723" t="s">
        <v>180</v>
      </c>
      <c r="D109" s="724"/>
      <c r="E109" s="224" t="s">
        <v>187</v>
      </c>
      <c r="F109" s="366"/>
      <c r="G109" s="366" t="s">
        <v>58</v>
      </c>
      <c r="H109" s="397"/>
      <c r="I109" s="371">
        <v>6</v>
      </c>
      <c r="J109" s="371">
        <v>6</v>
      </c>
      <c r="K109" s="244">
        <f t="shared" si="5"/>
        <v>0</v>
      </c>
      <c r="L109" s="237"/>
    </row>
    <row r="110" spans="1:12">
      <c r="A110" s="413">
        <v>97</v>
      </c>
      <c r="B110" s="398">
        <v>5088</v>
      </c>
      <c r="C110" s="725" t="s">
        <v>180</v>
      </c>
      <c r="D110" s="726"/>
      <c r="E110" s="309" t="s">
        <v>188</v>
      </c>
      <c r="F110" s="374"/>
      <c r="G110" s="374" t="s">
        <v>58</v>
      </c>
      <c r="H110" s="399"/>
      <c r="I110" s="375">
        <v>6</v>
      </c>
      <c r="J110" s="375">
        <v>6</v>
      </c>
      <c r="K110" s="245">
        <f t="shared" si="5"/>
        <v>0</v>
      </c>
      <c r="L110" s="237"/>
    </row>
    <row r="111" spans="1:12">
      <c r="A111" s="369">
        <v>120</v>
      </c>
      <c r="B111" s="395">
        <v>5135</v>
      </c>
      <c r="C111" s="370">
        <v>420</v>
      </c>
      <c r="D111" s="395">
        <v>5147</v>
      </c>
      <c r="E111" s="224" t="s">
        <v>189</v>
      </c>
      <c r="F111" s="366"/>
      <c r="G111" s="366" t="s">
        <v>190</v>
      </c>
      <c r="H111" s="397"/>
      <c r="I111" s="371">
        <v>7.5</v>
      </c>
      <c r="J111" s="371">
        <f>I111</f>
        <v>7.5</v>
      </c>
      <c r="K111" s="244">
        <f>IF(J111&lt;&gt;0,(J111-I111)/I111,0)</f>
        <v>0</v>
      </c>
      <c r="L111" s="270"/>
    </row>
    <row r="112" spans="1:12" ht="15.75" thickBot="1">
      <c r="A112" s="372">
        <v>121</v>
      </c>
      <c r="B112" s="398">
        <v>5136</v>
      </c>
      <c r="C112" s="373">
        <v>421</v>
      </c>
      <c r="D112" s="398">
        <v>5148</v>
      </c>
      <c r="E112" s="241" t="s">
        <v>191</v>
      </c>
      <c r="F112" s="374"/>
      <c r="G112" s="374" t="s">
        <v>190</v>
      </c>
      <c r="H112" s="399"/>
      <c r="I112" s="407">
        <v>3.3</v>
      </c>
      <c r="J112" s="407">
        <f>ROUND(I112*(1+$B$6),1)</f>
        <v>3.3</v>
      </c>
      <c r="K112" s="245">
        <f t="shared" si="5"/>
        <v>0</v>
      </c>
      <c r="L112" s="254"/>
    </row>
    <row r="113" spans="1:12">
      <c r="A113" s="370" t="s">
        <v>192</v>
      </c>
      <c r="B113" s="370"/>
      <c r="C113" s="370"/>
      <c r="D113" s="370"/>
      <c r="E113" s="366"/>
      <c r="F113" s="366"/>
      <c r="G113" s="366"/>
      <c r="H113" s="366"/>
      <c r="I113" s="414"/>
      <c r="J113" s="414"/>
      <c r="K113" s="220"/>
      <c r="L113" s="366"/>
    </row>
    <row r="114" spans="1:12">
      <c r="A114" s="370"/>
      <c r="B114" s="370"/>
      <c r="C114" s="370"/>
      <c r="D114" s="370"/>
      <c r="E114" s="366"/>
      <c r="F114" s="366"/>
      <c r="G114" s="366"/>
      <c r="H114" s="366"/>
      <c r="I114" s="393"/>
      <c r="J114" s="393"/>
      <c r="K114" s="220"/>
      <c r="L114" s="366"/>
    </row>
    <row r="115" spans="1:12" ht="15.75" thickBot="1">
      <c r="A115" s="370"/>
      <c r="B115" s="370"/>
      <c r="C115" s="370"/>
      <c r="D115" s="370"/>
      <c r="E115" s="366"/>
      <c r="F115" s="366"/>
      <c r="G115" s="366"/>
      <c r="H115" s="366"/>
      <c r="I115" s="393"/>
      <c r="J115" s="393"/>
      <c r="K115" s="220"/>
      <c r="L115" s="366"/>
    </row>
    <row r="116" spans="1:12" ht="18.75">
      <c r="A116" s="310" t="s">
        <v>193</v>
      </c>
      <c r="B116" s="224"/>
      <c r="C116" s="366"/>
      <c r="D116" s="366"/>
      <c r="E116" s="366"/>
      <c r="F116" s="366"/>
      <c r="H116" s="366"/>
      <c r="I116" s="230" t="s">
        <v>49</v>
      </c>
      <c r="J116" s="230" t="s">
        <v>50</v>
      </c>
      <c r="K116" s="231" t="s">
        <v>51</v>
      </c>
      <c r="L116" s="232" t="s">
        <v>52</v>
      </c>
    </row>
    <row r="117" spans="1:12">
      <c r="A117" s="400"/>
      <c r="B117" s="311" t="s">
        <v>194</v>
      </c>
      <c r="C117" s="727" t="s">
        <v>195</v>
      </c>
      <c r="D117" s="727"/>
      <c r="E117" s="312" t="s">
        <v>196</v>
      </c>
      <c r="F117" s="380"/>
      <c r="G117" s="313"/>
      <c r="H117" s="415"/>
      <c r="I117" s="371"/>
      <c r="J117" s="371"/>
      <c r="K117" s="380"/>
      <c r="L117" s="314"/>
    </row>
    <row r="118" spans="1:12">
      <c r="A118" s="403"/>
      <c r="B118" s="366"/>
      <c r="C118" s="366"/>
      <c r="D118" s="416">
        <v>5175</v>
      </c>
      <c r="E118" s="315" t="s">
        <v>197</v>
      </c>
      <c r="F118" s="366"/>
      <c r="H118" s="406"/>
      <c r="I118" s="371">
        <v>5</v>
      </c>
      <c r="J118" s="371">
        <v>5</v>
      </c>
      <c r="K118" s="220">
        <f>IF(J118&lt;&gt;0,(J118-I118)/I118,0)</f>
        <v>0</v>
      </c>
      <c r="L118" s="316"/>
    </row>
    <row r="119" spans="1:12">
      <c r="A119" s="403"/>
      <c r="B119" s="366"/>
      <c r="C119" s="366"/>
      <c r="D119" s="416">
        <v>5163</v>
      </c>
      <c r="E119" s="315" t="s">
        <v>198</v>
      </c>
      <c r="F119" s="366"/>
      <c r="H119" s="406"/>
      <c r="I119" s="371">
        <v>10</v>
      </c>
      <c r="J119" s="371">
        <v>10</v>
      </c>
      <c r="K119" s="220">
        <f>IF(J119&lt;&gt;0,(J119-I119)/I119,0)</f>
        <v>0</v>
      </c>
      <c r="L119" s="316"/>
    </row>
    <row r="120" spans="1:12" ht="15.75" thickBot="1">
      <c r="A120" s="405"/>
      <c r="B120" s="374"/>
      <c r="C120" s="373"/>
      <c r="D120" s="417">
        <v>5280</v>
      </c>
      <c r="E120" s="317" t="s">
        <v>199</v>
      </c>
      <c r="F120" s="374"/>
      <c r="G120" s="318"/>
      <c r="H120" s="418"/>
      <c r="I120" s="407">
        <v>50</v>
      </c>
      <c r="J120" s="407">
        <v>50</v>
      </c>
      <c r="K120" s="318">
        <f>IF(J120&lt;&gt;0,(J120-I120)/I120,0)</f>
        <v>0</v>
      </c>
      <c r="L120" s="319"/>
    </row>
    <row r="121" spans="1:12">
      <c r="A121" s="366"/>
      <c r="B121" s="366"/>
      <c r="C121" s="370"/>
      <c r="D121" s="370"/>
      <c r="E121" s="366"/>
      <c r="F121" s="366"/>
      <c r="G121" s="366"/>
      <c r="H121" s="366"/>
      <c r="I121" s="393"/>
      <c r="J121" s="393"/>
      <c r="K121" s="220"/>
      <c r="L121" s="366"/>
    </row>
    <row r="122" spans="1:12" s="233" customFormat="1" ht="18.75">
      <c r="A122" s="320" t="s">
        <v>200</v>
      </c>
      <c r="B122" s="321"/>
      <c r="C122" s="321"/>
      <c r="D122" s="322"/>
      <c r="I122" s="323"/>
      <c r="J122" s="323"/>
      <c r="K122" s="324"/>
      <c r="L122" s="325"/>
    </row>
    <row r="123" spans="1:12">
      <c r="A123" s="326" t="s">
        <v>201</v>
      </c>
      <c r="B123" s="728" t="s">
        <v>202</v>
      </c>
      <c r="C123" s="728"/>
      <c r="D123" s="327">
        <v>25</v>
      </c>
      <c r="E123" s="366"/>
      <c r="F123" s="366"/>
      <c r="G123" s="366"/>
      <c r="H123" s="366"/>
      <c r="I123" s="393"/>
      <c r="J123" s="393"/>
      <c r="K123" s="220"/>
      <c r="L123" s="280"/>
    </row>
    <row r="124" spans="1:12">
      <c r="A124" s="328" t="s">
        <v>203</v>
      </c>
      <c r="B124" s="729" t="s">
        <v>204</v>
      </c>
      <c r="C124" s="729"/>
      <c r="D124" s="329">
        <v>2.1</v>
      </c>
      <c r="E124" s="419"/>
      <c r="F124" s="366"/>
      <c r="G124" s="366"/>
      <c r="H124" s="366"/>
      <c r="I124" s="393"/>
      <c r="J124" s="393"/>
      <c r="K124" s="220"/>
      <c r="L124" s="280"/>
    </row>
    <row r="125" spans="1:12">
      <c r="A125" s="330" t="s">
        <v>205</v>
      </c>
      <c r="B125" s="331" t="s">
        <v>204</v>
      </c>
      <c r="C125" s="331"/>
      <c r="D125" s="332">
        <v>6.3</v>
      </c>
      <c r="E125" s="366"/>
      <c r="F125" s="366"/>
      <c r="G125" s="366"/>
      <c r="H125" s="366"/>
      <c r="I125" s="393"/>
      <c r="J125" s="393"/>
      <c r="K125" s="220"/>
      <c r="L125" s="280"/>
    </row>
    <row r="126" spans="1:12">
      <c r="A126" s="333" t="s">
        <v>206</v>
      </c>
      <c r="B126" s="334"/>
      <c r="C126" s="334"/>
      <c r="D126" s="335"/>
      <c r="E126" s="366"/>
      <c r="F126" s="366"/>
      <c r="H126" s="366"/>
      <c r="I126" s="368"/>
      <c r="J126" s="368"/>
      <c r="K126" s="420"/>
      <c r="L126" s="280"/>
    </row>
    <row r="127" spans="1:12">
      <c r="A127" s="336"/>
      <c r="B127" s="337"/>
      <c r="C127" s="337"/>
      <c r="D127" s="338"/>
      <c r="E127" s="366"/>
      <c r="F127" s="366"/>
      <c r="H127" s="366"/>
      <c r="I127" s="420"/>
      <c r="J127" s="420"/>
      <c r="K127" s="366"/>
      <c r="L127" s="280"/>
    </row>
    <row r="128" spans="1:12">
      <c r="A128" s="336"/>
      <c r="B128" s="337"/>
      <c r="C128" s="337"/>
      <c r="D128" s="338"/>
      <c r="E128" s="366"/>
      <c r="F128" s="366"/>
      <c r="H128" s="366"/>
      <c r="I128" s="368"/>
      <c r="J128" s="368"/>
      <c r="K128" s="366"/>
      <c r="L128" s="366"/>
    </row>
    <row r="129" spans="1:13">
      <c r="A129" s="339"/>
      <c r="B129" s="339"/>
      <c r="C129" s="290"/>
      <c r="D129" s="366"/>
      <c r="E129" s="366"/>
      <c r="F129" s="366"/>
      <c r="H129" s="366"/>
      <c r="I129" s="420"/>
      <c r="J129" s="420"/>
      <c r="K129" s="366"/>
      <c r="L129" s="366"/>
      <c r="M129" s="366"/>
    </row>
    <row r="130" spans="1:13">
      <c r="A130" s="340"/>
      <c r="B130" s="290"/>
      <c r="C130" s="290"/>
      <c r="D130" s="366"/>
      <c r="E130" s="366"/>
      <c r="F130" s="366"/>
      <c r="H130" s="366"/>
      <c r="I130" s="420"/>
      <c r="J130" s="420"/>
      <c r="K130" s="366"/>
      <c r="L130" s="366"/>
      <c r="M130" s="366"/>
    </row>
    <row r="131" spans="1:13" ht="28.5">
      <c r="A131" s="341" t="s">
        <v>207</v>
      </c>
      <c r="B131" s="341"/>
      <c r="C131" s="341"/>
      <c r="D131" s="341"/>
      <c r="E131" s="341"/>
      <c r="F131" s="341"/>
      <c r="G131" s="341"/>
      <c r="H131" s="341"/>
      <c r="I131" s="341"/>
      <c r="J131" s="341"/>
      <c r="K131" s="341"/>
      <c r="L131" s="366"/>
      <c r="M131" s="366"/>
    </row>
    <row r="132" spans="1:13" ht="22.5" customHeight="1" thickBot="1">
      <c r="A132" s="730" t="s">
        <v>208</v>
      </c>
      <c r="B132" s="730"/>
      <c r="C132" s="342"/>
      <c r="D132" s="342"/>
      <c r="E132" s="342"/>
      <c r="F132" s="342"/>
      <c r="G132" s="342"/>
      <c r="H132" s="342"/>
      <c r="I132" s="217"/>
      <c r="J132" s="217"/>
      <c r="K132" s="342"/>
      <c r="L132" s="366"/>
      <c r="M132" s="366"/>
    </row>
    <row r="133" spans="1:13" s="233" customFormat="1" ht="37.5">
      <c r="A133" s="229" t="s">
        <v>45</v>
      </c>
      <c r="B133" s="228" t="s">
        <v>173</v>
      </c>
      <c r="C133" s="343"/>
      <c r="D133" s="343"/>
      <c r="E133" s="229" t="s">
        <v>174</v>
      </c>
      <c r="F133" s="229" t="s">
        <v>48</v>
      </c>
      <c r="G133" s="229"/>
      <c r="H133" s="229"/>
      <c r="I133" s="344" t="s">
        <v>209</v>
      </c>
      <c r="J133" s="344" t="s">
        <v>210</v>
      </c>
      <c r="K133" s="345" t="s">
        <v>51</v>
      </c>
      <c r="L133" s="232" t="s">
        <v>52</v>
      </c>
    </row>
    <row r="134" spans="1:13">
      <c r="A134" s="421">
        <v>501</v>
      </c>
      <c r="B134" s="370">
        <v>5111</v>
      </c>
      <c r="C134" s="366"/>
      <c r="D134" s="366"/>
      <c r="E134" s="234" t="s">
        <v>211</v>
      </c>
      <c r="F134" s="366"/>
      <c r="G134" s="366"/>
      <c r="H134" s="397"/>
      <c r="I134" s="371">
        <v>10</v>
      </c>
      <c r="J134" s="371">
        <v>10</v>
      </c>
      <c r="K134" s="269">
        <v>0</v>
      </c>
      <c r="L134" s="270" t="s">
        <v>212</v>
      </c>
      <c r="M134" s="366"/>
    </row>
    <row r="135" spans="1:13">
      <c r="A135" s="421">
        <v>502</v>
      </c>
      <c r="B135" s="370">
        <v>5112</v>
      </c>
      <c r="C135" s="366"/>
      <c r="D135" s="366"/>
      <c r="E135" s="234" t="s">
        <v>213</v>
      </c>
      <c r="F135" s="366"/>
      <c r="G135" s="366"/>
      <c r="H135" s="397"/>
      <c r="I135" s="371">
        <v>67.199999999999989</v>
      </c>
      <c r="J135" s="371">
        <f>12*J38</f>
        <v>67.199999999999989</v>
      </c>
      <c r="K135" s="269">
        <f>IF(J135&lt;&gt;0,(J135-I135)/I135,0)</f>
        <v>0</v>
      </c>
      <c r="L135" s="270"/>
      <c r="M135" s="422"/>
    </row>
    <row r="136" spans="1:13">
      <c r="A136" s="421">
        <v>504</v>
      </c>
      <c r="B136" s="370" t="s">
        <v>214</v>
      </c>
      <c r="C136" s="366"/>
      <c r="D136" s="366"/>
      <c r="E136" s="234" t="s">
        <v>215</v>
      </c>
      <c r="F136" s="366" t="s">
        <v>216</v>
      </c>
      <c r="G136" s="366"/>
      <c r="H136" s="397"/>
      <c r="I136" s="423">
        <v>4245.6000000000004</v>
      </c>
      <c r="J136" s="423">
        <f>'[2]03 Traject Vrij'!D18</f>
        <v>4245.6000000000004</v>
      </c>
      <c r="K136" s="269">
        <f>IF(J136&lt;&gt;0,(J136-I136)/I136,0)</f>
        <v>0</v>
      </c>
      <c r="L136" s="270" t="s">
        <v>217</v>
      </c>
      <c r="M136" s="422"/>
    </row>
    <row r="137" spans="1:13">
      <c r="A137" s="421">
        <v>504</v>
      </c>
      <c r="B137" s="370" t="s">
        <v>218</v>
      </c>
      <c r="C137" s="366"/>
      <c r="D137" s="366"/>
      <c r="E137" s="234" t="s">
        <v>215</v>
      </c>
      <c r="F137" s="366" t="s">
        <v>219</v>
      </c>
      <c r="G137" s="366"/>
      <c r="H137" s="397"/>
      <c r="I137" s="423">
        <v>7218</v>
      </c>
      <c r="J137" s="423">
        <f>'[2]03 Traject Vrij'!J18</f>
        <v>7218</v>
      </c>
      <c r="K137" s="269">
        <f>IF(J137&lt;&gt;0,(J137-I137)/I137,0)</f>
        <v>0</v>
      </c>
      <c r="L137" s="270" t="s">
        <v>217</v>
      </c>
      <c r="M137" s="422"/>
    </row>
    <row r="138" spans="1:13" ht="15.75" thickBot="1">
      <c r="A138" s="424">
        <v>534</v>
      </c>
      <c r="B138" s="373">
        <v>5120</v>
      </c>
      <c r="C138" s="374"/>
      <c r="D138" s="374"/>
      <c r="E138" s="241" t="s">
        <v>220</v>
      </c>
      <c r="F138" s="374"/>
      <c r="G138" s="374"/>
      <c r="H138" s="399"/>
      <c r="I138" s="346">
        <v>796</v>
      </c>
      <c r="J138" s="346">
        <v>796</v>
      </c>
      <c r="K138" s="272">
        <f>IF(J138&lt;&gt;0,(J138-I138)/I138,0)</f>
        <v>0</v>
      </c>
      <c r="L138" s="254"/>
      <c r="M138" s="422"/>
    </row>
    <row r="139" spans="1:13">
      <c r="A139" s="368"/>
      <c r="B139" s="370"/>
      <c r="C139" s="366"/>
      <c r="D139" s="366"/>
      <c r="E139" s="234"/>
      <c r="F139" s="366"/>
      <c r="G139" s="224"/>
      <c r="H139" s="366"/>
      <c r="I139" s="425"/>
      <c r="J139" s="425"/>
      <c r="K139" s="220"/>
      <c r="L139" s="237"/>
      <c r="M139" s="366"/>
    </row>
    <row r="140" spans="1:13" ht="24" thickBot="1">
      <c r="A140" s="722" t="s">
        <v>221</v>
      </c>
      <c r="B140" s="722"/>
      <c r="C140" s="366"/>
      <c r="D140" s="366"/>
      <c r="E140" s="347"/>
      <c r="F140" s="348"/>
      <c r="H140" s="366"/>
      <c r="I140" s="368"/>
      <c r="J140" s="349"/>
      <c r="K140" s="366"/>
      <c r="L140" s="237"/>
      <c r="M140" s="366"/>
    </row>
    <row r="141" spans="1:13" s="233" customFormat="1" ht="37.5">
      <c r="A141" s="229" t="s">
        <v>45</v>
      </c>
      <c r="B141" s="228" t="s">
        <v>46</v>
      </c>
      <c r="C141" s="229"/>
      <c r="D141" s="229"/>
      <c r="E141" s="229" t="s">
        <v>174</v>
      </c>
      <c r="F141" s="229"/>
      <c r="G141" s="229" t="s">
        <v>48</v>
      </c>
      <c r="H141" s="229"/>
      <c r="I141" s="344" t="s">
        <v>209</v>
      </c>
      <c r="J141" s="344" t="s">
        <v>210</v>
      </c>
      <c r="K141" s="350" t="s">
        <v>51</v>
      </c>
      <c r="L141" s="232" t="s">
        <v>52</v>
      </c>
    </row>
    <row r="142" spans="1:13">
      <c r="A142" s="421">
        <v>611</v>
      </c>
      <c r="B142" s="370">
        <v>5211</v>
      </c>
      <c r="C142" s="366"/>
      <c r="D142" s="366"/>
      <c r="E142" s="234" t="s">
        <v>222</v>
      </c>
      <c r="F142" s="366"/>
      <c r="G142" s="366"/>
      <c r="H142" s="397"/>
      <c r="I142" s="423">
        <v>607.5</v>
      </c>
      <c r="J142" s="423">
        <v>607.5</v>
      </c>
      <c r="K142" s="252">
        <f t="shared" ref="K142:K149" si="6">IF(J142&lt;&gt;0,(J142-I142)/I142,0)</f>
        <v>0</v>
      </c>
      <c r="L142" s="253" t="s">
        <v>223</v>
      </c>
      <c r="M142" s="366"/>
    </row>
    <row r="143" spans="1:13">
      <c r="A143" s="421">
        <v>611</v>
      </c>
      <c r="B143" s="370">
        <v>5212</v>
      </c>
      <c r="C143" s="366"/>
      <c r="D143" s="366"/>
      <c r="E143" s="234" t="s">
        <v>224</v>
      </c>
      <c r="F143" s="366"/>
      <c r="G143" s="366"/>
      <c r="H143" s="397"/>
      <c r="I143" s="423">
        <v>951</v>
      </c>
      <c r="J143" s="423">
        <v>951</v>
      </c>
      <c r="K143" s="252">
        <f t="shared" si="6"/>
        <v>0</v>
      </c>
      <c r="L143" s="237" t="s">
        <v>223</v>
      </c>
      <c r="M143" s="366"/>
    </row>
    <row r="144" spans="1:13">
      <c r="A144" s="421">
        <v>611</v>
      </c>
      <c r="B144" s="370">
        <v>5213</v>
      </c>
      <c r="C144" s="366"/>
      <c r="D144" s="366"/>
      <c r="E144" s="234" t="s">
        <v>225</v>
      </c>
      <c r="F144" s="366"/>
      <c r="G144" s="366"/>
      <c r="H144" s="397"/>
      <c r="I144" s="423">
        <v>1442</v>
      </c>
      <c r="J144" s="423">
        <v>1442</v>
      </c>
      <c r="K144" s="252">
        <f t="shared" si="6"/>
        <v>0</v>
      </c>
      <c r="L144" s="237" t="s">
        <v>223</v>
      </c>
      <c r="M144" s="366"/>
    </row>
    <row r="145" spans="1:12">
      <c r="A145" s="421">
        <v>452</v>
      </c>
      <c r="B145" s="370" t="s">
        <v>226</v>
      </c>
      <c r="C145" s="366"/>
      <c r="D145" s="366"/>
      <c r="E145" s="234" t="s">
        <v>227</v>
      </c>
      <c r="F145" s="366"/>
      <c r="G145" s="366" t="s">
        <v>56</v>
      </c>
      <c r="H145" s="426"/>
      <c r="I145" s="371">
        <v>58.8</v>
      </c>
      <c r="J145" s="371">
        <f>J66</f>
        <v>58.8</v>
      </c>
      <c r="K145" s="252">
        <f t="shared" si="6"/>
        <v>0</v>
      </c>
      <c r="L145" s="237"/>
    </row>
    <row r="146" spans="1:12">
      <c r="A146" s="421">
        <v>452</v>
      </c>
      <c r="B146" s="370" t="s">
        <v>228</v>
      </c>
      <c r="C146" s="366"/>
      <c r="D146" s="366"/>
      <c r="E146" s="234" t="s">
        <v>229</v>
      </c>
      <c r="F146" s="366"/>
      <c r="G146" s="366" t="s">
        <v>58</v>
      </c>
      <c r="H146" s="426"/>
      <c r="I146" s="371">
        <v>99.96</v>
      </c>
      <c r="J146" s="371">
        <f>J67</f>
        <v>99.96</v>
      </c>
      <c r="K146" s="252">
        <f t="shared" si="6"/>
        <v>0</v>
      </c>
      <c r="L146" s="237"/>
    </row>
    <row r="147" spans="1:12">
      <c r="A147" s="421">
        <v>451</v>
      </c>
      <c r="B147" s="370" t="s">
        <v>230</v>
      </c>
      <c r="C147" s="366"/>
      <c r="D147" s="366"/>
      <c r="E147" s="234" t="s">
        <v>231</v>
      </c>
      <c r="F147" s="366"/>
      <c r="G147" s="366" t="s">
        <v>56</v>
      </c>
      <c r="H147" s="397"/>
      <c r="I147" s="423">
        <v>29.4</v>
      </c>
      <c r="J147" s="423">
        <f>'[2]02 ERET'!H17</f>
        <v>29.4</v>
      </c>
      <c r="K147" s="252">
        <f t="shared" si="6"/>
        <v>0</v>
      </c>
      <c r="L147" s="237"/>
    </row>
    <row r="148" spans="1:12">
      <c r="A148" s="421">
        <v>451</v>
      </c>
      <c r="B148" s="370" t="s">
        <v>232</v>
      </c>
      <c r="C148" s="366"/>
      <c r="D148" s="366"/>
      <c r="E148" s="234" t="s">
        <v>231</v>
      </c>
      <c r="F148" s="366"/>
      <c r="G148" s="366" t="s">
        <v>58</v>
      </c>
      <c r="H148" s="397"/>
      <c r="I148" s="423">
        <v>49.98</v>
      </c>
      <c r="J148" s="423">
        <f>'[2]02 ERET'!M17</f>
        <v>49.98</v>
      </c>
      <c r="K148" s="252">
        <f t="shared" si="6"/>
        <v>0</v>
      </c>
      <c r="L148" s="237"/>
    </row>
    <row r="149" spans="1:12" ht="15.75" thickBot="1">
      <c r="A149" s="405"/>
      <c r="B149" s="374"/>
      <c r="C149" s="374"/>
      <c r="D149" s="374"/>
      <c r="E149" s="241" t="s">
        <v>233</v>
      </c>
      <c r="F149" s="374"/>
      <c r="G149" s="374" t="s">
        <v>70</v>
      </c>
      <c r="H149" s="399"/>
      <c r="I149" s="346">
        <v>10.71</v>
      </c>
      <c r="J149" s="346">
        <v>10.71</v>
      </c>
      <c r="K149" s="256">
        <f t="shared" si="6"/>
        <v>0</v>
      </c>
      <c r="L149" s="302" t="s">
        <v>223</v>
      </c>
    </row>
    <row r="150" spans="1:12">
      <c r="A150" s="351" t="s">
        <v>234</v>
      </c>
      <c r="B150" s="370"/>
      <c r="C150" s="366"/>
      <c r="D150" s="366"/>
      <c r="E150" s="368"/>
      <c r="F150" s="425"/>
      <c r="G150" s="366"/>
      <c r="H150" s="366"/>
      <c r="I150" s="368"/>
      <c r="J150" s="368"/>
      <c r="K150" s="366"/>
      <c r="L150" s="366"/>
    </row>
    <row r="151" spans="1:12">
      <c r="A151" s="351"/>
      <c r="B151" s="370"/>
      <c r="C151" s="366"/>
      <c r="D151" s="366"/>
      <c r="E151" s="368"/>
      <c r="F151" s="425"/>
      <c r="G151" s="366"/>
      <c r="H151" s="366"/>
      <c r="I151" s="368"/>
      <c r="J151" s="368"/>
      <c r="K151" s="366"/>
      <c r="L151" s="366"/>
    </row>
    <row r="152" spans="1:12" ht="22.5" customHeight="1" thickBot="1">
      <c r="A152" s="262" t="s">
        <v>171</v>
      </c>
      <c r="B152" s="262"/>
      <c r="C152" s="262"/>
      <c r="D152" s="262"/>
      <c r="E152" s="262"/>
      <c r="F152" s="262"/>
      <c r="G152" s="262"/>
      <c r="H152" s="262"/>
      <c r="I152" s="262"/>
      <c r="J152" s="262"/>
      <c r="K152" s="262"/>
      <c r="L152" s="366"/>
    </row>
    <row r="153" spans="1:12" s="233" customFormat="1" ht="37.5">
      <c r="A153" s="352" t="s">
        <v>235</v>
      </c>
      <c r="B153" s="353" t="s">
        <v>236</v>
      </c>
      <c r="C153" s="354"/>
      <c r="D153" s="354"/>
      <c r="E153" s="354" t="s">
        <v>1</v>
      </c>
      <c r="F153" s="354"/>
      <c r="G153" s="354" t="s">
        <v>48</v>
      </c>
      <c r="H153" s="354"/>
      <c r="I153" s="344" t="s">
        <v>209</v>
      </c>
      <c r="J153" s="344" t="s">
        <v>210</v>
      </c>
      <c r="K153" s="355" t="s">
        <v>51</v>
      </c>
      <c r="L153" s="232" t="s">
        <v>52</v>
      </c>
    </row>
    <row r="154" spans="1:12" s="233" customFormat="1" ht="18.75">
      <c r="A154" s="356"/>
      <c r="B154" s="357" t="s">
        <v>237</v>
      </c>
      <c r="C154" s="358"/>
      <c r="D154" s="358"/>
      <c r="E154" s="356"/>
      <c r="F154" s="358"/>
      <c r="G154" s="358"/>
      <c r="H154" s="397"/>
      <c r="I154" s="359"/>
      <c r="J154" s="359"/>
      <c r="K154" s="360"/>
      <c r="L154" s="361"/>
    </row>
    <row r="155" spans="1:12" ht="17.25" customHeight="1">
      <c r="A155" s="421">
        <v>311</v>
      </c>
      <c r="B155" s="427" t="s">
        <v>238</v>
      </c>
      <c r="C155" s="366"/>
      <c r="D155" s="290"/>
      <c r="E155" s="234" t="s">
        <v>239</v>
      </c>
      <c r="F155" s="366"/>
      <c r="G155" s="290" t="s">
        <v>176</v>
      </c>
      <c r="H155" s="397"/>
      <c r="I155" s="371">
        <v>2.9</v>
      </c>
      <c r="J155" s="371">
        <f>J102</f>
        <v>2.9</v>
      </c>
      <c r="K155" s="362">
        <f>IF(J155&lt;&gt;0,(J155-I155)/I155,0)</f>
        <v>0</v>
      </c>
      <c r="L155" s="237"/>
    </row>
    <row r="156" spans="1:12">
      <c r="A156" s="421">
        <v>312</v>
      </c>
      <c r="B156" s="370" t="s">
        <v>240</v>
      </c>
      <c r="C156" s="366"/>
      <c r="D156" s="290"/>
      <c r="E156" s="234" t="s">
        <v>241</v>
      </c>
      <c r="F156" s="366"/>
      <c r="G156" s="290" t="s">
        <v>176</v>
      </c>
      <c r="H156" s="397"/>
      <c r="I156" s="371">
        <v>5.8</v>
      </c>
      <c r="J156" s="375">
        <f>J103</f>
        <v>5.8</v>
      </c>
      <c r="K156" s="362">
        <f>IF(J156&lt;&gt;0,(J156-I156)/I156,0)</f>
        <v>0</v>
      </c>
      <c r="L156" s="237"/>
    </row>
    <row r="157" spans="1:12">
      <c r="A157" s="428">
        <v>314</v>
      </c>
      <c r="B157" s="378">
        <v>5104</v>
      </c>
      <c r="C157" s="380"/>
      <c r="D157" s="363" t="s">
        <v>242</v>
      </c>
      <c r="E157" s="246" t="s">
        <v>243</v>
      </c>
      <c r="F157" s="380"/>
      <c r="G157" s="284" t="s">
        <v>176</v>
      </c>
      <c r="H157" s="396"/>
      <c r="I157" s="381">
        <v>67.8</v>
      </c>
      <c r="J157" s="371">
        <f>J106</f>
        <v>67.8</v>
      </c>
      <c r="K157" s="362">
        <f>IF(J157&lt;&gt;0,(J157-I157)/I157,0)</f>
        <v>0</v>
      </c>
      <c r="L157" s="237"/>
    </row>
    <row r="158" spans="1:12" ht="15.75" thickBot="1">
      <c r="A158" s="429">
        <v>314</v>
      </c>
      <c r="B158" s="373">
        <v>5104</v>
      </c>
      <c r="C158" s="374"/>
      <c r="D158" s="364" t="s">
        <v>182</v>
      </c>
      <c r="E158" s="241" t="s">
        <v>244</v>
      </c>
      <c r="F158" s="374"/>
      <c r="G158" s="278" t="s">
        <v>176</v>
      </c>
      <c r="H158" s="418"/>
      <c r="I158" s="258">
        <v>813.59999999999991</v>
      </c>
      <c r="J158" s="258">
        <f>12*J157</f>
        <v>813.59999999999991</v>
      </c>
      <c r="K158" s="365">
        <f>IF(J158&lt;&gt;0,(J158-I158)/I158,0)</f>
        <v>0</v>
      </c>
      <c r="L158" s="302"/>
    </row>
    <row r="159" spans="1:12">
      <c r="A159" s="370" t="s">
        <v>192</v>
      </c>
      <c r="B159" s="370"/>
      <c r="C159" s="366"/>
      <c r="D159" s="366"/>
      <c r="E159" s="368"/>
      <c r="F159" s="425"/>
      <c r="G159" s="366"/>
      <c r="H159" s="366"/>
      <c r="I159" s="366"/>
      <c r="J159" s="368"/>
      <c r="K159" s="366"/>
      <c r="L159" s="366"/>
    </row>
    <row r="160" spans="1:12">
      <c r="A160" s="370"/>
      <c r="B160" s="370"/>
      <c r="C160" s="366"/>
      <c r="D160" s="366"/>
      <c r="E160" s="368"/>
      <c r="F160" s="425"/>
      <c r="G160" s="366"/>
      <c r="H160" s="366"/>
      <c r="I160" s="366"/>
      <c r="J160" s="368" t="s">
        <v>26</v>
      </c>
      <c r="K160" s="366"/>
      <c r="L160" s="366"/>
    </row>
    <row r="161" spans="1:9">
      <c r="A161" s="224" t="s">
        <v>245</v>
      </c>
      <c r="B161" s="261"/>
      <c r="C161" s="366"/>
      <c r="D161" s="366"/>
      <c r="E161" s="368"/>
      <c r="F161" s="425"/>
      <c r="G161" s="366"/>
      <c r="H161" s="366"/>
      <c r="I161" s="366"/>
    </row>
    <row r="162" spans="1:9" ht="15.75">
      <c r="A162" s="366" t="s">
        <v>246</v>
      </c>
      <c r="B162" s="370"/>
      <c r="C162" s="366"/>
      <c r="D162" s="366"/>
      <c r="E162" s="368"/>
      <c r="F162" s="425"/>
      <c r="G162" s="366"/>
      <c r="H162" s="366"/>
      <c r="I162" s="368"/>
    </row>
    <row r="163" spans="1:9" ht="15.75">
      <c r="A163" s="366" t="s">
        <v>247</v>
      </c>
      <c r="B163" s="370"/>
      <c r="C163" s="366"/>
      <c r="D163" s="366"/>
      <c r="E163" s="368"/>
      <c r="F163" s="425"/>
      <c r="G163" s="366"/>
      <c r="H163" s="366"/>
      <c r="I163" s="366"/>
    </row>
    <row r="164" spans="1:9">
      <c r="A164" s="366"/>
      <c r="B164" s="370"/>
      <c r="C164" s="366"/>
      <c r="D164" s="366"/>
      <c r="E164" s="368"/>
      <c r="F164" s="425"/>
      <c r="G164" s="366"/>
      <c r="H164" s="366"/>
      <c r="I164" s="366"/>
    </row>
    <row r="166" spans="1:9">
      <c r="A166" s="366"/>
      <c r="B166" s="370"/>
      <c r="C166" s="366"/>
      <c r="D166" s="366"/>
      <c r="E166" s="368"/>
      <c r="F166" s="425"/>
      <c r="G166" s="366"/>
      <c r="H166" s="366"/>
      <c r="I166" s="366"/>
    </row>
    <row r="167" spans="1:9">
      <c r="A167" s="366"/>
      <c r="B167" s="370"/>
      <c r="C167" s="366"/>
      <c r="D167" s="366"/>
      <c r="E167" s="368"/>
      <c r="F167" s="425"/>
      <c r="G167" s="366"/>
      <c r="H167" s="366"/>
      <c r="I167" s="366"/>
    </row>
    <row r="168" spans="1:9">
      <c r="A168" s="366"/>
      <c r="B168" s="370"/>
      <c r="C168" s="366"/>
      <c r="D168" s="366"/>
      <c r="E168" s="368"/>
      <c r="F168" s="425"/>
      <c r="G168" s="366"/>
      <c r="H168" s="366"/>
      <c r="I168" s="366"/>
    </row>
    <row r="169" spans="1:9">
      <c r="A169" s="366"/>
      <c r="B169" s="370"/>
      <c r="C169" s="366"/>
      <c r="D169" s="366"/>
      <c r="E169" s="368"/>
      <c r="F169" s="425"/>
      <c r="G169" s="366"/>
      <c r="H169" s="366"/>
      <c r="I169" s="366"/>
    </row>
    <row r="170" spans="1:9">
      <c r="A170" s="366"/>
      <c r="B170" s="370"/>
      <c r="C170" s="366"/>
      <c r="D170" s="366"/>
      <c r="E170" s="368"/>
      <c r="F170" s="425"/>
      <c r="G170" s="366"/>
      <c r="H170" s="366"/>
      <c r="I170" s="366"/>
    </row>
    <row r="171" spans="1:9">
      <c r="A171" s="366"/>
      <c r="B171" s="370"/>
      <c r="C171" s="366"/>
      <c r="D171" s="366"/>
      <c r="E171" s="368"/>
      <c r="F171" s="425"/>
      <c r="G171" s="366"/>
      <c r="H171" s="366"/>
      <c r="I171" s="366"/>
    </row>
    <row r="172" spans="1:9">
      <c r="A172" s="366"/>
      <c r="B172" s="370"/>
      <c r="C172" s="366"/>
      <c r="D172" s="366"/>
      <c r="E172" s="368"/>
      <c r="F172" s="425"/>
      <c r="G172" s="366"/>
      <c r="H172" s="366"/>
      <c r="I172" s="366"/>
    </row>
    <row r="173" spans="1:9">
      <c r="A173" s="366"/>
      <c r="B173" s="370"/>
      <c r="C173" s="366"/>
      <c r="D173" s="366"/>
      <c r="E173" s="368"/>
      <c r="F173" s="425"/>
      <c r="G173" s="366"/>
      <c r="H173" s="366"/>
      <c r="I173" s="366"/>
    </row>
    <row r="174" spans="1:9">
      <c r="A174" s="366"/>
      <c r="B174" s="370"/>
      <c r="C174" s="366"/>
      <c r="D174" s="366"/>
      <c r="E174" s="368"/>
      <c r="F174" s="425"/>
      <c r="G174" s="366"/>
      <c r="H174" s="366"/>
      <c r="I174" s="366"/>
    </row>
    <row r="175" spans="1:9">
      <c r="A175" s="366"/>
      <c r="B175" s="370"/>
      <c r="C175" s="366"/>
      <c r="D175" s="366"/>
      <c r="E175" s="368"/>
      <c r="F175" s="425"/>
      <c r="G175" s="366"/>
      <c r="H175" s="366"/>
      <c r="I175" s="366"/>
    </row>
    <row r="176" spans="1:9">
      <c r="A176" s="366"/>
      <c r="B176" s="370"/>
      <c r="C176" s="366"/>
      <c r="D176" s="366"/>
      <c r="E176" s="368"/>
      <c r="F176" s="425"/>
      <c r="G176" s="366"/>
      <c r="H176" s="366"/>
      <c r="I176" s="366"/>
    </row>
    <row r="177" spans="2:9">
      <c r="B177" s="370"/>
      <c r="C177" s="366"/>
      <c r="D177" s="366"/>
      <c r="E177" s="368"/>
      <c r="F177" s="425"/>
      <c r="G177" s="366"/>
      <c r="H177" s="366"/>
      <c r="I177" s="366"/>
    </row>
    <row r="178" spans="2:9">
      <c r="B178" s="370"/>
      <c r="C178" s="366"/>
      <c r="D178" s="366"/>
      <c r="E178" s="368"/>
      <c r="F178" s="425"/>
      <c r="G178" s="366"/>
      <c r="H178" s="366"/>
      <c r="I178" s="366"/>
    </row>
    <row r="179" spans="2:9">
      <c r="B179" s="370"/>
      <c r="C179" s="366"/>
      <c r="D179" s="366"/>
      <c r="E179" s="368"/>
      <c r="F179" s="425"/>
      <c r="G179" s="366"/>
      <c r="H179" s="366"/>
      <c r="I179" s="366"/>
    </row>
    <row r="180" spans="2:9">
      <c r="B180" s="370"/>
      <c r="C180" s="366"/>
      <c r="D180" s="366"/>
      <c r="E180" s="368"/>
      <c r="F180" s="425"/>
      <c r="G180" s="366"/>
      <c r="H180" s="366"/>
      <c r="I180" s="366"/>
    </row>
    <row r="181" spans="2:9">
      <c r="B181" s="370"/>
      <c r="C181" s="366"/>
      <c r="D181" s="366"/>
      <c r="E181" s="368"/>
      <c r="F181" s="425"/>
      <c r="G181" s="366"/>
      <c r="H181" s="366"/>
      <c r="I181" s="366"/>
    </row>
    <row r="182" spans="2:9">
      <c r="B182" s="370"/>
      <c r="C182" s="366"/>
      <c r="D182" s="366"/>
      <c r="E182" s="368"/>
      <c r="F182" s="425"/>
      <c r="G182" s="366"/>
      <c r="H182" s="366"/>
      <c r="I182" s="366"/>
    </row>
    <row r="183" spans="2:9">
      <c r="B183" s="370"/>
      <c r="C183" s="366"/>
      <c r="D183" s="366"/>
      <c r="E183" s="368"/>
      <c r="F183" s="425"/>
      <c r="G183" s="366"/>
      <c r="H183" s="366"/>
      <c r="I183" s="366"/>
    </row>
    <row r="184" spans="2:9">
      <c r="B184" s="370"/>
      <c r="C184" s="366"/>
      <c r="D184" s="366"/>
      <c r="E184" s="368"/>
      <c r="F184" s="425"/>
      <c r="G184" s="366"/>
      <c r="H184" s="366"/>
      <c r="I184" s="366"/>
    </row>
    <row r="185" spans="2:9">
      <c r="B185" s="370"/>
      <c r="C185" s="366"/>
      <c r="D185" s="366"/>
      <c r="E185" s="368"/>
      <c r="F185" s="425"/>
      <c r="G185" s="366"/>
      <c r="H185" s="366"/>
      <c r="I185" s="366"/>
    </row>
    <row r="186" spans="2:9">
      <c r="B186" s="370"/>
      <c r="C186" s="366"/>
      <c r="D186" s="366"/>
      <c r="E186" s="368"/>
      <c r="F186" s="425"/>
      <c r="G186" s="366"/>
      <c r="H186" s="366"/>
      <c r="I186" s="366"/>
    </row>
    <row r="187" spans="2:9">
      <c r="B187" s="370"/>
      <c r="C187" s="366"/>
      <c r="D187" s="366"/>
      <c r="E187" s="368"/>
      <c r="F187" s="425"/>
      <c r="G187" s="366"/>
      <c r="H187" s="366"/>
      <c r="I187" s="366"/>
    </row>
    <row r="188" spans="2:9">
      <c r="B188" s="370"/>
      <c r="C188" s="366"/>
      <c r="D188" s="366"/>
      <c r="E188" s="368"/>
      <c r="F188" s="425"/>
      <c r="G188" s="366"/>
      <c r="H188" s="366"/>
      <c r="I188" s="366"/>
    </row>
    <row r="189" spans="2:9">
      <c r="B189" s="370"/>
      <c r="C189" s="366"/>
      <c r="D189" s="366"/>
      <c r="E189" s="368"/>
      <c r="F189" s="425"/>
      <c r="G189" s="366"/>
      <c r="H189" s="366"/>
      <c r="I189" s="366"/>
    </row>
    <row r="190" spans="2:9">
      <c r="B190" s="370"/>
      <c r="C190" s="366"/>
      <c r="D190" s="366"/>
      <c r="E190" s="368"/>
      <c r="F190" s="425"/>
      <c r="G190" s="366"/>
      <c r="H190" s="366"/>
      <c r="I190" s="366"/>
    </row>
    <row r="191" spans="2:9">
      <c r="B191" s="370"/>
      <c r="C191" s="366"/>
      <c r="D191" s="366"/>
      <c r="E191" s="368"/>
      <c r="F191" s="425"/>
      <c r="G191" s="366"/>
      <c r="H191" s="366"/>
      <c r="I191" s="366"/>
    </row>
    <row r="192" spans="2:9">
      <c r="B192" s="370"/>
      <c r="C192" s="366"/>
      <c r="D192" s="366"/>
      <c r="E192" s="368"/>
      <c r="F192" s="425"/>
      <c r="G192" s="366"/>
      <c r="H192" s="366"/>
      <c r="I192" s="366"/>
    </row>
    <row r="193" spans="2:9">
      <c r="B193" s="370"/>
      <c r="C193" s="366"/>
      <c r="D193" s="366"/>
      <c r="E193" s="368"/>
      <c r="F193" s="425"/>
      <c r="G193" s="366"/>
      <c r="H193" s="366"/>
      <c r="I193" s="366"/>
    </row>
    <row r="194" spans="2:9">
      <c r="B194" s="370"/>
      <c r="C194" s="366"/>
      <c r="D194" s="366"/>
      <c r="E194" s="368"/>
      <c r="F194" s="425"/>
      <c r="G194" s="366"/>
      <c r="H194" s="366"/>
      <c r="I194" s="366"/>
    </row>
    <row r="195" spans="2:9">
      <c r="B195" s="370"/>
      <c r="C195" s="366"/>
      <c r="D195" s="366"/>
      <c r="E195" s="368"/>
      <c r="F195" s="425"/>
      <c r="G195" s="366"/>
      <c r="H195" s="366"/>
      <c r="I195" s="366"/>
    </row>
    <row r="196" spans="2:9">
      <c r="B196" s="370"/>
      <c r="C196" s="366"/>
      <c r="D196" s="366"/>
      <c r="E196" s="368"/>
      <c r="F196" s="425"/>
      <c r="G196" s="366"/>
      <c r="H196" s="366"/>
      <c r="I196" s="366"/>
    </row>
    <row r="197" spans="2:9">
      <c r="B197" s="370"/>
      <c r="C197" s="366"/>
      <c r="D197" s="366"/>
      <c r="E197" s="368"/>
      <c r="F197" s="425"/>
      <c r="G197" s="366"/>
      <c r="H197" s="366"/>
      <c r="I197" s="366"/>
    </row>
    <row r="198" spans="2:9">
      <c r="B198" s="370"/>
      <c r="C198" s="366"/>
      <c r="D198" s="366"/>
      <c r="E198" s="368"/>
      <c r="F198" s="425"/>
      <c r="G198" s="366"/>
      <c r="H198" s="366"/>
      <c r="I198" s="366"/>
    </row>
    <row r="199" spans="2:9">
      <c r="B199" s="370"/>
      <c r="C199" s="366"/>
      <c r="D199" s="366"/>
      <c r="E199" s="368"/>
      <c r="F199" s="425"/>
      <c r="G199" s="366"/>
      <c r="H199" s="366"/>
      <c r="I199" s="366"/>
    </row>
    <row r="200" spans="2:9">
      <c r="B200" s="370"/>
      <c r="C200" s="366"/>
      <c r="D200" s="366"/>
      <c r="E200" s="368"/>
      <c r="F200" s="425"/>
      <c r="G200" s="366"/>
      <c r="H200" s="366"/>
      <c r="I200" s="366"/>
    </row>
    <row r="201" spans="2:9">
      <c r="B201" s="370"/>
      <c r="C201" s="366"/>
      <c r="D201" s="366"/>
      <c r="E201" s="368"/>
      <c r="F201" s="425"/>
      <c r="G201" s="366"/>
      <c r="H201" s="366"/>
      <c r="I201" s="366"/>
    </row>
    <row r="202" spans="2:9">
      <c r="B202" s="370"/>
      <c r="C202" s="366"/>
      <c r="D202" s="366"/>
      <c r="E202" s="368"/>
      <c r="F202" s="425"/>
      <c r="G202" s="366"/>
      <c r="H202" s="366"/>
      <c r="I202" s="366"/>
    </row>
    <row r="203" spans="2:9">
      <c r="B203" s="370"/>
      <c r="C203" s="366"/>
      <c r="D203" s="366"/>
      <c r="E203" s="368"/>
      <c r="F203" s="425"/>
      <c r="G203" s="366"/>
      <c r="H203" s="366"/>
      <c r="I203" s="366"/>
    </row>
    <row r="204" spans="2:9">
      <c r="B204" s="370"/>
      <c r="C204" s="366"/>
      <c r="D204" s="366"/>
      <c r="E204" s="368"/>
      <c r="F204" s="425"/>
      <c r="G204" s="366"/>
      <c r="H204" s="366"/>
      <c r="I204" s="366"/>
    </row>
    <row r="205" spans="2:9">
      <c r="B205" s="370"/>
      <c r="C205" s="366"/>
      <c r="D205" s="366"/>
      <c r="E205" s="368"/>
      <c r="F205" s="425"/>
      <c r="G205" s="366"/>
      <c r="H205" s="366"/>
      <c r="I205" s="366"/>
    </row>
    <row r="206" spans="2:9">
      <c r="B206" s="370"/>
      <c r="C206" s="366"/>
      <c r="D206" s="366"/>
      <c r="E206" s="368"/>
      <c r="F206" s="425"/>
      <c r="G206" s="366"/>
      <c r="H206" s="366"/>
      <c r="I206" s="366"/>
    </row>
    <row r="207" spans="2:9">
      <c r="B207" s="370"/>
      <c r="C207" s="366"/>
      <c r="D207" s="366"/>
      <c r="E207" s="368"/>
      <c r="F207" s="425"/>
      <c r="G207" s="366"/>
      <c r="H207" s="366"/>
      <c r="I207" s="366"/>
    </row>
    <row r="208" spans="2:9">
      <c r="B208" s="370"/>
      <c r="C208" s="366"/>
      <c r="D208" s="366"/>
      <c r="E208" s="368"/>
      <c r="F208" s="425"/>
      <c r="G208" s="366"/>
      <c r="H208" s="366"/>
      <c r="I208" s="366"/>
    </row>
    <row r="209" spans="2:9">
      <c r="B209" s="370"/>
      <c r="C209" s="366"/>
      <c r="D209" s="366"/>
      <c r="E209" s="368"/>
      <c r="F209" s="425"/>
      <c r="G209" s="366"/>
      <c r="H209" s="366"/>
      <c r="I209" s="366"/>
    </row>
    <row r="210" spans="2:9">
      <c r="B210" s="370"/>
      <c r="C210" s="366"/>
      <c r="D210" s="366"/>
      <c r="E210" s="368"/>
      <c r="F210" s="425"/>
      <c r="G210" s="366"/>
      <c r="H210" s="366"/>
      <c r="I210" s="366"/>
    </row>
    <row r="211" spans="2:9">
      <c r="B211" s="370"/>
      <c r="C211" s="366"/>
      <c r="D211" s="366"/>
      <c r="E211" s="368"/>
      <c r="F211" s="425"/>
      <c r="G211" s="366"/>
      <c r="H211" s="366"/>
      <c r="I211" s="366"/>
    </row>
    <row r="212" spans="2:9">
      <c r="B212" s="370"/>
      <c r="C212" s="366"/>
      <c r="D212" s="366"/>
      <c r="E212" s="368"/>
      <c r="F212" s="425"/>
      <c r="G212" s="366"/>
      <c r="H212" s="366"/>
      <c r="I212" s="366"/>
    </row>
    <row r="213" spans="2:9">
      <c r="B213" s="370"/>
      <c r="C213" s="366"/>
      <c r="D213" s="366"/>
      <c r="E213" s="368"/>
      <c r="F213" s="425"/>
      <c r="G213" s="366"/>
      <c r="H213" s="366"/>
      <c r="I213" s="366"/>
    </row>
    <row r="214" spans="2:9">
      <c r="B214" s="370"/>
      <c r="C214" s="366"/>
      <c r="D214" s="366"/>
      <c r="E214" s="368"/>
      <c r="F214" s="425"/>
      <c r="G214" s="366"/>
      <c r="H214" s="366"/>
      <c r="I214" s="366"/>
    </row>
    <row r="215" spans="2:9">
      <c r="B215" s="370"/>
      <c r="C215" s="366"/>
      <c r="D215" s="366"/>
      <c r="E215" s="368"/>
      <c r="F215" s="425"/>
      <c r="G215" s="366"/>
      <c r="H215" s="366"/>
      <c r="I215" s="366"/>
    </row>
    <row r="216" spans="2:9">
      <c r="B216" s="370"/>
      <c r="C216" s="366"/>
      <c r="D216" s="366"/>
      <c r="E216" s="368"/>
      <c r="F216" s="425"/>
      <c r="G216" s="366"/>
      <c r="H216" s="366"/>
      <c r="I216" s="366"/>
    </row>
    <row r="217" spans="2:9">
      <c r="B217" s="370"/>
      <c r="C217" s="366"/>
      <c r="D217" s="366"/>
      <c r="E217" s="368"/>
      <c r="F217" s="425"/>
      <c r="G217" s="366"/>
      <c r="H217" s="366"/>
      <c r="I217" s="366"/>
    </row>
    <row r="218" spans="2:9">
      <c r="B218" s="370"/>
      <c r="C218" s="366"/>
      <c r="D218" s="366"/>
      <c r="E218" s="368"/>
      <c r="F218" s="425"/>
      <c r="G218" s="366"/>
      <c r="H218" s="366"/>
      <c r="I218" s="366"/>
    </row>
    <row r="219" spans="2:9">
      <c r="B219" s="370"/>
      <c r="C219" s="366"/>
      <c r="D219" s="366"/>
      <c r="E219" s="368"/>
      <c r="F219" s="425"/>
      <c r="G219" s="366"/>
      <c r="H219" s="366"/>
      <c r="I219" s="366"/>
    </row>
    <row r="220" spans="2:9">
      <c r="B220" s="370"/>
      <c r="C220" s="366"/>
      <c r="D220" s="366"/>
      <c r="E220" s="368"/>
      <c r="F220" s="425"/>
      <c r="G220" s="366"/>
      <c r="H220" s="366"/>
      <c r="I220" s="366"/>
    </row>
    <row r="221" spans="2:9">
      <c r="B221" s="370"/>
      <c r="C221" s="366"/>
      <c r="D221" s="366"/>
      <c r="E221" s="368"/>
      <c r="F221" s="425"/>
      <c r="G221" s="366"/>
      <c r="H221" s="366"/>
      <c r="I221" s="366"/>
    </row>
    <row r="222" spans="2:9">
      <c r="B222" s="370"/>
      <c r="C222" s="366"/>
      <c r="D222" s="366"/>
      <c r="E222" s="368"/>
      <c r="F222" s="425"/>
      <c r="G222" s="366"/>
      <c r="H222" s="366"/>
      <c r="I222" s="366"/>
    </row>
    <row r="223" spans="2:9">
      <c r="B223" s="370"/>
      <c r="C223" s="366"/>
      <c r="D223" s="366"/>
      <c r="E223" s="368"/>
      <c r="F223" s="425"/>
      <c r="G223" s="366"/>
      <c r="H223" s="366"/>
      <c r="I223" s="366"/>
    </row>
    <row r="224" spans="2:9">
      <c r="B224" s="370"/>
      <c r="C224" s="366"/>
      <c r="D224" s="366"/>
      <c r="E224" s="368"/>
      <c r="F224" s="425"/>
      <c r="G224" s="366"/>
      <c r="H224" s="366"/>
      <c r="I224" s="366"/>
    </row>
    <row r="225" spans="2:9">
      <c r="B225" s="370"/>
      <c r="C225" s="366"/>
      <c r="D225" s="366"/>
      <c r="E225" s="368"/>
      <c r="F225" s="425"/>
      <c r="G225" s="366"/>
      <c r="H225" s="366"/>
      <c r="I225" s="366"/>
    </row>
    <row r="226" spans="2:9">
      <c r="B226" s="370"/>
      <c r="C226" s="366"/>
      <c r="D226" s="366"/>
      <c r="E226" s="368"/>
      <c r="F226" s="425"/>
      <c r="G226" s="366"/>
      <c r="H226" s="366"/>
      <c r="I226" s="366"/>
    </row>
    <row r="227" spans="2:9">
      <c r="B227" s="370"/>
      <c r="C227" s="366"/>
      <c r="D227" s="366"/>
      <c r="E227" s="368"/>
      <c r="F227" s="425"/>
      <c r="G227" s="366"/>
      <c r="H227" s="366"/>
      <c r="I227" s="366"/>
    </row>
    <row r="228" spans="2:9">
      <c r="B228" s="370"/>
      <c r="C228" s="366"/>
      <c r="D228" s="366"/>
      <c r="E228" s="368"/>
      <c r="F228" s="425"/>
      <c r="G228" s="366"/>
      <c r="H228" s="366"/>
      <c r="I228" s="366"/>
    </row>
    <row r="229" spans="2:9">
      <c r="B229" s="370"/>
      <c r="C229" s="366"/>
      <c r="D229" s="366"/>
      <c r="E229" s="368"/>
      <c r="F229" s="425"/>
      <c r="G229" s="366"/>
      <c r="H229" s="366"/>
      <c r="I229" s="366"/>
    </row>
    <row r="230" spans="2:9">
      <c r="B230" s="370"/>
      <c r="C230" s="366"/>
      <c r="D230" s="366"/>
      <c r="E230" s="368"/>
      <c r="F230" s="425"/>
      <c r="G230" s="366"/>
      <c r="H230" s="366"/>
      <c r="I230" s="366"/>
    </row>
    <row r="231" spans="2:9">
      <c r="B231" s="370"/>
      <c r="C231" s="366"/>
      <c r="D231" s="366"/>
      <c r="E231" s="368"/>
      <c r="F231" s="425"/>
      <c r="G231" s="366"/>
      <c r="H231" s="366"/>
      <c r="I231" s="366"/>
    </row>
    <row r="232" spans="2:9">
      <c r="B232" s="370"/>
      <c r="C232" s="366"/>
      <c r="D232" s="366"/>
      <c r="E232" s="368"/>
      <c r="F232" s="425"/>
      <c r="G232" s="366"/>
      <c r="H232" s="366"/>
      <c r="I232" s="366"/>
    </row>
    <row r="233" spans="2:9">
      <c r="B233" s="370"/>
      <c r="C233" s="366"/>
      <c r="D233" s="366"/>
      <c r="E233" s="368"/>
      <c r="F233" s="425"/>
      <c r="G233" s="366"/>
      <c r="H233" s="366"/>
      <c r="I233" s="366"/>
    </row>
    <row r="234" spans="2:9">
      <c r="B234" s="370"/>
      <c r="C234" s="366"/>
      <c r="D234" s="366"/>
      <c r="E234" s="368"/>
      <c r="F234" s="425"/>
      <c r="G234" s="366"/>
      <c r="H234" s="366"/>
      <c r="I234" s="366"/>
    </row>
    <row r="235" spans="2:9">
      <c r="B235" s="370"/>
      <c r="C235" s="366"/>
      <c r="D235" s="366"/>
      <c r="E235" s="368"/>
      <c r="F235" s="425"/>
      <c r="G235" s="366"/>
      <c r="H235" s="366"/>
      <c r="I235" s="366"/>
    </row>
    <row r="236" spans="2:9">
      <c r="B236" s="370"/>
      <c r="C236" s="366"/>
      <c r="D236" s="366"/>
      <c r="E236" s="368"/>
      <c r="F236" s="425"/>
      <c r="G236" s="366"/>
      <c r="H236" s="366"/>
      <c r="I236" s="366"/>
    </row>
    <row r="237" spans="2:9">
      <c r="B237" s="370"/>
      <c r="C237" s="366"/>
      <c r="D237" s="366"/>
      <c r="E237" s="368"/>
      <c r="F237" s="425"/>
      <c r="G237" s="366"/>
      <c r="H237" s="366"/>
      <c r="I237" s="366"/>
    </row>
    <row r="238" spans="2:9">
      <c r="B238" s="370"/>
      <c r="C238" s="366"/>
      <c r="D238" s="366"/>
      <c r="E238" s="368"/>
      <c r="F238" s="425"/>
      <c r="G238" s="366"/>
      <c r="H238" s="366"/>
      <c r="I238" s="366"/>
    </row>
    <row r="239" spans="2:9">
      <c r="B239" s="370"/>
      <c r="C239" s="366"/>
      <c r="D239" s="366"/>
      <c r="E239" s="368"/>
      <c r="F239" s="425"/>
      <c r="G239" s="366"/>
      <c r="H239" s="366"/>
      <c r="I239" s="366"/>
    </row>
    <row r="240" spans="2:9">
      <c r="B240" s="370"/>
      <c r="C240" s="366"/>
      <c r="D240" s="366"/>
      <c r="E240" s="368"/>
      <c r="F240" s="425"/>
      <c r="G240" s="366"/>
      <c r="H240" s="366"/>
      <c r="I240" s="366"/>
    </row>
    <row r="241" spans="2:9">
      <c r="B241" s="370"/>
      <c r="C241" s="366"/>
      <c r="D241" s="366"/>
      <c r="E241" s="368"/>
      <c r="F241" s="425"/>
      <c r="G241" s="366"/>
      <c r="H241" s="366"/>
      <c r="I241" s="366"/>
    </row>
    <row r="242" spans="2:9">
      <c r="B242" s="370"/>
      <c r="C242" s="366"/>
      <c r="D242" s="366"/>
      <c r="E242" s="368"/>
      <c r="F242" s="425"/>
      <c r="G242" s="366"/>
      <c r="H242" s="366"/>
      <c r="I242" s="366"/>
    </row>
    <row r="243" spans="2:9">
      <c r="B243" s="370"/>
      <c r="C243" s="366"/>
      <c r="D243" s="366"/>
      <c r="E243" s="368"/>
      <c r="F243" s="425"/>
      <c r="G243" s="366"/>
      <c r="H243" s="366"/>
      <c r="I243" s="366"/>
    </row>
    <row r="244" spans="2:9">
      <c r="B244" s="370"/>
      <c r="C244" s="366"/>
      <c r="D244" s="366"/>
      <c r="E244" s="368"/>
      <c r="F244" s="425"/>
      <c r="G244" s="366"/>
      <c r="H244" s="366"/>
      <c r="I244" s="366"/>
    </row>
    <row r="245" spans="2:9">
      <c r="B245" s="370"/>
      <c r="C245" s="366"/>
      <c r="D245" s="366"/>
      <c r="E245" s="368"/>
      <c r="F245" s="425"/>
      <c r="G245" s="366"/>
      <c r="H245" s="366"/>
      <c r="I245" s="366"/>
    </row>
    <row r="246" spans="2:9">
      <c r="B246" s="370"/>
      <c r="C246" s="366"/>
      <c r="D246" s="366"/>
      <c r="E246" s="368"/>
      <c r="F246" s="425"/>
      <c r="G246" s="366"/>
      <c r="H246" s="366"/>
      <c r="I246" s="366"/>
    </row>
    <row r="247" spans="2:9">
      <c r="B247" s="370"/>
      <c r="C247" s="366"/>
      <c r="D247" s="366"/>
      <c r="E247" s="368"/>
      <c r="F247" s="425"/>
      <c r="G247" s="366"/>
      <c r="H247" s="366"/>
      <c r="I247" s="366"/>
    </row>
    <row r="248" spans="2:9">
      <c r="B248" s="370"/>
      <c r="C248" s="366"/>
      <c r="D248" s="366"/>
      <c r="E248" s="368"/>
      <c r="F248" s="425"/>
      <c r="G248" s="366"/>
      <c r="H248" s="366"/>
      <c r="I248" s="366"/>
    </row>
    <row r="249" spans="2:9">
      <c r="B249" s="370"/>
      <c r="C249" s="366"/>
      <c r="D249" s="366"/>
      <c r="E249" s="368"/>
      <c r="F249" s="425"/>
      <c r="G249" s="366"/>
      <c r="H249" s="366"/>
      <c r="I249" s="366"/>
    </row>
    <row r="250" spans="2:9">
      <c r="B250" s="370"/>
      <c r="C250" s="366"/>
      <c r="D250" s="366"/>
      <c r="E250" s="368"/>
      <c r="F250" s="425"/>
      <c r="G250" s="366"/>
      <c r="H250" s="366"/>
      <c r="I250" s="366"/>
    </row>
    <row r="251" spans="2:9">
      <c r="B251" s="370"/>
      <c r="C251" s="366"/>
      <c r="D251" s="366"/>
      <c r="E251" s="368"/>
      <c r="F251" s="425"/>
      <c r="G251" s="366"/>
      <c r="H251" s="366"/>
      <c r="I251" s="366"/>
    </row>
    <row r="252" spans="2:9">
      <c r="B252" s="370"/>
      <c r="C252" s="366"/>
      <c r="D252" s="366"/>
      <c r="E252" s="368"/>
      <c r="F252" s="425"/>
      <c r="G252" s="366"/>
      <c r="H252" s="366"/>
      <c r="I252" s="366"/>
    </row>
    <row r="253" spans="2:9">
      <c r="B253" s="370"/>
      <c r="C253" s="366"/>
      <c r="D253" s="366"/>
      <c r="E253" s="368"/>
      <c r="F253" s="425"/>
      <c r="G253" s="366"/>
      <c r="H253" s="366"/>
      <c r="I253" s="366"/>
    </row>
    <row r="254" spans="2:9">
      <c r="B254" s="370"/>
      <c r="C254" s="366"/>
      <c r="D254" s="366"/>
      <c r="E254" s="368"/>
      <c r="F254" s="425"/>
      <c r="G254" s="366"/>
      <c r="H254" s="366"/>
      <c r="I254" s="366"/>
    </row>
  </sheetData>
  <mergeCells count="19">
    <mergeCell ref="C108:D108"/>
    <mergeCell ref="A9:K9"/>
    <mergeCell ref="A64:B64"/>
    <mergeCell ref="C64:D64"/>
    <mergeCell ref="A68:B68"/>
    <mergeCell ref="A93:B93"/>
    <mergeCell ref="C93:D93"/>
    <mergeCell ref="A99:B99"/>
    <mergeCell ref="C99:D99"/>
    <mergeCell ref="C105:D105"/>
    <mergeCell ref="C106:D106"/>
    <mergeCell ref="C107:D107"/>
    <mergeCell ref="A140:B140"/>
    <mergeCell ref="C109:D109"/>
    <mergeCell ref="C110:D110"/>
    <mergeCell ref="C117:D117"/>
    <mergeCell ref="B123:C123"/>
    <mergeCell ref="B124:C124"/>
    <mergeCell ref="A132:B132"/>
  </mergeCells>
  <conditionalFormatting sqref="B3"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{78C604EB-4FFD-4705-A3CF-DDE5C77EC09A}</x14:id>
        </ext>
      </extLst>
    </cfRule>
  </conditionalFormatting>
  <conditionalFormatting sqref="B4">
    <cfRule type="dataBar" priority="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{90BD06FA-7825-422D-B7A4-6D210FF1B9D3}</x14:id>
        </ext>
      </extLst>
    </cfRule>
  </conditionalFormatting>
  <conditionalFormatting sqref="B5:B7">
    <cfRule type="dataBar" priority="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{519810CB-D23A-4772-81F1-A6FFC7D2AE39}</x14:id>
        </ext>
      </extLst>
    </cfRule>
  </conditionalFormatting>
  <conditionalFormatting sqref="G132">
    <cfRule type="dataBar" priority="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{D8BDCB67-2661-40A6-A217-F3D8BD33D312}</x14:id>
        </ext>
      </extLst>
    </cfRule>
  </conditionalFormatting>
  <conditionalFormatting sqref="K93:K94">
    <cfRule type="dataBar" priority="7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{B085AD36-B8D1-408D-9E43-6A593C5127C4}</x14:id>
        </ext>
      </extLst>
    </cfRule>
  </conditionalFormatting>
  <conditionalFormatting sqref="K116">
    <cfRule type="dataBar" priority="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{77D20C3E-E514-4BA6-B9F6-C3A7E5AD63A4}</x14:id>
        </ext>
      </extLst>
    </cfRule>
  </conditionalFormatting>
  <conditionalFormatting sqref="K163:K1048576 K3:K8 K118:K120 K10:K92 K123:K158 K95:K114">
    <cfRule type="dataBar" priority="5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{C232B91C-7318-441C-8785-1ACA68D132DE}</x14:id>
        </ext>
      </extLst>
    </cfRule>
  </conditionalFormatting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8C604EB-4FFD-4705-A3CF-DDE5C77EC09A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B3</xm:sqref>
        </x14:conditionalFormatting>
        <x14:conditionalFormatting xmlns:xm="http://schemas.microsoft.com/office/excel/2006/main">
          <x14:cfRule type="dataBar" id="{90BD06FA-7825-422D-B7A4-6D210FF1B9D3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B4</xm:sqref>
        </x14:conditionalFormatting>
        <x14:conditionalFormatting xmlns:xm="http://schemas.microsoft.com/office/excel/2006/main">
          <x14:cfRule type="dataBar" id="{519810CB-D23A-4772-81F1-A6FFC7D2AE39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B5:B7</xm:sqref>
        </x14:conditionalFormatting>
        <x14:conditionalFormatting xmlns:xm="http://schemas.microsoft.com/office/excel/2006/main">
          <x14:cfRule type="dataBar" id="{D8BDCB67-2661-40A6-A217-F3D8BD33D312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G132</xm:sqref>
        </x14:conditionalFormatting>
        <x14:conditionalFormatting xmlns:xm="http://schemas.microsoft.com/office/excel/2006/main">
          <x14:cfRule type="dataBar" id="{B085AD36-B8D1-408D-9E43-6A593C5127C4}">
            <x14:dataBar minLength="0" maxLength="100" border="1" negativeBarBorderColorSameAsPositive="0" axisPosition="none">
              <x14:cfvo type="autoMin"/>
              <x14:cfvo type="autoMax"/>
              <x14:borderColor rgb="FF63C384"/>
              <x14:negativeFillColor rgb="FFFF0000"/>
              <x14:negativeBorderColor rgb="FFFF0000"/>
            </x14:dataBar>
          </x14:cfRule>
          <xm:sqref>K93:K94</xm:sqref>
        </x14:conditionalFormatting>
        <x14:conditionalFormatting xmlns:xm="http://schemas.microsoft.com/office/excel/2006/main">
          <x14:cfRule type="dataBar" id="{77D20C3E-E514-4BA6-B9F6-C3A7E5AD63A4}">
            <x14:dataBar minLength="0" maxLength="100" border="1" negativeBarBorderColorSameAsPositive="0" axisPosition="none">
              <x14:cfvo type="autoMin"/>
              <x14:cfvo type="autoMax"/>
              <x14:borderColor rgb="FF63C384"/>
              <x14:negativeFillColor rgb="FFFF0000"/>
              <x14:negativeBorderColor rgb="FFFF0000"/>
            </x14:dataBar>
          </x14:cfRule>
          <xm:sqref>K116</xm:sqref>
        </x14:conditionalFormatting>
        <x14:conditionalFormatting xmlns:xm="http://schemas.microsoft.com/office/excel/2006/main">
          <x14:cfRule type="dataBar" id="{C232B91C-7318-441C-8785-1ACA68D132DE}">
            <x14:dataBar minLength="0" maxLength="100" border="1" negativeBarBorderColorSameAsPositive="0" axisPosition="none">
              <x14:cfvo type="autoMin"/>
              <x14:cfvo type="autoMax"/>
              <x14:borderColor rgb="FF63C384"/>
              <x14:negativeFillColor rgb="FFFF0000"/>
              <x14:negativeBorderColor rgb="FFFF0000"/>
            </x14:dataBar>
          </x14:cfRule>
          <xm:sqref>K163:K1048576 K3:K8 K118:K120 K10:K92 K123:K158 K95:K114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21B82-3B0A-4972-B8D9-D1F7A17B9F42}">
  <sheetPr>
    <tabColor rgb="FF92D050"/>
  </sheetPr>
  <dimension ref="A1:F15"/>
  <sheetViews>
    <sheetView workbookViewId="0">
      <selection activeCell="A28" sqref="A28"/>
    </sheetView>
  </sheetViews>
  <sheetFormatPr defaultColWidth="9" defaultRowHeight="15"/>
  <cols>
    <col min="1" max="1" width="44.375" style="193" bestFit="1" customWidth="1"/>
    <col min="2" max="2" width="14.125" style="193" customWidth="1"/>
    <col min="3" max="3" width="14.125" style="193" bestFit="1" customWidth="1"/>
    <col min="4" max="4" width="12.125" style="193" bestFit="1" customWidth="1"/>
    <col min="5" max="5" width="8.125" style="193" bestFit="1" customWidth="1"/>
    <col min="6" max="6" width="6.875" style="193" bestFit="1" customWidth="1"/>
    <col min="7" max="16384" width="9" style="193"/>
  </cols>
  <sheetData>
    <row r="1" spans="1:6">
      <c r="A1" s="193" t="s">
        <v>248</v>
      </c>
      <c r="B1" s="193" t="s">
        <v>249</v>
      </c>
      <c r="C1" s="193" t="s">
        <v>250</v>
      </c>
      <c r="D1" s="193" t="s">
        <v>251</v>
      </c>
      <c r="E1" s="193" t="s">
        <v>252</v>
      </c>
      <c r="F1" s="193" t="s">
        <v>253</v>
      </c>
    </row>
    <row r="2" spans="1:6">
      <c r="A2" s="194" t="s">
        <v>254</v>
      </c>
      <c r="B2" s="193" t="s">
        <v>255</v>
      </c>
      <c r="F2" s="212">
        <v>0</v>
      </c>
    </row>
    <row r="3" spans="1:6">
      <c r="A3" s="194" t="s">
        <v>256</v>
      </c>
      <c r="B3" s="193" t="s">
        <v>255</v>
      </c>
      <c r="F3" s="212">
        <v>21.1</v>
      </c>
    </row>
    <row r="4" spans="1:6">
      <c r="A4" s="194" t="s">
        <v>257</v>
      </c>
      <c r="B4" s="193" t="s">
        <v>255</v>
      </c>
      <c r="F4" s="212">
        <v>3.4</v>
      </c>
    </row>
    <row r="5" spans="1:6">
      <c r="A5" s="194" t="s">
        <v>258</v>
      </c>
      <c r="B5" s="193" t="s">
        <v>255</v>
      </c>
      <c r="F5" s="212">
        <v>2.2000000000000002</v>
      </c>
    </row>
    <row r="6" spans="1:6">
      <c r="A6" s="194" t="s">
        <v>259</v>
      </c>
      <c r="B6" s="193" t="s">
        <v>255</v>
      </c>
      <c r="F6" s="212">
        <v>85</v>
      </c>
    </row>
    <row r="7" spans="1:6">
      <c r="A7" s="194" t="s">
        <v>260</v>
      </c>
      <c r="B7" s="193" t="s">
        <v>255</v>
      </c>
      <c r="F7" s="212">
        <v>31</v>
      </c>
    </row>
    <row r="8" spans="1:6">
      <c r="A8" s="194" t="s">
        <v>261</v>
      </c>
      <c r="B8" s="193" t="s">
        <v>255</v>
      </c>
      <c r="F8" s="212">
        <v>34.950000000000003</v>
      </c>
    </row>
    <row r="9" spans="1:6">
      <c r="A9" s="194" t="s">
        <v>262</v>
      </c>
      <c r="B9" s="193" t="s">
        <v>255</v>
      </c>
      <c r="F9" s="212">
        <v>9</v>
      </c>
    </row>
    <row r="10" spans="1:6">
      <c r="A10" s="194" t="s">
        <v>263</v>
      </c>
      <c r="B10" s="193" t="s">
        <v>255</v>
      </c>
      <c r="F10" s="212">
        <v>233.85</v>
      </c>
    </row>
    <row r="11" spans="1:6">
      <c r="A11" s="194" t="s">
        <v>264</v>
      </c>
      <c r="B11" s="193" t="s">
        <v>255</v>
      </c>
      <c r="F11" s="212">
        <v>207.7</v>
      </c>
    </row>
    <row r="15" spans="1:6">
      <c r="F15" s="208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E1198-E18C-984E-9CCF-7461ADDF4C63}">
  <sheetPr>
    <tabColor rgb="FF92D050"/>
  </sheetPr>
  <dimension ref="B1:T156"/>
  <sheetViews>
    <sheetView zoomScale="80" zoomScaleNormal="80" workbookViewId="0">
      <selection activeCell="A19" sqref="A19"/>
    </sheetView>
  </sheetViews>
  <sheetFormatPr defaultColWidth="11" defaultRowHeight="15.75"/>
  <cols>
    <col min="1" max="1" width="4.125" customWidth="1"/>
    <col min="2" max="2" width="48.875" style="148" bestFit="1" customWidth="1"/>
    <col min="3" max="3" width="5.375" style="148" bestFit="1" customWidth="1"/>
    <col min="4" max="4" width="10.375" style="148" customWidth="1"/>
    <col min="5" max="5" width="21.625" style="148" customWidth="1"/>
    <col min="6" max="6" width="14.125" style="148" customWidth="1"/>
    <col min="7" max="7" width="17" bestFit="1" customWidth="1"/>
    <col min="8" max="8" width="12.125" style="150" hidden="1" customWidth="1"/>
    <col min="9" max="9" width="11.375" style="147" hidden="1" customWidth="1"/>
    <col min="10" max="11" width="11.375" style="147" bestFit="1" customWidth="1"/>
    <col min="13" max="13" width="11" style="165"/>
    <col min="16" max="17" width="105.375" bestFit="1" customWidth="1"/>
    <col min="18" max="18" width="39" bestFit="1" customWidth="1"/>
    <col min="19" max="19" width="31.125" bestFit="1" customWidth="1"/>
    <col min="20" max="20" width="8.5" bestFit="1" customWidth="1"/>
    <col min="21" max="21" width="42.5" bestFit="1" customWidth="1"/>
    <col min="22" max="22" width="6.875" bestFit="1" customWidth="1"/>
    <col min="23" max="23" width="9.5" bestFit="1" customWidth="1"/>
    <col min="25" max="26" width="14.5" bestFit="1" customWidth="1"/>
  </cols>
  <sheetData>
    <row r="1" spans="2:16" ht="16.5" thickBot="1"/>
    <row r="2" spans="2:16">
      <c r="B2" s="151"/>
      <c r="C2" s="152"/>
      <c r="D2" s="152"/>
      <c r="E2" s="152"/>
      <c r="F2" s="152"/>
      <c r="G2" s="152"/>
      <c r="H2" s="153"/>
      <c r="I2" s="154"/>
      <c r="J2" s="154"/>
      <c r="K2" s="154"/>
      <c r="L2" s="152"/>
      <c r="M2" s="166"/>
      <c r="N2" s="152"/>
      <c r="O2" s="155"/>
      <c r="P2" s="152"/>
    </row>
    <row r="3" spans="2:16" ht="25.5">
      <c r="B3" s="32" t="s">
        <v>1</v>
      </c>
      <c r="C3" s="156" t="s">
        <v>265</v>
      </c>
      <c r="D3" s="156" t="s">
        <v>266</v>
      </c>
      <c r="E3" s="32" t="s">
        <v>267</v>
      </c>
      <c r="F3" s="32" t="s">
        <v>268</v>
      </c>
      <c r="G3" s="32" t="s">
        <v>3</v>
      </c>
      <c r="H3" s="36">
        <v>2021</v>
      </c>
      <c r="I3" s="36">
        <v>2022</v>
      </c>
      <c r="J3" s="36">
        <v>2023</v>
      </c>
      <c r="K3" s="36">
        <v>2024</v>
      </c>
      <c r="L3" s="36" t="s">
        <v>5</v>
      </c>
      <c r="M3" s="167" t="s">
        <v>269</v>
      </c>
      <c r="N3" s="36" t="s">
        <v>10</v>
      </c>
      <c r="O3" s="36" t="s">
        <v>11</v>
      </c>
      <c r="P3" s="157" t="s">
        <v>270</v>
      </c>
    </row>
    <row r="4" spans="2:16">
      <c r="B4" s="146" t="s">
        <v>54</v>
      </c>
      <c r="C4" s="146" t="s">
        <v>55</v>
      </c>
      <c r="D4" s="146" t="s">
        <v>56</v>
      </c>
      <c r="E4" s="158" t="s">
        <v>53</v>
      </c>
      <c r="F4" s="158"/>
      <c r="G4" s="158">
        <v>212</v>
      </c>
      <c r="H4" s="159">
        <v>34</v>
      </c>
      <c r="I4" s="160">
        <v>34.700000000000003</v>
      </c>
      <c r="J4" s="160">
        <v>38.35</v>
      </c>
      <c r="K4" s="160">
        <v>38.35</v>
      </c>
      <c r="L4" s="146" t="s">
        <v>271</v>
      </c>
      <c r="M4" s="168" t="s">
        <v>272</v>
      </c>
      <c r="N4" s="146" t="s">
        <v>272</v>
      </c>
      <c r="O4" s="146" t="s">
        <v>272</v>
      </c>
      <c r="P4" s="146"/>
    </row>
    <row r="5" spans="2:16">
      <c r="B5" s="146" t="s">
        <v>54</v>
      </c>
      <c r="C5" s="146" t="s">
        <v>55</v>
      </c>
      <c r="D5" s="146" t="s">
        <v>58</v>
      </c>
      <c r="E5" s="158" t="s">
        <v>57</v>
      </c>
      <c r="F5" s="158"/>
      <c r="G5" s="158">
        <v>211</v>
      </c>
      <c r="H5" s="159">
        <v>40</v>
      </c>
      <c r="I5" s="160">
        <v>40.800000000000004</v>
      </c>
      <c r="J5" s="160">
        <v>47.35</v>
      </c>
      <c r="K5" s="160">
        <v>47.35</v>
      </c>
      <c r="L5" s="146" t="s">
        <v>271</v>
      </c>
      <c r="M5" s="168" t="s">
        <v>272</v>
      </c>
      <c r="N5" s="146" t="s">
        <v>272</v>
      </c>
      <c r="O5" s="146" t="s">
        <v>272</v>
      </c>
      <c r="P5" s="146"/>
    </row>
    <row r="6" spans="2:16">
      <c r="B6" s="146" t="s">
        <v>273</v>
      </c>
      <c r="C6" s="146" t="s">
        <v>60</v>
      </c>
      <c r="D6" s="146" t="s">
        <v>56</v>
      </c>
      <c r="E6" s="158" t="s">
        <v>59</v>
      </c>
      <c r="F6" s="158"/>
      <c r="G6" s="158">
        <v>212</v>
      </c>
      <c r="H6" s="159">
        <v>24</v>
      </c>
      <c r="I6" s="160">
        <v>24.4</v>
      </c>
      <c r="J6" s="160">
        <v>28.35</v>
      </c>
      <c r="K6" s="160">
        <v>28.35</v>
      </c>
      <c r="L6" s="146" t="s">
        <v>271</v>
      </c>
      <c r="M6" s="168" t="s">
        <v>272</v>
      </c>
      <c r="N6" s="146" t="s">
        <v>272</v>
      </c>
      <c r="O6" s="146" t="s">
        <v>272</v>
      </c>
      <c r="P6" s="146"/>
    </row>
    <row r="7" spans="2:16">
      <c r="B7" s="146" t="s">
        <v>273</v>
      </c>
      <c r="C7" s="146" t="s">
        <v>60</v>
      </c>
      <c r="D7" s="146" t="s">
        <v>58</v>
      </c>
      <c r="E7" s="158" t="s">
        <v>61</v>
      </c>
      <c r="F7" s="158"/>
      <c r="G7" s="158">
        <v>211</v>
      </c>
      <c r="H7" s="159">
        <v>30</v>
      </c>
      <c r="I7" s="160">
        <v>30.5</v>
      </c>
      <c r="J7" s="160">
        <v>36.35</v>
      </c>
      <c r="K7" s="160">
        <v>36.35</v>
      </c>
      <c r="L7" s="146" t="s">
        <v>271</v>
      </c>
      <c r="M7" s="168" t="s">
        <v>272</v>
      </c>
      <c r="N7" s="146" t="s">
        <v>272</v>
      </c>
      <c r="O7" s="146" t="s">
        <v>272</v>
      </c>
      <c r="P7" s="146"/>
    </row>
    <row r="8" spans="2:16">
      <c r="B8" s="146" t="s">
        <v>63</v>
      </c>
      <c r="C8" s="146" t="s">
        <v>55</v>
      </c>
      <c r="D8" s="146" t="s">
        <v>56</v>
      </c>
      <c r="E8" s="158" t="s">
        <v>62</v>
      </c>
      <c r="F8" s="158"/>
      <c r="G8" s="158">
        <v>214</v>
      </c>
      <c r="H8" s="159">
        <v>106</v>
      </c>
      <c r="I8" s="160">
        <v>107.9</v>
      </c>
      <c r="J8" s="160">
        <v>119.95</v>
      </c>
      <c r="K8" s="160">
        <v>119.95</v>
      </c>
      <c r="L8" s="146" t="s">
        <v>271</v>
      </c>
      <c r="M8" s="168" t="s">
        <v>272</v>
      </c>
      <c r="N8" s="146" t="s">
        <v>272</v>
      </c>
      <c r="O8" s="146" t="s">
        <v>272</v>
      </c>
      <c r="P8" s="146"/>
    </row>
    <row r="9" spans="2:16">
      <c r="B9" s="146" t="s">
        <v>63</v>
      </c>
      <c r="C9" s="146" t="s">
        <v>55</v>
      </c>
      <c r="D9" s="146" t="s">
        <v>58</v>
      </c>
      <c r="E9" s="158" t="s">
        <v>64</v>
      </c>
      <c r="F9" s="158"/>
      <c r="G9" s="158">
        <v>213</v>
      </c>
      <c r="H9" s="159">
        <v>134</v>
      </c>
      <c r="I9" s="160">
        <v>136.4</v>
      </c>
      <c r="J9" s="160">
        <v>159.94999999999999</v>
      </c>
      <c r="K9" s="160">
        <v>159.94999999999999</v>
      </c>
      <c r="L9" s="146" t="s">
        <v>271</v>
      </c>
      <c r="M9" s="168" t="s">
        <v>272</v>
      </c>
      <c r="N9" s="146" t="s">
        <v>272</v>
      </c>
      <c r="O9" s="146" t="s">
        <v>272</v>
      </c>
      <c r="P9" s="146"/>
    </row>
    <row r="10" spans="2:16">
      <c r="B10" s="146" t="s">
        <v>274</v>
      </c>
      <c r="C10" s="146" t="s">
        <v>60</v>
      </c>
      <c r="D10" s="146" t="s">
        <v>56</v>
      </c>
      <c r="E10" s="158" t="s">
        <v>65</v>
      </c>
      <c r="F10" s="158"/>
      <c r="G10" s="158">
        <v>214</v>
      </c>
      <c r="H10" s="159">
        <v>46</v>
      </c>
      <c r="I10" s="160">
        <v>46.8</v>
      </c>
      <c r="J10" s="160">
        <v>54.95</v>
      </c>
      <c r="K10" s="160">
        <v>54.95</v>
      </c>
      <c r="L10" s="146" t="s">
        <v>271</v>
      </c>
      <c r="M10" s="168" t="s">
        <v>272</v>
      </c>
      <c r="N10" s="146" t="s">
        <v>272</v>
      </c>
      <c r="O10" s="146" t="s">
        <v>272</v>
      </c>
      <c r="P10" s="146"/>
    </row>
    <row r="11" spans="2:16">
      <c r="B11" s="146" t="s">
        <v>274</v>
      </c>
      <c r="C11" s="146" t="s">
        <v>60</v>
      </c>
      <c r="D11" s="146" t="s">
        <v>58</v>
      </c>
      <c r="E11" s="158" t="s">
        <v>66</v>
      </c>
      <c r="F11" s="158"/>
      <c r="G11" s="158">
        <v>213</v>
      </c>
      <c r="H11" s="159">
        <v>72</v>
      </c>
      <c r="I11" s="160">
        <v>73.3</v>
      </c>
      <c r="J11" s="160">
        <v>87.95</v>
      </c>
      <c r="K11" s="160">
        <v>87.95</v>
      </c>
      <c r="L11" s="146" t="s">
        <v>271</v>
      </c>
      <c r="M11" s="168" t="s">
        <v>272</v>
      </c>
      <c r="N11" s="146" t="s">
        <v>272</v>
      </c>
      <c r="O11" s="146" t="s">
        <v>272</v>
      </c>
      <c r="P11" s="146"/>
    </row>
    <row r="12" spans="2:16">
      <c r="B12" s="146" t="s">
        <v>275</v>
      </c>
      <c r="C12" s="146" t="s">
        <v>85</v>
      </c>
      <c r="D12" s="146" t="s">
        <v>276</v>
      </c>
      <c r="E12" s="158"/>
      <c r="F12" s="158"/>
      <c r="G12" s="158" t="s">
        <v>277</v>
      </c>
      <c r="H12" s="159">
        <v>255.29166666666666</v>
      </c>
      <c r="I12" s="160">
        <v>260.66666666666669</v>
      </c>
      <c r="J12" s="160"/>
      <c r="K12" s="160"/>
      <c r="L12" s="146" t="s">
        <v>271</v>
      </c>
      <c r="M12" s="168" t="s">
        <v>272</v>
      </c>
      <c r="N12" s="146" t="s">
        <v>272</v>
      </c>
      <c r="O12" s="146" t="s">
        <v>272</v>
      </c>
      <c r="P12" s="146"/>
    </row>
    <row r="13" spans="2:16">
      <c r="B13" s="146" t="s">
        <v>278</v>
      </c>
      <c r="C13" s="146"/>
      <c r="D13" s="146"/>
      <c r="E13" s="158"/>
      <c r="F13" s="158"/>
      <c r="G13" s="158" t="s">
        <v>277</v>
      </c>
      <c r="H13" s="159">
        <v>36.4</v>
      </c>
      <c r="I13" s="160">
        <v>37.200000000000003</v>
      </c>
      <c r="J13" s="160"/>
      <c r="K13" s="160"/>
      <c r="L13" s="146" t="s">
        <v>271</v>
      </c>
      <c r="M13" s="168" t="s">
        <v>272</v>
      </c>
      <c r="N13" s="146" t="s">
        <v>272</v>
      </c>
      <c r="O13" s="146" t="s">
        <v>272</v>
      </c>
      <c r="P13" s="146"/>
    </row>
    <row r="14" spans="2:16">
      <c r="B14" s="146" t="s">
        <v>69</v>
      </c>
      <c r="C14" s="146" t="s">
        <v>70</v>
      </c>
      <c r="D14" s="146"/>
      <c r="E14" s="158" t="s">
        <v>68</v>
      </c>
      <c r="F14" s="158"/>
      <c r="G14" s="158" t="s">
        <v>67</v>
      </c>
      <c r="H14" s="159">
        <v>23</v>
      </c>
      <c r="I14" s="160">
        <v>24.200000000000003</v>
      </c>
      <c r="J14" s="160">
        <v>26.7</v>
      </c>
      <c r="K14" s="160">
        <v>26.7</v>
      </c>
      <c r="L14" s="146" t="s">
        <v>271</v>
      </c>
      <c r="M14" s="168" t="s">
        <v>272</v>
      </c>
      <c r="N14" s="146" t="s">
        <v>272</v>
      </c>
      <c r="O14" s="146" t="s">
        <v>272</v>
      </c>
      <c r="P14" s="146"/>
    </row>
    <row r="15" spans="2:16">
      <c r="B15" s="146" t="s">
        <v>279</v>
      </c>
      <c r="C15" s="146" t="s">
        <v>70</v>
      </c>
      <c r="D15" s="146"/>
      <c r="E15" s="158" t="s">
        <v>280</v>
      </c>
      <c r="F15" s="158"/>
      <c r="G15" s="158" t="s">
        <v>281</v>
      </c>
      <c r="H15" s="159">
        <v>28</v>
      </c>
      <c r="I15" s="160">
        <v>28.5</v>
      </c>
      <c r="J15" s="160" t="s">
        <v>282</v>
      </c>
      <c r="K15" s="160" t="s">
        <v>282</v>
      </c>
      <c r="L15" s="146" t="s">
        <v>271</v>
      </c>
      <c r="M15" s="168" t="s">
        <v>272</v>
      </c>
      <c r="N15" s="146" t="s">
        <v>272</v>
      </c>
      <c r="O15" s="146" t="s">
        <v>272</v>
      </c>
      <c r="P15" s="146"/>
    </row>
    <row r="16" spans="2:16">
      <c r="B16" s="146" t="s">
        <v>72</v>
      </c>
      <c r="C16" s="146" t="s">
        <v>55</v>
      </c>
      <c r="D16" s="146"/>
      <c r="E16" s="158" t="s">
        <v>71</v>
      </c>
      <c r="F16" s="158"/>
      <c r="G16" s="158">
        <v>30</v>
      </c>
      <c r="H16" s="159">
        <v>0</v>
      </c>
      <c r="I16" s="160">
        <v>0</v>
      </c>
      <c r="J16" s="160" t="s">
        <v>277</v>
      </c>
      <c r="K16" s="160" t="s">
        <v>277</v>
      </c>
      <c r="L16" s="146" t="s">
        <v>271</v>
      </c>
      <c r="M16" s="168" t="s">
        <v>272</v>
      </c>
      <c r="N16" s="146" t="s">
        <v>272</v>
      </c>
      <c r="O16" s="146" t="s">
        <v>272</v>
      </c>
      <c r="P16" s="146"/>
    </row>
    <row r="17" spans="2:16">
      <c r="B17" s="146" t="s">
        <v>283</v>
      </c>
      <c r="C17" s="146" t="s">
        <v>60</v>
      </c>
      <c r="D17" s="146"/>
      <c r="E17" s="158" t="s">
        <v>284</v>
      </c>
      <c r="F17" s="158"/>
      <c r="G17" s="158">
        <v>30</v>
      </c>
      <c r="H17" s="159">
        <v>0</v>
      </c>
      <c r="I17" s="160">
        <v>0</v>
      </c>
      <c r="J17" s="160" t="s">
        <v>277</v>
      </c>
      <c r="K17" s="160" t="s">
        <v>277</v>
      </c>
      <c r="L17" s="146" t="s">
        <v>271</v>
      </c>
      <c r="M17" s="168" t="s">
        <v>272</v>
      </c>
      <c r="N17" s="146" t="s">
        <v>272</v>
      </c>
      <c r="O17" s="146" t="s">
        <v>272</v>
      </c>
      <c r="P17" s="146"/>
    </row>
    <row r="18" spans="2:16">
      <c r="B18" s="146" t="s">
        <v>74</v>
      </c>
      <c r="C18" s="146" t="s">
        <v>55</v>
      </c>
      <c r="D18" s="146" t="s">
        <v>56</v>
      </c>
      <c r="E18" s="158" t="s">
        <v>73</v>
      </c>
      <c r="F18" s="158"/>
      <c r="G18" s="158">
        <v>220</v>
      </c>
      <c r="H18" s="159">
        <v>356</v>
      </c>
      <c r="I18" s="160">
        <v>362.4</v>
      </c>
      <c r="J18" s="160">
        <v>353.8</v>
      </c>
      <c r="K18" s="160">
        <v>353.8</v>
      </c>
      <c r="L18" s="146" t="s">
        <v>271</v>
      </c>
      <c r="M18" s="168" t="s">
        <v>272</v>
      </c>
      <c r="N18" s="146" t="s">
        <v>272</v>
      </c>
      <c r="O18" s="146" t="s">
        <v>272</v>
      </c>
      <c r="P18" s="146"/>
    </row>
    <row r="19" spans="2:16">
      <c r="B19" s="146" t="s">
        <v>74</v>
      </c>
      <c r="C19" s="146" t="s">
        <v>55</v>
      </c>
      <c r="D19" s="146" t="s">
        <v>58</v>
      </c>
      <c r="E19" s="158" t="s">
        <v>75</v>
      </c>
      <c r="F19" s="158"/>
      <c r="G19" s="158">
        <v>219</v>
      </c>
      <c r="H19" s="159">
        <v>602</v>
      </c>
      <c r="I19" s="160">
        <v>612.5</v>
      </c>
      <c r="J19" s="160">
        <v>601.5</v>
      </c>
      <c r="K19" s="160">
        <v>601.5</v>
      </c>
      <c r="L19" s="146" t="s">
        <v>271</v>
      </c>
      <c r="M19" s="168" t="s">
        <v>272</v>
      </c>
      <c r="N19" s="146" t="s">
        <v>272</v>
      </c>
      <c r="O19" s="146" t="s">
        <v>272</v>
      </c>
      <c r="P19" s="146"/>
    </row>
    <row r="20" spans="2:16">
      <c r="B20" s="146" t="s">
        <v>77</v>
      </c>
      <c r="C20" s="146" t="s">
        <v>55</v>
      </c>
      <c r="D20" s="146" t="s">
        <v>78</v>
      </c>
      <c r="E20" s="158" t="s">
        <v>76</v>
      </c>
      <c r="F20" s="158"/>
      <c r="G20" s="158">
        <v>55</v>
      </c>
      <c r="H20" s="159">
        <v>427.2</v>
      </c>
      <c r="I20" s="160">
        <v>434.9</v>
      </c>
      <c r="J20" s="160">
        <v>424.6</v>
      </c>
      <c r="K20" s="160">
        <v>424.6</v>
      </c>
      <c r="L20" s="146" t="s">
        <v>271</v>
      </c>
      <c r="M20" s="168" t="s">
        <v>272</v>
      </c>
      <c r="N20" s="146" t="s">
        <v>272</v>
      </c>
      <c r="O20" s="146" t="s">
        <v>272</v>
      </c>
      <c r="P20" s="146" t="s">
        <v>79</v>
      </c>
    </row>
    <row r="21" spans="2:16">
      <c r="B21" s="146" t="s">
        <v>81</v>
      </c>
      <c r="C21" s="146" t="s">
        <v>55</v>
      </c>
      <c r="D21" s="146" t="s">
        <v>56</v>
      </c>
      <c r="E21" s="158" t="s">
        <v>80</v>
      </c>
      <c r="F21" s="158"/>
      <c r="G21" s="158">
        <v>56</v>
      </c>
      <c r="H21" s="159">
        <v>1068</v>
      </c>
      <c r="I21" s="160">
        <v>1087.1999999999998</v>
      </c>
      <c r="J21" s="160">
        <v>1061.4000000000001</v>
      </c>
      <c r="K21" s="160">
        <v>1061.4000000000001</v>
      </c>
      <c r="L21" s="146" t="s">
        <v>271</v>
      </c>
      <c r="M21" s="168" t="s">
        <v>272</v>
      </c>
      <c r="N21" s="146" t="s">
        <v>272</v>
      </c>
      <c r="O21" s="146" t="s">
        <v>272</v>
      </c>
      <c r="P21" s="146" t="s">
        <v>79</v>
      </c>
    </row>
    <row r="22" spans="2:16">
      <c r="B22" s="146" t="s">
        <v>77</v>
      </c>
      <c r="C22" s="146" t="s">
        <v>55</v>
      </c>
      <c r="D22" s="146" t="s">
        <v>83</v>
      </c>
      <c r="E22" s="158" t="s">
        <v>82</v>
      </c>
      <c r="F22" s="158"/>
      <c r="G22" s="158">
        <v>55</v>
      </c>
      <c r="H22" s="159">
        <v>722.4</v>
      </c>
      <c r="I22" s="160">
        <v>735</v>
      </c>
      <c r="J22" s="160">
        <v>721.8</v>
      </c>
      <c r="K22" s="160">
        <v>721.8</v>
      </c>
      <c r="L22" s="146" t="s">
        <v>271</v>
      </c>
      <c r="M22" s="168" t="s">
        <v>272</v>
      </c>
      <c r="N22" s="146" t="s">
        <v>272</v>
      </c>
      <c r="O22" s="146" t="s">
        <v>272</v>
      </c>
      <c r="P22" s="146" t="s">
        <v>79</v>
      </c>
    </row>
    <row r="23" spans="2:16">
      <c r="B23" s="146" t="s">
        <v>81</v>
      </c>
      <c r="C23" s="146" t="s">
        <v>85</v>
      </c>
      <c r="D23" s="146" t="s">
        <v>83</v>
      </c>
      <c r="E23" s="158" t="s">
        <v>84</v>
      </c>
      <c r="F23" s="158"/>
      <c r="G23" s="158">
        <v>56</v>
      </c>
      <c r="H23" s="159">
        <v>1806</v>
      </c>
      <c r="I23" s="160">
        <v>1837.5</v>
      </c>
      <c r="J23" s="160">
        <v>1804.5</v>
      </c>
      <c r="K23" s="160">
        <v>1804.5</v>
      </c>
      <c r="L23" s="146" t="s">
        <v>271</v>
      </c>
      <c r="M23" s="168" t="s">
        <v>272</v>
      </c>
      <c r="N23" s="146" t="s">
        <v>272</v>
      </c>
      <c r="O23" s="146" t="s">
        <v>272</v>
      </c>
      <c r="P23" s="146" t="s">
        <v>79</v>
      </c>
    </row>
    <row r="24" spans="2:16">
      <c r="B24" s="146" t="s">
        <v>285</v>
      </c>
      <c r="C24" s="146" t="s">
        <v>60</v>
      </c>
      <c r="D24" s="146" t="s">
        <v>56</v>
      </c>
      <c r="E24" s="158" t="s">
        <v>286</v>
      </c>
      <c r="F24" s="158"/>
      <c r="G24" s="158">
        <v>220</v>
      </c>
      <c r="H24" s="159">
        <v>165</v>
      </c>
      <c r="I24" s="160">
        <v>168</v>
      </c>
      <c r="J24" s="160"/>
      <c r="K24" s="160"/>
      <c r="L24" s="146" t="s">
        <v>271</v>
      </c>
      <c r="M24" s="168" t="s">
        <v>272</v>
      </c>
      <c r="N24" s="146" t="s">
        <v>272</v>
      </c>
      <c r="O24" s="146" t="s">
        <v>272</v>
      </c>
      <c r="P24" s="146"/>
    </row>
    <row r="25" spans="2:16">
      <c r="B25" s="146" t="s">
        <v>285</v>
      </c>
      <c r="C25" s="146" t="s">
        <v>60</v>
      </c>
      <c r="D25" s="146" t="s">
        <v>58</v>
      </c>
      <c r="E25" s="158" t="s">
        <v>287</v>
      </c>
      <c r="F25" s="158"/>
      <c r="G25" s="158">
        <v>219</v>
      </c>
      <c r="H25" s="159">
        <v>356</v>
      </c>
      <c r="I25" s="160">
        <v>362.4</v>
      </c>
      <c r="J25" s="160"/>
      <c r="K25" s="160"/>
      <c r="L25" s="146" t="s">
        <v>271</v>
      </c>
      <c r="M25" s="168" t="s">
        <v>272</v>
      </c>
      <c r="N25" s="146" t="s">
        <v>272</v>
      </c>
      <c r="O25" s="146" t="s">
        <v>272</v>
      </c>
      <c r="P25" s="146"/>
    </row>
    <row r="26" spans="2:16">
      <c r="B26" s="146" t="s">
        <v>288</v>
      </c>
      <c r="C26" s="146" t="s">
        <v>55</v>
      </c>
      <c r="D26" s="146" t="s">
        <v>70</v>
      </c>
      <c r="E26" s="158">
        <v>5176</v>
      </c>
      <c r="F26" s="158"/>
      <c r="G26" s="158">
        <v>600</v>
      </c>
      <c r="H26" s="159">
        <v>60.55</v>
      </c>
      <c r="I26" s="160">
        <v>61.85</v>
      </c>
      <c r="J26" s="160"/>
      <c r="K26" s="160"/>
      <c r="L26" s="161" t="s">
        <v>272</v>
      </c>
      <c r="M26" s="168" t="s">
        <v>272</v>
      </c>
      <c r="N26" s="146" t="s">
        <v>272</v>
      </c>
      <c r="O26" s="146" t="s">
        <v>272</v>
      </c>
      <c r="P26" s="146"/>
    </row>
    <row r="27" spans="2:16">
      <c r="B27" s="146" t="s">
        <v>289</v>
      </c>
      <c r="C27" s="146" t="s">
        <v>60</v>
      </c>
      <c r="D27" s="146" t="s">
        <v>70</v>
      </c>
      <c r="E27" s="158" t="s">
        <v>290</v>
      </c>
      <c r="F27" s="158"/>
      <c r="G27" s="158">
        <v>600</v>
      </c>
      <c r="H27" s="159">
        <v>36.4</v>
      </c>
      <c r="I27" s="160">
        <v>37.200000000000003</v>
      </c>
      <c r="J27" s="160"/>
      <c r="K27" s="160"/>
      <c r="L27" s="161" t="s">
        <v>272</v>
      </c>
      <c r="M27" s="168" t="s">
        <v>272</v>
      </c>
      <c r="N27" s="146" t="s">
        <v>272</v>
      </c>
      <c r="O27" s="146" t="s">
        <v>272</v>
      </c>
      <c r="P27" s="146"/>
    </row>
    <row r="28" spans="2:16">
      <c r="B28" s="146" t="s">
        <v>88</v>
      </c>
      <c r="C28" s="146" t="s">
        <v>70</v>
      </c>
      <c r="D28" s="146" t="s">
        <v>70</v>
      </c>
      <c r="E28" s="158" t="s">
        <v>87</v>
      </c>
      <c r="F28" s="158"/>
      <c r="G28" s="158" t="s">
        <v>86</v>
      </c>
      <c r="H28" s="159">
        <v>60</v>
      </c>
      <c r="I28" s="160">
        <v>61.199999999999996</v>
      </c>
      <c r="J28" s="160">
        <v>67.2</v>
      </c>
      <c r="K28" s="160">
        <v>67.2</v>
      </c>
      <c r="L28" s="161" t="s">
        <v>271</v>
      </c>
      <c r="M28" s="168" t="s">
        <v>272</v>
      </c>
      <c r="N28" s="146" t="s">
        <v>272</v>
      </c>
      <c r="O28" s="146" t="s">
        <v>272</v>
      </c>
      <c r="P28" s="146"/>
    </row>
    <row r="29" spans="2:16">
      <c r="B29" s="146" t="s">
        <v>291</v>
      </c>
      <c r="C29" s="146" t="s">
        <v>70</v>
      </c>
      <c r="D29" s="146"/>
      <c r="E29" s="158" t="s">
        <v>292</v>
      </c>
      <c r="F29" s="158"/>
      <c r="G29" s="158">
        <v>610</v>
      </c>
      <c r="H29" s="159">
        <v>12</v>
      </c>
      <c r="I29" s="160">
        <v>12</v>
      </c>
      <c r="J29" s="160"/>
      <c r="K29" s="160"/>
      <c r="L29" s="161" t="s">
        <v>272</v>
      </c>
      <c r="M29" s="168" t="s">
        <v>272</v>
      </c>
      <c r="N29" s="146" t="s">
        <v>272</v>
      </c>
      <c r="O29" s="146" t="s">
        <v>272</v>
      </c>
      <c r="P29" s="146"/>
    </row>
    <row r="30" spans="2:16">
      <c r="B30" s="146" t="s">
        <v>293</v>
      </c>
      <c r="C30" s="146" t="s">
        <v>70</v>
      </c>
      <c r="D30" s="146"/>
      <c r="E30" s="158" t="s">
        <v>294</v>
      </c>
      <c r="F30" s="158"/>
      <c r="G30" s="158">
        <v>601</v>
      </c>
      <c r="H30" s="159">
        <v>144</v>
      </c>
      <c r="I30" s="160">
        <v>144</v>
      </c>
      <c r="J30" s="160"/>
      <c r="K30" s="160"/>
      <c r="L30" s="161" t="s">
        <v>272</v>
      </c>
      <c r="M30" s="168" t="s">
        <v>272</v>
      </c>
      <c r="N30" s="146" t="s">
        <v>272</v>
      </c>
      <c r="O30" s="146" t="s">
        <v>272</v>
      </c>
      <c r="P30" s="146"/>
    </row>
    <row r="31" spans="2:16">
      <c r="B31" s="146" t="s">
        <v>295</v>
      </c>
      <c r="C31" s="146" t="s">
        <v>70</v>
      </c>
      <c r="D31" s="146"/>
      <c r="E31" s="158">
        <v>1042</v>
      </c>
      <c r="F31" s="158"/>
      <c r="G31" s="158" t="s">
        <v>70</v>
      </c>
      <c r="H31" s="159">
        <v>60</v>
      </c>
      <c r="I31" s="160">
        <v>61.199999999999996</v>
      </c>
      <c r="J31" s="160">
        <v>67.2</v>
      </c>
      <c r="K31" s="160">
        <v>67.2</v>
      </c>
      <c r="L31" s="146" t="s">
        <v>271</v>
      </c>
      <c r="M31" s="168" t="s">
        <v>272</v>
      </c>
      <c r="N31" s="146" t="s">
        <v>272</v>
      </c>
      <c r="O31" s="146" t="s">
        <v>272</v>
      </c>
      <c r="P31" s="146"/>
    </row>
    <row r="32" spans="2:16">
      <c r="B32" s="146" t="s">
        <v>91</v>
      </c>
      <c r="C32" s="146"/>
      <c r="D32" s="146" t="s">
        <v>56</v>
      </c>
      <c r="E32" s="158" t="s">
        <v>90</v>
      </c>
      <c r="F32" s="158"/>
      <c r="G32" s="158" t="s">
        <v>89</v>
      </c>
      <c r="H32" s="159">
        <v>26</v>
      </c>
      <c r="I32" s="160">
        <v>26.5</v>
      </c>
      <c r="J32" s="160">
        <v>27.5</v>
      </c>
      <c r="K32" s="160">
        <v>27.5</v>
      </c>
      <c r="L32" s="146" t="s">
        <v>271</v>
      </c>
      <c r="M32" s="168" t="s">
        <v>272</v>
      </c>
      <c r="N32" s="146" t="s">
        <v>272</v>
      </c>
      <c r="O32" s="146" t="s">
        <v>272</v>
      </c>
      <c r="P32" s="146"/>
    </row>
    <row r="33" spans="2:16">
      <c r="B33" s="146" t="s">
        <v>91</v>
      </c>
      <c r="C33" s="146"/>
      <c r="D33" s="146" t="s">
        <v>58</v>
      </c>
      <c r="E33" s="158" t="s">
        <v>92</v>
      </c>
      <c r="F33" s="158"/>
      <c r="G33" s="158" t="s">
        <v>89</v>
      </c>
      <c r="H33" s="159">
        <v>51</v>
      </c>
      <c r="I33" s="160">
        <v>51.9</v>
      </c>
      <c r="J33" s="160">
        <v>53.7</v>
      </c>
      <c r="K33" s="160">
        <v>53.7</v>
      </c>
      <c r="L33" s="146" t="s">
        <v>271</v>
      </c>
      <c r="M33" s="168" t="s">
        <v>272</v>
      </c>
      <c r="N33" s="146" t="s">
        <v>272</v>
      </c>
      <c r="O33" s="146" t="s">
        <v>272</v>
      </c>
      <c r="P33" s="146"/>
    </row>
    <row r="34" spans="2:16">
      <c r="B34" s="146" t="s">
        <v>93</v>
      </c>
      <c r="C34" s="146"/>
      <c r="D34" s="146"/>
      <c r="E34" s="158"/>
      <c r="F34" s="158"/>
      <c r="G34" s="158" t="s">
        <v>277</v>
      </c>
      <c r="H34" s="159">
        <v>11</v>
      </c>
      <c r="I34" s="160">
        <v>11.2</v>
      </c>
      <c r="J34" s="160">
        <v>11.6</v>
      </c>
      <c r="K34" s="160">
        <v>11.6</v>
      </c>
      <c r="L34" s="146" t="s">
        <v>271</v>
      </c>
      <c r="M34" s="168" t="s">
        <v>272</v>
      </c>
      <c r="N34" s="146" t="s">
        <v>272</v>
      </c>
      <c r="O34" s="146" t="s">
        <v>272</v>
      </c>
      <c r="P34" s="146"/>
    </row>
    <row r="35" spans="2:16">
      <c r="B35" s="146" t="s">
        <v>296</v>
      </c>
      <c r="C35" s="146"/>
      <c r="D35" s="146" t="s">
        <v>56</v>
      </c>
      <c r="E35" s="158"/>
      <c r="F35" s="158"/>
      <c r="G35" s="158" t="s">
        <v>277</v>
      </c>
      <c r="H35" s="159">
        <v>97</v>
      </c>
      <c r="I35" s="160">
        <v>98.9</v>
      </c>
      <c r="J35" s="160">
        <v>106.3</v>
      </c>
      <c r="K35" s="160">
        <v>106.3</v>
      </c>
      <c r="L35" s="146" t="s">
        <v>271</v>
      </c>
      <c r="M35" s="168" t="s">
        <v>272</v>
      </c>
      <c r="N35" s="146" t="s">
        <v>272</v>
      </c>
      <c r="O35" s="146" t="s">
        <v>272</v>
      </c>
      <c r="P35" s="146"/>
    </row>
    <row r="36" spans="2:16">
      <c r="B36" s="146" t="s">
        <v>296</v>
      </c>
      <c r="C36" s="146"/>
      <c r="D36" s="146" t="s">
        <v>58</v>
      </c>
      <c r="E36" s="158"/>
      <c r="F36" s="158"/>
      <c r="G36" s="158" t="s">
        <v>277</v>
      </c>
      <c r="H36" s="159">
        <v>122</v>
      </c>
      <c r="I36" s="160">
        <v>124.3</v>
      </c>
      <c r="J36" s="160">
        <v>132.5</v>
      </c>
      <c r="K36" s="160">
        <v>132.5</v>
      </c>
      <c r="L36" s="146" t="s">
        <v>271</v>
      </c>
      <c r="M36" s="168" t="s">
        <v>272</v>
      </c>
      <c r="N36" s="146" t="s">
        <v>272</v>
      </c>
      <c r="O36" s="146" t="s">
        <v>272</v>
      </c>
      <c r="P36" s="146"/>
    </row>
    <row r="37" spans="2:16">
      <c r="B37" s="146" t="s">
        <v>94</v>
      </c>
      <c r="C37" s="146"/>
      <c r="D37" s="146"/>
      <c r="E37" s="158"/>
      <c r="F37" s="158"/>
      <c r="G37" s="158" t="s">
        <v>277</v>
      </c>
      <c r="H37" s="159">
        <v>10</v>
      </c>
      <c r="I37" s="160">
        <v>10</v>
      </c>
      <c r="J37" s="160">
        <v>10</v>
      </c>
      <c r="K37" s="160">
        <v>10</v>
      </c>
      <c r="L37" s="146" t="s">
        <v>272</v>
      </c>
      <c r="M37" s="168" t="s">
        <v>272</v>
      </c>
      <c r="N37" s="146" t="s">
        <v>272</v>
      </c>
      <c r="O37" s="146" t="s">
        <v>272</v>
      </c>
      <c r="P37" s="146"/>
    </row>
    <row r="38" spans="2:16">
      <c r="B38" s="146" t="s">
        <v>95</v>
      </c>
      <c r="C38" s="146"/>
      <c r="D38" s="146" t="s">
        <v>70</v>
      </c>
      <c r="E38" s="158"/>
      <c r="F38" s="158"/>
      <c r="G38" s="158">
        <v>550</v>
      </c>
      <c r="H38" s="159">
        <v>0</v>
      </c>
      <c r="I38" s="160">
        <v>0</v>
      </c>
      <c r="J38" s="160" t="s">
        <v>277</v>
      </c>
      <c r="K38" s="160" t="s">
        <v>277</v>
      </c>
      <c r="L38" s="146" t="s">
        <v>272</v>
      </c>
      <c r="M38" s="168" t="s">
        <v>272</v>
      </c>
      <c r="N38" s="146" t="s">
        <v>272</v>
      </c>
      <c r="O38" s="146" t="s">
        <v>272</v>
      </c>
      <c r="P38" s="146"/>
    </row>
    <row r="39" spans="2:16">
      <c r="B39" s="146" t="s">
        <v>96</v>
      </c>
      <c r="C39" s="146"/>
      <c r="D39" s="146" t="s">
        <v>70</v>
      </c>
      <c r="E39" s="158"/>
      <c r="F39" s="158"/>
      <c r="G39" s="158">
        <v>550</v>
      </c>
      <c r="H39" s="159">
        <v>2</v>
      </c>
      <c r="I39" s="160">
        <v>2</v>
      </c>
      <c r="J39" s="160">
        <v>2.2000000000000002</v>
      </c>
      <c r="K39" s="160">
        <v>2.2000000000000002</v>
      </c>
      <c r="L39" s="146" t="s">
        <v>271</v>
      </c>
      <c r="M39" s="168" t="s">
        <v>272</v>
      </c>
      <c r="N39" s="146" t="s">
        <v>272</v>
      </c>
      <c r="O39" s="146" t="s">
        <v>271</v>
      </c>
      <c r="P39" s="146"/>
    </row>
    <row r="40" spans="2:16">
      <c r="B40" s="146" t="s">
        <v>97</v>
      </c>
      <c r="C40" s="146"/>
      <c r="D40" s="146" t="s">
        <v>56</v>
      </c>
      <c r="E40" s="158"/>
      <c r="F40" s="158"/>
      <c r="G40" s="158">
        <v>550</v>
      </c>
      <c r="H40" s="159">
        <v>31</v>
      </c>
      <c r="I40" s="160">
        <v>31.6</v>
      </c>
      <c r="J40" s="160">
        <v>34.950000000000003</v>
      </c>
      <c r="K40" s="160">
        <v>34.950000000000003</v>
      </c>
      <c r="L40" s="146" t="s">
        <v>271</v>
      </c>
      <c r="M40" s="168" t="s">
        <v>272</v>
      </c>
      <c r="N40" s="146" t="s">
        <v>272</v>
      </c>
      <c r="O40" s="146" t="s">
        <v>271</v>
      </c>
      <c r="P40" s="146" t="s">
        <v>297</v>
      </c>
    </row>
    <row r="41" spans="2:16">
      <c r="B41" s="146" t="s">
        <v>97</v>
      </c>
      <c r="C41" s="146"/>
      <c r="D41" s="146" t="s">
        <v>58</v>
      </c>
      <c r="E41" s="158"/>
      <c r="F41" s="158"/>
      <c r="G41" s="158">
        <v>550</v>
      </c>
      <c r="H41" s="159">
        <v>37</v>
      </c>
      <c r="I41" s="160">
        <v>37.700000000000003</v>
      </c>
      <c r="J41" s="160">
        <v>43.95</v>
      </c>
      <c r="K41" s="160">
        <v>43.95</v>
      </c>
      <c r="L41" s="146" t="s">
        <v>271</v>
      </c>
      <c r="M41" s="168" t="s">
        <v>272</v>
      </c>
      <c r="N41" s="146" t="s">
        <v>272</v>
      </c>
      <c r="O41" s="146" t="s">
        <v>271</v>
      </c>
      <c r="P41" s="146" t="s">
        <v>297</v>
      </c>
    </row>
    <row r="42" spans="2:16">
      <c r="B42" s="146" t="s">
        <v>100</v>
      </c>
      <c r="C42" s="146"/>
      <c r="D42" s="146" t="s">
        <v>56</v>
      </c>
      <c r="E42" s="158"/>
      <c r="F42" s="158"/>
      <c r="G42" s="158">
        <v>550</v>
      </c>
      <c r="H42" s="159">
        <v>34</v>
      </c>
      <c r="I42" s="160">
        <v>34.700000000000003</v>
      </c>
      <c r="J42" s="160">
        <v>38.35</v>
      </c>
      <c r="K42" s="160">
        <v>38.35</v>
      </c>
      <c r="L42" s="146" t="s">
        <v>271</v>
      </c>
      <c r="M42" s="168" t="s">
        <v>272</v>
      </c>
      <c r="N42" s="146" t="s">
        <v>272</v>
      </c>
      <c r="O42" s="146" t="s">
        <v>271</v>
      </c>
      <c r="P42" s="146" t="s">
        <v>297</v>
      </c>
    </row>
    <row r="43" spans="2:16">
      <c r="B43" s="146" t="s">
        <v>100</v>
      </c>
      <c r="C43" s="146"/>
      <c r="D43" s="146" t="s">
        <v>58</v>
      </c>
      <c r="E43" s="158"/>
      <c r="F43" s="158"/>
      <c r="G43" s="158">
        <v>550</v>
      </c>
      <c r="H43" s="159">
        <v>40</v>
      </c>
      <c r="I43" s="160">
        <v>40.800000000000004</v>
      </c>
      <c r="J43" s="160">
        <v>47.35</v>
      </c>
      <c r="K43" s="160">
        <v>47.35</v>
      </c>
      <c r="L43" s="146" t="s">
        <v>271</v>
      </c>
      <c r="M43" s="168" t="s">
        <v>272</v>
      </c>
      <c r="N43" s="146" t="s">
        <v>272</v>
      </c>
      <c r="O43" s="146" t="s">
        <v>271</v>
      </c>
      <c r="P43" s="146" t="s">
        <v>297</v>
      </c>
    </row>
    <row r="44" spans="2:16">
      <c r="B44" s="146" t="s">
        <v>101</v>
      </c>
      <c r="C44" s="146"/>
      <c r="D44" s="146" t="s">
        <v>70</v>
      </c>
      <c r="E44" s="158"/>
      <c r="F44" s="158"/>
      <c r="G44" s="158">
        <v>550</v>
      </c>
      <c r="H44" s="159">
        <v>5</v>
      </c>
      <c r="I44" s="160">
        <v>5.0999999999999996</v>
      </c>
      <c r="J44" s="160">
        <v>5.6</v>
      </c>
      <c r="K44" s="160">
        <v>5.6</v>
      </c>
      <c r="L44" s="146" t="s">
        <v>271</v>
      </c>
      <c r="M44" s="168" t="s">
        <v>272</v>
      </c>
      <c r="N44" s="146" t="s">
        <v>272</v>
      </c>
      <c r="O44" s="146" t="s">
        <v>271</v>
      </c>
      <c r="P44" s="146"/>
    </row>
    <row r="45" spans="2:16">
      <c r="B45" s="146" t="s">
        <v>102</v>
      </c>
      <c r="C45" s="146"/>
      <c r="D45" s="146" t="s">
        <v>56</v>
      </c>
      <c r="E45" s="158"/>
      <c r="F45" s="158"/>
      <c r="G45" s="158">
        <v>550</v>
      </c>
      <c r="H45" s="159">
        <v>106</v>
      </c>
      <c r="I45" s="160">
        <v>107.9</v>
      </c>
      <c r="J45" s="160">
        <v>119.95</v>
      </c>
      <c r="K45" s="160">
        <v>119.95</v>
      </c>
      <c r="L45" s="146" t="s">
        <v>271</v>
      </c>
      <c r="M45" s="168" t="s">
        <v>272</v>
      </c>
      <c r="N45" s="146" t="s">
        <v>272</v>
      </c>
      <c r="O45" s="146" t="s">
        <v>271</v>
      </c>
      <c r="P45" s="146" t="s">
        <v>298</v>
      </c>
    </row>
    <row r="46" spans="2:16">
      <c r="B46" s="146" t="s">
        <v>102</v>
      </c>
      <c r="C46" s="146"/>
      <c r="D46" s="146" t="s">
        <v>58</v>
      </c>
      <c r="E46" s="158"/>
      <c r="F46" s="158"/>
      <c r="G46" s="158">
        <v>550</v>
      </c>
      <c r="H46" s="159">
        <v>134</v>
      </c>
      <c r="I46" s="160">
        <v>136.4</v>
      </c>
      <c r="J46" s="160">
        <v>159.94999999999999</v>
      </c>
      <c r="K46" s="160">
        <v>159.94999999999999</v>
      </c>
      <c r="L46" s="146" t="s">
        <v>271</v>
      </c>
      <c r="M46" s="168" t="s">
        <v>272</v>
      </c>
      <c r="N46" s="146" t="s">
        <v>272</v>
      </c>
      <c r="O46" s="146" t="s">
        <v>271</v>
      </c>
      <c r="P46" s="146" t="s">
        <v>299</v>
      </c>
    </row>
    <row r="47" spans="2:16">
      <c r="B47" s="146" t="s">
        <v>105</v>
      </c>
      <c r="C47" s="146"/>
      <c r="D47" s="146" t="s">
        <v>70</v>
      </c>
      <c r="E47" s="158"/>
      <c r="F47" s="158"/>
      <c r="G47" s="158">
        <v>550</v>
      </c>
      <c r="H47" s="159">
        <v>23</v>
      </c>
      <c r="I47" s="160">
        <v>24.200000000000003</v>
      </c>
      <c r="J47" s="160">
        <v>26.7</v>
      </c>
      <c r="K47" s="160">
        <v>26.7</v>
      </c>
      <c r="L47" s="146" t="s">
        <v>271</v>
      </c>
      <c r="M47" s="168" t="s">
        <v>272</v>
      </c>
      <c r="N47" s="146" t="s">
        <v>272</v>
      </c>
      <c r="O47" s="146" t="s">
        <v>271</v>
      </c>
      <c r="P47" s="146"/>
    </row>
    <row r="48" spans="2:16">
      <c r="B48" s="146" t="s">
        <v>106</v>
      </c>
      <c r="C48" s="146"/>
      <c r="D48" s="146" t="s">
        <v>56</v>
      </c>
      <c r="E48" s="158"/>
      <c r="F48" s="158"/>
      <c r="G48" s="158">
        <v>550</v>
      </c>
      <c r="H48" s="159">
        <v>356</v>
      </c>
      <c r="I48" s="160">
        <v>362.4</v>
      </c>
      <c r="J48" s="160">
        <v>353.8</v>
      </c>
      <c r="K48" s="160">
        <v>353.8</v>
      </c>
      <c r="L48" s="146" t="s">
        <v>271</v>
      </c>
      <c r="M48" s="168" t="s">
        <v>272</v>
      </c>
      <c r="N48" s="146" t="s">
        <v>272</v>
      </c>
      <c r="O48" s="146" t="s">
        <v>271</v>
      </c>
      <c r="P48" s="146"/>
    </row>
    <row r="49" spans="2:16">
      <c r="B49" s="146" t="s">
        <v>106</v>
      </c>
      <c r="C49" s="146"/>
      <c r="D49" s="146" t="s">
        <v>58</v>
      </c>
      <c r="E49" s="158"/>
      <c r="F49" s="158"/>
      <c r="G49" s="158">
        <v>550</v>
      </c>
      <c r="H49" s="159">
        <v>602</v>
      </c>
      <c r="I49" s="160">
        <v>612.5</v>
      </c>
      <c r="J49" s="160">
        <v>601.5</v>
      </c>
      <c r="K49" s="160">
        <v>601.5</v>
      </c>
      <c r="L49" s="146" t="s">
        <v>271</v>
      </c>
      <c r="M49" s="168" t="s">
        <v>272</v>
      </c>
      <c r="N49" s="146" t="s">
        <v>272</v>
      </c>
      <c r="O49" s="146" t="s">
        <v>271</v>
      </c>
      <c r="P49" s="146"/>
    </row>
    <row r="50" spans="2:16">
      <c r="B50" s="146" t="s">
        <v>107</v>
      </c>
      <c r="C50" s="146"/>
      <c r="D50" s="146" t="s">
        <v>70</v>
      </c>
      <c r="E50" s="158"/>
      <c r="F50" s="158"/>
      <c r="G50" s="158" t="s">
        <v>277</v>
      </c>
      <c r="H50" s="159">
        <v>62</v>
      </c>
      <c r="I50" s="160">
        <v>63.1</v>
      </c>
      <c r="J50" s="160">
        <v>67.8</v>
      </c>
      <c r="K50" s="160">
        <v>67.8</v>
      </c>
      <c r="L50" s="146" t="s">
        <v>271</v>
      </c>
      <c r="M50" s="168" t="s">
        <v>272</v>
      </c>
      <c r="N50" s="146" t="s">
        <v>272</v>
      </c>
      <c r="O50" s="146" t="s">
        <v>271</v>
      </c>
      <c r="P50" s="146"/>
    </row>
    <row r="51" spans="2:16">
      <c r="B51" s="146" t="s">
        <v>108</v>
      </c>
      <c r="C51" s="146" t="s">
        <v>70</v>
      </c>
      <c r="D51" s="146" t="s">
        <v>70</v>
      </c>
      <c r="E51" s="158"/>
      <c r="F51" s="158"/>
      <c r="G51" s="158">
        <v>550</v>
      </c>
      <c r="H51" s="159">
        <v>0.64999999999999991</v>
      </c>
      <c r="I51" s="160">
        <v>0.66999999999999993</v>
      </c>
      <c r="J51" s="160">
        <v>0.67</v>
      </c>
      <c r="K51" s="160">
        <v>0.67</v>
      </c>
      <c r="L51" s="146" t="s">
        <v>271</v>
      </c>
      <c r="M51" s="168" t="s">
        <v>272</v>
      </c>
      <c r="N51" s="146" t="s">
        <v>272</v>
      </c>
      <c r="O51" s="146" t="s">
        <v>271</v>
      </c>
      <c r="P51" s="146"/>
    </row>
    <row r="52" spans="2:16">
      <c r="B52" s="146" t="s">
        <v>109</v>
      </c>
      <c r="C52" s="146" t="s">
        <v>70</v>
      </c>
      <c r="D52" s="146" t="s">
        <v>70</v>
      </c>
      <c r="E52" s="158"/>
      <c r="F52" s="158"/>
      <c r="G52" s="158">
        <v>550</v>
      </c>
      <c r="H52" s="159">
        <v>0.5</v>
      </c>
      <c r="I52" s="160">
        <v>0.67</v>
      </c>
      <c r="J52" s="160">
        <v>0.67</v>
      </c>
      <c r="K52" s="160">
        <v>0.67</v>
      </c>
      <c r="L52" s="146" t="s">
        <v>271</v>
      </c>
      <c r="M52" s="168" t="s">
        <v>272</v>
      </c>
      <c r="N52" s="146" t="s">
        <v>272</v>
      </c>
      <c r="O52" s="146" t="s">
        <v>271</v>
      </c>
      <c r="P52" s="146" t="s">
        <v>300</v>
      </c>
    </row>
    <row r="53" spans="2:16">
      <c r="B53" s="146" t="s">
        <v>110</v>
      </c>
      <c r="C53" s="146" t="s">
        <v>55</v>
      </c>
      <c r="D53" s="146" t="s">
        <v>56</v>
      </c>
      <c r="E53" s="158"/>
      <c r="F53" s="158"/>
      <c r="G53" s="158">
        <v>550</v>
      </c>
      <c r="H53" s="159">
        <v>0</v>
      </c>
      <c r="I53" s="160">
        <v>0</v>
      </c>
      <c r="J53" s="160"/>
      <c r="K53" s="160"/>
      <c r="L53" s="146" t="s">
        <v>271</v>
      </c>
      <c r="M53" s="168" t="s">
        <v>272</v>
      </c>
      <c r="N53" s="146" t="s">
        <v>272</v>
      </c>
      <c r="O53" s="146" t="s">
        <v>271</v>
      </c>
      <c r="P53" s="146"/>
    </row>
    <row r="54" spans="2:16">
      <c r="B54" s="146" t="s">
        <v>111</v>
      </c>
      <c r="C54" s="146" t="s">
        <v>55</v>
      </c>
      <c r="D54" s="146" t="s">
        <v>56</v>
      </c>
      <c r="E54" s="158"/>
      <c r="F54" s="158"/>
      <c r="G54" s="158">
        <v>550</v>
      </c>
      <c r="H54" s="159">
        <v>0</v>
      </c>
      <c r="I54" s="160">
        <v>0</v>
      </c>
      <c r="J54" s="160"/>
      <c r="K54" s="160"/>
      <c r="L54" s="146" t="s">
        <v>271</v>
      </c>
      <c r="M54" s="168" t="s">
        <v>272</v>
      </c>
      <c r="N54" s="146" t="s">
        <v>272</v>
      </c>
      <c r="O54" s="146" t="s">
        <v>271</v>
      </c>
      <c r="P54" s="146"/>
    </row>
    <row r="55" spans="2:16">
      <c r="B55" s="146" t="s">
        <v>112</v>
      </c>
      <c r="C55" s="146" t="s">
        <v>55</v>
      </c>
      <c r="D55" s="146" t="s">
        <v>56</v>
      </c>
      <c r="E55" s="158"/>
      <c r="F55" s="158"/>
      <c r="G55" s="158">
        <v>550</v>
      </c>
      <c r="H55" s="159">
        <v>0</v>
      </c>
      <c r="I55" s="160">
        <v>0</v>
      </c>
      <c r="J55" s="160"/>
      <c r="K55" s="160"/>
      <c r="L55" s="146" t="s">
        <v>271</v>
      </c>
      <c r="M55" s="168" t="s">
        <v>272</v>
      </c>
      <c r="N55" s="146" t="s">
        <v>272</v>
      </c>
      <c r="O55" s="146" t="s">
        <v>271</v>
      </c>
      <c r="P55" s="146"/>
    </row>
    <row r="56" spans="2:16">
      <c r="B56" s="146" t="s">
        <v>113</v>
      </c>
      <c r="C56" s="146" t="s">
        <v>60</v>
      </c>
      <c r="D56" s="146" t="s">
        <v>56</v>
      </c>
      <c r="E56" s="158"/>
      <c r="F56" s="158"/>
      <c r="G56" s="158">
        <v>550</v>
      </c>
      <c r="H56" s="159">
        <v>2</v>
      </c>
      <c r="I56" s="160">
        <v>2</v>
      </c>
      <c r="J56" s="160">
        <v>2.2000000000000002</v>
      </c>
      <c r="K56" s="160">
        <v>2.2000000000000002</v>
      </c>
      <c r="L56" s="146" t="s">
        <v>271</v>
      </c>
      <c r="M56" s="168" t="s">
        <v>272</v>
      </c>
      <c r="N56" s="146" t="s">
        <v>272</v>
      </c>
      <c r="O56" s="146" t="s">
        <v>271</v>
      </c>
      <c r="P56" s="146"/>
    </row>
    <row r="57" spans="2:16">
      <c r="B57" s="146" t="s">
        <v>114</v>
      </c>
      <c r="C57" s="146" t="s">
        <v>60</v>
      </c>
      <c r="D57" s="146" t="s">
        <v>56</v>
      </c>
      <c r="E57" s="158"/>
      <c r="F57" s="158"/>
      <c r="G57" s="158">
        <v>550</v>
      </c>
      <c r="H57" s="159">
        <v>3</v>
      </c>
      <c r="I57" s="160">
        <v>3.1</v>
      </c>
      <c r="J57" s="160">
        <v>3.4</v>
      </c>
      <c r="K57" s="160">
        <v>3.4</v>
      </c>
      <c r="L57" s="146" t="s">
        <v>271</v>
      </c>
      <c r="M57" s="168" t="s">
        <v>272</v>
      </c>
      <c r="N57" s="146" t="s">
        <v>272</v>
      </c>
      <c r="O57" s="146" t="s">
        <v>271</v>
      </c>
      <c r="P57" s="146"/>
    </row>
    <row r="58" spans="2:16">
      <c r="B58" s="146" t="s">
        <v>115</v>
      </c>
      <c r="C58" s="146" t="s">
        <v>60</v>
      </c>
      <c r="D58" s="146" t="s">
        <v>56</v>
      </c>
      <c r="E58" s="158"/>
      <c r="F58" s="158"/>
      <c r="G58" s="158">
        <v>550</v>
      </c>
      <c r="H58" s="159">
        <v>18</v>
      </c>
      <c r="I58" s="160">
        <v>19.100000000000001</v>
      </c>
      <c r="J58" s="160">
        <v>21.1</v>
      </c>
      <c r="K58" s="160">
        <v>21.1</v>
      </c>
      <c r="L58" s="146" t="s">
        <v>271</v>
      </c>
      <c r="M58" s="168" t="s">
        <v>272</v>
      </c>
      <c r="N58" s="146" t="s">
        <v>272</v>
      </c>
      <c r="O58" s="146" t="s">
        <v>271</v>
      </c>
      <c r="P58" s="146"/>
    </row>
    <row r="59" spans="2:16">
      <c r="B59" s="146" t="s">
        <v>116</v>
      </c>
      <c r="C59" s="146" t="s">
        <v>60</v>
      </c>
      <c r="D59" s="146" t="s">
        <v>56</v>
      </c>
      <c r="E59" s="158"/>
      <c r="F59" s="158"/>
      <c r="G59" s="158">
        <v>550</v>
      </c>
      <c r="H59" s="159">
        <v>31</v>
      </c>
      <c r="I59" s="160">
        <v>31.6</v>
      </c>
      <c r="J59" s="160">
        <v>34.950000000000003</v>
      </c>
      <c r="K59" s="160">
        <v>34.950000000000003</v>
      </c>
      <c r="L59" s="146" t="s">
        <v>271</v>
      </c>
      <c r="M59" s="168" t="s">
        <v>272</v>
      </c>
      <c r="N59" s="146" t="s">
        <v>272</v>
      </c>
      <c r="O59" s="146" t="s">
        <v>271</v>
      </c>
      <c r="P59" s="146"/>
    </row>
    <row r="60" spans="2:16">
      <c r="B60" s="146" t="s">
        <v>117</v>
      </c>
      <c r="C60" s="146" t="s">
        <v>60</v>
      </c>
      <c r="D60" s="146" t="s">
        <v>56</v>
      </c>
      <c r="E60" s="158"/>
      <c r="F60" s="158"/>
      <c r="G60" s="158">
        <v>550</v>
      </c>
      <c r="H60" s="159">
        <v>75</v>
      </c>
      <c r="I60" s="160">
        <v>76.3</v>
      </c>
      <c r="J60" s="160">
        <v>85</v>
      </c>
      <c r="K60" s="160">
        <v>85</v>
      </c>
      <c r="L60" s="146" t="s">
        <v>271</v>
      </c>
      <c r="M60" s="168" t="s">
        <v>272</v>
      </c>
      <c r="N60" s="146" t="s">
        <v>272</v>
      </c>
      <c r="O60" s="146" t="s">
        <v>271</v>
      </c>
      <c r="P60" s="146"/>
    </row>
    <row r="61" spans="2:16">
      <c r="B61" s="146" t="s">
        <v>118</v>
      </c>
      <c r="C61" s="146" t="s">
        <v>60</v>
      </c>
      <c r="D61" s="146" t="s">
        <v>56</v>
      </c>
      <c r="E61" s="158"/>
      <c r="F61" s="158"/>
      <c r="G61" s="158">
        <v>550</v>
      </c>
      <c r="H61" s="159">
        <v>250</v>
      </c>
      <c r="I61" s="160">
        <v>254.5</v>
      </c>
      <c r="J61" s="160">
        <v>233.85</v>
      </c>
      <c r="K61" s="160">
        <v>233.85</v>
      </c>
      <c r="L61" s="146" t="s">
        <v>271</v>
      </c>
      <c r="M61" s="168" t="s">
        <v>272</v>
      </c>
      <c r="N61" s="146" t="s">
        <v>272</v>
      </c>
      <c r="O61" s="146" t="s">
        <v>271</v>
      </c>
      <c r="P61" s="146"/>
    </row>
    <row r="62" spans="2:16">
      <c r="B62" s="146" t="s">
        <v>119</v>
      </c>
      <c r="C62" s="146" t="s">
        <v>60</v>
      </c>
      <c r="D62" s="146" t="s">
        <v>58</v>
      </c>
      <c r="E62" s="158"/>
      <c r="F62" s="158"/>
      <c r="G62" s="158">
        <v>550</v>
      </c>
      <c r="H62" s="159">
        <v>6</v>
      </c>
      <c r="I62" s="160">
        <v>6.1</v>
      </c>
      <c r="J62" s="160">
        <v>9</v>
      </c>
      <c r="K62" s="160">
        <v>9</v>
      </c>
      <c r="L62" s="146" t="s">
        <v>271</v>
      </c>
      <c r="M62" s="168" t="s">
        <v>272</v>
      </c>
      <c r="N62" s="146" t="s">
        <v>272</v>
      </c>
      <c r="O62" s="146" t="s">
        <v>271</v>
      </c>
      <c r="P62" s="146" t="s">
        <v>120</v>
      </c>
    </row>
    <row r="63" spans="2:16">
      <c r="B63" s="146" t="s">
        <v>121</v>
      </c>
      <c r="C63" s="146" t="s">
        <v>60</v>
      </c>
      <c r="D63" s="146" t="s">
        <v>58</v>
      </c>
      <c r="E63" s="158"/>
      <c r="F63" s="158"/>
      <c r="G63" s="158">
        <v>550</v>
      </c>
      <c r="H63" s="159">
        <v>22</v>
      </c>
      <c r="I63" s="160">
        <v>22.4</v>
      </c>
      <c r="J63" s="160">
        <v>31</v>
      </c>
      <c r="K63" s="160">
        <v>31</v>
      </c>
      <c r="L63" s="146" t="s">
        <v>271</v>
      </c>
      <c r="M63" s="168" t="s">
        <v>272</v>
      </c>
      <c r="N63" s="146" t="s">
        <v>272</v>
      </c>
      <c r="O63" s="146" t="s">
        <v>271</v>
      </c>
      <c r="P63" s="146" t="s">
        <v>120</v>
      </c>
    </row>
    <row r="64" spans="2:16">
      <c r="B64" s="146" t="s">
        <v>122</v>
      </c>
      <c r="C64" s="146" t="s">
        <v>60</v>
      </c>
      <c r="D64" s="146" t="s">
        <v>58</v>
      </c>
      <c r="E64" s="158"/>
      <c r="F64" s="158"/>
      <c r="G64" s="158">
        <v>550</v>
      </c>
      <c r="H64" s="159">
        <v>218</v>
      </c>
      <c r="I64" s="160">
        <v>221.6</v>
      </c>
      <c r="J64" s="160">
        <v>207.7</v>
      </c>
      <c r="K64" s="160">
        <v>207.7</v>
      </c>
      <c r="L64" s="146" t="s">
        <v>271</v>
      </c>
      <c r="M64" s="168" t="s">
        <v>272</v>
      </c>
      <c r="N64" s="146" t="s">
        <v>272</v>
      </c>
      <c r="O64" s="146" t="s">
        <v>271</v>
      </c>
      <c r="P64" s="146" t="s">
        <v>120</v>
      </c>
    </row>
    <row r="65" spans="2:16">
      <c r="B65" s="146" t="s">
        <v>123</v>
      </c>
      <c r="C65" s="146"/>
      <c r="D65" s="146" t="s">
        <v>124</v>
      </c>
      <c r="E65" s="158"/>
      <c r="F65" s="158"/>
      <c r="G65" s="158" t="s">
        <v>277</v>
      </c>
      <c r="H65" s="159">
        <v>0.99</v>
      </c>
      <c r="I65" s="160">
        <v>1.01</v>
      </c>
      <c r="J65" s="160">
        <v>1.08</v>
      </c>
      <c r="K65" s="160">
        <v>1.08</v>
      </c>
      <c r="L65" s="146" t="s">
        <v>271</v>
      </c>
      <c r="M65" s="168" t="s">
        <v>272</v>
      </c>
      <c r="N65" s="146" t="s">
        <v>272</v>
      </c>
      <c r="O65" s="146" t="s">
        <v>272</v>
      </c>
      <c r="P65" s="146"/>
    </row>
    <row r="66" spans="2:16">
      <c r="B66" s="146" t="s">
        <v>131</v>
      </c>
      <c r="C66" s="146"/>
      <c r="D66" s="146" t="s">
        <v>56</v>
      </c>
      <c r="E66" s="158" t="s">
        <v>129</v>
      </c>
      <c r="F66" s="158"/>
      <c r="G66" s="158">
        <v>85</v>
      </c>
      <c r="H66" s="159">
        <v>54.8</v>
      </c>
      <c r="I66" s="160">
        <v>56</v>
      </c>
      <c r="J66" s="160">
        <v>58.8</v>
      </c>
      <c r="K66" s="160">
        <v>58.8</v>
      </c>
      <c r="L66" s="146" t="s">
        <v>271</v>
      </c>
      <c r="M66" s="168" t="s">
        <v>272</v>
      </c>
      <c r="N66" s="146" t="s">
        <v>272</v>
      </c>
      <c r="O66" s="146" t="s">
        <v>272</v>
      </c>
      <c r="P66" s="146"/>
    </row>
    <row r="67" spans="2:16">
      <c r="B67" s="146" t="s">
        <v>133</v>
      </c>
      <c r="C67" s="146"/>
      <c r="D67" s="146" t="s">
        <v>58</v>
      </c>
      <c r="E67" s="158" t="s">
        <v>132</v>
      </c>
      <c r="F67" s="158"/>
      <c r="G67" s="158">
        <v>85</v>
      </c>
      <c r="H67" s="159">
        <v>90.42</v>
      </c>
      <c r="I67" s="160">
        <v>93.52</v>
      </c>
      <c r="J67" s="160">
        <v>99.96</v>
      </c>
      <c r="K67" s="160">
        <v>99.96</v>
      </c>
      <c r="L67" s="146" t="s">
        <v>271</v>
      </c>
      <c r="M67" s="168" t="s">
        <v>272</v>
      </c>
      <c r="N67" s="146" t="s">
        <v>272</v>
      </c>
      <c r="O67" s="146" t="s">
        <v>272</v>
      </c>
      <c r="P67" s="146"/>
    </row>
    <row r="68" spans="2:16">
      <c r="B68" s="146" t="s">
        <v>135</v>
      </c>
      <c r="C68" s="146"/>
      <c r="D68" s="146" t="s">
        <v>56</v>
      </c>
      <c r="E68" s="158"/>
      <c r="F68" s="158"/>
      <c r="G68" s="158">
        <v>427</v>
      </c>
      <c r="H68" s="159">
        <v>19</v>
      </c>
      <c r="I68" s="160">
        <v>19</v>
      </c>
      <c r="J68" s="160">
        <v>20</v>
      </c>
      <c r="K68" s="160">
        <v>20</v>
      </c>
      <c r="L68" s="146" t="s">
        <v>271</v>
      </c>
      <c r="M68" s="168" t="s">
        <v>271</v>
      </c>
      <c r="N68" s="146" t="s">
        <v>272</v>
      </c>
      <c r="O68" s="146" t="s">
        <v>271</v>
      </c>
      <c r="P68" s="146"/>
    </row>
    <row r="69" spans="2:16">
      <c r="B69" s="146" t="s">
        <v>138</v>
      </c>
      <c r="C69" s="146"/>
      <c r="D69" s="146" t="s">
        <v>139</v>
      </c>
      <c r="E69" s="158" t="s">
        <v>137</v>
      </c>
      <c r="F69" s="158"/>
      <c r="G69" s="162">
        <v>84</v>
      </c>
      <c r="H69" s="159">
        <v>2.5</v>
      </c>
      <c r="I69" s="160">
        <v>2.5</v>
      </c>
      <c r="J69" s="160">
        <v>2.5</v>
      </c>
      <c r="K69" s="160">
        <v>2.5</v>
      </c>
      <c r="L69" s="146" t="s">
        <v>271</v>
      </c>
      <c r="M69" s="168" t="s">
        <v>271</v>
      </c>
      <c r="N69" s="146" t="s">
        <v>272</v>
      </c>
      <c r="O69" s="146" t="s">
        <v>272</v>
      </c>
      <c r="P69" s="146" t="s">
        <v>301</v>
      </c>
    </row>
    <row r="70" spans="2:16" s="149" customFormat="1">
      <c r="B70" s="161" t="s">
        <v>141</v>
      </c>
      <c r="C70" s="161" t="s">
        <v>55</v>
      </c>
      <c r="D70" s="161" t="s">
        <v>56</v>
      </c>
      <c r="E70" s="162"/>
      <c r="F70" s="162"/>
      <c r="G70" s="162" t="s">
        <v>277</v>
      </c>
      <c r="H70" s="163">
        <v>4.5999999999999996</v>
      </c>
      <c r="I70" s="164">
        <v>4.7</v>
      </c>
      <c r="J70" s="164">
        <v>4.9000000000000004</v>
      </c>
      <c r="K70" s="164">
        <v>4.9000000000000004</v>
      </c>
      <c r="L70" s="161" t="s">
        <v>272</v>
      </c>
      <c r="M70" s="168" t="s">
        <v>272</v>
      </c>
      <c r="N70" s="161" t="s">
        <v>272</v>
      </c>
      <c r="O70" s="161" t="s">
        <v>272</v>
      </c>
      <c r="P70" s="161"/>
    </row>
    <row r="71" spans="2:16" s="149" customFormat="1">
      <c r="B71" s="161" t="s">
        <v>141</v>
      </c>
      <c r="C71" s="161" t="s">
        <v>55</v>
      </c>
      <c r="D71" s="161" t="s">
        <v>58</v>
      </c>
      <c r="E71" s="162"/>
      <c r="F71" s="162"/>
      <c r="G71" s="162" t="s">
        <v>277</v>
      </c>
      <c r="H71" s="163">
        <v>7.59</v>
      </c>
      <c r="I71" s="164">
        <v>7.85</v>
      </c>
      <c r="J71" s="164">
        <v>8.33</v>
      </c>
      <c r="K71" s="164">
        <v>8.33</v>
      </c>
      <c r="L71" s="161" t="s">
        <v>272</v>
      </c>
      <c r="M71" s="168" t="s">
        <v>272</v>
      </c>
      <c r="N71" s="161" t="s">
        <v>272</v>
      </c>
      <c r="O71" s="161" t="s">
        <v>272</v>
      </c>
      <c r="P71" s="161"/>
    </row>
    <row r="72" spans="2:16" s="149" customFormat="1">
      <c r="B72" s="161" t="s">
        <v>144</v>
      </c>
      <c r="C72" s="161" t="s">
        <v>55</v>
      </c>
      <c r="D72" s="161" t="s">
        <v>56</v>
      </c>
      <c r="E72" s="162"/>
      <c r="F72" s="162"/>
      <c r="G72" s="162" t="s">
        <v>277</v>
      </c>
      <c r="H72" s="163">
        <v>4.5999999999999996</v>
      </c>
      <c r="I72" s="164">
        <v>4.7</v>
      </c>
      <c r="J72" s="164">
        <v>4.9000000000000004</v>
      </c>
      <c r="K72" s="164">
        <v>4.9000000000000004</v>
      </c>
      <c r="L72" s="161" t="s">
        <v>272</v>
      </c>
      <c r="M72" s="168" t="s">
        <v>272</v>
      </c>
      <c r="N72" s="161" t="s">
        <v>272</v>
      </c>
      <c r="O72" s="161" t="s">
        <v>272</v>
      </c>
      <c r="P72" s="161"/>
    </row>
    <row r="73" spans="2:16" s="149" customFormat="1">
      <c r="B73" s="161" t="s">
        <v>144</v>
      </c>
      <c r="C73" s="161" t="s">
        <v>55</v>
      </c>
      <c r="D73" s="161" t="s">
        <v>58</v>
      </c>
      <c r="E73" s="162"/>
      <c r="F73" s="162"/>
      <c r="G73" s="162" t="s">
        <v>277</v>
      </c>
      <c r="H73" s="163">
        <v>7.59</v>
      </c>
      <c r="I73" s="164">
        <v>7.85</v>
      </c>
      <c r="J73" s="164">
        <v>8.33</v>
      </c>
      <c r="K73" s="164">
        <v>8.33</v>
      </c>
      <c r="L73" s="161" t="s">
        <v>272</v>
      </c>
      <c r="M73" s="168" t="s">
        <v>272</v>
      </c>
      <c r="N73" s="161" t="s">
        <v>272</v>
      </c>
      <c r="O73" s="161" t="s">
        <v>272</v>
      </c>
      <c r="P73" s="161"/>
    </row>
    <row r="74" spans="2:16">
      <c r="B74" s="146" t="s">
        <v>302</v>
      </c>
      <c r="C74" s="146" t="s">
        <v>55</v>
      </c>
      <c r="D74" s="146" t="s">
        <v>56</v>
      </c>
      <c r="E74" s="158"/>
      <c r="F74" s="158"/>
      <c r="G74" s="158" t="s">
        <v>277</v>
      </c>
      <c r="H74" s="159">
        <v>32</v>
      </c>
      <c r="I74" s="160">
        <v>32</v>
      </c>
      <c r="J74" s="160">
        <v>34</v>
      </c>
      <c r="K74" s="160">
        <v>34</v>
      </c>
      <c r="L74" s="146" t="s">
        <v>271</v>
      </c>
      <c r="M74" s="168" t="s">
        <v>272</v>
      </c>
      <c r="N74" s="146" t="s">
        <v>272</v>
      </c>
      <c r="O74" s="146" t="s">
        <v>272</v>
      </c>
      <c r="P74" s="146"/>
    </row>
    <row r="75" spans="2:16">
      <c r="B75" s="146" t="s">
        <v>303</v>
      </c>
      <c r="C75" s="146" t="s">
        <v>55</v>
      </c>
      <c r="D75" s="146" t="s">
        <v>56</v>
      </c>
      <c r="E75" s="158"/>
      <c r="F75" s="158"/>
      <c r="G75" s="158" t="s">
        <v>277</v>
      </c>
      <c r="H75" s="159">
        <v>2</v>
      </c>
      <c r="I75" s="160">
        <v>3</v>
      </c>
      <c r="J75" s="160">
        <v>4</v>
      </c>
      <c r="K75" s="160">
        <v>4</v>
      </c>
      <c r="L75" s="146" t="s">
        <v>271</v>
      </c>
      <c r="M75" s="168" t="s">
        <v>272</v>
      </c>
      <c r="N75" s="146" t="s">
        <v>272</v>
      </c>
      <c r="O75" s="146" t="s">
        <v>272</v>
      </c>
      <c r="P75" s="146"/>
    </row>
    <row r="76" spans="2:16">
      <c r="B76" s="146" t="s">
        <v>149</v>
      </c>
      <c r="C76" s="146"/>
      <c r="D76" s="146" t="s">
        <v>56</v>
      </c>
      <c r="E76" s="158"/>
      <c r="F76" s="158"/>
      <c r="G76" s="158">
        <v>481</v>
      </c>
      <c r="H76" s="159">
        <v>17</v>
      </c>
      <c r="I76" s="160">
        <v>17</v>
      </c>
      <c r="J76" s="160">
        <v>18</v>
      </c>
      <c r="K76" s="160">
        <v>18</v>
      </c>
      <c r="L76" s="146" t="s">
        <v>271</v>
      </c>
      <c r="M76" s="168" t="s">
        <v>272</v>
      </c>
      <c r="N76" s="146" t="s">
        <v>272</v>
      </c>
      <c r="O76" s="146" t="s">
        <v>272</v>
      </c>
      <c r="P76" s="146" t="s">
        <v>304</v>
      </c>
    </row>
    <row r="77" spans="2:16">
      <c r="B77" s="146" t="s">
        <v>151</v>
      </c>
      <c r="C77" s="146"/>
      <c r="D77" s="146" t="s">
        <v>56</v>
      </c>
      <c r="E77" s="158"/>
      <c r="F77" s="158"/>
      <c r="G77" s="158">
        <v>482</v>
      </c>
      <c r="H77" s="159">
        <v>22.5</v>
      </c>
      <c r="I77" s="160">
        <v>22.5</v>
      </c>
      <c r="J77" s="160">
        <v>24</v>
      </c>
      <c r="K77" s="160">
        <v>24</v>
      </c>
      <c r="L77" s="146" t="s">
        <v>271</v>
      </c>
      <c r="M77" s="168" t="s">
        <v>272</v>
      </c>
      <c r="N77" s="146" t="s">
        <v>272</v>
      </c>
      <c r="O77" s="146" t="s">
        <v>272</v>
      </c>
      <c r="P77" s="146" t="s">
        <v>304</v>
      </c>
    </row>
    <row r="78" spans="2:16">
      <c r="B78" s="146" t="s">
        <v>153</v>
      </c>
      <c r="C78" s="146"/>
      <c r="D78" s="146" t="s">
        <v>56</v>
      </c>
      <c r="E78" s="158"/>
      <c r="F78" s="158"/>
      <c r="G78" s="158">
        <v>483</v>
      </c>
      <c r="H78" s="159">
        <v>28</v>
      </c>
      <c r="I78" s="160">
        <v>28</v>
      </c>
      <c r="J78" s="160">
        <v>30</v>
      </c>
      <c r="K78" s="160">
        <v>30</v>
      </c>
      <c r="L78" s="146" t="s">
        <v>271</v>
      </c>
      <c r="M78" s="168" t="s">
        <v>272</v>
      </c>
      <c r="N78" s="146" t="s">
        <v>272</v>
      </c>
      <c r="O78" s="146" t="s">
        <v>272</v>
      </c>
      <c r="P78" s="146" t="s">
        <v>304</v>
      </c>
    </row>
    <row r="79" spans="2:16">
      <c r="B79" s="146" t="s">
        <v>155</v>
      </c>
      <c r="C79" s="146"/>
      <c r="D79" s="146" t="s">
        <v>56</v>
      </c>
      <c r="E79" s="158"/>
      <c r="F79" s="158"/>
      <c r="G79" s="158">
        <v>471</v>
      </c>
      <c r="H79" s="159">
        <v>19.5</v>
      </c>
      <c r="I79" s="160">
        <v>19.5</v>
      </c>
      <c r="J79" s="160">
        <v>21</v>
      </c>
      <c r="K79" s="160">
        <v>21</v>
      </c>
      <c r="L79" s="146" t="s">
        <v>271</v>
      </c>
      <c r="M79" s="168" t="s">
        <v>272</v>
      </c>
      <c r="N79" s="146" t="s">
        <v>272</v>
      </c>
      <c r="O79" s="146" t="s">
        <v>272</v>
      </c>
      <c r="P79" s="146" t="s">
        <v>304</v>
      </c>
    </row>
    <row r="80" spans="2:16">
      <c r="B80" s="146" t="s">
        <v>157</v>
      </c>
      <c r="C80" s="146"/>
      <c r="D80" s="146" t="s">
        <v>56</v>
      </c>
      <c r="E80" s="158"/>
      <c r="F80" s="158"/>
      <c r="G80" s="158">
        <v>472</v>
      </c>
      <c r="H80" s="159">
        <v>28</v>
      </c>
      <c r="I80" s="160">
        <v>28</v>
      </c>
      <c r="J80" s="160">
        <v>31.5</v>
      </c>
      <c r="K80" s="160">
        <v>31.5</v>
      </c>
      <c r="L80" s="146" t="s">
        <v>271</v>
      </c>
      <c r="M80" s="168" t="s">
        <v>272</v>
      </c>
      <c r="N80" s="146" t="s">
        <v>272</v>
      </c>
      <c r="O80" s="146" t="s">
        <v>272</v>
      </c>
      <c r="P80" s="146" t="s">
        <v>304</v>
      </c>
    </row>
    <row r="81" spans="2:16">
      <c r="B81" s="146" t="s">
        <v>159</v>
      </c>
      <c r="C81" s="146"/>
      <c r="D81" s="146" t="s">
        <v>56</v>
      </c>
      <c r="E81" s="158"/>
      <c r="F81" s="158"/>
      <c r="G81" s="158">
        <v>473</v>
      </c>
      <c r="H81" s="159">
        <v>36.5</v>
      </c>
      <c r="I81" s="160">
        <v>36.5</v>
      </c>
      <c r="J81" s="160">
        <v>40.5</v>
      </c>
      <c r="K81" s="160">
        <v>40.5</v>
      </c>
      <c r="L81" s="146" t="s">
        <v>271</v>
      </c>
      <c r="M81" s="168" t="s">
        <v>272</v>
      </c>
      <c r="N81" s="146" t="s">
        <v>272</v>
      </c>
      <c r="O81" s="146" t="s">
        <v>272</v>
      </c>
      <c r="P81" s="146" t="s">
        <v>304</v>
      </c>
    </row>
    <row r="82" spans="2:16">
      <c r="B82" s="146" t="s">
        <v>305</v>
      </c>
      <c r="C82" s="146"/>
      <c r="D82" s="146" t="s">
        <v>56</v>
      </c>
      <c r="E82" s="158"/>
      <c r="F82" s="158"/>
      <c r="G82" s="158">
        <v>474</v>
      </c>
      <c r="H82" s="159">
        <v>45</v>
      </c>
      <c r="I82" s="160">
        <v>45</v>
      </c>
      <c r="J82" s="160" t="s">
        <v>277</v>
      </c>
      <c r="K82" s="160" t="s">
        <v>277</v>
      </c>
      <c r="L82" s="146" t="s">
        <v>271</v>
      </c>
      <c r="M82" s="168" t="s">
        <v>272</v>
      </c>
      <c r="N82" s="146" t="s">
        <v>272</v>
      </c>
      <c r="O82" s="146" t="s">
        <v>272</v>
      </c>
      <c r="P82" s="146" t="s">
        <v>304</v>
      </c>
    </row>
    <row r="83" spans="2:16">
      <c r="B83" s="146" t="s">
        <v>306</v>
      </c>
      <c r="C83" s="146"/>
      <c r="D83" s="146" t="s">
        <v>56</v>
      </c>
      <c r="E83" s="158"/>
      <c r="F83" s="158"/>
      <c r="G83" s="158">
        <v>475</v>
      </c>
      <c r="H83" s="159" t="s">
        <v>277</v>
      </c>
      <c r="I83" s="160" t="s">
        <v>277</v>
      </c>
      <c r="J83" s="160"/>
      <c r="K83" s="160"/>
      <c r="L83" s="146" t="s">
        <v>271</v>
      </c>
      <c r="M83" s="168" t="s">
        <v>272</v>
      </c>
      <c r="N83" s="146" t="s">
        <v>272</v>
      </c>
      <c r="O83" s="146" t="s">
        <v>272</v>
      </c>
      <c r="P83" s="146" t="s">
        <v>304</v>
      </c>
    </row>
    <row r="84" spans="2:16">
      <c r="B84" s="146" t="s">
        <v>161</v>
      </c>
      <c r="C84" s="146"/>
      <c r="D84" s="146" t="s">
        <v>56</v>
      </c>
      <c r="E84" s="158"/>
      <c r="F84" s="158"/>
      <c r="G84" s="158" t="s">
        <v>277</v>
      </c>
      <c r="H84" s="159">
        <v>63</v>
      </c>
      <c r="I84" s="160">
        <v>64</v>
      </c>
      <c r="J84" s="160">
        <v>70</v>
      </c>
      <c r="K84" s="160">
        <v>70</v>
      </c>
      <c r="L84" s="146" t="s">
        <v>271</v>
      </c>
      <c r="M84" s="168" t="s">
        <v>272</v>
      </c>
      <c r="N84" s="146" t="s">
        <v>272</v>
      </c>
      <c r="O84" s="146" t="s">
        <v>272</v>
      </c>
      <c r="P84" s="146"/>
    </row>
    <row r="85" spans="2:16">
      <c r="B85" s="146" t="s">
        <v>163</v>
      </c>
      <c r="C85" s="146"/>
      <c r="D85" s="146" t="s">
        <v>56</v>
      </c>
      <c r="E85" s="158"/>
      <c r="F85" s="158"/>
      <c r="G85" s="158" t="s">
        <v>277</v>
      </c>
      <c r="H85" s="159">
        <v>43</v>
      </c>
      <c r="I85" s="160">
        <v>44</v>
      </c>
      <c r="J85" s="160">
        <v>48</v>
      </c>
      <c r="K85" s="160">
        <v>48</v>
      </c>
      <c r="L85" s="146" t="s">
        <v>271</v>
      </c>
      <c r="M85" s="168" t="s">
        <v>272</v>
      </c>
      <c r="N85" s="146" t="s">
        <v>272</v>
      </c>
      <c r="O85" s="146" t="s">
        <v>272</v>
      </c>
      <c r="P85" s="146"/>
    </row>
    <row r="86" spans="2:16">
      <c r="B86" s="146" t="s">
        <v>307</v>
      </c>
      <c r="C86" s="146"/>
      <c r="D86" s="146"/>
      <c r="E86" s="158"/>
      <c r="F86" s="158"/>
      <c r="G86" s="158" t="s">
        <v>277</v>
      </c>
      <c r="H86" s="159">
        <v>26.5</v>
      </c>
      <c r="I86" s="160">
        <v>29.5</v>
      </c>
      <c r="J86" s="160">
        <v>31.65</v>
      </c>
      <c r="K86" s="160">
        <v>31.65</v>
      </c>
      <c r="L86" s="146" t="s">
        <v>272</v>
      </c>
      <c r="M86" s="168" t="s">
        <v>272</v>
      </c>
      <c r="N86" s="146" t="s">
        <v>272</v>
      </c>
      <c r="O86" s="146" t="s">
        <v>272</v>
      </c>
      <c r="P86" s="146" t="s">
        <v>308</v>
      </c>
    </row>
    <row r="87" spans="2:16">
      <c r="B87" s="146" t="s">
        <v>309</v>
      </c>
      <c r="C87" s="146"/>
      <c r="D87" s="146"/>
      <c r="E87" s="158"/>
      <c r="F87" s="158"/>
      <c r="G87" s="158" t="s">
        <v>277</v>
      </c>
      <c r="H87" s="159">
        <v>37</v>
      </c>
      <c r="I87" s="160">
        <v>37</v>
      </c>
      <c r="J87" s="160">
        <v>39.700000000000003</v>
      </c>
      <c r="K87" s="160">
        <v>39.700000000000003</v>
      </c>
      <c r="L87" s="146" t="s">
        <v>272</v>
      </c>
      <c r="M87" s="168" t="s">
        <v>272</v>
      </c>
      <c r="N87" s="146" t="s">
        <v>272</v>
      </c>
      <c r="O87" s="146" t="s">
        <v>272</v>
      </c>
      <c r="P87" s="146"/>
    </row>
    <row r="88" spans="2:16">
      <c r="B88" s="146" t="s">
        <v>164</v>
      </c>
      <c r="C88" s="146"/>
      <c r="D88" s="146" t="s">
        <v>56</v>
      </c>
      <c r="E88" s="158"/>
      <c r="F88" s="158"/>
      <c r="G88" s="158" t="s">
        <v>277</v>
      </c>
      <c r="H88" s="159">
        <v>4.4000000000000004</v>
      </c>
      <c r="I88" s="160">
        <v>4.4000000000000004</v>
      </c>
      <c r="J88" s="160">
        <v>4.7</v>
      </c>
      <c r="K88" s="160">
        <v>4.7</v>
      </c>
      <c r="L88" s="146" t="s">
        <v>272</v>
      </c>
      <c r="M88" s="168" t="s">
        <v>272</v>
      </c>
      <c r="N88" s="146" t="s">
        <v>272</v>
      </c>
      <c r="O88" s="146" t="s">
        <v>272</v>
      </c>
      <c r="P88" s="146" t="s">
        <v>310</v>
      </c>
    </row>
    <row r="89" spans="2:16">
      <c r="B89" s="146" t="s">
        <v>164</v>
      </c>
      <c r="C89" s="146"/>
      <c r="D89" s="146" t="s">
        <v>58</v>
      </c>
      <c r="E89" s="158"/>
      <c r="F89" s="158"/>
      <c r="G89" s="158" t="s">
        <v>277</v>
      </c>
      <c r="H89" s="159">
        <v>5.9</v>
      </c>
      <c r="I89" s="160">
        <v>5.9</v>
      </c>
      <c r="J89" s="160">
        <v>6.4</v>
      </c>
      <c r="K89" s="160">
        <v>6.4</v>
      </c>
      <c r="L89" s="146" t="s">
        <v>272</v>
      </c>
      <c r="M89" s="168" t="s">
        <v>272</v>
      </c>
      <c r="N89" s="146" t="s">
        <v>272</v>
      </c>
      <c r="O89" s="146" t="s">
        <v>272</v>
      </c>
      <c r="P89" s="146"/>
    </row>
    <row r="90" spans="2:16">
      <c r="B90" s="146" t="s">
        <v>165</v>
      </c>
      <c r="C90" s="146"/>
      <c r="D90" s="146" t="s">
        <v>56</v>
      </c>
      <c r="E90" s="158"/>
      <c r="F90" s="158"/>
      <c r="G90" s="158" t="s">
        <v>277</v>
      </c>
      <c r="H90" s="159">
        <v>1</v>
      </c>
      <c r="I90" s="160">
        <v>1</v>
      </c>
      <c r="J90" s="160">
        <v>1</v>
      </c>
      <c r="K90" s="160">
        <v>1</v>
      </c>
      <c r="L90" s="146" t="s">
        <v>272</v>
      </c>
      <c r="M90" s="168" t="s">
        <v>272</v>
      </c>
      <c r="N90" s="146" t="s">
        <v>272</v>
      </c>
      <c r="O90" s="146" t="s">
        <v>272</v>
      </c>
      <c r="P90" s="146"/>
    </row>
    <row r="91" spans="2:16">
      <c r="B91" s="146" t="s">
        <v>166</v>
      </c>
      <c r="C91" s="146"/>
      <c r="D91" s="146" t="s">
        <v>56</v>
      </c>
      <c r="E91" s="158"/>
      <c r="F91" s="158"/>
      <c r="G91" s="158" t="s">
        <v>277</v>
      </c>
      <c r="H91" s="159">
        <v>20.5</v>
      </c>
      <c r="I91" s="160">
        <v>20.5</v>
      </c>
      <c r="J91" s="160">
        <v>22.3</v>
      </c>
      <c r="K91" s="160">
        <v>22.3</v>
      </c>
      <c r="L91" s="146" t="s">
        <v>272</v>
      </c>
      <c r="M91" s="168" t="s">
        <v>272</v>
      </c>
      <c r="N91" s="146" t="s">
        <v>272</v>
      </c>
      <c r="O91" s="146" t="s">
        <v>272</v>
      </c>
      <c r="P91" s="146"/>
    </row>
    <row r="92" spans="2:16">
      <c r="B92" s="146" t="s">
        <v>166</v>
      </c>
      <c r="C92" s="146"/>
      <c r="D92" s="146" t="s">
        <v>58</v>
      </c>
      <c r="E92" s="158"/>
      <c r="F92" s="158"/>
      <c r="G92" s="158" t="s">
        <v>277</v>
      </c>
      <c r="H92" s="159">
        <v>28</v>
      </c>
      <c r="I92" s="160">
        <v>28</v>
      </c>
      <c r="J92" s="160">
        <v>30.4</v>
      </c>
      <c r="K92" s="160">
        <v>30.4</v>
      </c>
      <c r="L92" s="146" t="s">
        <v>272</v>
      </c>
      <c r="M92" s="168" t="s">
        <v>272</v>
      </c>
      <c r="N92" s="146" t="s">
        <v>272</v>
      </c>
      <c r="O92" s="146" t="s">
        <v>272</v>
      </c>
      <c r="P92" s="146"/>
    </row>
    <row r="93" spans="2:16">
      <c r="B93" s="146" t="s">
        <v>311</v>
      </c>
      <c r="C93" s="146"/>
      <c r="D93" s="146"/>
      <c r="E93" s="158"/>
      <c r="F93" s="158"/>
      <c r="G93" s="158" t="s">
        <v>277</v>
      </c>
      <c r="H93" s="159">
        <v>3.3</v>
      </c>
      <c r="I93" s="160">
        <v>3.3</v>
      </c>
      <c r="J93" s="160">
        <v>3.5</v>
      </c>
      <c r="K93" s="160">
        <v>3.5</v>
      </c>
      <c r="L93" s="146" t="s">
        <v>272</v>
      </c>
      <c r="M93" s="168" t="s">
        <v>272</v>
      </c>
      <c r="N93" s="146" t="s">
        <v>272</v>
      </c>
      <c r="O93" s="146" t="s">
        <v>272</v>
      </c>
      <c r="P93" s="146"/>
    </row>
    <row r="94" spans="2:16">
      <c r="B94" s="146" t="s">
        <v>312</v>
      </c>
      <c r="C94" s="146" t="s">
        <v>55</v>
      </c>
      <c r="D94" s="146" t="s">
        <v>56</v>
      </c>
      <c r="E94" s="146" t="s">
        <v>73</v>
      </c>
      <c r="F94" s="146" t="s">
        <v>313</v>
      </c>
      <c r="G94" s="146" t="s">
        <v>314</v>
      </c>
      <c r="H94" s="160">
        <v>416.55</v>
      </c>
      <c r="I94" s="160">
        <v>424.25</v>
      </c>
      <c r="J94" s="160"/>
      <c r="K94" s="160"/>
      <c r="L94" s="146" t="s">
        <v>271</v>
      </c>
      <c r="M94" s="168" t="s">
        <v>272</v>
      </c>
      <c r="N94" s="146" t="s">
        <v>272</v>
      </c>
      <c r="O94" s="146" t="s">
        <v>272</v>
      </c>
      <c r="P94" s="146" t="s">
        <v>125</v>
      </c>
    </row>
    <row r="95" spans="2:16">
      <c r="B95" s="146" t="s">
        <v>312</v>
      </c>
      <c r="C95" s="146" t="s">
        <v>55</v>
      </c>
      <c r="D95" s="146" t="s">
        <v>58</v>
      </c>
      <c r="E95" s="146" t="s">
        <v>75</v>
      </c>
      <c r="F95" s="146" t="s">
        <v>315</v>
      </c>
      <c r="G95" s="146" t="s">
        <v>316</v>
      </c>
      <c r="H95" s="160">
        <v>662.55</v>
      </c>
      <c r="I95" s="160">
        <v>674.35</v>
      </c>
      <c r="J95" s="160"/>
      <c r="K95" s="160"/>
      <c r="L95" s="146" t="s">
        <v>271</v>
      </c>
      <c r="M95" s="168" t="s">
        <v>272</v>
      </c>
      <c r="N95" s="146" t="s">
        <v>272</v>
      </c>
      <c r="O95" s="146" t="s">
        <v>272</v>
      </c>
      <c r="P95" s="146" t="s">
        <v>317</v>
      </c>
    </row>
    <row r="96" spans="2:16">
      <c r="B96" s="146" t="s">
        <v>318</v>
      </c>
      <c r="C96" s="146" t="s">
        <v>60</v>
      </c>
      <c r="D96" s="146" t="s">
        <v>78</v>
      </c>
      <c r="E96" s="146" t="s">
        <v>286</v>
      </c>
      <c r="F96" s="146" t="s">
        <v>319</v>
      </c>
      <c r="G96" s="146" t="s">
        <v>314</v>
      </c>
      <c r="H96" s="160">
        <v>201.4</v>
      </c>
      <c r="I96" s="160">
        <v>205.2</v>
      </c>
      <c r="J96" s="160"/>
      <c r="K96" s="160"/>
      <c r="L96" s="146" t="s">
        <v>271</v>
      </c>
      <c r="M96" s="168" t="s">
        <v>272</v>
      </c>
      <c r="N96" s="146" t="s">
        <v>272</v>
      </c>
      <c r="O96" s="146" t="s">
        <v>272</v>
      </c>
      <c r="P96" s="146"/>
    </row>
    <row r="97" spans="2:16">
      <c r="B97" s="146" t="s">
        <v>318</v>
      </c>
      <c r="C97" s="146" t="s">
        <v>60</v>
      </c>
      <c r="D97" s="146" t="s">
        <v>58</v>
      </c>
      <c r="E97" s="146" t="s">
        <v>287</v>
      </c>
      <c r="F97" s="146" t="s">
        <v>319</v>
      </c>
      <c r="G97" s="146" t="s">
        <v>316</v>
      </c>
      <c r="H97" s="160">
        <v>392.4</v>
      </c>
      <c r="I97" s="160">
        <v>399.59999999999997</v>
      </c>
      <c r="J97" s="160"/>
      <c r="K97" s="160"/>
      <c r="L97" s="146" t="s">
        <v>271</v>
      </c>
      <c r="M97" s="168" t="s">
        <v>272</v>
      </c>
      <c r="N97" s="146" t="s">
        <v>272</v>
      </c>
      <c r="O97" s="146" t="s">
        <v>272</v>
      </c>
      <c r="P97" s="146"/>
    </row>
    <row r="98" spans="2:16">
      <c r="B98" s="146" t="s">
        <v>320</v>
      </c>
      <c r="C98" s="146" t="s">
        <v>60</v>
      </c>
      <c r="D98" s="146" t="s">
        <v>56</v>
      </c>
      <c r="E98" s="146" t="s">
        <v>65</v>
      </c>
      <c r="F98" s="146" t="s">
        <v>319</v>
      </c>
      <c r="G98" s="146" t="s">
        <v>321</v>
      </c>
      <c r="H98" s="160">
        <v>82.4</v>
      </c>
      <c r="I98" s="160">
        <v>84</v>
      </c>
      <c r="J98" s="160"/>
      <c r="K98" s="160"/>
      <c r="L98" s="146" t="s">
        <v>271</v>
      </c>
      <c r="M98" s="168" t="s">
        <v>272</v>
      </c>
      <c r="N98" s="146" t="s">
        <v>272</v>
      </c>
      <c r="O98" s="146" t="s">
        <v>272</v>
      </c>
      <c r="P98" s="146"/>
    </row>
    <row r="99" spans="2:16">
      <c r="B99" s="146" t="s">
        <v>320</v>
      </c>
      <c r="C99" s="146" t="s">
        <v>60</v>
      </c>
      <c r="D99" s="146" t="s">
        <v>58</v>
      </c>
      <c r="E99" s="146" t="s">
        <v>66</v>
      </c>
      <c r="F99" s="146" t="s">
        <v>319</v>
      </c>
      <c r="G99" s="146" t="s">
        <v>322</v>
      </c>
      <c r="H99" s="160">
        <v>108.4</v>
      </c>
      <c r="I99" s="160">
        <v>110.5</v>
      </c>
      <c r="J99" s="160"/>
      <c r="K99" s="160"/>
      <c r="L99" s="146" t="s">
        <v>271</v>
      </c>
      <c r="M99" s="168" t="s">
        <v>272</v>
      </c>
      <c r="N99" s="146" t="s">
        <v>272</v>
      </c>
      <c r="O99" s="146" t="s">
        <v>272</v>
      </c>
      <c r="P99" s="146"/>
    </row>
    <row r="100" spans="2:16">
      <c r="B100" s="146" t="s">
        <v>196</v>
      </c>
      <c r="C100" s="146"/>
      <c r="D100" s="146"/>
      <c r="E100" s="146" t="s">
        <v>194</v>
      </c>
      <c r="F100" s="146" t="s">
        <v>323</v>
      </c>
      <c r="G100" s="146" t="s">
        <v>277</v>
      </c>
      <c r="H100" s="160"/>
      <c r="I100" s="160"/>
      <c r="J100" s="160"/>
      <c r="K100" s="160"/>
      <c r="L100" s="146" t="s">
        <v>271</v>
      </c>
      <c r="M100" s="168" t="s">
        <v>272</v>
      </c>
      <c r="N100" s="146" t="s">
        <v>272</v>
      </c>
      <c r="O100" s="146" t="s">
        <v>272</v>
      </c>
      <c r="P100" s="146"/>
    </row>
    <row r="101" spans="2:16">
      <c r="B101" s="146" t="s">
        <v>189</v>
      </c>
      <c r="C101" s="146"/>
      <c r="D101" s="146" t="s">
        <v>190</v>
      </c>
      <c r="E101" s="146"/>
      <c r="F101" s="146" t="s">
        <v>324</v>
      </c>
      <c r="G101" s="162">
        <v>120</v>
      </c>
      <c r="H101" s="160">
        <v>7.5</v>
      </c>
      <c r="I101" s="160">
        <v>7.5</v>
      </c>
      <c r="J101" s="160">
        <v>7.5</v>
      </c>
      <c r="K101" s="160">
        <v>7.5</v>
      </c>
      <c r="L101" s="146" t="s">
        <v>271</v>
      </c>
      <c r="M101" s="169" t="s">
        <v>271</v>
      </c>
      <c r="N101" s="146" t="s">
        <v>272</v>
      </c>
      <c r="O101" s="146" t="s">
        <v>272</v>
      </c>
      <c r="P101" s="146"/>
    </row>
    <row r="102" spans="2:16">
      <c r="B102" s="146" t="s">
        <v>191</v>
      </c>
      <c r="C102" s="146"/>
      <c r="D102" s="146" t="s">
        <v>190</v>
      </c>
      <c r="E102" s="146"/>
      <c r="F102" s="146" t="s">
        <v>325</v>
      </c>
      <c r="G102" s="158">
        <v>121</v>
      </c>
      <c r="H102" s="160">
        <v>3.3</v>
      </c>
      <c r="I102" s="160">
        <v>3.3</v>
      </c>
      <c r="J102" s="160">
        <v>3.3</v>
      </c>
      <c r="K102" s="160">
        <v>3.3</v>
      </c>
      <c r="L102" s="146" t="s">
        <v>271</v>
      </c>
      <c r="M102" s="168" t="s">
        <v>272</v>
      </c>
      <c r="N102" s="146" t="s">
        <v>272</v>
      </c>
      <c r="O102" s="146" t="s">
        <v>272</v>
      </c>
      <c r="P102" s="146"/>
    </row>
    <row r="103" spans="2:16">
      <c r="B103" s="146" t="s">
        <v>211</v>
      </c>
      <c r="C103" s="146"/>
      <c r="D103" s="146"/>
      <c r="E103" s="146">
        <v>5111</v>
      </c>
      <c r="F103" s="146"/>
      <c r="G103" s="158">
        <v>501</v>
      </c>
      <c r="H103" s="160">
        <v>10</v>
      </c>
      <c r="I103" s="160">
        <v>10</v>
      </c>
      <c r="J103" s="160">
        <v>10</v>
      </c>
      <c r="K103" s="160">
        <v>10</v>
      </c>
      <c r="L103" s="146" t="s">
        <v>271</v>
      </c>
      <c r="M103" s="168" t="s">
        <v>272</v>
      </c>
      <c r="N103" s="146" t="s">
        <v>272</v>
      </c>
      <c r="O103" s="146" t="s">
        <v>272</v>
      </c>
      <c r="P103" s="146"/>
    </row>
    <row r="104" spans="2:16">
      <c r="B104" s="146" t="s">
        <v>213</v>
      </c>
      <c r="C104" s="146"/>
      <c r="D104" s="146"/>
      <c r="E104" s="146">
        <v>5112</v>
      </c>
      <c r="F104" s="146"/>
      <c r="G104" s="158">
        <v>502</v>
      </c>
      <c r="H104" s="160">
        <v>53.628</v>
      </c>
      <c r="I104" s="160">
        <v>61.2</v>
      </c>
      <c r="J104" s="160">
        <v>67.2</v>
      </c>
      <c r="K104" s="160">
        <v>67.2</v>
      </c>
      <c r="L104" s="146" t="s">
        <v>271</v>
      </c>
      <c r="M104" s="168" t="s">
        <v>272</v>
      </c>
      <c r="N104" s="146" t="s">
        <v>272</v>
      </c>
      <c r="O104" s="146" t="s">
        <v>272</v>
      </c>
      <c r="P104" s="146"/>
    </row>
    <row r="105" spans="2:16">
      <c r="B105" s="146" t="s">
        <v>215</v>
      </c>
      <c r="C105" s="146" t="s">
        <v>216</v>
      </c>
      <c r="D105" s="146"/>
      <c r="E105" s="146" t="s">
        <v>214</v>
      </c>
      <c r="F105" s="146"/>
      <c r="G105" s="158">
        <v>504</v>
      </c>
      <c r="H105" s="160">
        <v>4271.93</v>
      </c>
      <c r="I105" s="160">
        <v>4349.1000000000004</v>
      </c>
      <c r="J105" s="160">
        <v>4245.6000000000004</v>
      </c>
      <c r="K105" s="160">
        <v>4245.6000000000004</v>
      </c>
      <c r="L105" s="146" t="s">
        <v>271</v>
      </c>
      <c r="M105" s="168" t="s">
        <v>272</v>
      </c>
      <c r="N105" s="146" t="s">
        <v>272</v>
      </c>
      <c r="O105" s="146" t="s">
        <v>272</v>
      </c>
      <c r="P105" s="146"/>
    </row>
    <row r="106" spans="2:16">
      <c r="B106" s="146" t="s">
        <v>215</v>
      </c>
      <c r="C106" s="146" t="s">
        <v>219</v>
      </c>
      <c r="D106" s="146"/>
      <c r="E106" s="146" t="s">
        <v>218</v>
      </c>
      <c r="F106" s="146"/>
      <c r="G106" s="158">
        <v>504</v>
      </c>
      <c r="H106" s="160">
        <v>7218.85</v>
      </c>
      <c r="I106" s="160">
        <v>7349.65</v>
      </c>
      <c r="J106" s="160">
        <v>7218</v>
      </c>
      <c r="K106" s="160">
        <v>7218</v>
      </c>
      <c r="L106" s="146" t="s">
        <v>271</v>
      </c>
      <c r="M106" s="168" t="s">
        <v>272</v>
      </c>
      <c r="N106" s="146" t="s">
        <v>272</v>
      </c>
      <c r="O106" s="146" t="s">
        <v>272</v>
      </c>
      <c r="P106" s="146"/>
    </row>
    <row r="107" spans="2:16">
      <c r="B107" s="146" t="s">
        <v>326</v>
      </c>
      <c r="C107" s="146"/>
      <c r="D107" s="146"/>
      <c r="E107" s="146">
        <v>5187</v>
      </c>
      <c r="F107" s="146"/>
      <c r="G107" s="158">
        <v>507</v>
      </c>
      <c r="H107" s="160">
        <v>276</v>
      </c>
      <c r="I107" s="160">
        <v>290.40000000000003</v>
      </c>
      <c r="J107" s="160"/>
      <c r="K107" s="160"/>
      <c r="L107" s="146" t="s">
        <v>271</v>
      </c>
      <c r="M107" s="168" t="s">
        <v>272</v>
      </c>
      <c r="N107" s="146" t="s">
        <v>272</v>
      </c>
      <c r="O107" s="146" t="s">
        <v>272</v>
      </c>
      <c r="P107" s="146"/>
    </row>
    <row r="108" spans="2:16">
      <c r="B108" s="146" t="s">
        <v>327</v>
      </c>
      <c r="C108" s="146"/>
      <c r="D108" s="146"/>
      <c r="E108" s="146">
        <v>5188</v>
      </c>
      <c r="F108" s="146"/>
      <c r="G108" s="158">
        <v>507</v>
      </c>
      <c r="H108" s="160">
        <v>276</v>
      </c>
      <c r="I108" s="160">
        <v>290.40000000000003</v>
      </c>
      <c r="J108" s="160"/>
      <c r="K108" s="160"/>
      <c r="L108" s="146" t="s">
        <v>271</v>
      </c>
      <c r="M108" s="168" t="s">
        <v>272</v>
      </c>
      <c r="N108" s="146" t="s">
        <v>272</v>
      </c>
      <c r="O108" s="146" t="s">
        <v>272</v>
      </c>
      <c r="P108" s="146"/>
    </row>
    <row r="109" spans="2:16">
      <c r="B109" s="146" t="s">
        <v>220</v>
      </c>
      <c r="C109" s="146"/>
      <c r="D109" s="146"/>
      <c r="E109" s="146">
        <v>5120</v>
      </c>
      <c r="F109" s="146"/>
      <c r="G109" s="158">
        <v>534</v>
      </c>
      <c r="H109" s="160">
        <v>726.6</v>
      </c>
      <c r="I109" s="160">
        <v>742.2</v>
      </c>
      <c r="J109" s="160">
        <v>796</v>
      </c>
      <c r="K109" s="160">
        <v>796</v>
      </c>
      <c r="L109" s="146" t="s">
        <v>271</v>
      </c>
      <c r="M109" s="168" t="s">
        <v>272</v>
      </c>
      <c r="N109" s="146" t="s">
        <v>272</v>
      </c>
      <c r="O109" s="146" t="s">
        <v>272</v>
      </c>
      <c r="P109" s="146"/>
    </row>
    <row r="110" spans="2:16">
      <c r="B110" s="146" t="s">
        <v>222</v>
      </c>
      <c r="C110" s="146"/>
      <c r="D110" s="146"/>
      <c r="E110" s="146">
        <v>5211</v>
      </c>
      <c r="F110" s="146"/>
      <c r="G110" s="158">
        <v>611</v>
      </c>
      <c r="H110" s="160">
        <v>555</v>
      </c>
      <c r="I110" s="160">
        <v>567</v>
      </c>
      <c r="J110" s="160">
        <v>607.5</v>
      </c>
      <c r="K110" s="160">
        <v>607.5</v>
      </c>
      <c r="L110" s="146" t="s">
        <v>271</v>
      </c>
      <c r="M110" s="168" t="s">
        <v>272</v>
      </c>
      <c r="N110" s="146" t="s">
        <v>272</v>
      </c>
      <c r="O110" s="146" t="s">
        <v>272</v>
      </c>
      <c r="P110" s="146"/>
    </row>
    <row r="111" spans="2:16">
      <c r="B111" s="146" t="s">
        <v>224</v>
      </c>
      <c r="C111" s="146"/>
      <c r="D111" s="146"/>
      <c r="E111" s="146">
        <v>5212</v>
      </c>
      <c r="F111" s="146"/>
      <c r="G111" s="158">
        <v>611</v>
      </c>
      <c r="H111" s="160">
        <v>868</v>
      </c>
      <c r="I111" s="160">
        <v>887</v>
      </c>
      <c r="J111" s="160">
        <v>951</v>
      </c>
      <c r="K111" s="160">
        <v>951</v>
      </c>
      <c r="L111" s="146" t="s">
        <v>271</v>
      </c>
      <c r="M111" s="168" t="s">
        <v>272</v>
      </c>
      <c r="N111" s="146" t="s">
        <v>272</v>
      </c>
      <c r="O111" s="146" t="s">
        <v>272</v>
      </c>
      <c r="P111" s="146"/>
    </row>
    <row r="112" spans="2:16">
      <c r="B112" s="146" t="s">
        <v>225</v>
      </c>
      <c r="C112" s="146"/>
      <c r="D112" s="146"/>
      <c r="E112" s="146">
        <v>5213</v>
      </c>
      <c r="F112" s="146"/>
      <c r="G112" s="158">
        <v>611</v>
      </c>
      <c r="H112" s="160">
        <v>1317</v>
      </c>
      <c r="I112" s="160">
        <v>1345</v>
      </c>
      <c r="J112" s="160">
        <v>1442</v>
      </c>
      <c r="K112" s="160">
        <v>1442</v>
      </c>
      <c r="L112" s="146" t="s">
        <v>271</v>
      </c>
      <c r="M112" s="168" t="s">
        <v>272</v>
      </c>
      <c r="N112" s="146" t="s">
        <v>272</v>
      </c>
      <c r="O112" s="146" t="s">
        <v>272</v>
      </c>
      <c r="P112" s="146"/>
    </row>
    <row r="113" spans="2:20">
      <c r="B113" s="146" t="s">
        <v>328</v>
      </c>
      <c r="C113" s="146"/>
      <c r="D113" s="146" t="s">
        <v>56</v>
      </c>
      <c r="E113" s="146" t="s">
        <v>226</v>
      </c>
      <c r="F113" s="146"/>
      <c r="G113" s="158">
        <v>452</v>
      </c>
      <c r="H113" s="160">
        <v>54.8</v>
      </c>
      <c r="I113" s="160">
        <v>56</v>
      </c>
      <c r="J113" s="160">
        <v>58.8</v>
      </c>
      <c r="K113" s="160">
        <v>58.8</v>
      </c>
      <c r="L113" s="146" t="s">
        <v>271</v>
      </c>
      <c r="M113" s="168" t="s">
        <v>272</v>
      </c>
      <c r="N113" s="146" t="s">
        <v>272</v>
      </c>
      <c r="O113" s="146" t="s">
        <v>272</v>
      </c>
      <c r="P113" s="146"/>
    </row>
    <row r="114" spans="2:20">
      <c r="B114" s="146" t="s">
        <v>328</v>
      </c>
      <c r="C114" s="146"/>
      <c r="D114" s="146" t="s">
        <v>58</v>
      </c>
      <c r="E114" s="146" t="s">
        <v>228</v>
      </c>
      <c r="F114" s="146"/>
      <c r="G114" s="158">
        <v>452</v>
      </c>
      <c r="H114" s="160">
        <v>90.42</v>
      </c>
      <c r="I114" s="160">
        <v>93.52</v>
      </c>
      <c r="J114" s="160">
        <v>99.96</v>
      </c>
      <c r="K114" s="160">
        <v>99.96</v>
      </c>
      <c r="L114" s="146" t="s">
        <v>271</v>
      </c>
      <c r="M114" s="168" t="s">
        <v>272</v>
      </c>
      <c r="N114" s="146" t="s">
        <v>272</v>
      </c>
      <c r="O114" s="146" t="s">
        <v>272</v>
      </c>
      <c r="P114" s="146"/>
    </row>
    <row r="115" spans="2:20">
      <c r="B115" s="146" t="s">
        <v>231</v>
      </c>
      <c r="C115" s="146"/>
      <c r="D115" s="146" t="s">
        <v>56</v>
      </c>
      <c r="E115" s="146" t="s">
        <v>230</v>
      </c>
      <c r="F115" s="146"/>
      <c r="G115" s="158">
        <v>451</v>
      </c>
      <c r="H115" s="160">
        <v>27.4</v>
      </c>
      <c r="I115" s="160">
        <v>27.9</v>
      </c>
      <c r="J115" s="160">
        <v>29.4</v>
      </c>
      <c r="K115" s="160">
        <v>29.4</v>
      </c>
      <c r="L115" s="146" t="s">
        <v>271</v>
      </c>
      <c r="M115" s="168" t="s">
        <v>272</v>
      </c>
      <c r="N115" s="146" t="s">
        <v>272</v>
      </c>
      <c r="O115" s="146" t="s">
        <v>272</v>
      </c>
      <c r="P115" s="146"/>
    </row>
    <row r="116" spans="2:20">
      <c r="B116" s="146" t="s">
        <v>231</v>
      </c>
      <c r="C116" s="146"/>
      <c r="D116" s="146" t="s">
        <v>58</v>
      </c>
      <c r="E116" s="146" t="s">
        <v>232</v>
      </c>
      <c r="F116" s="146"/>
      <c r="G116" s="158">
        <v>451</v>
      </c>
      <c r="H116" s="160">
        <v>45.21</v>
      </c>
      <c r="I116" s="160">
        <v>46.59</v>
      </c>
      <c r="J116" s="160">
        <v>49.98</v>
      </c>
      <c r="K116" s="160">
        <v>49.98</v>
      </c>
      <c r="L116" s="146" t="s">
        <v>271</v>
      </c>
      <c r="M116" s="168" t="s">
        <v>272</v>
      </c>
      <c r="N116" s="146" t="s">
        <v>272</v>
      </c>
      <c r="O116" s="146" t="s">
        <v>272</v>
      </c>
      <c r="P116" s="146"/>
    </row>
    <row r="117" spans="2:20">
      <c r="B117" s="146" t="s">
        <v>233</v>
      </c>
      <c r="C117" s="146"/>
      <c r="D117" s="146" t="s">
        <v>70</v>
      </c>
      <c r="E117" s="146"/>
      <c r="F117" s="146"/>
      <c r="G117" s="158" t="s">
        <v>277</v>
      </c>
      <c r="H117" s="160">
        <v>10</v>
      </c>
      <c r="I117" s="160">
        <v>10</v>
      </c>
      <c r="J117" s="160">
        <v>10</v>
      </c>
      <c r="K117" s="160">
        <v>10</v>
      </c>
      <c r="L117" s="146" t="s">
        <v>271</v>
      </c>
      <c r="M117" s="168" t="s">
        <v>272</v>
      </c>
      <c r="N117" s="146" t="s">
        <v>272</v>
      </c>
      <c r="O117" s="146" t="s">
        <v>272</v>
      </c>
      <c r="P117" s="146" t="s">
        <v>234</v>
      </c>
    </row>
    <row r="118" spans="2:20">
      <c r="B118" s="146" t="s">
        <v>239</v>
      </c>
      <c r="C118" s="146"/>
      <c r="D118" s="146" t="s">
        <v>176</v>
      </c>
      <c r="E118" s="146" t="s">
        <v>238</v>
      </c>
      <c r="F118" s="146"/>
      <c r="G118" s="158">
        <v>311</v>
      </c>
      <c r="H118" s="160">
        <v>2.6</v>
      </c>
      <c r="I118" s="160">
        <v>2.7</v>
      </c>
      <c r="J118" s="160">
        <v>2.9</v>
      </c>
      <c r="K118" s="160">
        <v>2.9</v>
      </c>
      <c r="L118" s="146" t="s">
        <v>272</v>
      </c>
      <c r="M118" s="168" t="s">
        <v>272</v>
      </c>
      <c r="N118" s="146" t="s">
        <v>272</v>
      </c>
      <c r="O118" s="146" t="s">
        <v>272</v>
      </c>
      <c r="P118" s="146"/>
    </row>
    <row r="119" spans="2:20">
      <c r="B119" s="146" t="s">
        <v>241</v>
      </c>
      <c r="C119" s="146"/>
      <c r="D119" s="146" t="s">
        <v>176</v>
      </c>
      <c r="E119" s="146" t="s">
        <v>240</v>
      </c>
      <c r="F119" s="146"/>
      <c r="G119" s="158">
        <v>312</v>
      </c>
      <c r="H119" s="160">
        <v>5.2</v>
      </c>
      <c r="I119" s="160">
        <v>5.4</v>
      </c>
      <c r="J119" s="160">
        <v>5.8</v>
      </c>
      <c r="K119" s="160">
        <v>5.8</v>
      </c>
      <c r="L119" s="146" t="s">
        <v>272</v>
      </c>
      <c r="M119" s="168" t="s">
        <v>272</v>
      </c>
      <c r="N119" s="146" t="s">
        <v>272</v>
      </c>
      <c r="O119" s="146" t="s">
        <v>272</v>
      </c>
      <c r="P119" s="146"/>
    </row>
    <row r="120" spans="2:20">
      <c r="B120" s="146" t="s">
        <v>329</v>
      </c>
      <c r="C120" s="146"/>
      <c r="D120" s="146" t="s">
        <v>176</v>
      </c>
      <c r="E120" s="146" t="s">
        <v>330</v>
      </c>
      <c r="F120" s="146"/>
      <c r="G120" s="158">
        <v>313</v>
      </c>
      <c r="H120" s="160">
        <v>77</v>
      </c>
      <c r="I120" s="160">
        <v>77</v>
      </c>
      <c r="J120" s="160"/>
      <c r="K120" s="160"/>
      <c r="L120" s="146" t="s">
        <v>272</v>
      </c>
      <c r="M120" s="168" t="s">
        <v>272</v>
      </c>
      <c r="N120" s="146" t="s">
        <v>272</v>
      </c>
      <c r="O120" s="146" t="s">
        <v>272</v>
      </c>
      <c r="P120" s="146"/>
    </row>
    <row r="121" spans="2:20">
      <c r="B121" s="146" t="s">
        <v>243</v>
      </c>
      <c r="C121" s="146"/>
      <c r="D121" s="146" t="s">
        <v>176</v>
      </c>
      <c r="E121" s="146">
        <v>5104</v>
      </c>
      <c r="F121" s="146"/>
      <c r="G121" s="158">
        <v>314</v>
      </c>
      <c r="H121" s="160">
        <v>62</v>
      </c>
      <c r="I121" s="160">
        <v>63.1</v>
      </c>
      <c r="J121" s="160">
        <v>67.8</v>
      </c>
      <c r="K121" s="160">
        <v>67.8</v>
      </c>
      <c r="L121" s="146" t="s">
        <v>272</v>
      </c>
      <c r="M121" s="168" t="s">
        <v>272</v>
      </c>
      <c r="N121" s="146" t="s">
        <v>272</v>
      </c>
      <c r="O121" s="146" t="s">
        <v>272</v>
      </c>
      <c r="P121" s="146"/>
    </row>
    <row r="122" spans="2:20">
      <c r="B122" s="146" t="s">
        <v>244</v>
      </c>
      <c r="C122" s="146"/>
      <c r="D122" s="146" t="s">
        <v>176</v>
      </c>
      <c r="E122" s="146"/>
      <c r="F122" s="146"/>
      <c r="G122" s="158" t="s">
        <v>277</v>
      </c>
      <c r="H122" s="160">
        <v>744</v>
      </c>
      <c r="I122" s="160">
        <v>757.2</v>
      </c>
      <c r="J122" s="160">
        <v>813.6</v>
      </c>
      <c r="K122" s="160">
        <v>813.6</v>
      </c>
      <c r="L122" s="146" t="s">
        <v>272</v>
      </c>
      <c r="M122" s="168" t="s">
        <v>272</v>
      </c>
      <c r="N122" s="146" t="s">
        <v>272</v>
      </c>
      <c r="O122" s="146" t="s">
        <v>272</v>
      </c>
      <c r="P122" s="146"/>
    </row>
    <row r="123" spans="2:20">
      <c r="B123" s="146" t="s">
        <v>331</v>
      </c>
      <c r="C123" s="146"/>
      <c r="D123" s="146"/>
      <c r="E123" s="146"/>
      <c r="F123" s="146"/>
      <c r="G123" s="158">
        <v>271</v>
      </c>
      <c r="H123" s="160">
        <v>0</v>
      </c>
      <c r="I123" s="160">
        <v>0</v>
      </c>
      <c r="J123" s="160"/>
      <c r="K123" s="160"/>
      <c r="L123" s="146" t="s">
        <v>271</v>
      </c>
      <c r="M123" s="168" t="s">
        <v>271</v>
      </c>
      <c r="N123" s="146"/>
      <c r="O123" s="146"/>
      <c r="P123" s="146"/>
    </row>
    <row r="124" spans="2:20">
      <c r="B124"/>
      <c r="C124"/>
      <c r="D124"/>
      <c r="E124"/>
      <c r="F124"/>
      <c r="H124" s="147"/>
    </row>
    <row r="125" spans="2:20">
      <c r="B125"/>
      <c r="C125"/>
      <c r="D125"/>
      <c r="E125"/>
      <c r="F125"/>
      <c r="H125" s="147"/>
    </row>
    <row r="126" spans="2:20">
      <c r="B126"/>
      <c r="C126"/>
      <c r="D126"/>
      <c r="E126"/>
      <c r="F126"/>
      <c r="H126" s="147"/>
      <c r="T126" t="s">
        <v>242</v>
      </c>
    </row>
    <row r="127" spans="2:20">
      <c r="B127"/>
      <c r="C127"/>
      <c r="D127"/>
      <c r="E127"/>
      <c r="F127"/>
      <c r="H127" s="147"/>
      <c r="T127" t="s">
        <v>182</v>
      </c>
    </row>
    <row r="128" spans="2:20">
      <c r="B128"/>
      <c r="C128"/>
      <c r="D128"/>
      <c r="E128"/>
      <c r="F128"/>
      <c r="H128" s="147"/>
    </row>
    <row r="129" spans="2:8">
      <c r="B129"/>
      <c r="C129"/>
      <c r="D129"/>
      <c r="E129"/>
      <c r="F129"/>
      <c r="H129" s="147"/>
    </row>
    <row r="130" spans="2:8">
      <c r="C130"/>
      <c r="D130"/>
      <c r="E130"/>
      <c r="F130"/>
      <c r="H130" s="147"/>
    </row>
    <row r="131" spans="2:8">
      <c r="C131"/>
      <c r="D131"/>
      <c r="E131"/>
      <c r="F131"/>
      <c r="H131" s="147"/>
    </row>
    <row r="132" spans="2:8">
      <c r="C132"/>
      <c r="D132"/>
      <c r="E132"/>
      <c r="F132"/>
    </row>
    <row r="133" spans="2:8">
      <c r="C133"/>
      <c r="D133"/>
      <c r="E133"/>
      <c r="F133"/>
    </row>
    <row r="134" spans="2:8">
      <c r="C134"/>
      <c r="D134"/>
    </row>
    <row r="135" spans="2:8">
      <c r="C135"/>
      <c r="D135"/>
    </row>
    <row r="136" spans="2:8">
      <c r="C136"/>
      <c r="D136"/>
    </row>
    <row r="137" spans="2:8">
      <c r="C137"/>
      <c r="D137"/>
    </row>
    <row r="138" spans="2:8">
      <c r="C138"/>
      <c r="D138"/>
    </row>
    <row r="139" spans="2:8">
      <c r="C139"/>
      <c r="D139"/>
    </row>
    <row r="140" spans="2:8">
      <c r="C140"/>
      <c r="D140"/>
    </row>
    <row r="141" spans="2:8">
      <c r="C141"/>
      <c r="D141"/>
    </row>
    <row r="142" spans="2:8">
      <c r="C142"/>
      <c r="D142"/>
    </row>
    <row r="143" spans="2:8">
      <c r="C143"/>
      <c r="D143"/>
    </row>
    <row r="144" spans="2:8">
      <c r="C144"/>
      <c r="D144"/>
    </row>
    <row r="145" spans="3:4">
      <c r="C145"/>
      <c r="D145"/>
    </row>
    <row r="146" spans="3:4">
      <c r="C146"/>
      <c r="D146"/>
    </row>
    <row r="147" spans="3:4">
      <c r="C147"/>
      <c r="D147"/>
    </row>
    <row r="148" spans="3:4">
      <c r="C148"/>
      <c r="D148"/>
    </row>
    <row r="149" spans="3:4">
      <c r="C149"/>
      <c r="D149"/>
    </row>
    <row r="150" spans="3:4">
      <c r="C150"/>
      <c r="D150"/>
    </row>
    <row r="151" spans="3:4">
      <c r="C151"/>
      <c r="D151"/>
    </row>
    <row r="152" spans="3:4">
      <c r="C152"/>
      <c r="D152"/>
    </row>
    <row r="153" spans="3:4">
      <c r="C153"/>
      <c r="D153"/>
    </row>
    <row r="154" spans="3:4">
      <c r="C154"/>
      <c r="D154"/>
    </row>
    <row r="155" spans="3:4">
      <c r="C155"/>
      <c r="D155"/>
    </row>
    <row r="156" spans="3:4">
      <c r="C156"/>
      <c r="D156"/>
    </row>
  </sheetData>
  <autoFilter ref="B3:T123" xr:uid="{07EE1198-E18C-984E-9CCF-7461ADDF4C63}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936F96-8B1F-3441-9270-A4415784F936}">
  <sheetPr>
    <tabColor rgb="FF92D050"/>
  </sheetPr>
  <dimension ref="A1:P78"/>
  <sheetViews>
    <sheetView workbookViewId="0">
      <selection activeCell="D1" sqref="D1"/>
    </sheetView>
  </sheetViews>
  <sheetFormatPr defaultColWidth="9.125" defaultRowHeight="12.75"/>
  <cols>
    <col min="1" max="1" width="4.875" style="1" customWidth="1"/>
    <col min="2" max="2" width="45.125" style="1" bestFit="1" customWidth="1"/>
    <col min="3" max="3" width="10.375" style="1" bestFit="1" customWidth="1"/>
    <col min="4" max="4" width="16.375" style="1" bestFit="1" customWidth="1"/>
    <col min="5" max="5" width="11.5" style="2" hidden="1" customWidth="1"/>
    <col min="6" max="9" width="15.125" style="2" hidden="1" customWidth="1"/>
    <col min="10" max="11" width="15.125" style="2" customWidth="1"/>
    <col min="12" max="12" width="11.125" style="1" customWidth="1"/>
    <col min="13" max="13" width="11.625" style="1" customWidth="1"/>
    <col min="14" max="15" width="10.875" style="1" customWidth="1"/>
    <col min="16" max="16384" width="9.125" style="1"/>
  </cols>
  <sheetData>
    <row r="1" spans="1:15" ht="13.5" thickBot="1">
      <c r="A1" s="27"/>
    </row>
    <row r="2" spans="1:15">
      <c r="B2" s="28"/>
      <c r="C2" s="29"/>
      <c r="D2" s="29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</row>
    <row r="3" spans="1:15" ht="26.25" thickBot="1">
      <c r="B3" s="31" t="s">
        <v>1</v>
      </c>
      <c r="C3" s="32" t="s">
        <v>2</v>
      </c>
      <c r="D3" s="32" t="s">
        <v>3</v>
      </c>
      <c r="E3" s="33">
        <v>2018</v>
      </c>
      <c r="F3" s="34">
        <v>2019</v>
      </c>
      <c r="G3" s="34">
        <v>2020</v>
      </c>
      <c r="H3" s="34">
        <v>2021</v>
      </c>
      <c r="I3" s="35">
        <v>2022</v>
      </c>
      <c r="J3" s="35">
        <v>2023</v>
      </c>
      <c r="K3" s="170">
        <v>2024</v>
      </c>
      <c r="L3" s="37" t="s">
        <v>5</v>
      </c>
      <c r="M3" s="36" t="s">
        <v>269</v>
      </c>
      <c r="N3" s="36" t="s">
        <v>10</v>
      </c>
      <c r="O3" s="36" t="s">
        <v>11</v>
      </c>
    </row>
    <row r="4" spans="1:15" ht="13.5" thickBot="1">
      <c r="B4" s="38" t="s">
        <v>332</v>
      </c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40"/>
    </row>
    <row r="5" spans="1:15">
      <c r="B5" s="41" t="s">
        <v>333</v>
      </c>
      <c r="C5" s="42" t="s">
        <v>70</v>
      </c>
      <c r="D5" s="42" t="s">
        <v>70</v>
      </c>
      <c r="E5" s="43">
        <v>0.9</v>
      </c>
      <c r="F5" s="43">
        <v>0.96</v>
      </c>
      <c r="G5" s="43">
        <v>0.98</v>
      </c>
      <c r="H5" s="44">
        <v>0.99</v>
      </c>
      <c r="I5" s="45">
        <v>1.01</v>
      </c>
      <c r="J5" s="45">
        <v>1.08</v>
      </c>
      <c r="K5" s="4">
        <f>J5</f>
        <v>1.08</v>
      </c>
      <c r="L5" s="46" t="s">
        <v>271</v>
      </c>
      <c r="M5" s="46" t="s">
        <v>272</v>
      </c>
      <c r="N5" s="46" t="s">
        <v>272</v>
      </c>
      <c r="O5" s="47" t="s">
        <v>272</v>
      </c>
    </row>
    <row r="6" spans="1:15">
      <c r="B6" s="48" t="s">
        <v>334</v>
      </c>
      <c r="C6" s="49" t="s">
        <v>70</v>
      </c>
      <c r="D6" s="49" t="s">
        <v>70</v>
      </c>
      <c r="E6" s="50">
        <v>0.72</v>
      </c>
      <c r="F6" s="51">
        <v>0.77</v>
      </c>
      <c r="G6" s="51">
        <v>0.78</v>
      </c>
      <c r="H6" s="50">
        <v>0.79</v>
      </c>
      <c r="I6" s="52">
        <v>0.81</v>
      </c>
      <c r="J6" s="52">
        <f>0.8*J5</f>
        <v>0.8640000000000001</v>
      </c>
      <c r="K6" s="4">
        <f t="shared" ref="K6:K9" si="0">J6</f>
        <v>0.8640000000000001</v>
      </c>
      <c r="L6" s="53" t="s">
        <v>271</v>
      </c>
      <c r="M6" s="53" t="s">
        <v>272</v>
      </c>
      <c r="N6" s="53" t="s">
        <v>272</v>
      </c>
      <c r="O6" s="54" t="s">
        <v>272</v>
      </c>
    </row>
    <row r="7" spans="1:15">
      <c r="B7" s="48" t="s">
        <v>335</v>
      </c>
      <c r="C7" s="49" t="s">
        <v>70</v>
      </c>
      <c r="D7" s="49" t="s">
        <v>70</v>
      </c>
      <c r="E7" s="50">
        <v>0.59</v>
      </c>
      <c r="F7" s="51">
        <v>0.63</v>
      </c>
      <c r="G7" s="51">
        <v>0.65</v>
      </c>
      <c r="H7" s="50">
        <v>0.65</v>
      </c>
      <c r="I7" s="52">
        <v>0.67</v>
      </c>
      <c r="J7" s="52">
        <f>0.66*J5</f>
        <v>0.7128000000000001</v>
      </c>
      <c r="K7" s="4">
        <f t="shared" si="0"/>
        <v>0.7128000000000001</v>
      </c>
      <c r="L7" s="53" t="s">
        <v>271</v>
      </c>
      <c r="M7" s="53" t="s">
        <v>272</v>
      </c>
      <c r="N7" s="53" t="s">
        <v>272</v>
      </c>
      <c r="O7" s="54" t="s">
        <v>272</v>
      </c>
    </row>
    <row r="8" spans="1:15">
      <c r="B8" s="48" t="s">
        <v>336</v>
      </c>
      <c r="C8" s="49" t="s">
        <v>70</v>
      </c>
      <c r="D8" s="49" t="s">
        <v>70</v>
      </c>
      <c r="E8" s="50">
        <v>0.54</v>
      </c>
      <c r="F8" s="51">
        <v>0.57999999999999996</v>
      </c>
      <c r="G8" s="51">
        <v>0.59</v>
      </c>
      <c r="H8" s="50">
        <v>0.59</v>
      </c>
      <c r="I8" s="52">
        <v>0.61</v>
      </c>
      <c r="J8" s="52">
        <f>0.6*J5</f>
        <v>0.64800000000000002</v>
      </c>
      <c r="K8" s="4">
        <f t="shared" si="0"/>
        <v>0.64800000000000002</v>
      </c>
      <c r="L8" s="53" t="s">
        <v>271</v>
      </c>
      <c r="M8" s="53" t="s">
        <v>272</v>
      </c>
      <c r="N8" s="53" t="s">
        <v>272</v>
      </c>
      <c r="O8" s="54" t="s">
        <v>272</v>
      </c>
    </row>
    <row r="9" spans="1:15" ht="13.5" thickBot="1">
      <c r="B9" s="55" t="s">
        <v>337</v>
      </c>
      <c r="C9" s="56" t="s">
        <v>70</v>
      </c>
      <c r="D9" s="56" t="s">
        <v>70</v>
      </c>
      <c r="E9" s="57">
        <v>0.48</v>
      </c>
      <c r="F9" s="58">
        <v>0.51</v>
      </c>
      <c r="G9" s="58">
        <v>0.52</v>
      </c>
      <c r="H9" s="57">
        <v>0.52</v>
      </c>
      <c r="I9" s="59">
        <v>0.53</v>
      </c>
      <c r="J9" s="59">
        <f>(0.66*J5)*0.8</f>
        <v>0.57024000000000008</v>
      </c>
      <c r="K9" s="4">
        <f t="shared" si="0"/>
        <v>0.57024000000000008</v>
      </c>
      <c r="L9" s="60" t="s">
        <v>271</v>
      </c>
      <c r="M9" s="60" t="s">
        <v>272</v>
      </c>
      <c r="N9" s="60" t="s">
        <v>272</v>
      </c>
      <c r="O9" s="61" t="s">
        <v>272</v>
      </c>
    </row>
    <row r="10" spans="1:15" ht="13.5" thickBot="1">
      <c r="B10" s="62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4"/>
    </row>
    <row r="11" spans="1:15">
      <c r="B11" s="65"/>
      <c r="C11" s="42"/>
      <c r="D11" s="42"/>
      <c r="E11" s="9"/>
      <c r="F11" s="9"/>
      <c r="G11" s="9"/>
      <c r="H11" s="9"/>
      <c r="I11" s="15"/>
      <c r="J11" s="15"/>
      <c r="K11" s="4"/>
      <c r="L11" s="66"/>
      <c r="M11" s="67"/>
      <c r="N11" s="66"/>
      <c r="O11" s="68"/>
    </row>
    <row r="12" spans="1:15">
      <c r="B12" s="69"/>
      <c r="C12" s="18"/>
      <c r="D12" s="18"/>
      <c r="E12" s="5"/>
      <c r="F12" s="5"/>
      <c r="G12" s="5"/>
      <c r="H12" s="5"/>
      <c r="I12" s="20"/>
      <c r="J12" s="20"/>
      <c r="K12" s="4"/>
      <c r="L12" s="70"/>
      <c r="M12" s="71"/>
      <c r="N12" s="70"/>
      <c r="O12" s="72"/>
    </row>
    <row r="13" spans="1:15" ht="12.75" customHeight="1">
      <c r="B13" s="69"/>
      <c r="C13" s="18"/>
      <c r="D13" s="18"/>
      <c r="E13" s="5"/>
      <c r="F13" s="5"/>
      <c r="G13" s="5"/>
      <c r="H13" s="5"/>
      <c r="I13" s="20"/>
      <c r="J13" s="20"/>
      <c r="K13" s="4"/>
      <c r="L13" s="70"/>
      <c r="M13" s="71"/>
      <c r="N13" s="70"/>
      <c r="O13" s="72"/>
    </row>
    <row r="14" spans="1:15">
      <c r="B14" s="69"/>
      <c r="C14" s="18"/>
      <c r="D14" s="18"/>
      <c r="E14" s="5"/>
      <c r="F14" s="5"/>
      <c r="G14" s="5"/>
      <c r="H14" s="5"/>
      <c r="I14" s="20"/>
      <c r="J14" s="20"/>
      <c r="K14" s="4"/>
      <c r="L14" s="70"/>
      <c r="M14" s="71"/>
      <c r="N14" s="70"/>
      <c r="O14" s="72"/>
    </row>
    <row r="15" spans="1:15">
      <c r="B15" s="69"/>
      <c r="C15" s="18"/>
      <c r="D15" s="18"/>
      <c r="E15" s="5"/>
      <c r="F15" s="5"/>
      <c r="G15" s="5"/>
      <c r="H15" s="5"/>
      <c r="I15" s="17"/>
      <c r="J15" s="17"/>
      <c r="K15" s="4"/>
      <c r="L15" s="70"/>
      <c r="M15" s="71"/>
      <c r="N15" s="70"/>
      <c r="O15" s="72"/>
    </row>
    <row r="16" spans="1:15">
      <c r="B16" s="69"/>
      <c r="C16" s="18"/>
      <c r="D16" s="18"/>
      <c r="E16" s="5"/>
      <c r="F16" s="5"/>
      <c r="G16" s="5"/>
      <c r="H16" s="5"/>
      <c r="I16" s="17"/>
      <c r="J16" s="17"/>
      <c r="K16" s="4"/>
      <c r="L16" s="70"/>
      <c r="M16" s="71"/>
      <c r="N16" s="70"/>
      <c r="O16" s="72"/>
    </row>
    <row r="17" spans="2:16">
      <c r="B17" s="69"/>
      <c r="C17" s="18"/>
      <c r="D17" s="18"/>
      <c r="E17" s="5"/>
      <c r="F17" s="5"/>
      <c r="G17" s="5"/>
      <c r="H17" s="5"/>
      <c r="I17" s="17"/>
      <c r="J17" s="17"/>
      <c r="K17" s="4"/>
      <c r="L17" s="70"/>
      <c r="M17" s="71"/>
      <c r="N17" s="70"/>
      <c r="O17" s="72"/>
    </row>
    <row r="18" spans="2:16">
      <c r="B18" s="73"/>
      <c r="C18" s="19"/>
      <c r="D18" s="19"/>
      <c r="E18" s="13"/>
      <c r="F18" s="13"/>
      <c r="G18" s="13"/>
      <c r="H18" s="13"/>
      <c r="I18" s="8"/>
      <c r="J18" s="8"/>
      <c r="K18" s="4"/>
      <c r="L18" s="74"/>
      <c r="M18" s="75"/>
      <c r="N18" s="74"/>
      <c r="O18" s="76"/>
    </row>
    <row r="19" spans="2:16" ht="13.5" thickBot="1">
      <c r="B19" s="62"/>
      <c r="C19" s="63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4"/>
    </row>
    <row r="20" spans="2:16">
      <c r="B20" s="77" t="s">
        <v>338</v>
      </c>
      <c r="C20" s="78">
        <v>600</v>
      </c>
      <c r="D20" s="78">
        <v>600</v>
      </c>
      <c r="E20" s="79">
        <v>666</v>
      </c>
      <c r="F20" s="79">
        <v>704.4</v>
      </c>
      <c r="G20" s="79">
        <v>720</v>
      </c>
      <c r="H20" s="6">
        <v>726.6</v>
      </c>
      <c r="I20" s="80">
        <v>742.2</v>
      </c>
      <c r="J20" s="80">
        <v>796</v>
      </c>
      <c r="K20" s="4">
        <f>J20</f>
        <v>796</v>
      </c>
      <c r="L20" s="82" t="s">
        <v>272</v>
      </c>
      <c r="M20" s="82" t="s">
        <v>272</v>
      </c>
      <c r="N20" s="81" t="s">
        <v>272</v>
      </c>
      <c r="O20" s="83" t="s">
        <v>272</v>
      </c>
    </row>
    <row r="21" spans="2:16">
      <c r="B21" s="48" t="s">
        <v>339</v>
      </c>
      <c r="C21" s="49">
        <v>7</v>
      </c>
      <c r="D21" s="49">
        <v>7</v>
      </c>
      <c r="E21" s="84">
        <v>400.8</v>
      </c>
      <c r="F21" s="84">
        <v>423.6</v>
      </c>
      <c r="G21" s="84">
        <v>433.2</v>
      </c>
      <c r="H21" s="16">
        <v>436.8</v>
      </c>
      <c r="I21" s="17">
        <v>446.40000000000003</v>
      </c>
      <c r="J21" s="17" t="s">
        <v>277</v>
      </c>
      <c r="K21" s="4" t="str">
        <f t="shared" ref="K21:K24" si="1">J21</f>
        <v>-</v>
      </c>
      <c r="L21" s="85" t="s">
        <v>271</v>
      </c>
      <c r="M21" s="86" t="s">
        <v>272</v>
      </c>
      <c r="N21" s="85" t="s">
        <v>272</v>
      </c>
      <c r="O21" s="87" t="s">
        <v>272</v>
      </c>
    </row>
    <row r="22" spans="2:16">
      <c r="B22" s="88" t="s">
        <v>340</v>
      </c>
      <c r="C22" s="18">
        <v>453</v>
      </c>
      <c r="D22" s="18">
        <v>453</v>
      </c>
      <c r="E22" s="84">
        <v>9.5</v>
      </c>
      <c r="F22" s="84">
        <v>9.5</v>
      </c>
      <c r="G22" s="84">
        <v>10</v>
      </c>
      <c r="H22" s="16">
        <v>10</v>
      </c>
      <c r="I22" s="17">
        <v>10</v>
      </c>
      <c r="J22" s="17">
        <v>10</v>
      </c>
      <c r="K22" s="4">
        <f t="shared" si="1"/>
        <v>10</v>
      </c>
      <c r="L22" s="85" t="s">
        <v>271</v>
      </c>
      <c r="M22" s="86" t="s">
        <v>272</v>
      </c>
      <c r="N22" s="85" t="s">
        <v>272</v>
      </c>
      <c r="O22" s="87" t="s">
        <v>272</v>
      </c>
    </row>
    <row r="23" spans="2:16">
      <c r="B23" s="88" t="s">
        <v>341</v>
      </c>
      <c r="C23" s="18">
        <v>440</v>
      </c>
      <c r="D23" s="18">
        <v>440</v>
      </c>
      <c r="E23" s="84">
        <v>7.5</v>
      </c>
      <c r="F23" s="84">
        <v>8</v>
      </c>
      <c r="G23" s="84">
        <v>8.1999999999999993</v>
      </c>
      <c r="H23" s="16">
        <v>8.4499999999999993</v>
      </c>
      <c r="I23" s="17">
        <v>8.6300000000000008</v>
      </c>
      <c r="J23" s="17">
        <v>9.25</v>
      </c>
      <c r="K23" s="4">
        <f t="shared" si="1"/>
        <v>9.25</v>
      </c>
      <c r="L23" s="85" t="s">
        <v>271</v>
      </c>
      <c r="M23" s="86" t="s">
        <v>272</v>
      </c>
      <c r="N23" s="85" t="s">
        <v>272</v>
      </c>
      <c r="O23" s="87" t="s">
        <v>272</v>
      </c>
    </row>
    <row r="24" spans="2:16">
      <c r="B24" s="88" t="s">
        <v>342</v>
      </c>
      <c r="C24" s="18">
        <v>443</v>
      </c>
      <c r="D24" s="18">
        <v>443</v>
      </c>
      <c r="E24" s="84">
        <v>7.5</v>
      </c>
      <c r="F24" s="84">
        <v>8</v>
      </c>
      <c r="G24" s="84">
        <v>8.1999999999999993</v>
      </c>
      <c r="H24" s="16">
        <v>8.4499999999999993</v>
      </c>
      <c r="I24" s="17">
        <v>8.6300000000000008</v>
      </c>
      <c r="J24" s="17">
        <v>9.25</v>
      </c>
      <c r="K24" s="4">
        <f t="shared" si="1"/>
        <v>9.25</v>
      </c>
      <c r="L24" s="85" t="s">
        <v>271</v>
      </c>
      <c r="M24" s="86" t="s">
        <v>272</v>
      </c>
      <c r="N24" s="85" t="s">
        <v>272</v>
      </c>
      <c r="O24" s="87" t="s">
        <v>272</v>
      </c>
    </row>
    <row r="25" spans="2:16">
      <c r="B25" s="88" t="s">
        <v>343</v>
      </c>
      <c r="C25" s="18">
        <v>440</v>
      </c>
      <c r="D25" s="18">
        <v>440</v>
      </c>
      <c r="E25" s="84"/>
      <c r="F25" s="84"/>
      <c r="G25" s="84">
        <v>62</v>
      </c>
      <c r="H25" s="16">
        <v>63</v>
      </c>
      <c r="I25" s="17"/>
      <c r="J25" s="17"/>
      <c r="K25" s="4"/>
      <c r="L25" s="85" t="s">
        <v>271</v>
      </c>
      <c r="M25" s="86" t="s">
        <v>272</v>
      </c>
      <c r="N25" s="85" t="s">
        <v>272</v>
      </c>
      <c r="O25" s="87" t="s">
        <v>272</v>
      </c>
    </row>
    <row r="26" spans="2:16" ht="13.5" thickBot="1">
      <c r="B26" s="88" t="s">
        <v>344</v>
      </c>
      <c r="C26" s="18">
        <v>443</v>
      </c>
      <c r="D26" s="18">
        <v>443</v>
      </c>
      <c r="E26" s="84"/>
      <c r="F26" s="84"/>
      <c r="G26" s="84">
        <v>42</v>
      </c>
      <c r="H26" s="16">
        <v>43</v>
      </c>
      <c r="I26" s="17"/>
      <c r="J26" s="17"/>
      <c r="K26" s="4"/>
      <c r="L26" s="85" t="s">
        <v>271</v>
      </c>
      <c r="M26" s="86" t="s">
        <v>272</v>
      </c>
      <c r="N26" s="85" t="s">
        <v>272</v>
      </c>
      <c r="O26" s="87" t="s">
        <v>272</v>
      </c>
    </row>
    <row r="27" spans="2:16" ht="13.5" thickBot="1">
      <c r="B27" s="88" t="s">
        <v>345</v>
      </c>
      <c r="C27" s="18">
        <v>610</v>
      </c>
      <c r="D27" s="18">
        <v>610</v>
      </c>
      <c r="E27" s="84">
        <v>11</v>
      </c>
      <c r="F27" s="84">
        <v>11.5</v>
      </c>
      <c r="G27" s="84">
        <v>12</v>
      </c>
      <c r="H27" s="16">
        <v>12</v>
      </c>
      <c r="I27" s="17">
        <v>12</v>
      </c>
      <c r="J27" s="17" t="s">
        <v>277</v>
      </c>
      <c r="K27" s="4"/>
      <c r="L27" s="82" t="s">
        <v>272</v>
      </c>
      <c r="M27" s="86" t="s">
        <v>272</v>
      </c>
      <c r="N27" s="85" t="s">
        <v>272</v>
      </c>
      <c r="O27" s="87" t="s">
        <v>272</v>
      </c>
    </row>
    <row r="28" spans="2:16" ht="13.5" thickBot="1">
      <c r="B28" s="89" t="s">
        <v>346</v>
      </c>
      <c r="C28" s="19">
        <v>601</v>
      </c>
      <c r="D28" s="19">
        <v>601</v>
      </c>
      <c r="E28" s="90">
        <v>132</v>
      </c>
      <c r="F28" s="90">
        <v>138</v>
      </c>
      <c r="G28" s="90">
        <v>144</v>
      </c>
      <c r="H28" s="7">
        <v>144</v>
      </c>
      <c r="I28" s="8">
        <f>I27*12</f>
        <v>144</v>
      </c>
      <c r="J28" s="8" t="s">
        <v>277</v>
      </c>
      <c r="K28" s="4"/>
      <c r="L28" s="82" t="s">
        <v>272</v>
      </c>
      <c r="M28" s="92" t="s">
        <v>272</v>
      </c>
      <c r="N28" s="91" t="s">
        <v>272</v>
      </c>
      <c r="O28" s="93" t="s">
        <v>272</v>
      </c>
      <c r="P28" s="94"/>
    </row>
    <row r="29" spans="2:16" ht="13.5" thickBot="1">
      <c r="B29" s="95"/>
      <c r="C29" s="96"/>
      <c r="D29" s="96"/>
      <c r="E29" s="96"/>
      <c r="F29" s="96"/>
      <c r="G29" s="96"/>
      <c r="H29" s="96"/>
      <c r="I29" s="96"/>
      <c r="J29" s="96"/>
      <c r="K29" s="96"/>
      <c r="L29" s="96"/>
      <c r="M29" s="96"/>
      <c r="N29" s="96"/>
      <c r="O29" s="97"/>
    </row>
    <row r="30" spans="2:16">
      <c r="B30" s="98"/>
      <c r="C30" s="99"/>
      <c r="D30" s="99"/>
      <c r="E30" s="100"/>
      <c r="F30" s="100"/>
      <c r="G30" s="100"/>
      <c r="H30" s="101"/>
      <c r="I30" s="102"/>
      <c r="J30" s="102"/>
      <c r="K30" s="4"/>
      <c r="L30" s="103"/>
      <c r="M30" s="82"/>
      <c r="N30" s="103"/>
      <c r="O30" s="104"/>
    </row>
    <row r="31" spans="2:16">
      <c r="B31" s="105"/>
      <c r="C31" s="106"/>
      <c r="D31" s="106"/>
      <c r="E31" s="107"/>
      <c r="F31" s="107"/>
      <c r="G31" s="107"/>
      <c r="H31" s="108"/>
      <c r="I31" s="109"/>
      <c r="J31" s="109"/>
      <c r="K31" s="4"/>
      <c r="L31" s="110"/>
      <c r="M31" s="86"/>
      <c r="N31" s="110"/>
      <c r="O31" s="111"/>
    </row>
    <row r="32" spans="2:16" ht="13.5" thickBot="1">
      <c r="B32" s="112"/>
      <c r="C32" s="113"/>
      <c r="D32" s="113"/>
      <c r="E32" s="114"/>
      <c r="F32" s="114"/>
      <c r="G32" s="114"/>
      <c r="H32" s="115"/>
      <c r="I32" s="116"/>
      <c r="J32" s="116"/>
      <c r="K32" s="4"/>
      <c r="L32" s="117"/>
      <c r="M32" s="92"/>
      <c r="N32" s="117"/>
      <c r="O32" s="118"/>
      <c r="P32" s="119"/>
    </row>
    <row r="33" spans="2:16" ht="13.5" thickBot="1">
      <c r="B33" s="120"/>
      <c r="C33" s="121"/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2"/>
    </row>
    <row r="34" spans="2:16">
      <c r="B34" s="123"/>
      <c r="C34" s="209"/>
      <c r="D34" s="210"/>
      <c r="E34" s="124"/>
      <c r="F34" s="124"/>
      <c r="G34" s="124"/>
      <c r="H34" s="9"/>
      <c r="I34" s="15"/>
      <c r="J34" s="15"/>
      <c r="K34" s="4"/>
      <c r="L34" s="81"/>
      <c r="M34" s="81"/>
      <c r="N34" s="81"/>
      <c r="O34" s="83"/>
    </row>
    <row r="35" spans="2:16">
      <c r="B35" s="10"/>
      <c r="C35" s="209"/>
      <c r="D35" s="210"/>
      <c r="E35" s="125"/>
      <c r="F35" s="125"/>
      <c r="G35" s="125"/>
      <c r="H35" s="5"/>
      <c r="I35" s="20"/>
      <c r="J35" s="20"/>
      <c r="K35" s="4"/>
      <c r="L35" s="85"/>
      <c r="M35" s="85"/>
      <c r="N35" s="85"/>
      <c r="O35" s="87"/>
    </row>
    <row r="36" spans="2:16">
      <c r="B36" s="10"/>
      <c r="C36" s="209"/>
      <c r="D36" s="210"/>
      <c r="E36" s="125"/>
      <c r="F36" s="125"/>
      <c r="G36" s="125"/>
      <c r="H36" s="5"/>
      <c r="I36" s="20"/>
      <c r="J36" s="20"/>
      <c r="K36" s="4"/>
      <c r="L36" s="85"/>
      <c r="M36" s="85"/>
      <c r="N36" s="85"/>
      <c r="O36" s="87"/>
      <c r="P36" s="119"/>
    </row>
    <row r="37" spans="2:16">
      <c r="B37" s="10"/>
      <c r="C37" s="209"/>
      <c r="D37" s="210"/>
      <c r="E37" s="125"/>
      <c r="F37" s="125"/>
      <c r="G37" s="125"/>
      <c r="H37" s="5"/>
      <c r="I37" s="20"/>
      <c r="J37" s="20"/>
      <c r="K37" s="4"/>
      <c r="L37" s="85"/>
      <c r="M37" s="85"/>
      <c r="N37" s="85"/>
      <c r="O37" s="87"/>
    </row>
    <row r="38" spans="2:16">
      <c r="B38" s="10"/>
      <c r="C38" s="209"/>
      <c r="D38" s="210"/>
      <c r="E38" s="125"/>
      <c r="F38" s="125"/>
      <c r="G38" s="125"/>
      <c r="H38" s="5"/>
      <c r="I38" s="20"/>
      <c r="J38" s="20"/>
      <c r="K38" s="4"/>
      <c r="L38" s="85"/>
      <c r="M38" s="85"/>
      <c r="N38" s="85"/>
      <c r="O38" s="87"/>
    </row>
    <row r="39" spans="2:16">
      <c r="B39" s="10"/>
      <c r="C39" s="209"/>
      <c r="D39" s="210"/>
      <c r="E39" s="125"/>
      <c r="F39" s="125"/>
      <c r="G39" s="125"/>
      <c r="H39" s="5"/>
      <c r="I39" s="20"/>
      <c r="J39" s="20"/>
      <c r="K39" s="4"/>
      <c r="L39" s="85"/>
      <c r="M39" s="85"/>
      <c r="N39" s="85"/>
      <c r="O39" s="87"/>
    </row>
    <row r="40" spans="2:16">
      <c r="B40" s="10"/>
      <c r="C40" s="209"/>
      <c r="D40" s="210"/>
      <c r="E40" s="125"/>
      <c r="F40" s="125"/>
      <c r="G40" s="125"/>
      <c r="H40" s="5"/>
      <c r="I40" s="20"/>
      <c r="J40" s="20"/>
      <c r="K40" s="4"/>
      <c r="L40" s="85"/>
      <c r="M40" s="85"/>
      <c r="N40" s="85"/>
      <c r="O40" s="87"/>
    </row>
    <row r="41" spans="2:16" ht="13.5" thickBot="1">
      <c r="B41" s="10"/>
      <c r="C41" s="209"/>
      <c r="D41" s="210"/>
      <c r="E41" s="125"/>
      <c r="F41" s="125"/>
      <c r="G41" s="125"/>
      <c r="H41" s="5"/>
      <c r="I41" s="20"/>
      <c r="J41" s="20"/>
      <c r="K41" s="4"/>
      <c r="L41" s="85"/>
      <c r="M41" s="85"/>
      <c r="N41" s="85"/>
      <c r="O41" s="87"/>
    </row>
    <row r="42" spans="2:16" ht="13.5" thickBot="1">
      <c r="B42" s="10"/>
      <c r="C42" s="211"/>
      <c r="D42" s="210"/>
      <c r="E42" s="125"/>
      <c r="F42" s="125"/>
      <c r="G42" s="125"/>
      <c r="H42" s="5"/>
      <c r="I42" s="20"/>
      <c r="J42" s="20"/>
      <c r="K42" s="4"/>
      <c r="L42" s="85"/>
      <c r="M42" s="85"/>
      <c r="N42" s="85"/>
      <c r="O42" s="87"/>
    </row>
    <row r="43" spans="2:16" ht="13.5" thickBot="1">
      <c r="B43" s="10"/>
      <c r="C43" s="211"/>
      <c r="D43" s="210"/>
      <c r="E43" s="125"/>
      <c r="F43" s="125"/>
      <c r="G43" s="125"/>
      <c r="H43" s="5"/>
      <c r="I43" s="20"/>
      <c r="J43" s="20"/>
      <c r="K43" s="4"/>
      <c r="L43" s="85"/>
      <c r="M43" s="85"/>
      <c r="N43" s="85"/>
      <c r="O43" s="87"/>
    </row>
    <row r="44" spans="2:16" ht="13.5" thickBot="1">
      <c r="B44" s="10"/>
      <c r="C44" s="211"/>
      <c r="D44" s="210"/>
      <c r="E44" s="125"/>
      <c r="F44" s="125"/>
      <c r="G44" s="125"/>
      <c r="H44" s="5"/>
      <c r="I44" s="20"/>
      <c r="J44" s="20"/>
      <c r="K44" s="4"/>
      <c r="L44" s="85"/>
      <c r="M44" s="85"/>
      <c r="N44" s="85"/>
      <c r="O44" s="87"/>
      <c r="P44" s="119"/>
    </row>
    <row r="45" spans="2:16" ht="13.5" thickBot="1">
      <c r="B45" s="10"/>
      <c r="C45" s="211"/>
      <c r="D45" s="210"/>
      <c r="E45" s="125"/>
      <c r="F45" s="125"/>
      <c r="G45" s="125"/>
      <c r="H45" s="5"/>
      <c r="I45" s="20"/>
      <c r="J45" s="20"/>
      <c r="K45" s="4"/>
      <c r="L45" s="85"/>
      <c r="M45" s="85"/>
      <c r="N45" s="85"/>
      <c r="O45" s="87"/>
      <c r="P45" s="119"/>
    </row>
    <row r="46" spans="2:16" ht="13.5" thickBot="1">
      <c r="B46" s="12"/>
      <c r="C46" s="209"/>
      <c r="D46" s="209"/>
      <c r="E46" s="126"/>
      <c r="F46" s="126"/>
      <c r="G46" s="126"/>
      <c r="H46" s="13"/>
      <c r="I46" s="14"/>
      <c r="J46" s="14"/>
      <c r="K46" s="4"/>
      <c r="L46" s="91"/>
      <c r="M46" s="91"/>
      <c r="N46" s="91"/>
      <c r="O46" s="93"/>
    </row>
    <row r="47" spans="2:16" ht="13.5" thickBot="1">
      <c r="B47" s="95"/>
      <c r="C47" s="96"/>
      <c r="D47" s="96"/>
      <c r="E47" s="96"/>
      <c r="F47" s="96"/>
      <c r="G47" s="96"/>
      <c r="H47" s="96"/>
      <c r="I47" s="96"/>
      <c r="J47" s="96"/>
      <c r="K47" s="96"/>
      <c r="L47" s="96"/>
      <c r="M47" s="96"/>
      <c r="N47" s="96"/>
      <c r="O47" s="97"/>
    </row>
    <row r="48" spans="2:16">
      <c r="B48" s="123" t="s">
        <v>347</v>
      </c>
      <c r="C48" s="42">
        <v>2010</v>
      </c>
      <c r="D48" s="42">
        <v>2011</v>
      </c>
      <c r="E48" s="9">
        <v>0</v>
      </c>
      <c r="F48" s="9">
        <v>0</v>
      </c>
      <c r="G48" s="9">
        <v>0</v>
      </c>
      <c r="H48" s="9">
        <v>0</v>
      </c>
      <c r="I48" s="15">
        <v>0</v>
      </c>
      <c r="J48" s="15"/>
      <c r="K48" s="4"/>
      <c r="L48" s="81" t="s">
        <v>271</v>
      </c>
      <c r="M48" s="127" t="s">
        <v>271</v>
      </c>
      <c r="N48" s="81" t="s">
        <v>272</v>
      </c>
      <c r="O48" s="83" t="s">
        <v>272</v>
      </c>
    </row>
    <row r="49" spans="2:15">
      <c r="B49" s="10" t="s">
        <v>348</v>
      </c>
      <c r="C49" s="18">
        <v>2010</v>
      </c>
      <c r="D49" s="18">
        <v>2012</v>
      </c>
      <c r="E49" s="5">
        <v>0</v>
      </c>
      <c r="F49" s="5">
        <v>0</v>
      </c>
      <c r="G49" s="5">
        <v>0</v>
      </c>
      <c r="H49" s="5">
        <v>0</v>
      </c>
      <c r="I49" s="20">
        <v>0</v>
      </c>
      <c r="J49" s="20"/>
      <c r="K49" s="4"/>
      <c r="L49" s="85" t="s">
        <v>271</v>
      </c>
      <c r="M49" s="128" t="s">
        <v>271</v>
      </c>
      <c r="N49" s="85" t="s">
        <v>272</v>
      </c>
      <c r="O49" s="87" t="s">
        <v>272</v>
      </c>
    </row>
    <row r="50" spans="2:15">
      <c r="B50" s="10" t="s">
        <v>349</v>
      </c>
      <c r="C50" s="18">
        <v>2010</v>
      </c>
      <c r="D50" s="18">
        <v>2013</v>
      </c>
      <c r="E50" s="5">
        <v>0</v>
      </c>
      <c r="F50" s="5">
        <v>0</v>
      </c>
      <c r="G50" s="5">
        <v>0</v>
      </c>
      <c r="H50" s="5">
        <v>0</v>
      </c>
      <c r="I50" s="20">
        <v>0</v>
      </c>
      <c r="J50" s="20"/>
      <c r="K50" s="4"/>
      <c r="L50" s="85" t="s">
        <v>271</v>
      </c>
      <c r="M50" s="128" t="s">
        <v>271</v>
      </c>
      <c r="N50" s="85" t="s">
        <v>272</v>
      </c>
      <c r="O50" s="87" t="s">
        <v>272</v>
      </c>
    </row>
    <row r="51" spans="2:15" ht="13.5" thickBot="1">
      <c r="B51" s="12" t="s">
        <v>350</v>
      </c>
      <c r="C51" s="19">
        <v>2010</v>
      </c>
      <c r="D51" s="19">
        <v>2014</v>
      </c>
      <c r="E51" s="13">
        <v>0</v>
      </c>
      <c r="F51" s="13">
        <v>0</v>
      </c>
      <c r="G51" s="13">
        <v>0</v>
      </c>
      <c r="H51" s="13">
        <v>0</v>
      </c>
      <c r="I51" s="14">
        <v>0</v>
      </c>
      <c r="J51" s="14"/>
      <c r="K51" s="4"/>
      <c r="L51" s="91" t="s">
        <v>271</v>
      </c>
      <c r="M51" s="129" t="s">
        <v>271</v>
      </c>
      <c r="N51" s="91" t="s">
        <v>272</v>
      </c>
      <c r="O51" s="93" t="s">
        <v>272</v>
      </c>
    </row>
    <row r="52" spans="2:15">
      <c r="M52" s="130"/>
    </row>
    <row r="53" spans="2:15">
      <c r="M53" s="130"/>
    </row>
    <row r="54" spans="2:15">
      <c r="M54" s="130"/>
    </row>
    <row r="55" spans="2:15">
      <c r="M55" s="130"/>
    </row>
    <row r="56" spans="2:15">
      <c r="M56" s="131"/>
    </row>
    <row r="57" spans="2:15">
      <c r="M57" s="3"/>
    </row>
    <row r="58" spans="2:15">
      <c r="M58" s="132"/>
    </row>
    <row r="59" spans="2:15">
      <c r="M59" s="132"/>
    </row>
    <row r="60" spans="2:15">
      <c r="M60" s="132"/>
    </row>
    <row r="61" spans="2:15">
      <c r="M61" s="132"/>
    </row>
    <row r="62" spans="2:15">
      <c r="M62" s="132"/>
    </row>
    <row r="63" spans="2:15">
      <c r="M63" s="132"/>
    </row>
    <row r="64" spans="2:15">
      <c r="M64" s="132"/>
    </row>
    <row r="65" spans="13:13">
      <c r="M65" s="132"/>
    </row>
    <row r="66" spans="13:13">
      <c r="M66" s="132"/>
    </row>
    <row r="67" spans="13:13">
      <c r="M67" s="3"/>
    </row>
    <row r="68" spans="13:13">
      <c r="M68" s="3"/>
    </row>
    <row r="69" spans="13:13">
      <c r="M69" s="3"/>
    </row>
    <row r="70" spans="13:13">
      <c r="M70" s="3"/>
    </row>
    <row r="71" spans="13:13">
      <c r="M71" s="3"/>
    </row>
    <row r="72" spans="13:13">
      <c r="M72" s="132"/>
    </row>
    <row r="73" spans="13:13">
      <c r="M73" s="3"/>
    </row>
    <row r="74" spans="13:13">
      <c r="M74" s="131"/>
    </row>
    <row r="75" spans="13:13">
      <c r="M75" s="3"/>
    </row>
    <row r="76" spans="13:13">
      <c r="M76" s="131"/>
    </row>
    <row r="77" spans="13:13">
      <c r="M77" s="3"/>
    </row>
    <row r="78" spans="13:13">
      <c r="M78" s="3"/>
    </row>
  </sheetData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45A8F1-1E69-4BE6-BAB9-1282D97F47F7}">
  <sheetPr>
    <tabColor rgb="FF7030A0"/>
  </sheetPr>
  <dimension ref="C3:N37"/>
  <sheetViews>
    <sheetView topLeftCell="A19" workbookViewId="0">
      <selection activeCell="K36" sqref="K36"/>
    </sheetView>
  </sheetViews>
  <sheetFormatPr defaultRowHeight="15.75"/>
  <cols>
    <col min="5" max="7" width="8.75" bestFit="1" customWidth="1"/>
    <col min="8" max="8" width="10.125" bestFit="1" customWidth="1"/>
    <col min="9" max="9" width="4" customWidth="1"/>
    <col min="10" max="10" width="10.125" customWidth="1"/>
    <col min="11" max="11" width="13" bestFit="1" customWidth="1"/>
    <col min="12" max="12" width="13.25" bestFit="1" customWidth="1"/>
    <col min="13" max="13" width="13" bestFit="1" customWidth="1"/>
    <col min="14" max="14" width="14.375" bestFit="1" customWidth="1"/>
  </cols>
  <sheetData>
    <row r="3" spans="3:14" ht="16.5" thickBot="1">
      <c r="C3" s="430"/>
      <c r="D3" s="431"/>
      <c r="E3" s="431" t="s">
        <v>351</v>
      </c>
      <c r="F3" s="431" t="s">
        <v>352</v>
      </c>
      <c r="G3" s="431"/>
      <c r="H3" s="431"/>
      <c r="I3" s="431"/>
      <c r="J3" s="432"/>
      <c r="K3" s="431" t="s">
        <v>353</v>
      </c>
      <c r="L3" s="431" t="s">
        <v>354</v>
      </c>
      <c r="M3" s="431" t="s">
        <v>355</v>
      </c>
      <c r="N3" s="431" t="s">
        <v>356</v>
      </c>
    </row>
    <row r="4" spans="3:14" ht="16.5" thickBot="1">
      <c r="C4" s="433">
        <v>2017</v>
      </c>
      <c r="D4" s="431"/>
      <c r="E4" s="434"/>
      <c r="F4" s="434"/>
      <c r="G4" s="435"/>
      <c r="H4" s="432"/>
      <c r="I4" s="432"/>
      <c r="J4" s="431">
        <v>2017</v>
      </c>
      <c r="K4" s="436"/>
      <c r="L4" s="436">
        <v>0.16900000000000001</v>
      </c>
      <c r="M4" s="436">
        <v>0.315</v>
      </c>
      <c r="N4" s="436">
        <v>0.186</v>
      </c>
    </row>
    <row r="5" spans="3:14">
      <c r="C5" s="437"/>
      <c r="D5" s="431"/>
      <c r="E5" s="438"/>
      <c r="F5" s="438"/>
      <c r="G5" s="438"/>
      <c r="H5" s="432"/>
      <c r="I5" s="432"/>
      <c r="J5" s="439"/>
      <c r="K5" s="440"/>
      <c r="L5" s="440"/>
      <c r="M5" s="440"/>
      <c r="N5" s="440"/>
    </row>
    <row r="6" spans="3:14">
      <c r="C6" s="430"/>
      <c r="D6" s="431"/>
      <c r="E6" s="438"/>
      <c r="F6" s="438"/>
      <c r="G6" s="438"/>
      <c r="H6" s="432"/>
      <c r="I6" s="432"/>
      <c r="J6" s="431"/>
      <c r="K6" s="441"/>
      <c r="L6" s="441"/>
      <c r="M6" s="441"/>
      <c r="N6" s="441"/>
    </row>
    <row r="7" spans="3:14" ht="16.5" thickBot="1">
      <c r="C7" s="430"/>
      <c r="D7" s="431"/>
      <c r="E7" s="431" t="s">
        <v>351</v>
      </c>
      <c r="F7" s="431" t="s">
        <v>352</v>
      </c>
      <c r="G7" s="431"/>
      <c r="H7" s="431"/>
      <c r="I7" s="431"/>
      <c r="J7" s="432"/>
      <c r="K7" s="442" t="s">
        <v>353</v>
      </c>
      <c r="L7" s="442" t="s">
        <v>354</v>
      </c>
      <c r="M7" s="442" t="s">
        <v>355</v>
      </c>
      <c r="N7" s="442" t="s">
        <v>356</v>
      </c>
    </row>
    <row r="8" spans="3:14" ht="16.5" thickBot="1">
      <c r="C8" s="433">
        <v>2018</v>
      </c>
      <c r="D8" s="431"/>
      <c r="E8" s="443">
        <v>1.1299999999999999E-2</v>
      </c>
      <c r="F8" s="443">
        <v>7.4000000000000003E-3</v>
      </c>
      <c r="G8" s="435"/>
      <c r="H8" s="432"/>
      <c r="I8" s="432"/>
      <c r="J8" s="431">
        <v>2018</v>
      </c>
      <c r="K8" s="444">
        <v>0.90400000000000003</v>
      </c>
      <c r="L8" s="444">
        <f>L4*(1+E8)</f>
        <v>0.17090970000000003</v>
      </c>
      <c r="M8" s="444">
        <f>M4*(1+F8)</f>
        <v>0.31733100000000003</v>
      </c>
      <c r="N8" s="444">
        <f>N4*(1+F8)</f>
        <v>0.1873764</v>
      </c>
    </row>
    <row r="9" spans="3:14">
      <c r="C9" s="437"/>
      <c r="D9" s="431"/>
      <c r="E9" s="435"/>
      <c r="F9" s="435"/>
      <c r="G9" s="435"/>
      <c r="H9" s="432"/>
      <c r="I9" s="432"/>
      <c r="J9" s="439" t="s">
        <v>357</v>
      </c>
      <c r="K9" s="440"/>
      <c r="L9" s="439">
        <f>+L8/L4-1</f>
        <v>1.1300000000000088E-2</v>
      </c>
      <c r="M9" s="439">
        <f>+M8/M4-1</f>
        <v>7.4000000000000732E-3</v>
      </c>
      <c r="N9" s="439">
        <f>+N8/N4-1</f>
        <v>7.4000000000000732E-3</v>
      </c>
    </row>
    <row r="11" spans="3:14" ht="16.5" thickBot="1">
      <c r="C11" s="430"/>
      <c r="D11" s="431"/>
      <c r="E11" s="431" t="s">
        <v>351</v>
      </c>
      <c r="F11" s="431" t="s">
        <v>352</v>
      </c>
      <c r="G11" s="431"/>
      <c r="H11" s="431"/>
      <c r="I11" s="431"/>
      <c r="J11" s="432"/>
      <c r="K11" s="431" t="s">
        <v>353</v>
      </c>
      <c r="L11" s="431" t="s">
        <v>354</v>
      </c>
      <c r="M11" s="431" t="s">
        <v>355</v>
      </c>
      <c r="N11" s="431" t="s">
        <v>356</v>
      </c>
    </row>
    <row r="12" spans="3:14" ht="16.5" thickBot="1">
      <c r="C12" s="433">
        <v>2019</v>
      </c>
      <c r="D12" s="431"/>
      <c r="E12" s="443">
        <v>5.7500000000000002E-2</v>
      </c>
      <c r="F12" s="443">
        <v>5.57E-2</v>
      </c>
      <c r="G12" s="445" t="s">
        <v>358</v>
      </c>
      <c r="H12" s="432"/>
      <c r="I12" s="432"/>
      <c r="J12" s="431">
        <v>2019</v>
      </c>
      <c r="K12" s="444">
        <f>K8*(1+E12)</f>
        <v>0.95598000000000016</v>
      </c>
      <c r="L12" s="444">
        <f>L8*(1+E12)</f>
        <v>0.18073700775000004</v>
      </c>
      <c r="M12" s="444">
        <f>M8*(1+F12)</f>
        <v>0.33500633670000007</v>
      </c>
      <c r="N12" s="444">
        <f>N8*(1+F12)</f>
        <v>0.19781326548</v>
      </c>
    </row>
    <row r="13" spans="3:14">
      <c r="C13" s="437"/>
      <c r="D13" s="431"/>
      <c r="E13" s="438"/>
      <c r="F13" s="438"/>
      <c r="G13" s="438"/>
      <c r="H13" s="432"/>
      <c r="I13" s="432"/>
      <c r="J13" s="439" t="s">
        <v>357</v>
      </c>
      <c r="K13" s="439">
        <f>+K12/K8-1</f>
        <v>5.7500000000000107E-2</v>
      </c>
      <c r="L13" s="439">
        <f>+L12/L8-1</f>
        <v>5.7500000000000107E-2</v>
      </c>
      <c r="M13" s="439">
        <f>+M12/M8-1</f>
        <v>5.5700000000000083E-2</v>
      </c>
      <c r="N13" s="439">
        <f>+N12/N8-1</f>
        <v>5.5700000000000083E-2</v>
      </c>
    </row>
    <row r="14" spans="3:14">
      <c r="C14" s="430"/>
      <c r="D14" s="431"/>
      <c r="E14" s="438"/>
      <c r="F14" s="438"/>
      <c r="G14" s="438"/>
      <c r="H14" s="432"/>
      <c r="I14" s="432"/>
      <c r="J14" s="431"/>
      <c r="K14" s="441"/>
      <c r="L14" s="441"/>
      <c r="M14" s="441"/>
      <c r="N14" s="441"/>
    </row>
    <row r="15" spans="3:14" ht="16.5" thickBot="1">
      <c r="C15" s="430"/>
      <c r="D15" s="431"/>
      <c r="E15" s="431" t="s">
        <v>351</v>
      </c>
      <c r="F15" s="431" t="s">
        <v>352</v>
      </c>
      <c r="G15" s="431"/>
      <c r="H15" s="431"/>
      <c r="I15" s="431"/>
      <c r="J15" s="432"/>
      <c r="K15" s="442" t="s">
        <v>353</v>
      </c>
      <c r="L15" s="442" t="s">
        <v>354</v>
      </c>
      <c r="M15" s="442" t="s">
        <v>355</v>
      </c>
      <c r="N15" s="442" t="s">
        <v>356</v>
      </c>
    </row>
    <row r="16" spans="3:14" ht="16.5" thickBot="1">
      <c r="C16" s="433">
        <v>2020</v>
      </c>
      <c r="D16" s="431"/>
      <c r="E16" s="443">
        <v>2.23E-2</v>
      </c>
      <c r="F16" s="443">
        <v>2.2700000000000001E-2</v>
      </c>
      <c r="G16" s="435"/>
      <c r="H16" s="432"/>
      <c r="I16" s="432"/>
      <c r="J16" s="431">
        <v>2020</v>
      </c>
      <c r="K16" s="444">
        <f>K12*(1+E16)</f>
        <v>0.9772983540000002</v>
      </c>
      <c r="L16" s="444">
        <f>L12*(1+E16)</f>
        <v>0.18476744302282505</v>
      </c>
      <c r="M16" s="444">
        <f>M12*(1+F16)</f>
        <v>0.34261098054309008</v>
      </c>
      <c r="N16" s="444">
        <f>N12*(1+F16)</f>
        <v>0.20230362660639598</v>
      </c>
    </row>
    <row r="17" spans="3:14">
      <c r="C17" s="437"/>
      <c r="D17" s="431"/>
      <c r="E17" s="435"/>
      <c r="F17" s="435"/>
      <c r="G17" s="435"/>
      <c r="H17" s="432"/>
      <c r="I17" s="432"/>
      <c r="J17" s="439" t="s">
        <v>357</v>
      </c>
      <c r="K17" s="439">
        <f>+K16/K12-1</f>
        <v>2.2299999999999986E-2</v>
      </c>
      <c r="L17" s="439">
        <f>+L16/L12-1</f>
        <v>2.2299999999999986E-2</v>
      </c>
      <c r="M17" s="439">
        <f>+M16/M12-1</f>
        <v>2.2699999999999942E-2</v>
      </c>
      <c r="N17" s="439">
        <f>+N16/N12-1</f>
        <v>2.2699999999999942E-2</v>
      </c>
    </row>
    <row r="18" spans="3:14">
      <c r="C18" s="430"/>
      <c r="D18" s="432"/>
      <c r="E18" s="432"/>
      <c r="F18" s="432"/>
      <c r="G18" s="432"/>
      <c r="H18" s="432"/>
      <c r="I18" s="432"/>
      <c r="J18" s="432"/>
      <c r="K18" s="435"/>
      <c r="L18" s="435"/>
      <c r="M18" s="435"/>
      <c r="N18" s="435"/>
    </row>
    <row r="19" spans="3:14" ht="16.5" thickBot="1">
      <c r="C19" s="430"/>
      <c r="D19" s="431"/>
      <c r="E19" s="431" t="s">
        <v>351</v>
      </c>
      <c r="F19" s="431" t="s">
        <v>352</v>
      </c>
      <c r="G19" s="431"/>
      <c r="H19" s="431"/>
      <c r="I19" s="431"/>
      <c r="J19" s="432"/>
      <c r="K19" s="442" t="s">
        <v>353</v>
      </c>
      <c r="L19" s="442" t="s">
        <v>354</v>
      </c>
      <c r="M19" s="442" t="s">
        <v>355</v>
      </c>
      <c r="N19" s="442" t="s">
        <v>356</v>
      </c>
    </row>
    <row r="20" spans="3:14" ht="16.5" thickBot="1">
      <c r="C20" s="433">
        <v>2021</v>
      </c>
      <c r="D20" s="431"/>
      <c r="E20" s="443">
        <v>9.1000000000000004E-3</v>
      </c>
      <c r="F20" s="443">
        <v>1.09E-2</v>
      </c>
      <c r="G20" s="446"/>
      <c r="H20" s="446"/>
      <c r="I20" s="446"/>
      <c r="J20" s="431">
        <v>2021</v>
      </c>
      <c r="K20" s="444">
        <f>K16*(1+E20)</f>
        <v>0.98619176902140027</v>
      </c>
      <c r="L20" s="444">
        <f>L16*(1+E20)</f>
        <v>0.18644882675433277</v>
      </c>
      <c r="M20" s="444">
        <f>M16*(1+F20)</f>
        <v>0.34634544023100972</v>
      </c>
      <c r="N20" s="444">
        <f>N16*(1+F20)</f>
        <v>0.20450873613640566</v>
      </c>
    </row>
    <row r="21" spans="3:14">
      <c r="C21" s="430"/>
      <c r="D21" s="432"/>
      <c r="E21" s="432"/>
      <c r="F21" s="432"/>
      <c r="G21" s="432"/>
      <c r="H21" s="432"/>
      <c r="I21" s="432"/>
      <c r="J21" s="439" t="s">
        <v>357</v>
      </c>
      <c r="K21" s="439">
        <f>+K20/K16-1</f>
        <v>9.100000000000108E-3</v>
      </c>
      <c r="L21" s="439">
        <f>+L20/L16-1</f>
        <v>9.100000000000108E-3</v>
      </c>
      <c r="M21" s="439">
        <f>+M20/M16-1</f>
        <v>1.089999999999991E-2</v>
      </c>
      <c r="N21" s="439">
        <f>+N20/N16-1</f>
        <v>1.089999999999991E-2</v>
      </c>
    </row>
    <row r="22" spans="3:14">
      <c r="C22" s="447"/>
      <c r="D22" s="447"/>
      <c r="E22" s="447"/>
      <c r="F22" s="447"/>
      <c r="G22" s="447"/>
      <c r="H22" s="447"/>
      <c r="I22" s="447"/>
      <c r="J22" s="447"/>
      <c r="K22" s="448"/>
      <c r="L22" s="448"/>
      <c r="M22" s="448"/>
      <c r="N22" s="448"/>
    </row>
    <row r="23" spans="3:14" ht="16.5" thickBot="1">
      <c r="C23" s="430"/>
      <c r="D23" s="431"/>
      <c r="E23" s="431" t="s">
        <v>351</v>
      </c>
      <c r="F23" s="431" t="s">
        <v>352</v>
      </c>
      <c r="G23" s="431"/>
      <c r="H23" s="431"/>
      <c r="I23" s="431"/>
      <c r="J23" s="432"/>
      <c r="K23" s="442" t="s">
        <v>353</v>
      </c>
      <c r="L23" s="442" t="s">
        <v>354</v>
      </c>
      <c r="M23" s="442" t="s">
        <v>355</v>
      </c>
      <c r="N23" s="442" t="s">
        <v>356</v>
      </c>
    </row>
    <row r="24" spans="3:14" ht="16.5" thickBot="1">
      <c r="C24" s="433">
        <v>2022</v>
      </c>
      <c r="D24" s="431"/>
      <c r="E24" s="443">
        <v>2.12E-2</v>
      </c>
      <c r="F24" s="443">
        <v>1.4800000000000001E-2</v>
      </c>
      <c r="G24" s="449"/>
      <c r="H24" s="449"/>
      <c r="I24" s="446"/>
      <c r="J24" s="431">
        <v>2022</v>
      </c>
      <c r="K24" s="444">
        <f>K20*(1+E24)</f>
        <v>1.007099034524654</v>
      </c>
      <c r="L24" s="444">
        <f>L20*(1+E24)</f>
        <v>0.19040154188152464</v>
      </c>
      <c r="M24" s="444">
        <f>M20*(1+F24)</f>
        <v>0.35147135274642866</v>
      </c>
      <c r="N24" s="444">
        <f>N20*(1+F24)</f>
        <v>0.20753546543122445</v>
      </c>
    </row>
    <row r="25" spans="3:14">
      <c r="C25" s="430"/>
      <c r="D25" s="430"/>
      <c r="E25" s="447"/>
      <c r="F25" s="447"/>
      <c r="G25" s="447"/>
      <c r="H25" s="447"/>
      <c r="I25" s="447"/>
      <c r="J25" s="439" t="s">
        <v>357</v>
      </c>
      <c r="K25" s="439">
        <f>+K24/K20-1</f>
        <v>2.1200000000000108E-2</v>
      </c>
      <c r="L25" s="439">
        <f>+L24/L20-1</f>
        <v>2.1200000000000108E-2</v>
      </c>
      <c r="M25" s="439">
        <f>+M24/M20-1</f>
        <v>1.4799999999999924E-2</v>
      </c>
      <c r="N25" s="439">
        <f>+N24/N20-1</f>
        <v>1.4799999999999924E-2</v>
      </c>
    </row>
    <row r="26" spans="3:14">
      <c r="C26" s="430"/>
      <c r="D26" s="430"/>
      <c r="E26" s="447"/>
      <c r="F26" s="447"/>
      <c r="G26" s="447"/>
      <c r="H26" s="447"/>
      <c r="I26" s="447"/>
      <c r="J26" s="447"/>
      <c r="K26" s="447"/>
      <c r="L26" s="447"/>
      <c r="M26" s="447"/>
      <c r="N26" s="447"/>
    </row>
    <row r="27" spans="3:14" ht="16.5" thickBot="1">
      <c r="C27" s="430"/>
      <c r="D27" s="431"/>
      <c r="E27" s="431" t="s">
        <v>351</v>
      </c>
      <c r="F27" s="431" t="s">
        <v>352</v>
      </c>
      <c r="G27" s="431"/>
      <c r="H27" s="431"/>
      <c r="I27" s="431"/>
      <c r="J27" s="432"/>
      <c r="K27" s="431" t="s">
        <v>353</v>
      </c>
      <c r="L27" s="431" t="s">
        <v>354</v>
      </c>
      <c r="M27" s="431" t="s">
        <v>355</v>
      </c>
      <c r="N27" s="431" t="s">
        <v>356</v>
      </c>
    </row>
    <row r="28" spans="3:14" ht="16.5" thickBot="1">
      <c r="C28" s="433">
        <v>2023</v>
      </c>
      <c r="D28" s="431"/>
      <c r="E28" s="443">
        <v>7.2400000000000006E-2</v>
      </c>
      <c r="F28" s="443">
        <v>6.1499999999999999E-2</v>
      </c>
      <c r="G28" s="438"/>
      <c r="H28" s="432"/>
      <c r="I28" s="432"/>
      <c r="J28" s="431">
        <v>2023</v>
      </c>
      <c r="K28" s="444">
        <f>K24*(1+E28)</f>
        <v>1.0800130046242389</v>
      </c>
      <c r="L28" s="444">
        <f>L24*(1+E28)</f>
        <v>0.20418661351374703</v>
      </c>
      <c r="M28" s="444">
        <f>M24*(1+F28)</f>
        <v>0.37308684094033406</v>
      </c>
      <c r="N28" s="444">
        <f>N24*(1+F28)</f>
        <v>0.22029889655524476</v>
      </c>
    </row>
    <row r="29" spans="3:14">
      <c r="C29" s="437"/>
      <c r="D29" s="431"/>
      <c r="E29" s="438"/>
      <c r="F29" s="438"/>
      <c r="G29" s="438"/>
      <c r="H29" s="432"/>
      <c r="I29" s="432"/>
      <c r="J29" s="439" t="s">
        <v>357</v>
      </c>
      <c r="K29" s="439">
        <f>+K28/K24-1</f>
        <v>7.240000000000002E-2</v>
      </c>
      <c r="L29" s="439">
        <f>+L28/L24-1</f>
        <v>7.240000000000002E-2</v>
      </c>
      <c r="M29" s="439">
        <f>+M28/M24-1</f>
        <v>6.150000000000011E-2</v>
      </c>
      <c r="N29" s="439">
        <f>+N28/N24-1</f>
        <v>6.150000000000011E-2</v>
      </c>
    </row>
    <row r="30" spans="3:14">
      <c r="C30" s="430"/>
      <c r="D30" s="431"/>
      <c r="E30" s="438"/>
      <c r="F30" s="438"/>
      <c r="G30" s="438"/>
      <c r="H30" s="432"/>
      <c r="I30" s="432"/>
      <c r="J30" s="431"/>
      <c r="K30" s="441"/>
      <c r="L30" s="441"/>
      <c r="M30" s="441"/>
      <c r="N30" s="441"/>
    </row>
    <row r="31" spans="3:14" ht="16.5" thickBot="1">
      <c r="C31" s="430"/>
      <c r="D31" s="431"/>
      <c r="E31" s="431" t="s">
        <v>351</v>
      </c>
      <c r="F31" s="431" t="s">
        <v>352</v>
      </c>
      <c r="G31" s="431"/>
      <c r="H31" s="431"/>
      <c r="I31" s="431"/>
      <c r="J31" s="432"/>
      <c r="K31" s="442" t="s">
        <v>353</v>
      </c>
      <c r="L31" s="442" t="s">
        <v>354</v>
      </c>
      <c r="M31" s="442" t="s">
        <v>355</v>
      </c>
      <c r="N31" s="442" t="s">
        <v>356</v>
      </c>
    </row>
    <row r="32" spans="3:14" ht="16.5" thickBot="1">
      <c r="C32" s="433">
        <v>2024</v>
      </c>
      <c r="D32" s="431"/>
      <c r="E32" s="434">
        <v>0</v>
      </c>
      <c r="F32" s="434">
        <v>0</v>
      </c>
      <c r="G32" s="435"/>
      <c r="H32" s="432"/>
      <c r="I32" s="432"/>
      <c r="J32" s="431">
        <v>2024</v>
      </c>
      <c r="K32" s="444">
        <f>K28*(1+E32)</f>
        <v>1.0800130046242389</v>
      </c>
      <c r="L32" s="444">
        <f>L28*(1+E32)</f>
        <v>0.20418661351374703</v>
      </c>
      <c r="M32" s="444">
        <f>M28*(1+F32)</f>
        <v>0.37308684094033406</v>
      </c>
      <c r="N32" s="444">
        <f>N28*(1+F32)</f>
        <v>0.22029889655524476</v>
      </c>
    </row>
    <row r="33" spans="3:14">
      <c r="C33" s="437"/>
      <c r="D33" s="431"/>
      <c r="E33" s="435"/>
      <c r="F33" s="435"/>
      <c r="G33" s="435"/>
      <c r="H33" s="432"/>
      <c r="I33" s="432"/>
      <c r="J33" s="439" t="s">
        <v>357</v>
      </c>
      <c r="K33" s="439">
        <f>+K32/K28-1</f>
        <v>0</v>
      </c>
      <c r="L33" s="439">
        <f>+L32/L28-1</f>
        <v>0</v>
      </c>
      <c r="M33" s="439">
        <f>+M32/M28-1</f>
        <v>0</v>
      </c>
      <c r="N33" s="439">
        <f>+N32/N28-1</f>
        <v>0</v>
      </c>
    </row>
    <row r="34" spans="3:14">
      <c r="C34" s="447"/>
      <c r="D34" s="447"/>
      <c r="E34" s="447"/>
      <c r="F34" s="447"/>
      <c r="G34" s="447"/>
      <c r="H34" s="447"/>
      <c r="I34" s="447"/>
      <c r="J34" s="447"/>
      <c r="K34" s="448"/>
      <c r="L34" s="448"/>
      <c r="M34" s="448"/>
      <c r="N34" s="448"/>
    </row>
    <row r="35" spans="3:14" ht="16.5" thickBot="1">
      <c r="C35" s="430"/>
      <c r="D35" s="431"/>
      <c r="E35" s="431" t="s">
        <v>351</v>
      </c>
      <c r="F35" s="431" t="s">
        <v>352</v>
      </c>
      <c r="G35" s="450" t="s">
        <v>359</v>
      </c>
      <c r="H35" s="450" t="s">
        <v>360</v>
      </c>
      <c r="I35" s="431"/>
      <c r="J35" s="432"/>
      <c r="K35" s="442" t="s">
        <v>353</v>
      </c>
      <c r="L35" s="442" t="s">
        <v>354</v>
      </c>
      <c r="M35" s="442" t="s">
        <v>355</v>
      </c>
      <c r="N35" s="442" t="s">
        <v>356</v>
      </c>
    </row>
    <row r="36" spans="3:14" ht="16.5" thickBot="1">
      <c r="C36" s="433">
        <v>2025</v>
      </c>
      <c r="D36" s="431"/>
      <c r="E36" s="443">
        <v>3.3399999999999999E-2</v>
      </c>
      <c r="F36" s="443">
        <v>0.01</v>
      </c>
      <c r="G36" s="451"/>
      <c r="H36" s="451"/>
      <c r="I36" s="446"/>
      <c r="J36" s="431">
        <v>2025</v>
      </c>
      <c r="K36" s="452">
        <f>K32*(1+E36)</f>
        <v>1.1160854389786885</v>
      </c>
      <c r="L36" s="452">
        <f>L32*(1+E36)+G36</f>
        <v>0.21100644640510621</v>
      </c>
      <c r="M36" s="452">
        <f>M32*(1+F36)+H36</f>
        <v>0.37681770934973741</v>
      </c>
      <c r="N36" s="452">
        <f>N32*(1+F36)+H36</f>
        <v>0.22250188552079722</v>
      </c>
    </row>
    <row r="37" spans="3:14">
      <c r="C37" s="430"/>
      <c r="D37" s="432"/>
      <c r="E37" s="432"/>
      <c r="F37" s="432"/>
      <c r="G37" s="432"/>
      <c r="H37" s="432"/>
      <c r="I37" s="432"/>
      <c r="J37" s="439" t="s">
        <v>357</v>
      </c>
      <c r="K37" s="439">
        <f>+K36/K32-1</f>
        <v>3.3400000000000096E-2</v>
      </c>
      <c r="L37" s="439">
        <f>+L36/L32-1</f>
        <v>3.3400000000000096E-2</v>
      </c>
      <c r="M37" s="439">
        <f>+M36/M32-1</f>
        <v>1.0000000000000009E-2</v>
      </c>
      <c r="N37" s="439">
        <f>+N36/N32-1</f>
        <v>1.0000000000000009E-2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01636A-3EC7-471C-88BE-7F64B0ADC006}">
  <sheetPr>
    <tabColor rgb="FF92D050"/>
    <pageSetUpPr fitToPage="1"/>
  </sheetPr>
  <dimension ref="A1:X96"/>
  <sheetViews>
    <sheetView zoomScaleNormal="100" workbookViewId="0">
      <pane ySplit="6" topLeftCell="A7" activePane="bottomLeft" state="frozen"/>
      <selection activeCell="N20" sqref="N20"/>
      <selection pane="bottomLeft" activeCell="A14" sqref="A14:XFD14"/>
    </sheetView>
  </sheetViews>
  <sheetFormatPr defaultColWidth="9.125" defaultRowHeight="12.75"/>
  <cols>
    <col min="1" max="1" width="3" style="453" customWidth="1"/>
    <col min="2" max="2" width="46.5" style="453" customWidth="1"/>
    <col min="3" max="3" width="8.5" style="453" customWidth="1"/>
    <col min="4" max="5" width="7.875" style="453" customWidth="1"/>
    <col min="6" max="6" width="8.875" style="454" customWidth="1"/>
    <col min="7" max="7" width="8.75" style="454" customWidth="1"/>
    <col min="8" max="9" width="10.375" style="455" hidden="1" customWidth="1"/>
    <col min="10" max="10" width="12.25" style="455" bestFit="1" customWidth="1"/>
    <col min="11" max="11" width="12.25" style="455" customWidth="1"/>
    <col min="12" max="12" width="10.375" style="455" customWidth="1"/>
    <col min="13" max="13" width="11.625" style="455" customWidth="1"/>
    <col min="14" max="14" width="11.625" style="455" hidden="1" customWidth="1"/>
    <col min="15" max="15" width="11.625" style="455" customWidth="1"/>
    <col min="16" max="16" width="12.375" style="453" customWidth="1"/>
    <col min="17" max="17" width="4.125" style="453" customWidth="1"/>
    <col min="18" max="18" width="54.625" style="453" customWidth="1"/>
    <col min="19" max="20" width="9.125" style="453"/>
    <col min="21" max="21" width="9.125" style="456"/>
    <col min="22" max="16384" width="9.125" style="453"/>
  </cols>
  <sheetData>
    <row r="1" spans="1:24" ht="15.75">
      <c r="B1" s="603"/>
      <c r="E1" s="627" t="s">
        <v>361</v>
      </c>
    </row>
    <row r="2" spans="1:24" ht="15.75">
      <c r="B2" s="603"/>
      <c r="E2" s="627" t="s">
        <v>362</v>
      </c>
    </row>
    <row r="3" spans="1:24" ht="15.75">
      <c r="B3" s="603"/>
      <c r="E3" s="627" t="s">
        <v>363</v>
      </c>
    </row>
    <row r="4" spans="1:24">
      <c r="A4" s="457"/>
      <c r="F4" s="458"/>
      <c r="G4" s="458"/>
    </row>
    <row r="5" spans="1:24">
      <c r="B5" s="613" t="s">
        <v>364</v>
      </c>
      <c r="C5" s="614"/>
      <c r="D5" s="614"/>
      <c r="E5" s="614"/>
      <c r="F5" s="615"/>
      <c r="G5" s="615"/>
      <c r="H5" s="615"/>
      <c r="I5" s="615"/>
      <c r="J5" s="615"/>
      <c r="K5" s="615"/>
      <c r="L5" s="615"/>
      <c r="M5" s="615"/>
      <c r="N5" s="615"/>
      <c r="O5" s="616"/>
    </row>
    <row r="6" spans="1:24" ht="38.25">
      <c r="B6" s="617" t="s">
        <v>1</v>
      </c>
      <c r="C6" s="618" t="s">
        <v>2</v>
      </c>
      <c r="D6" s="619" t="s">
        <v>3</v>
      </c>
      <c r="E6" s="619" t="s">
        <v>365</v>
      </c>
      <c r="F6" s="620" t="s">
        <v>366</v>
      </c>
      <c r="G6" s="620" t="s">
        <v>367</v>
      </c>
      <c r="H6" s="619" t="s">
        <v>5</v>
      </c>
      <c r="I6" s="621" t="s">
        <v>6</v>
      </c>
      <c r="J6" s="621" t="s">
        <v>7</v>
      </c>
      <c r="K6" s="621" t="s">
        <v>368</v>
      </c>
      <c r="L6" s="621" t="s">
        <v>369</v>
      </c>
      <c r="M6" s="621" t="s">
        <v>9</v>
      </c>
      <c r="N6" s="619" t="s">
        <v>370</v>
      </c>
      <c r="O6" s="622" t="s">
        <v>11</v>
      </c>
    </row>
    <row r="7" spans="1:24" ht="18.75" customHeight="1">
      <c r="B7" s="459" t="s">
        <v>371</v>
      </c>
      <c r="C7" s="460"/>
      <c r="D7" s="460"/>
      <c r="E7" s="460"/>
      <c r="F7" s="460"/>
      <c r="G7" s="460"/>
      <c r="H7" s="461"/>
      <c r="I7" s="461"/>
      <c r="J7" s="461"/>
      <c r="K7" s="461"/>
      <c r="L7" s="461"/>
      <c r="M7" s="461"/>
      <c r="N7" s="461"/>
      <c r="O7" s="462"/>
      <c r="T7" s="463"/>
      <c r="U7" s="464"/>
      <c r="V7" s="463"/>
      <c r="W7" s="463"/>
      <c r="X7" s="463"/>
    </row>
    <row r="8" spans="1:24">
      <c r="B8" s="465" t="s">
        <v>353</v>
      </c>
      <c r="C8" s="466" t="s">
        <v>70</v>
      </c>
      <c r="D8" s="466" t="s">
        <v>70</v>
      </c>
      <c r="E8" s="466" t="s">
        <v>372</v>
      </c>
      <c r="F8" s="467">
        <v>1.08</v>
      </c>
      <c r="G8" s="467">
        <v>1.1160000000000001</v>
      </c>
      <c r="H8" s="468" t="s">
        <v>271</v>
      </c>
      <c r="I8" s="468" t="s">
        <v>70</v>
      </c>
      <c r="J8" s="468" t="s">
        <v>70</v>
      </c>
      <c r="K8" s="468" t="s">
        <v>373</v>
      </c>
      <c r="L8" s="468" t="s">
        <v>70</v>
      </c>
      <c r="M8" s="468" t="s">
        <v>70</v>
      </c>
      <c r="N8" s="468" t="s">
        <v>271</v>
      </c>
      <c r="O8" s="469" t="s">
        <v>272</v>
      </c>
      <c r="T8" s="463"/>
      <c r="U8" s="464"/>
      <c r="V8" s="463"/>
      <c r="W8" s="463"/>
      <c r="X8" s="463"/>
    </row>
    <row r="9" spans="1:24">
      <c r="B9" s="470" t="s">
        <v>374</v>
      </c>
      <c r="C9" s="471" t="s">
        <v>70</v>
      </c>
      <c r="D9" s="471" t="s">
        <v>70</v>
      </c>
      <c r="E9" s="471" t="s">
        <v>372</v>
      </c>
      <c r="F9" s="472">
        <v>0.20399999999999999</v>
      </c>
      <c r="G9" s="549">
        <v>0.21099999999999999</v>
      </c>
      <c r="H9" s="473" t="s">
        <v>271</v>
      </c>
      <c r="I9" s="473" t="s">
        <v>70</v>
      </c>
      <c r="J9" s="473" t="s">
        <v>70</v>
      </c>
      <c r="K9" s="473" t="s">
        <v>272</v>
      </c>
      <c r="L9" s="473" t="s">
        <v>70</v>
      </c>
      <c r="M9" s="473" t="s">
        <v>70</v>
      </c>
      <c r="N9" s="473" t="s">
        <v>271</v>
      </c>
      <c r="O9" s="474" t="s">
        <v>272</v>
      </c>
      <c r="P9" s="475"/>
      <c r="R9" s="475"/>
      <c r="S9" s="476"/>
      <c r="T9" s="477"/>
      <c r="U9" s="478"/>
      <c r="V9" s="477"/>
      <c r="W9" s="479"/>
      <c r="X9" s="480"/>
    </row>
    <row r="10" spans="1:24">
      <c r="B10" s="470" t="s">
        <v>375</v>
      </c>
      <c r="C10" s="471" t="s">
        <v>70</v>
      </c>
      <c r="D10" s="471" t="s">
        <v>70</v>
      </c>
      <c r="E10" s="471" t="s">
        <v>372</v>
      </c>
      <c r="F10" s="472">
        <v>0.22</v>
      </c>
      <c r="G10" s="472">
        <v>0.223</v>
      </c>
      <c r="H10" s="473" t="s">
        <v>271</v>
      </c>
      <c r="I10" s="473" t="s">
        <v>70</v>
      </c>
      <c r="J10" s="473" t="s">
        <v>70</v>
      </c>
      <c r="K10" s="473" t="s">
        <v>373</v>
      </c>
      <c r="L10" s="473" t="s">
        <v>70</v>
      </c>
      <c r="M10" s="473" t="s">
        <v>70</v>
      </c>
      <c r="N10" s="473" t="s">
        <v>271</v>
      </c>
      <c r="O10" s="474" t="s">
        <v>272</v>
      </c>
      <c r="P10" s="475"/>
      <c r="R10" s="475"/>
    </row>
    <row r="11" spans="1:24">
      <c r="B11" s="470" t="s">
        <v>376</v>
      </c>
      <c r="C11" s="471" t="s">
        <v>70</v>
      </c>
      <c r="D11" s="471" t="s">
        <v>70</v>
      </c>
      <c r="E11" s="471" t="s">
        <v>372</v>
      </c>
      <c r="F11" s="472">
        <v>0.373</v>
      </c>
      <c r="G11" s="472">
        <v>0.377</v>
      </c>
      <c r="H11" s="473" t="s">
        <v>271</v>
      </c>
      <c r="I11" s="473" t="s">
        <v>70</v>
      </c>
      <c r="J11" s="473" t="s">
        <v>70</v>
      </c>
      <c r="K11" s="473" t="s">
        <v>373</v>
      </c>
      <c r="L11" s="473" t="s">
        <v>70</v>
      </c>
      <c r="M11" s="473" t="s">
        <v>70</v>
      </c>
      <c r="N11" s="473" t="s">
        <v>271</v>
      </c>
      <c r="O11" s="474" t="s">
        <v>272</v>
      </c>
      <c r="P11" s="475"/>
    </row>
    <row r="12" spans="1:24">
      <c r="B12" s="481" t="s">
        <v>377</v>
      </c>
      <c r="C12" s="471" t="s">
        <v>70</v>
      </c>
      <c r="D12" s="471" t="s">
        <v>70</v>
      </c>
      <c r="E12" s="471" t="s">
        <v>372</v>
      </c>
      <c r="F12" s="482"/>
      <c r="G12" s="482"/>
      <c r="H12" s="473" t="s">
        <v>271</v>
      </c>
      <c r="I12" s="473" t="s">
        <v>70</v>
      </c>
      <c r="J12" s="473" t="s">
        <v>70</v>
      </c>
      <c r="K12" s="473" t="s">
        <v>373</v>
      </c>
      <c r="L12" s="473" t="s">
        <v>70</v>
      </c>
      <c r="M12" s="473" t="s">
        <v>70</v>
      </c>
      <c r="N12" s="473" t="s">
        <v>271</v>
      </c>
      <c r="O12" s="474" t="s">
        <v>272</v>
      </c>
      <c r="P12" s="475"/>
      <c r="T12" s="483"/>
      <c r="W12" s="483"/>
      <c r="X12" s="484"/>
    </row>
    <row r="13" spans="1:24">
      <c r="B13" s="481" t="s">
        <v>378</v>
      </c>
      <c r="C13" s="471" t="s">
        <v>70</v>
      </c>
      <c r="D13" s="471" t="s">
        <v>70</v>
      </c>
      <c r="E13" s="471" t="s">
        <v>372</v>
      </c>
      <c r="F13" s="482"/>
      <c r="G13" s="482"/>
      <c r="H13" s="473" t="s">
        <v>271</v>
      </c>
      <c r="I13" s="473" t="s">
        <v>70</v>
      </c>
      <c r="J13" s="473" t="s">
        <v>70</v>
      </c>
      <c r="K13" s="473" t="s">
        <v>373</v>
      </c>
      <c r="L13" s="473" t="s">
        <v>70</v>
      </c>
      <c r="M13" s="473" t="s">
        <v>70</v>
      </c>
      <c r="N13" s="473" t="s">
        <v>271</v>
      </c>
      <c r="O13" s="474" t="s">
        <v>272</v>
      </c>
      <c r="P13" s="475"/>
      <c r="T13" s="483"/>
      <c r="U13" s="485"/>
    </row>
    <row r="14" spans="1:24">
      <c r="B14" s="550" t="s">
        <v>379</v>
      </c>
      <c r="C14" s="551" t="s">
        <v>70</v>
      </c>
      <c r="D14" s="552" t="s">
        <v>70</v>
      </c>
      <c r="E14" s="626" t="s">
        <v>380</v>
      </c>
      <c r="F14" s="553">
        <v>0.186</v>
      </c>
      <c r="G14" s="553">
        <v>0.192</v>
      </c>
      <c r="H14" s="486" t="s">
        <v>271</v>
      </c>
      <c r="I14" s="487" t="s">
        <v>70</v>
      </c>
      <c r="J14" s="487" t="s">
        <v>70</v>
      </c>
      <c r="K14" s="487" t="s">
        <v>272</v>
      </c>
      <c r="L14" s="487" t="s">
        <v>70</v>
      </c>
      <c r="M14" s="487" t="s">
        <v>70</v>
      </c>
      <c r="N14" s="486" t="s">
        <v>272</v>
      </c>
      <c r="O14" s="488" t="s">
        <v>272</v>
      </c>
      <c r="U14" s="489"/>
    </row>
    <row r="15" spans="1:24">
      <c r="B15" s="490"/>
      <c r="C15" s="491"/>
      <c r="D15" s="492"/>
      <c r="E15" s="492"/>
      <c r="F15" s="493"/>
      <c r="G15" s="493"/>
      <c r="H15" s="494"/>
      <c r="I15" s="495"/>
      <c r="J15" s="495"/>
      <c r="K15" s="495"/>
      <c r="L15" s="495"/>
      <c r="M15" s="495"/>
      <c r="N15" s="494"/>
      <c r="O15" s="494"/>
      <c r="U15" s="453"/>
    </row>
    <row r="16" spans="1:24" ht="18.75" customHeight="1">
      <c r="B16" s="576" t="s">
        <v>381</v>
      </c>
      <c r="C16" s="557"/>
      <c r="D16" s="557"/>
      <c r="E16" s="557"/>
      <c r="F16" s="557"/>
      <c r="G16" s="557"/>
      <c r="H16" s="557"/>
      <c r="I16" s="557"/>
      <c r="J16" s="557"/>
      <c r="K16" s="557"/>
      <c r="L16" s="557"/>
      <c r="M16" s="557"/>
      <c r="N16" s="557"/>
      <c r="O16" s="577"/>
      <c r="P16" s="475"/>
      <c r="T16" s="483"/>
      <c r="U16" s="485"/>
    </row>
    <row r="17" spans="2:20">
      <c r="B17" s="560" t="s">
        <v>382</v>
      </c>
      <c r="C17" s="561">
        <v>8705</v>
      </c>
      <c r="D17" s="623"/>
      <c r="E17" s="632" t="s">
        <v>372</v>
      </c>
      <c r="F17" s="629">
        <v>58.235472019897088</v>
      </c>
      <c r="G17" s="562" t="s">
        <v>383</v>
      </c>
      <c r="H17" s="563" t="s">
        <v>271</v>
      </c>
      <c r="I17" s="563" t="s">
        <v>271</v>
      </c>
      <c r="J17" s="563" t="s">
        <v>271</v>
      </c>
      <c r="K17" s="563" t="s">
        <v>272</v>
      </c>
      <c r="L17" s="564" t="s">
        <v>70</v>
      </c>
      <c r="M17" s="564" t="s">
        <v>70</v>
      </c>
      <c r="N17" s="565" t="s">
        <v>271</v>
      </c>
      <c r="O17" s="566" t="s">
        <v>271</v>
      </c>
      <c r="P17" s="475"/>
    </row>
    <row r="18" spans="2:20">
      <c r="B18" s="567" t="s">
        <v>384</v>
      </c>
      <c r="C18" s="471">
        <v>8705</v>
      </c>
      <c r="D18" s="624"/>
      <c r="E18" s="628" t="s">
        <v>372</v>
      </c>
      <c r="F18" s="630">
        <v>95.569000762943134</v>
      </c>
      <c r="G18" s="558" t="s">
        <v>385</v>
      </c>
      <c r="H18" s="496" t="s">
        <v>271</v>
      </c>
      <c r="I18" s="496" t="s">
        <v>271</v>
      </c>
      <c r="J18" s="496" t="s">
        <v>271</v>
      </c>
      <c r="K18" s="496" t="s">
        <v>272</v>
      </c>
      <c r="L18" s="497" t="s">
        <v>70</v>
      </c>
      <c r="M18" s="497" t="s">
        <v>70</v>
      </c>
      <c r="N18" s="498" t="s">
        <v>271</v>
      </c>
      <c r="O18" s="568" t="s">
        <v>271</v>
      </c>
      <c r="P18" s="475"/>
    </row>
    <row r="19" spans="2:20">
      <c r="B19" s="567" t="s">
        <v>386</v>
      </c>
      <c r="C19" s="471">
        <v>8705</v>
      </c>
      <c r="D19" s="624"/>
      <c r="E19" s="628" t="s">
        <v>372</v>
      </c>
      <c r="F19" s="630">
        <v>142.08488609003936</v>
      </c>
      <c r="G19" s="558" t="s">
        <v>387</v>
      </c>
      <c r="H19" s="496" t="s">
        <v>271</v>
      </c>
      <c r="I19" s="496" t="s">
        <v>271</v>
      </c>
      <c r="J19" s="496" t="s">
        <v>271</v>
      </c>
      <c r="K19" s="496" t="s">
        <v>272</v>
      </c>
      <c r="L19" s="497" t="s">
        <v>70</v>
      </c>
      <c r="M19" s="497" t="s">
        <v>70</v>
      </c>
      <c r="N19" s="498" t="s">
        <v>271</v>
      </c>
      <c r="O19" s="568" t="s">
        <v>271</v>
      </c>
      <c r="P19" s="475"/>
    </row>
    <row r="20" spans="2:20">
      <c r="B20" s="567" t="s">
        <v>388</v>
      </c>
      <c r="C20" s="471">
        <v>8705</v>
      </c>
      <c r="D20" s="624"/>
      <c r="E20" s="628" t="s">
        <v>372</v>
      </c>
      <c r="F20" s="630">
        <v>189.08405334261187</v>
      </c>
      <c r="G20" s="558" t="s">
        <v>389</v>
      </c>
      <c r="H20" s="496" t="s">
        <v>271</v>
      </c>
      <c r="I20" s="496" t="s">
        <v>271</v>
      </c>
      <c r="J20" s="496" t="s">
        <v>271</v>
      </c>
      <c r="K20" s="496" t="s">
        <v>272</v>
      </c>
      <c r="L20" s="497" t="s">
        <v>70</v>
      </c>
      <c r="M20" s="497" t="s">
        <v>70</v>
      </c>
      <c r="N20" s="498" t="s">
        <v>271</v>
      </c>
      <c r="O20" s="568" t="s">
        <v>271</v>
      </c>
      <c r="P20" s="475"/>
    </row>
    <row r="21" spans="2:20">
      <c r="B21" s="567" t="s">
        <v>390</v>
      </c>
      <c r="C21" s="471">
        <v>8705</v>
      </c>
      <c r="D21" s="624"/>
      <c r="E21" s="628" t="s">
        <v>372</v>
      </c>
      <c r="F21" s="630">
        <v>235.59993866970814</v>
      </c>
      <c r="G21" s="558" t="s">
        <v>391</v>
      </c>
      <c r="H21" s="496" t="s">
        <v>271</v>
      </c>
      <c r="I21" s="496" t="s">
        <v>271</v>
      </c>
      <c r="J21" s="496" t="s">
        <v>271</v>
      </c>
      <c r="K21" s="496" t="s">
        <v>272</v>
      </c>
      <c r="L21" s="497" t="s">
        <v>70</v>
      </c>
      <c r="M21" s="497" t="s">
        <v>70</v>
      </c>
      <c r="N21" s="498" t="s">
        <v>271</v>
      </c>
      <c r="O21" s="568" t="s">
        <v>271</v>
      </c>
      <c r="P21" s="475"/>
    </row>
    <row r="22" spans="2:20">
      <c r="B22" s="567" t="s">
        <v>392</v>
      </c>
      <c r="C22" s="471">
        <v>8705</v>
      </c>
      <c r="D22" s="624"/>
      <c r="E22" s="628" t="s">
        <v>372</v>
      </c>
      <c r="F22" s="630">
        <v>282.23664447817339</v>
      </c>
      <c r="G22" s="558" t="s">
        <v>393</v>
      </c>
      <c r="H22" s="496" t="s">
        <v>271</v>
      </c>
      <c r="I22" s="496" t="s">
        <v>271</v>
      </c>
      <c r="J22" s="496" t="s">
        <v>271</v>
      </c>
      <c r="K22" s="496" t="s">
        <v>272</v>
      </c>
      <c r="L22" s="497" t="s">
        <v>70</v>
      </c>
      <c r="M22" s="497" t="s">
        <v>70</v>
      </c>
      <c r="N22" s="498" t="s">
        <v>271</v>
      </c>
      <c r="O22" s="568" t="s">
        <v>271</v>
      </c>
      <c r="P22" s="475"/>
    </row>
    <row r="23" spans="2:20">
      <c r="B23" s="569" t="s">
        <v>394</v>
      </c>
      <c r="C23" s="471">
        <v>8705</v>
      </c>
      <c r="D23" s="624"/>
      <c r="E23" s="628" t="s">
        <v>372</v>
      </c>
      <c r="F23" s="630">
        <v>38.420913075367778</v>
      </c>
      <c r="G23" s="558" t="s">
        <v>395</v>
      </c>
      <c r="H23" s="496" t="s">
        <v>271</v>
      </c>
      <c r="I23" s="496" t="s">
        <v>271</v>
      </c>
      <c r="J23" s="496" t="s">
        <v>271</v>
      </c>
      <c r="K23" s="496" t="s">
        <v>272</v>
      </c>
      <c r="L23" s="497" t="s">
        <v>70</v>
      </c>
      <c r="M23" s="497" t="s">
        <v>70</v>
      </c>
      <c r="N23" s="498" t="s">
        <v>271</v>
      </c>
      <c r="O23" s="568" t="s">
        <v>271</v>
      </c>
      <c r="P23" s="475"/>
    </row>
    <row r="24" spans="2:20">
      <c r="B24" s="569" t="s">
        <v>396</v>
      </c>
      <c r="C24" s="471">
        <v>8705</v>
      </c>
      <c r="D24" s="624"/>
      <c r="E24" s="628" t="s">
        <v>372</v>
      </c>
      <c r="F24" s="630">
        <v>63.068291274660318</v>
      </c>
      <c r="G24" s="558" t="s">
        <v>397</v>
      </c>
      <c r="H24" s="496" t="s">
        <v>271</v>
      </c>
      <c r="I24" s="496" t="s">
        <v>271</v>
      </c>
      <c r="J24" s="496" t="s">
        <v>271</v>
      </c>
      <c r="K24" s="496" t="s">
        <v>272</v>
      </c>
      <c r="L24" s="497" t="s">
        <v>70</v>
      </c>
      <c r="M24" s="497" t="s">
        <v>70</v>
      </c>
      <c r="N24" s="498" t="s">
        <v>271</v>
      </c>
      <c r="O24" s="568" t="s">
        <v>271</v>
      </c>
      <c r="P24" s="475"/>
    </row>
    <row r="25" spans="2:20">
      <c r="B25" s="569" t="s">
        <v>398</v>
      </c>
      <c r="C25" s="471">
        <v>8705</v>
      </c>
      <c r="D25" s="624"/>
      <c r="E25" s="628" t="s">
        <v>372</v>
      </c>
      <c r="F25" s="630">
        <v>93.756693542406921</v>
      </c>
      <c r="G25" s="558" t="s">
        <v>399</v>
      </c>
      <c r="H25" s="496" t="s">
        <v>271</v>
      </c>
      <c r="I25" s="496" t="s">
        <v>271</v>
      </c>
      <c r="J25" s="496" t="s">
        <v>271</v>
      </c>
      <c r="K25" s="496" t="s">
        <v>272</v>
      </c>
      <c r="L25" s="497" t="s">
        <v>70</v>
      </c>
      <c r="M25" s="497" t="s">
        <v>70</v>
      </c>
      <c r="N25" s="498" t="s">
        <v>271</v>
      </c>
      <c r="O25" s="568" t="s">
        <v>271</v>
      </c>
      <c r="P25" s="475"/>
    </row>
    <row r="26" spans="2:20">
      <c r="B26" s="569" t="s">
        <v>400</v>
      </c>
      <c r="C26" s="471">
        <v>8705</v>
      </c>
      <c r="D26" s="624"/>
      <c r="E26" s="628" t="s">
        <v>372</v>
      </c>
      <c r="F26" s="630">
        <v>124.80755725426076</v>
      </c>
      <c r="G26" s="558" t="s">
        <v>401</v>
      </c>
      <c r="H26" s="496" t="s">
        <v>271</v>
      </c>
      <c r="I26" s="496" t="s">
        <v>271</v>
      </c>
      <c r="J26" s="496" t="s">
        <v>271</v>
      </c>
      <c r="K26" s="496" t="s">
        <v>272</v>
      </c>
      <c r="L26" s="497" t="s">
        <v>70</v>
      </c>
      <c r="M26" s="497" t="s">
        <v>70</v>
      </c>
      <c r="N26" s="498" t="s">
        <v>271</v>
      </c>
      <c r="O26" s="568" t="s">
        <v>271</v>
      </c>
      <c r="P26" s="475"/>
    </row>
    <row r="27" spans="2:20" ht="14.25" customHeight="1">
      <c r="B27" s="569" t="s">
        <v>402</v>
      </c>
      <c r="C27" s="471">
        <v>8705</v>
      </c>
      <c r="D27" s="624"/>
      <c r="E27" s="628" t="s">
        <v>372</v>
      </c>
      <c r="F27" s="630">
        <v>155.49595952200733</v>
      </c>
      <c r="G27" s="558" t="s">
        <v>403</v>
      </c>
      <c r="H27" s="496" t="s">
        <v>271</v>
      </c>
      <c r="I27" s="496" t="s">
        <v>271</v>
      </c>
      <c r="J27" s="496" t="s">
        <v>271</v>
      </c>
      <c r="K27" s="496" t="s">
        <v>272</v>
      </c>
      <c r="L27" s="497" t="s">
        <v>70</v>
      </c>
      <c r="M27" s="497" t="s">
        <v>70</v>
      </c>
      <c r="N27" s="498" t="s">
        <v>271</v>
      </c>
      <c r="O27" s="568" t="s">
        <v>271</v>
      </c>
      <c r="P27" s="475"/>
      <c r="S27" s="499"/>
      <c r="T27" s="499"/>
    </row>
    <row r="28" spans="2:20">
      <c r="B28" s="569" t="s">
        <v>404</v>
      </c>
      <c r="C28" s="471">
        <v>8705</v>
      </c>
      <c r="D28" s="624"/>
      <c r="E28" s="628" t="s">
        <v>372</v>
      </c>
      <c r="F28" s="630">
        <v>186.30518227112302</v>
      </c>
      <c r="G28" s="558">
        <v>192.53</v>
      </c>
      <c r="H28" s="496" t="s">
        <v>271</v>
      </c>
      <c r="I28" s="496" t="s">
        <v>271</v>
      </c>
      <c r="J28" s="496" t="s">
        <v>271</v>
      </c>
      <c r="K28" s="496" t="s">
        <v>272</v>
      </c>
      <c r="L28" s="497" t="s">
        <v>70</v>
      </c>
      <c r="M28" s="497" t="s">
        <v>70</v>
      </c>
      <c r="N28" s="498" t="s">
        <v>271</v>
      </c>
      <c r="O28" s="568" t="s">
        <v>271</v>
      </c>
      <c r="P28" s="475"/>
      <c r="S28" s="499"/>
      <c r="T28" s="499"/>
    </row>
    <row r="29" spans="2:20">
      <c r="B29" s="674" t="s">
        <v>405</v>
      </c>
      <c r="C29" s="675">
        <v>8705</v>
      </c>
      <c r="D29" s="690">
        <v>8707</v>
      </c>
      <c r="E29" s="676" t="s">
        <v>372</v>
      </c>
      <c r="F29" s="677"/>
      <c r="G29" s="678">
        <v>50</v>
      </c>
      <c r="H29" s="496" t="s">
        <v>271</v>
      </c>
      <c r="I29" s="496" t="s">
        <v>271</v>
      </c>
      <c r="J29" s="496" t="s">
        <v>271</v>
      </c>
      <c r="K29" s="496" t="s">
        <v>272</v>
      </c>
      <c r="L29" s="497" t="s">
        <v>70</v>
      </c>
      <c r="M29" s="497" t="s">
        <v>70</v>
      </c>
      <c r="N29" s="498" t="s">
        <v>271</v>
      </c>
      <c r="O29" s="568" t="s">
        <v>271</v>
      </c>
      <c r="P29" s="475"/>
      <c r="S29" s="499"/>
      <c r="T29" s="499"/>
    </row>
    <row r="30" spans="2:20">
      <c r="B30" s="674" t="s">
        <v>406</v>
      </c>
      <c r="C30" s="675">
        <v>8705</v>
      </c>
      <c r="D30" s="690">
        <v>8707</v>
      </c>
      <c r="E30" s="676" t="s">
        <v>372</v>
      </c>
      <c r="F30" s="677"/>
      <c r="G30" s="678">
        <v>50</v>
      </c>
      <c r="H30" s="496" t="s">
        <v>271</v>
      </c>
      <c r="I30" s="496" t="s">
        <v>271</v>
      </c>
      <c r="J30" s="496" t="s">
        <v>271</v>
      </c>
      <c r="K30" s="496" t="s">
        <v>272</v>
      </c>
      <c r="L30" s="497" t="s">
        <v>70</v>
      </c>
      <c r="M30" s="497" t="s">
        <v>70</v>
      </c>
      <c r="N30" s="498" t="s">
        <v>271</v>
      </c>
      <c r="O30" s="568" t="s">
        <v>271</v>
      </c>
      <c r="P30" s="475"/>
      <c r="S30" s="499"/>
      <c r="T30" s="499"/>
    </row>
    <row r="31" spans="2:20">
      <c r="B31" s="674" t="s">
        <v>407</v>
      </c>
      <c r="C31" s="675">
        <v>8705</v>
      </c>
      <c r="D31" s="690">
        <v>8707</v>
      </c>
      <c r="E31" s="676" t="s">
        <v>372</v>
      </c>
      <c r="F31" s="677"/>
      <c r="G31" s="678">
        <v>50</v>
      </c>
      <c r="H31" s="496" t="s">
        <v>271</v>
      </c>
      <c r="I31" s="496" t="s">
        <v>271</v>
      </c>
      <c r="J31" s="496" t="s">
        <v>271</v>
      </c>
      <c r="K31" s="496" t="s">
        <v>272</v>
      </c>
      <c r="L31" s="497" t="s">
        <v>70</v>
      </c>
      <c r="M31" s="497" t="s">
        <v>70</v>
      </c>
      <c r="N31" s="498" t="s">
        <v>271</v>
      </c>
      <c r="O31" s="568" t="s">
        <v>271</v>
      </c>
      <c r="P31" s="475"/>
      <c r="S31" s="499"/>
      <c r="T31" s="499"/>
    </row>
    <row r="32" spans="2:20">
      <c r="B32" s="674" t="s">
        <v>408</v>
      </c>
      <c r="C32" s="675">
        <v>8705</v>
      </c>
      <c r="D32" s="690">
        <v>8707</v>
      </c>
      <c r="E32" s="676" t="s">
        <v>372</v>
      </c>
      <c r="F32" s="677"/>
      <c r="G32" s="678">
        <v>50</v>
      </c>
      <c r="H32" s="496" t="s">
        <v>271</v>
      </c>
      <c r="I32" s="496" t="s">
        <v>271</v>
      </c>
      <c r="J32" s="496" t="s">
        <v>271</v>
      </c>
      <c r="K32" s="496" t="s">
        <v>272</v>
      </c>
      <c r="L32" s="497" t="s">
        <v>70</v>
      </c>
      <c r="M32" s="497" t="s">
        <v>70</v>
      </c>
      <c r="N32" s="498" t="s">
        <v>271</v>
      </c>
      <c r="O32" s="568" t="s">
        <v>271</v>
      </c>
      <c r="P32" s="475"/>
      <c r="S32" s="499"/>
      <c r="T32" s="499"/>
    </row>
    <row r="33" spans="2:20">
      <c r="B33" s="674" t="s">
        <v>409</v>
      </c>
      <c r="C33" s="675">
        <v>8705</v>
      </c>
      <c r="D33" s="690">
        <v>8707</v>
      </c>
      <c r="E33" s="676" t="s">
        <v>372</v>
      </c>
      <c r="F33" s="677"/>
      <c r="G33" s="678">
        <v>50</v>
      </c>
      <c r="H33" s="496" t="s">
        <v>271</v>
      </c>
      <c r="I33" s="496" t="s">
        <v>271</v>
      </c>
      <c r="J33" s="496" t="s">
        <v>271</v>
      </c>
      <c r="K33" s="496" t="s">
        <v>272</v>
      </c>
      <c r="L33" s="497" t="s">
        <v>70</v>
      </c>
      <c r="M33" s="497" t="s">
        <v>70</v>
      </c>
      <c r="N33" s="498" t="s">
        <v>271</v>
      </c>
      <c r="O33" s="568" t="s">
        <v>271</v>
      </c>
      <c r="P33" s="475"/>
      <c r="S33" s="499"/>
      <c r="T33" s="499"/>
    </row>
    <row r="34" spans="2:20">
      <c r="B34" s="715" t="s">
        <v>410</v>
      </c>
      <c r="C34" s="716">
        <v>1038</v>
      </c>
      <c r="D34" s="717" t="s">
        <v>411</v>
      </c>
      <c r="E34" s="718" t="s">
        <v>412</v>
      </c>
      <c r="F34" s="719"/>
      <c r="G34" s="720" t="s">
        <v>413</v>
      </c>
      <c r="H34" s="496" t="s">
        <v>271</v>
      </c>
      <c r="I34" s="496" t="s">
        <v>271</v>
      </c>
      <c r="J34" s="496" t="s">
        <v>271</v>
      </c>
      <c r="K34" s="496" t="s">
        <v>272</v>
      </c>
      <c r="L34" s="497" t="s">
        <v>70</v>
      </c>
      <c r="M34" s="497" t="s">
        <v>70</v>
      </c>
      <c r="N34" s="498" t="s">
        <v>271</v>
      </c>
      <c r="O34" s="568" t="s">
        <v>271</v>
      </c>
      <c r="P34" s="475"/>
      <c r="S34" s="499"/>
      <c r="T34" s="499"/>
    </row>
    <row r="35" spans="2:20" ht="15.75" customHeight="1">
      <c r="B35" s="569" t="s">
        <v>414</v>
      </c>
      <c r="C35" s="471">
        <v>8105</v>
      </c>
      <c r="D35" s="585"/>
      <c r="E35" s="628" t="s">
        <v>415</v>
      </c>
      <c r="F35" s="630">
        <v>29.85</v>
      </c>
      <c r="G35" s="559">
        <v>30.85</v>
      </c>
      <c r="H35" s="500" t="s">
        <v>271</v>
      </c>
      <c r="I35" s="500" t="s">
        <v>271</v>
      </c>
      <c r="J35" s="500" t="s">
        <v>271</v>
      </c>
      <c r="K35" s="496" t="s">
        <v>272</v>
      </c>
      <c r="L35" s="497" t="s">
        <v>70</v>
      </c>
      <c r="M35" s="497" t="s">
        <v>70</v>
      </c>
      <c r="N35" s="497" t="s">
        <v>271</v>
      </c>
      <c r="O35" s="568" t="s">
        <v>271</v>
      </c>
      <c r="P35" s="475"/>
    </row>
    <row r="36" spans="2:20">
      <c r="B36" s="570" t="s">
        <v>416</v>
      </c>
      <c r="C36" s="571">
        <v>8090</v>
      </c>
      <c r="D36" s="625">
        <v>8090</v>
      </c>
      <c r="E36" s="633" t="s">
        <v>372</v>
      </c>
      <c r="F36" s="631" t="s">
        <v>417</v>
      </c>
      <c r="G36" s="572" t="s">
        <v>417</v>
      </c>
      <c r="H36" s="573" t="s">
        <v>271</v>
      </c>
      <c r="I36" s="573" t="s">
        <v>271</v>
      </c>
      <c r="J36" s="573" t="s">
        <v>271</v>
      </c>
      <c r="K36" s="573" t="s">
        <v>272</v>
      </c>
      <c r="L36" s="574" t="s">
        <v>70</v>
      </c>
      <c r="M36" s="574" t="s">
        <v>70</v>
      </c>
      <c r="N36" s="574" t="s">
        <v>271</v>
      </c>
      <c r="O36" s="575" t="s">
        <v>271</v>
      </c>
      <c r="P36" s="475"/>
    </row>
    <row r="37" spans="2:20">
      <c r="B37" s="503"/>
      <c r="C37" s="504"/>
      <c r="D37" s="504"/>
      <c r="E37" s="504"/>
      <c r="F37" s="505"/>
      <c r="G37" s="505"/>
      <c r="H37" s="506"/>
      <c r="I37" s="506"/>
      <c r="J37" s="506"/>
      <c r="K37" s="506"/>
      <c r="L37" s="506"/>
      <c r="M37" s="506"/>
      <c r="N37" s="506"/>
      <c r="O37" s="507"/>
      <c r="P37" s="475"/>
    </row>
    <row r="38" spans="2:20" ht="17.25" customHeight="1">
      <c r="B38" s="645" t="s">
        <v>418</v>
      </c>
      <c r="C38" s="557"/>
      <c r="D38" s="557"/>
      <c r="E38" s="557"/>
      <c r="F38" s="557"/>
      <c r="G38" s="557"/>
      <c r="H38" s="557"/>
      <c r="I38" s="557"/>
      <c r="J38" s="557"/>
      <c r="K38" s="557"/>
      <c r="L38" s="557"/>
      <c r="M38" s="557"/>
      <c r="N38" s="557"/>
      <c r="O38" s="646"/>
      <c r="P38" s="475"/>
    </row>
    <row r="39" spans="2:20">
      <c r="B39" s="634" t="s">
        <v>419</v>
      </c>
      <c r="C39" s="561">
        <v>8700</v>
      </c>
      <c r="D39" s="561">
        <v>8700</v>
      </c>
      <c r="E39" s="632" t="s">
        <v>372</v>
      </c>
      <c r="F39" s="635">
        <v>19</v>
      </c>
      <c r="G39" s="636">
        <v>20</v>
      </c>
      <c r="H39" s="637" t="s">
        <v>271</v>
      </c>
      <c r="I39" s="637" t="s">
        <v>271</v>
      </c>
      <c r="J39" s="637" t="s">
        <v>271</v>
      </c>
      <c r="K39" s="637" t="s">
        <v>272</v>
      </c>
      <c r="L39" s="564" t="s">
        <v>70</v>
      </c>
      <c r="M39" s="564" t="s">
        <v>70</v>
      </c>
      <c r="N39" s="592" t="s">
        <v>271</v>
      </c>
      <c r="O39" s="638" t="s">
        <v>271</v>
      </c>
      <c r="P39" s="475"/>
    </row>
    <row r="40" spans="2:20">
      <c r="B40" s="569" t="s">
        <v>420</v>
      </c>
      <c r="C40" s="471">
        <v>8700</v>
      </c>
      <c r="D40" s="471">
        <v>8701</v>
      </c>
      <c r="E40" s="628" t="s">
        <v>372</v>
      </c>
      <c r="F40" s="578">
        <v>19</v>
      </c>
      <c r="G40" s="581">
        <v>20</v>
      </c>
      <c r="H40" s="579" t="s">
        <v>271</v>
      </c>
      <c r="I40" s="579" t="s">
        <v>271</v>
      </c>
      <c r="J40" s="579" t="s">
        <v>271</v>
      </c>
      <c r="K40" s="579" t="s">
        <v>272</v>
      </c>
      <c r="L40" s="497" t="s">
        <v>70</v>
      </c>
      <c r="M40" s="497" t="s">
        <v>70</v>
      </c>
      <c r="N40" s="509" t="s">
        <v>271</v>
      </c>
      <c r="O40" s="639" t="s">
        <v>271</v>
      </c>
      <c r="P40" s="475"/>
    </row>
    <row r="41" spans="2:20">
      <c r="B41" s="569" t="s">
        <v>421</v>
      </c>
      <c r="C41" s="471">
        <v>8700</v>
      </c>
      <c r="D41" s="471">
        <v>8702</v>
      </c>
      <c r="E41" s="628" t="s">
        <v>372</v>
      </c>
      <c r="F41" s="578">
        <v>19</v>
      </c>
      <c r="G41" s="581">
        <v>20</v>
      </c>
      <c r="H41" s="579" t="s">
        <v>271</v>
      </c>
      <c r="I41" s="579" t="s">
        <v>271</v>
      </c>
      <c r="J41" s="579" t="s">
        <v>271</v>
      </c>
      <c r="K41" s="579" t="s">
        <v>272</v>
      </c>
      <c r="L41" s="497" t="s">
        <v>70</v>
      </c>
      <c r="M41" s="497" t="s">
        <v>70</v>
      </c>
      <c r="N41" s="509" t="s">
        <v>271</v>
      </c>
      <c r="O41" s="639" t="s">
        <v>271</v>
      </c>
      <c r="P41" s="475"/>
    </row>
    <row r="42" spans="2:20">
      <c r="B42" s="569" t="s">
        <v>422</v>
      </c>
      <c r="C42" s="471">
        <v>8700</v>
      </c>
      <c r="D42" s="471">
        <v>8703</v>
      </c>
      <c r="E42" s="628" t="s">
        <v>372</v>
      </c>
      <c r="F42" s="578">
        <v>19</v>
      </c>
      <c r="G42" s="581">
        <v>20</v>
      </c>
      <c r="H42" s="579" t="s">
        <v>271</v>
      </c>
      <c r="I42" s="579" t="s">
        <v>271</v>
      </c>
      <c r="J42" s="579" t="s">
        <v>271</v>
      </c>
      <c r="K42" s="579" t="s">
        <v>272</v>
      </c>
      <c r="L42" s="497" t="s">
        <v>70</v>
      </c>
      <c r="M42" s="497" t="s">
        <v>70</v>
      </c>
      <c r="N42" s="509" t="s">
        <v>271</v>
      </c>
      <c r="O42" s="639" t="s">
        <v>271</v>
      </c>
      <c r="P42" s="475"/>
    </row>
    <row r="43" spans="2:20">
      <c r="B43" s="569" t="s">
        <v>423</v>
      </c>
      <c r="C43" s="471">
        <v>8700</v>
      </c>
      <c r="D43" s="471">
        <v>8704</v>
      </c>
      <c r="E43" s="628" t="s">
        <v>372</v>
      </c>
      <c r="F43" s="578">
        <v>19</v>
      </c>
      <c r="G43" s="581">
        <v>20</v>
      </c>
      <c r="H43" s="579" t="s">
        <v>271</v>
      </c>
      <c r="I43" s="579" t="s">
        <v>271</v>
      </c>
      <c r="J43" s="579" t="s">
        <v>271</v>
      </c>
      <c r="K43" s="579" t="s">
        <v>272</v>
      </c>
      <c r="L43" s="497" t="s">
        <v>70</v>
      </c>
      <c r="M43" s="497" t="s">
        <v>70</v>
      </c>
      <c r="N43" s="509" t="s">
        <v>271</v>
      </c>
      <c r="O43" s="639" t="s">
        <v>271</v>
      </c>
      <c r="P43" s="475"/>
    </row>
    <row r="44" spans="2:20">
      <c r="B44" s="569" t="s">
        <v>424</v>
      </c>
      <c r="C44" s="471">
        <v>8710</v>
      </c>
      <c r="D44" s="580"/>
      <c r="E44" s="628" t="s">
        <v>372</v>
      </c>
      <c r="F44" s="578">
        <v>582.35472019897088</v>
      </c>
      <c r="G44" s="581" t="s">
        <v>425</v>
      </c>
      <c r="H44" s="579" t="s">
        <v>271</v>
      </c>
      <c r="I44" s="579" t="s">
        <v>271</v>
      </c>
      <c r="J44" s="579" t="s">
        <v>271</v>
      </c>
      <c r="K44" s="579" t="s">
        <v>272</v>
      </c>
      <c r="L44" s="497" t="s">
        <v>70</v>
      </c>
      <c r="M44" s="497" t="s">
        <v>70</v>
      </c>
      <c r="N44" s="509" t="s">
        <v>271</v>
      </c>
      <c r="O44" s="639" t="s">
        <v>271</v>
      </c>
      <c r="P44" s="475"/>
    </row>
    <row r="45" spans="2:20">
      <c r="B45" s="569" t="s">
        <v>426</v>
      </c>
      <c r="C45" s="471">
        <v>8710</v>
      </c>
      <c r="D45" s="580"/>
      <c r="E45" s="628" t="s">
        <v>372</v>
      </c>
      <c r="F45" s="578">
        <v>955.69000762943119</v>
      </c>
      <c r="G45" s="581" t="s">
        <v>427</v>
      </c>
      <c r="H45" s="579" t="s">
        <v>271</v>
      </c>
      <c r="I45" s="579" t="s">
        <v>271</v>
      </c>
      <c r="J45" s="579" t="s">
        <v>271</v>
      </c>
      <c r="K45" s="579" t="s">
        <v>272</v>
      </c>
      <c r="L45" s="497" t="s">
        <v>70</v>
      </c>
      <c r="M45" s="497" t="s">
        <v>70</v>
      </c>
      <c r="N45" s="509" t="s">
        <v>271</v>
      </c>
      <c r="O45" s="639" t="s">
        <v>271</v>
      </c>
      <c r="P45" s="475"/>
      <c r="Q45" s="510"/>
    </row>
    <row r="46" spans="2:20">
      <c r="B46" s="569" t="s">
        <v>428</v>
      </c>
      <c r="C46" s="471">
        <v>8710</v>
      </c>
      <c r="D46" s="580"/>
      <c r="E46" s="628" t="s">
        <v>372</v>
      </c>
      <c r="F46" s="578">
        <v>1420.8488609003934</v>
      </c>
      <c r="G46" s="581" t="s">
        <v>429</v>
      </c>
      <c r="H46" s="579" t="s">
        <v>271</v>
      </c>
      <c r="I46" s="579" t="s">
        <v>271</v>
      </c>
      <c r="J46" s="579" t="s">
        <v>271</v>
      </c>
      <c r="K46" s="579" t="s">
        <v>272</v>
      </c>
      <c r="L46" s="497" t="s">
        <v>70</v>
      </c>
      <c r="M46" s="497" t="s">
        <v>70</v>
      </c>
      <c r="N46" s="509" t="s">
        <v>271</v>
      </c>
      <c r="O46" s="639" t="s">
        <v>271</v>
      </c>
      <c r="P46" s="475"/>
    </row>
    <row r="47" spans="2:20">
      <c r="B47" s="569" t="s">
        <v>430</v>
      </c>
      <c r="C47" s="471">
        <v>8710</v>
      </c>
      <c r="D47" s="580"/>
      <c r="E47" s="628" t="s">
        <v>372</v>
      </c>
      <c r="F47" s="578">
        <v>1890.8405334261188</v>
      </c>
      <c r="G47" s="581" t="s">
        <v>431</v>
      </c>
      <c r="H47" s="579" t="s">
        <v>271</v>
      </c>
      <c r="I47" s="579" t="s">
        <v>271</v>
      </c>
      <c r="J47" s="579" t="s">
        <v>271</v>
      </c>
      <c r="K47" s="579" t="s">
        <v>272</v>
      </c>
      <c r="L47" s="497" t="s">
        <v>70</v>
      </c>
      <c r="M47" s="497" t="s">
        <v>70</v>
      </c>
      <c r="N47" s="509" t="s">
        <v>271</v>
      </c>
      <c r="O47" s="639" t="s">
        <v>271</v>
      </c>
      <c r="P47" s="475"/>
    </row>
    <row r="48" spans="2:20">
      <c r="B48" s="569" t="s">
        <v>432</v>
      </c>
      <c r="C48" s="471">
        <v>8710</v>
      </c>
      <c r="D48" s="580"/>
      <c r="E48" s="628" t="s">
        <v>372</v>
      </c>
      <c r="F48" s="578">
        <v>2355.9993866970808</v>
      </c>
      <c r="G48" s="581" t="s">
        <v>433</v>
      </c>
      <c r="H48" s="579" t="s">
        <v>271</v>
      </c>
      <c r="I48" s="579" t="s">
        <v>271</v>
      </c>
      <c r="J48" s="579" t="s">
        <v>271</v>
      </c>
      <c r="K48" s="579" t="s">
        <v>272</v>
      </c>
      <c r="L48" s="497" t="s">
        <v>70</v>
      </c>
      <c r="M48" s="497" t="s">
        <v>70</v>
      </c>
      <c r="N48" s="509" t="s">
        <v>271</v>
      </c>
      <c r="O48" s="639" t="s">
        <v>271</v>
      </c>
      <c r="P48" s="475"/>
    </row>
    <row r="49" spans="2:17">
      <c r="B49" s="569" t="s">
        <v>434</v>
      </c>
      <c r="C49" s="471">
        <v>8710</v>
      </c>
      <c r="D49" s="580"/>
      <c r="E49" s="628" t="s">
        <v>372</v>
      </c>
      <c r="F49" s="578">
        <v>2822.3664447817332</v>
      </c>
      <c r="G49" s="581" t="s">
        <v>435</v>
      </c>
      <c r="H49" s="579" t="s">
        <v>271</v>
      </c>
      <c r="I49" s="579" t="s">
        <v>271</v>
      </c>
      <c r="J49" s="579" t="s">
        <v>271</v>
      </c>
      <c r="K49" s="579" t="s">
        <v>272</v>
      </c>
      <c r="L49" s="497" t="s">
        <v>70</v>
      </c>
      <c r="M49" s="497" t="s">
        <v>70</v>
      </c>
      <c r="N49" s="509" t="s">
        <v>271</v>
      </c>
      <c r="O49" s="639" t="s">
        <v>271</v>
      </c>
      <c r="P49" s="475"/>
    </row>
    <row r="50" spans="2:17" ht="12" customHeight="1">
      <c r="B50" s="569" t="s">
        <v>436</v>
      </c>
      <c r="C50" s="471">
        <v>8710</v>
      </c>
      <c r="D50" s="582"/>
      <c r="E50" s="628" t="s">
        <v>372</v>
      </c>
      <c r="F50" s="578">
        <v>384.20913075367775</v>
      </c>
      <c r="G50" s="581" t="s">
        <v>437</v>
      </c>
      <c r="H50" s="579" t="s">
        <v>271</v>
      </c>
      <c r="I50" s="579" t="s">
        <v>271</v>
      </c>
      <c r="J50" s="579" t="s">
        <v>271</v>
      </c>
      <c r="K50" s="579" t="s">
        <v>272</v>
      </c>
      <c r="L50" s="497" t="s">
        <v>70</v>
      </c>
      <c r="M50" s="497" t="s">
        <v>70</v>
      </c>
      <c r="N50" s="509" t="s">
        <v>271</v>
      </c>
      <c r="O50" s="639" t="s">
        <v>271</v>
      </c>
      <c r="P50" s="475"/>
      <c r="Q50" s="511"/>
    </row>
    <row r="51" spans="2:17" ht="13.5" customHeight="1">
      <c r="B51" s="569" t="s">
        <v>438</v>
      </c>
      <c r="C51" s="471">
        <v>8710</v>
      </c>
      <c r="D51" s="582"/>
      <c r="E51" s="628" t="s">
        <v>372</v>
      </c>
      <c r="F51" s="578">
        <v>630.68291274660328</v>
      </c>
      <c r="G51" s="581" t="s">
        <v>439</v>
      </c>
      <c r="H51" s="579" t="s">
        <v>271</v>
      </c>
      <c r="I51" s="579" t="s">
        <v>271</v>
      </c>
      <c r="J51" s="579" t="s">
        <v>271</v>
      </c>
      <c r="K51" s="579" t="s">
        <v>272</v>
      </c>
      <c r="L51" s="497" t="s">
        <v>70</v>
      </c>
      <c r="M51" s="497" t="s">
        <v>70</v>
      </c>
      <c r="N51" s="509" t="s">
        <v>271</v>
      </c>
      <c r="O51" s="639" t="s">
        <v>271</v>
      </c>
      <c r="P51" s="475"/>
      <c r="Q51" s="511"/>
    </row>
    <row r="52" spans="2:17">
      <c r="B52" s="569" t="s">
        <v>440</v>
      </c>
      <c r="C52" s="471">
        <v>8710</v>
      </c>
      <c r="D52" s="582"/>
      <c r="E52" s="628" t="s">
        <v>372</v>
      </c>
      <c r="F52" s="578">
        <v>937.56693542406913</v>
      </c>
      <c r="G52" s="581" t="s">
        <v>441</v>
      </c>
      <c r="H52" s="579" t="s">
        <v>271</v>
      </c>
      <c r="I52" s="579" t="s">
        <v>271</v>
      </c>
      <c r="J52" s="579" t="s">
        <v>271</v>
      </c>
      <c r="K52" s="579" t="s">
        <v>272</v>
      </c>
      <c r="L52" s="497" t="s">
        <v>70</v>
      </c>
      <c r="M52" s="497" t="s">
        <v>70</v>
      </c>
      <c r="N52" s="509" t="s">
        <v>271</v>
      </c>
      <c r="O52" s="639" t="s">
        <v>271</v>
      </c>
      <c r="P52" s="475"/>
      <c r="Q52" s="511"/>
    </row>
    <row r="53" spans="2:17">
      <c r="B53" s="569" t="s">
        <v>442</v>
      </c>
      <c r="C53" s="471">
        <v>8710</v>
      </c>
      <c r="D53" s="580"/>
      <c r="E53" s="628" t="s">
        <v>372</v>
      </c>
      <c r="F53" s="578">
        <v>1248.0755725426075</v>
      </c>
      <c r="G53" s="581" t="s">
        <v>443</v>
      </c>
      <c r="H53" s="579" t="s">
        <v>271</v>
      </c>
      <c r="I53" s="579" t="s">
        <v>271</v>
      </c>
      <c r="J53" s="579" t="s">
        <v>271</v>
      </c>
      <c r="K53" s="579" t="s">
        <v>272</v>
      </c>
      <c r="L53" s="497" t="s">
        <v>70</v>
      </c>
      <c r="M53" s="497" t="s">
        <v>70</v>
      </c>
      <c r="N53" s="509" t="s">
        <v>271</v>
      </c>
      <c r="O53" s="639" t="s">
        <v>271</v>
      </c>
      <c r="P53" s="475"/>
      <c r="Q53" s="512"/>
    </row>
    <row r="54" spans="2:17">
      <c r="B54" s="569" t="s">
        <v>444</v>
      </c>
      <c r="C54" s="471">
        <v>8710</v>
      </c>
      <c r="D54" s="580"/>
      <c r="E54" s="628" t="s">
        <v>372</v>
      </c>
      <c r="F54" s="578">
        <v>1554.9595952200732</v>
      </c>
      <c r="G54" s="581" t="s">
        <v>445</v>
      </c>
      <c r="H54" s="579" t="s">
        <v>271</v>
      </c>
      <c r="I54" s="579" t="s">
        <v>271</v>
      </c>
      <c r="J54" s="579" t="s">
        <v>271</v>
      </c>
      <c r="K54" s="579" t="s">
        <v>272</v>
      </c>
      <c r="L54" s="497" t="s">
        <v>70</v>
      </c>
      <c r="M54" s="497" t="s">
        <v>70</v>
      </c>
      <c r="N54" s="509" t="s">
        <v>271</v>
      </c>
      <c r="O54" s="639" t="s">
        <v>271</v>
      </c>
      <c r="P54" s="475"/>
    </row>
    <row r="55" spans="2:17">
      <c r="B55" s="569" t="s">
        <v>446</v>
      </c>
      <c r="C55" s="471">
        <v>8710</v>
      </c>
      <c r="D55" s="580"/>
      <c r="E55" s="628" t="s">
        <v>372</v>
      </c>
      <c r="F55" s="583">
        <v>1863.05182271123</v>
      </c>
      <c r="G55" s="584" t="s">
        <v>447</v>
      </c>
      <c r="H55" s="579" t="s">
        <v>271</v>
      </c>
      <c r="I55" s="579" t="s">
        <v>271</v>
      </c>
      <c r="J55" s="579" t="s">
        <v>271</v>
      </c>
      <c r="K55" s="579" t="s">
        <v>272</v>
      </c>
      <c r="L55" s="497" t="s">
        <v>70</v>
      </c>
      <c r="M55" s="497" t="s">
        <v>70</v>
      </c>
      <c r="N55" s="509" t="s">
        <v>271</v>
      </c>
      <c r="O55" s="639" t="s">
        <v>271</v>
      </c>
      <c r="P55" s="475"/>
    </row>
    <row r="56" spans="2:17">
      <c r="B56" s="569" t="s">
        <v>448</v>
      </c>
      <c r="C56" s="471">
        <v>8092</v>
      </c>
      <c r="D56" s="585">
        <v>8092</v>
      </c>
      <c r="E56" s="628" t="s">
        <v>372</v>
      </c>
      <c r="F56" s="578" t="s">
        <v>417</v>
      </c>
      <c r="G56" s="578" t="s">
        <v>417</v>
      </c>
      <c r="H56" s="500" t="s">
        <v>271</v>
      </c>
      <c r="I56" s="500" t="s">
        <v>271</v>
      </c>
      <c r="J56" s="500" t="s">
        <v>271</v>
      </c>
      <c r="K56" s="579" t="s">
        <v>272</v>
      </c>
      <c r="L56" s="497" t="s">
        <v>70</v>
      </c>
      <c r="M56" s="497" t="s">
        <v>70</v>
      </c>
      <c r="N56" s="497" t="s">
        <v>271</v>
      </c>
      <c r="O56" s="640" t="s">
        <v>271</v>
      </c>
      <c r="P56" s="475"/>
    </row>
    <row r="57" spans="2:17">
      <c r="B57" s="569" t="s">
        <v>449</v>
      </c>
      <c r="C57" s="471">
        <v>8035</v>
      </c>
      <c r="D57" s="471"/>
      <c r="E57" s="628" t="s">
        <v>372</v>
      </c>
      <c r="F57" s="586">
        <v>0.20918661351374704</v>
      </c>
      <c r="G57" s="587" t="s">
        <v>450</v>
      </c>
      <c r="H57" s="500" t="s">
        <v>271</v>
      </c>
      <c r="I57" s="497" t="s">
        <v>451</v>
      </c>
      <c r="J57" s="497" t="s">
        <v>451</v>
      </c>
      <c r="K57" s="579" t="s">
        <v>272</v>
      </c>
      <c r="L57" s="497" t="s">
        <v>70</v>
      </c>
      <c r="M57" s="497" t="s">
        <v>70</v>
      </c>
      <c r="N57" s="497" t="s">
        <v>271</v>
      </c>
      <c r="O57" s="640" t="s">
        <v>271</v>
      </c>
      <c r="P57" s="475"/>
    </row>
    <row r="58" spans="2:17">
      <c r="B58" s="569" t="s">
        <v>452</v>
      </c>
      <c r="C58" s="471">
        <v>8036</v>
      </c>
      <c r="D58" s="471"/>
      <c r="E58" s="628" t="s">
        <v>372</v>
      </c>
      <c r="F58" s="588">
        <v>0.13976316491907306</v>
      </c>
      <c r="G58" s="587" t="s">
        <v>453</v>
      </c>
      <c r="H58" s="500" t="s">
        <v>271</v>
      </c>
      <c r="I58" s="497" t="s">
        <v>451</v>
      </c>
      <c r="J58" s="497" t="s">
        <v>451</v>
      </c>
      <c r="K58" s="579" t="s">
        <v>272</v>
      </c>
      <c r="L58" s="497" t="s">
        <v>70</v>
      </c>
      <c r="M58" s="497" t="s">
        <v>70</v>
      </c>
      <c r="N58" s="497" t="s">
        <v>271</v>
      </c>
      <c r="O58" s="640" t="s">
        <v>271</v>
      </c>
      <c r="P58" s="475"/>
    </row>
    <row r="59" spans="2:17">
      <c r="B59" s="569" t="s">
        <v>454</v>
      </c>
      <c r="C59" s="471">
        <v>8037</v>
      </c>
      <c r="D59" s="471"/>
      <c r="E59" s="628" t="s">
        <v>372</v>
      </c>
      <c r="F59" s="588">
        <v>0.13976316491907306</v>
      </c>
      <c r="G59" s="587" t="s">
        <v>450</v>
      </c>
      <c r="H59" s="500" t="s">
        <v>271</v>
      </c>
      <c r="I59" s="497" t="s">
        <v>451</v>
      </c>
      <c r="J59" s="497" t="s">
        <v>451</v>
      </c>
      <c r="K59" s="579" t="s">
        <v>272</v>
      </c>
      <c r="L59" s="497" t="s">
        <v>70</v>
      </c>
      <c r="M59" s="497" t="s">
        <v>70</v>
      </c>
      <c r="N59" s="497" t="s">
        <v>271</v>
      </c>
      <c r="O59" s="640" t="s">
        <v>271</v>
      </c>
      <c r="P59" s="475"/>
    </row>
    <row r="60" spans="2:17">
      <c r="B60" s="569" t="s">
        <v>455</v>
      </c>
      <c r="C60" s="471">
        <v>8038</v>
      </c>
      <c r="D60" s="471"/>
      <c r="E60" s="628" t="s">
        <v>372</v>
      </c>
      <c r="F60" s="588">
        <v>0.20918661351374704</v>
      </c>
      <c r="G60" s="587" t="s">
        <v>450</v>
      </c>
      <c r="H60" s="500" t="s">
        <v>271</v>
      </c>
      <c r="I60" s="497" t="s">
        <v>451</v>
      </c>
      <c r="J60" s="497" t="s">
        <v>451</v>
      </c>
      <c r="K60" s="579" t="s">
        <v>272</v>
      </c>
      <c r="L60" s="497" t="s">
        <v>70</v>
      </c>
      <c r="M60" s="497" t="s">
        <v>70</v>
      </c>
      <c r="N60" s="497" t="s">
        <v>271</v>
      </c>
      <c r="O60" s="640" t="s">
        <v>271</v>
      </c>
      <c r="P60" s="475"/>
    </row>
    <row r="61" spans="2:17">
      <c r="B61" s="570" t="s">
        <v>456</v>
      </c>
      <c r="C61" s="571">
        <v>8039</v>
      </c>
      <c r="D61" s="571"/>
      <c r="E61" s="633" t="s">
        <v>372</v>
      </c>
      <c r="F61" s="641">
        <v>0.13976316491907306</v>
      </c>
      <c r="G61" s="642" t="s">
        <v>453</v>
      </c>
      <c r="H61" s="573" t="s">
        <v>271</v>
      </c>
      <c r="I61" s="574" t="s">
        <v>451</v>
      </c>
      <c r="J61" s="574" t="s">
        <v>451</v>
      </c>
      <c r="K61" s="643" t="s">
        <v>272</v>
      </c>
      <c r="L61" s="574" t="s">
        <v>70</v>
      </c>
      <c r="M61" s="574" t="s">
        <v>70</v>
      </c>
      <c r="N61" s="574" t="s">
        <v>271</v>
      </c>
      <c r="O61" s="644" t="s">
        <v>271</v>
      </c>
      <c r="P61" s="475"/>
    </row>
    <row r="62" spans="2:17">
      <c r="B62" s="503"/>
      <c r="C62" s="504"/>
      <c r="D62" s="504"/>
      <c r="E62" s="504"/>
      <c r="F62" s="515"/>
      <c r="G62" s="515"/>
      <c r="H62" s="506"/>
      <c r="I62" s="516"/>
      <c r="J62" s="516"/>
      <c r="K62" s="516"/>
      <c r="L62" s="506"/>
      <c r="M62" s="506"/>
      <c r="N62" s="506"/>
      <c r="O62" s="507"/>
      <c r="P62" s="475"/>
    </row>
    <row r="63" spans="2:17">
      <c r="B63" s="459" t="s">
        <v>457</v>
      </c>
      <c r="C63" s="527"/>
      <c r="D63" s="527"/>
      <c r="E63" s="527"/>
      <c r="F63" s="527"/>
      <c r="G63" s="527"/>
      <c r="H63" s="527"/>
      <c r="I63" s="527"/>
      <c r="J63" s="527"/>
      <c r="K63" s="527"/>
      <c r="L63" s="527"/>
      <c r="M63" s="527"/>
      <c r="N63" s="527"/>
      <c r="O63" s="462"/>
      <c r="P63" s="475"/>
    </row>
    <row r="64" spans="2:17">
      <c r="B64" s="470" t="s">
        <v>458</v>
      </c>
      <c r="C64" s="471">
        <v>8900</v>
      </c>
      <c r="D64" s="471" t="s">
        <v>70</v>
      </c>
      <c r="E64" s="471" t="s">
        <v>372</v>
      </c>
      <c r="F64" s="519">
        <v>4.0999999999999996</v>
      </c>
      <c r="G64" s="519">
        <v>4.2</v>
      </c>
      <c r="H64" s="520" t="s">
        <v>70</v>
      </c>
      <c r="I64" s="520" t="s">
        <v>70</v>
      </c>
      <c r="J64" s="520" t="s">
        <v>70</v>
      </c>
      <c r="K64" s="520" t="s">
        <v>272</v>
      </c>
      <c r="L64" s="520" t="s">
        <v>271</v>
      </c>
      <c r="M64" s="520" t="s">
        <v>271</v>
      </c>
      <c r="N64" s="520" t="s">
        <v>70</v>
      </c>
      <c r="O64" s="521" t="s">
        <v>70</v>
      </c>
      <c r="P64" s="475"/>
    </row>
    <row r="65" spans="2:18">
      <c r="B65" s="513" t="s">
        <v>459</v>
      </c>
      <c r="C65" s="514">
        <v>8077</v>
      </c>
      <c r="D65" s="514" t="s">
        <v>70</v>
      </c>
      <c r="E65" s="514" t="s">
        <v>372</v>
      </c>
      <c r="F65" s="539">
        <v>4.0999999999999996</v>
      </c>
      <c r="G65" s="539">
        <v>4.2</v>
      </c>
      <c r="H65" s="525" t="s">
        <v>271</v>
      </c>
      <c r="I65" s="525" t="s">
        <v>271</v>
      </c>
      <c r="J65" s="525" t="s">
        <v>271</v>
      </c>
      <c r="K65" s="525" t="s">
        <v>272</v>
      </c>
      <c r="L65" s="525" t="s">
        <v>70</v>
      </c>
      <c r="M65" s="525" t="s">
        <v>70</v>
      </c>
      <c r="N65" s="525" t="s">
        <v>70</v>
      </c>
      <c r="O65" s="526" t="s">
        <v>70</v>
      </c>
      <c r="P65" s="475"/>
    </row>
    <row r="66" spans="2:18">
      <c r="B66" s="517" t="s">
        <v>460</v>
      </c>
      <c r="C66" s="466">
        <v>8901</v>
      </c>
      <c r="D66" s="466" t="s">
        <v>70</v>
      </c>
      <c r="E66" s="466" t="s">
        <v>372</v>
      </c>
      <c r="F66" s="518">
        <v>6</v>
      </c>
      <c r="G66" s="518">
        <v>6.2</v>
      </c>
      <c r="H66" s="468" t="s">
        <v>70</v>
      </c>
      <c r="I66" s="468" t="s">
        <v>70</v>
      </c>
      <c r="J66" s="468" t="s">
        <v>70</v>
      </c>
      <c r="K66" s="468" t="s">
        <v>272</v>
      </c>
      <c r="L66" s="468" t="s">
        <v>271</v>
      </c>
      <c r="M66" s="468" t="s">
        <v>271</v>
      </c>
      <c r="N66" s="468" t="s">
        <v>70</v>
      </c>
      <c r="O66" s="469" t="s">
        <v>70</v>
      </c>
      <c r="P66" s="475"/>
    </row>
    <row r="67" spans="2:18">
      <c r="B67" s="501" t="s">
        <v>461</v>
      </c>
      <c r="C67" s="502">
        <v>8078</v>
      </c>
      <c r="D67" s="502" t="s">
        <v>70</v>
      </c>
      <c r="E67" s="502" t="s">
        <v>372</v>
      </c>
      <c r="F67" s="544">
        <v>6</v>
      </c>
      <c r="G67" s="544">
        <v>6.2</v>
      </c>
      <c r="H67" s="533" t="s">
        <v>271</v>
      </c>
      <c r="I67" s="533" t="s">
        <v>271</v>
      </c>
      <c r="J67" s="533" t="s">
        <v>271</v>
      </c>
      <c r="K67" s="533" t="s">
        <v>272</v>
      </c>
      <c r="L67" s="533" t="s">
        <v>70</v>
      </c>
      <c r="M67" s="533" t="s">
        <v>70</v>
      </c>
      <c r="N67" s="533" t="s">
        <v>70</v>
      </c>
      <c r="O67" s="534" t="s">
        <v>70</v>
      </c>
      <c r="P67" s="475"/>
    </row>
    <row r="68" spans="2:18">
      <c r="B68" s="517" t="s">
        <v>462</v>
      </c>
      <c r="C68" s="466">
        <v>8903</v>
      </c>
      <c r="D68" s="466" t="s">
        <v>70</v>
      </c>
      <c r="E68" s="466" t="s">
        <v>372</v>
      </c>
      <c r="F68" s="518">
        <v>10.9</v>
      </c>
      <c r="G68" s="518">
        <v>11.25</v>
      </c>
      <c r="H68" s="468" t="s">
        <v>70</v>
      </c>
      <c r="I68" s="468" t="s">
        <v>70</v>
      </c>
      <c r="J68" s="468" t="s">
        <v>70</v>
      </c>
      <c r="K68" s="468" t="s">
        <v>272</v>
      </c>
      <c r="L68" s="468" t="s">
        <v>271</v>
      </c>
      <c r="M68" s="468" t="s">
        <v>271</v>
      </c>
      <c r="N68" s="468" t="s">
        <v>70</v>
      </c>
      <c r="O68" s="469" t="s">
        <v>70</v>
      </c>
      <c r="P68" s="475"/>
      <c r="R68" s="522"/>
    </row>
    <row r="69" spans="2:18">
      <c r="B69" s="470" t="s">
        <v>463</v>
      </c>
      <c r="C69" s="471">
        <v>8079</v>
      </c>
      <c r="D69" s="471" t="s">
        <v>70</v>
      </c>
      <c r="E69" s="471" t="s">
        <v>372</v>
      </c>
      <c r="F69" s="519">
        <v>10.9</v>
      </c>
      <c r="G69" s="519">
        <v>11.25</v>
      </c>
      <c r="H69" s="520" t="s">
        <v>271</v>
      </c>
      <c r="I69" s="520" t="s">
        <v>271</v>
      </c>
      <c r="J69" s="520" t="s">
        <v>271</v>
      </c>
      <c r="K69" s="520" t="s">
        <v>272</v>
      </c>
      <c r="L69" s="520" t="s">
        <v>70</v>
      </c>
      <c r="M69" s="520" t="s">
        <v>70</v>
      </c>
      <c r="N69" s="520" t="s">
        <v>70</v>
      </c>
      <c r="O69" s="531" t="s">
        <v>464</v>
      </c>
      <c r="P69" s="475"/>
      <c r="R69" s="522"/>
    </row>
    <row r="70" spans="2:18">
      <c r="B70" s="470" t="s">
        <v>465</v>
      </c>
      <c r="C70" s="471">
        <v>8902</v>
      </c>
      <c r="D70" s="471" t="s">
        <v>70</v>
      </c>
      <c r="E70" s="471" t="s">
        <v>372</v>
      </c>
      <c r="F70" s="519">
        <v>8.1</v>
      </c>
      <c r="G70" s="519">
        <v>8.35</v>
      </c>
      <c r="H70" s="520" t="s">
        <v>70</v>
      </c>
      <c r="I70" s="520" t="s">
        <v>70</v>
      </c>
      <c r="J70" s="520" t="s">
        <v>70</v>
      </c>
      <c r="K70" s="520" t="s">
        <v>272</v>
      </c>
      <c r="L70" s="520" t="s">
        <v>271</v>
      </c>
      <c r="M70" s="520" t="s">
        <v>271</v>
      </c>
      <c r="N70" s="520" t="s">
        <v>70</v>
      </c>
      <c r="O70" s="521" t="s">
        <v>70</v>
      </c>
      <c r="P70" s="475"/>
      <c r="R70" s="522"/>
    </row>
    <row r="71" spans="2:18">
      <c r="B71" s="470" t="s">
        <v>466</v>
      </c>
      <c r="C71" s="471">
        <v>8075</v>
      </c>
      <c r="D71" s="471" t="s">
        <v>70</v>
      </c>
      <c r="E71" s="471" t="s">
        <v>372</v>
      </c>
      <c r="F71" s="519">
        <v>8.1</v>
      </c>
      <c r="G71" s="519">
        <v>8.35</v>
      </c>
      <c r="H71" s="520" t="s">
        <v>271</v>
      </c>
      <c r="I71" s="520" t="s">
        <v>271</v>
      </c>
      <c r="J71" s="520" t="s">
        <v>271</v>
      </c>
      <c r="K71" s="520" t="s">
        <v>272</v>
      </c>
      <c r="L71" s="520" t="s">
        <v>70</v>
      </c>
      <c r="M71" s="520" t="s">
        <v>70</v>
      </c>
      <c r="N71" s="520" t="s">
        <v>70</v>
      </c>
      <c r="O71" s="531" t="s">
        <v>464</v>
      </c>
      <c r="P71" s="475"/>
      <c r="R71" s="522"/>
    </row>
    <row r="72" spans="2:18">
      <c r="B72" s="524" t="s">
        <v>467</v>
      </c>
      <c r="C72" s="471">
        <v>8635</v>
      </c>
      <c r="D72" s="471" t="s">
        <v>70</v>
      </c>
      <c r="E72" s="471" t="s">
        <v>415</v>
      </c>
      <c r="F72" s="523">
        <v>10.1</v>
      </c>
      <c r="G72" s="523">
        <f>G64+G66</f>
        <v>10.4</v>
      </c>
      <c r="H72" s="520" t="s">
        <v>70</v>
      </c>
      <c r="I72" s="520" t="s">
        <v>70</v>
      </c>
      <c r="J72" s="520" t="s">
        <v>271</v>
      </c>
      <c r="K72" s="520" t="s">
        <v>272</v>
      </c>
      <c r="L72" s="520" t="s">
        <v>271</v>
      </c>
      <c r="M72" s="520" t="s">
        <v>271</v>
      </c>
      <c r="N72" s="520"/>
      <c r="O72" s="521"/>
      <c r="P72" s="475"/>
      <c r="R72" s="522"/>
    </row>
    <row r="73" spans="2:18">
      <c r="B73" s="524" t="s">
        <v>468</v>
      </c>
      <c r="C73" s="471">
        <v>8636</v>
      </c>
      <c r="D73" s="471" t="s">
        <v>70</v>
      </c>
      <c r="E73" s="471" t="s">
        <v>469</v>
      </c>
      <c r="F73" s="523">
        <v>15</v>
      </c>
      <c r="G73" s="523">
        <f>G68+G64</f>
        <v>15.45</v>
      </c>
      <c r="H73" s="520" t="s">
        <v>70</v>
      </c>
      <c r="I73" s="520" t="s">
        <v>70</v>
      </c>
      <c r="J73" s="520" t="s">
        <v>271</v>
      </c>
      <c r="K73" s="520" t="s">
        <v>272</v>
      </c>
      <c r="L73" s="520" t="s">
        <v>271</v>
      </c>
      <c r="M73" s="520" t="s">
        <v>271</v>
      </c>
      <c r="N73" s="520"/>
      <c r="O73" s="521"/>
      <c r="P73" s="475"/>
      <c r="R73" s="522"/>
    </row>
    <row r="74" spans="2:18">
      <c r="B74" s="524" t="s">
        <v>470</v>
      </c>
      <c r="C74" s="471"/>
      <c r="D74" s="471" t="s">
        <v>70</v>
      </c>
      <c r="E74" s="471" t="s">
        <v>415</v>
      </c>
      <c r="F74" s="523">
        <v>8.1</v>
      </c>
      <c r="G74" s="523">
        <v>8.35</v>
      </c>
      <c r="H74" s="520" t="s">
        <v>70</v>
      </c>
      <c r="I74" s="520" t="s">
        <v>70</v>
      </c>
      <c r="J74" s="520" t="s">
        <v>271</v>
      </c>
      <c r="K74" s="520" t="s">
        <v>272</v>
      </c>
      <c r="L74" s="520" t="s">
        <v>271</v>
      </c>
      <c r="M74" s="520" t="s">
        <v>271</v>
      </c>
      <c r="N74" s="520"/>
      <c r="O74" s="521"/>
      <c r="P74" s="475"/>
      <c r="R74" s="522"/>
    </row>
    <row r="75" spans="2:18">
      <c r="B75" s="545" t="s">
        <v>471</v>
      </c>
      <c r="C75" s="502"/>
      <c r="D75" s="471" t="s">
        <v>70</v>
      </c>
      <c r="E75" s="514" t="s">
        <v>415</v>
      </c>
      <c r="F75" s="546">
        <v>10.9</v>
      </c>
      <c r="G75" s="546">
        <v>11.25</v>
      </c>
      <c r="H75" s="533" t="s">
        <v>70</v>
      </c>
      <c r="I75" s="533" t="s">
        <v>70</v>
      </c>
      <c r="J75" s="533" t="s">
        <v>271</v>
      </c>
      <c r="K75" s="533" t="s">
        <v>272</v>
      </c>
      <c r="L75" s="533" t="s">
        <v>271</v>
      </c>
      <c r="M75" s="533" t="s">
        <v>271</v>
      </c>
      <c r="N75" s="533"/>
      <c r="O75" s="534"/>
      <c r="P75" s="475"/>
      <c r="R75" s="522"/>
    </row>
    <row r="76" spans="2:18">
      <c r="B76" s="517" t="s">
        <v>472</v>
      </c>
      <c r="C76" s="466">
        <v>8730</v>
      </c>
      <c r="D76" s="466" t="s">
        <v>70</v>
      </c>
      <c r="E76" s="466" t="s">
        <v>415</v>
      </c>
      <c r="F76" s="518">
        <v>15.1</v>
      </c>
      <c r="G76" s="518" t="s">
        <v>473</v>
      </c>
      <c r="H76" s="535" t="s">
        <v>271</v>
      </c>
      <c r="I76" s="535" t="s">
        <v>271</v>
      </c>
      <c r="J76" s="535" t="s">
        <v>271</v>
      </c>
      <c r="K76" s="535" t="s">
        <v>271</v>
      </c>
      <c r="L76" s="468" t="s">
        <v>271</v>
      </c>
      <c r="M76" s="468" t="s">
        <v>271</v>
      </c>
      <c r="N76" s="468" t="s">
        <v>70</v>
      </c>
      <c r="O76" s="531" t="s">
        <v>464</v>
      </c>
      <c r="P76" s="475"/>
      <c r="R76" s="522"/>
    </row>
    <row r="77" spans="2:18">
      <c r="B77" s="470" t="s">
        <v>474</v>
      </c>
      <c r="C77" s="471">
        <v>8720</v>
      </c>
      <c r="D77" s="471" t="s">
        <v>70</v>
      </c>
      <c r="E77" s="471" t="s">
        <v>380</v>
      </c>
      <c r="F77" s="519">
        <v>23.9</v>
      </c>
      <c r="G77" s="519" t="s">
        <v>475</v>
      </c>
      <c r="H77" s="509" t="s">
        <v>271</v>
      </c>
      <c r="I77" s="509" t="s">
        <v>271</v>
      </c>
      <c r="J77" s="509" t="s">
        <v>271</v>
      </c>
      <c r="K77" s="509" t="s">
        <v>271</v>
      </c>
      <c r="L77" s="520" t="s">
        <v>271</v>
      </c>
      <c r="M77" s="520" t="s">
        <v>271</v>
      </c>
      <c r="N77" s="520" t="s">
        <v>70</v>
      </c>
      <c r="O77" s="531" t="s">
        <v>464</v>
      </c>
      <c r="P77" s="475"/>
      <c r="R77" s="499"/>
    </row>
    <row r="78" spans="2:18">
      <c r="B78" s="501" t="s">
        <v>476</v>
      </c>
      <c r="C78" s="502">
        <v>8740</v>
      </c>
      <c r="D78" s="502" t="s">
        <v>70</v>
      </c>
      <c r="E78" s="502" t="s">
        <v>372</v>
      </c>
      <c r="F78" s="544">
        <v>29.8</v>
      </c>
      <c r="G78" s="544" t="s">
        <v>477</v>
      </c>
      <c r="H78" s="547" t="s">
        <v>271</v>
      </c>
      <c r="I78" s="547" t="s">
        <v>271</v>
      </c>
      <c r="J78" s="547" t="s">
        <v>271</v>
      </c>
      <c r="K78" s="547" t="s">
        <v>271</v>
      </c>
      <c r="L78" s="533" t="s">
        <v>271</v>
      </c>
      <c r="M78" s="533" t="s">
        <v>271</v>
      </c>
      <c r="N78" s="533" t="s">
        <v>70</v>
      </c>
      <c r="O78" s="531" t="s">
        <v>464</v>
      </c>
      <c r="P78" s="475"/>
      <c r="R78" s="522"/>
    </row>
    <row r="79" spans="2:18">
      <c r="B79" s="517" t="s">
        <v>478</v>
      </c>
      <c r="C79" s="466">
        <v>8750</v>
      </c>
      <c r="D79" s="466" t="s">
        <v>70</v>
      </c>
      <c r="E79" s="466" t="s">
        <v>372</v>
      </c>
      <c r="F79" s="518">
        <v>4.75</v>
      </c>
      <c r="G79" s="518" t="s">
        <v>479</v>
      </c>
      <c r="H79" s="535" t="s">
        <v>271</v>
      </c>
      <c r="I79" s="535" t="s">
        <v>271</v>
      </c>
      <c r="J79" s="535" t="s">
        <v>271</v>
      </c>
      <c r="K79" s="535" t="s">
        <v>271</v>
      </c>
      <c r="L79" s="468" t="s">
        <v>271</v>
      </c>
      <c r="M79" s="468" t="s">
        <v>271</v>
      </c>
      <c r="N79" s="468" t="s">
        <v>70</v>
      </c>
      <c r="O79" s="469" t="s">
        <v>70</v>
      </c>
      <c r="P79" s="475"/>
      <c r="R79" s="522"/>
    </row>
    <row r="80" spans="2:18">
      <c r="B80" s="513" t="s">
        <v>480</v>
      </c>
      <c r="C80" s="514">
        <v>8760</v>
      </c>
      <c r="D80" s="514" t="s">
        <v>70</v>
      </c>
      <c r="E80" s="514" t="s">
        <v>372</v>
      </c>
      <c r="F80" s="539">
        <v>7.15</v>
      </c>
      <c r="G80" s="539" t="s">
        <v>481</v>
      </c>
      <c r="H80" s="612" t="s">
        <v>271</v>
      </c>
      <c r="I80" s="612" t="s">
        <v>271</v>
      </c>
      <c r="J80" s="612" t="s">
        <v>271</v>
      </c>
      <c r="K80" s="612" t="s">
        <v>271</v>
      </c>
      <c r="L80" s="525" t="s">
        <v>271</v>
      </c>
      <c r="M80" s="525" t="s">
        <v>271</v>
      </c>
      <c r="N80" s="525" t="s">
        <v>70</v>
      </c>
      <c r="O80" s="526" t="s">
        <v>70</v>
      </c>
      <c r="P80" s="475"/>
      <c r="R80" s="522"/>
    </row>
    <row r="81" spans="2:18">
      <c r="B81" s="604" t="s">
        <v>482</v>
      </c>
      <c r="C81" s="605">
        <v>427</v>
      </c>
      <c r="D81" s="605" t="s">
        <v>70</v>
      </c>
      <c r="E81" s="605" t="s">
        <v>415</v>
      </c>
      <c r="F81" s="606">
        <v>21.7</v>
      </c>
      <c r="G81" s="606">
        <v>22.9</v>
      </c>
      <c r="H81" s="592" t="s">
        <v>271</v>
      </c>
      <c r="I81" s="592" t="s">
        <v>271</v>
      </c>
      <c r="J81" s="592" t="s">
        <v>271</v>
      </c>
      <c r="K81" s="592" t="s">
        <v>271</v>
      </c>
      <c r="L81" s="593" t="s">
        <v>271</v>
      </c>
      <c r="M81" s="593" t="s">
        <v>271</v>
      </c>
      <c r="N81" s="592" t="s">
        <v>70</v>
      </c>
      <c r="O81" s="607" t="s">
        <v>464</v>
      </c>
      <c r="P81" s="475"/>
      <c r="R81" s="522"/>
    </row>
    <row r="82" spans="2:18">
      <c r="B82" s="608" t="s">
        <v>483</v>
      </c>
      <c r="C82" s="609">
        <v>428</v>
      </c>
      <c r="D82" s="609" t="s">
        <v>70</v>
      </c>
      <c r="E82" s="609" t="s">
        <v>415</v>
      </c>
      <c r="F82" s="610">
        <v>4.3</v>
      </c>
      <c r="G82" s="610">
        <v>4.5999999999999996</v>
      </c>
      <c r="H82" s="597" t="s">
        <v>271</v>
      </c>
      <c r="I82" s="597" t="s">
        <v>271</v>
      </c>
      <c r="J82" s="597" t="s">
        <v>271</v>
      </c>
      <c r="K82" s="597" t="s">
        <v>271</v>
      </c>
      <c r="L82" s="598" t="s">
        <v>271</v>
      </c>
      <c r="M82" s="598" t="s">
        <v>271</v>
      </c>
      <c r="N82" s="597"/>
      <c r="O82" s="611" t="s">
        <v>464</v>
      </c>
      <c r="P82" s="475"/>
      <c r="R82" s="522"/>
    </row>
    <row r="83" spans="2:18">
      <c r="B83" s="540" t="s">
        <v>484</v>
      </c>
      <c r="C83" s="541">
        <v>8043</v>
      </c>
      <c r="D83" s="541" t="s">
        <v>70</v>
      </c>
      <c r="E83" s="541" t="s">
        <v>415</v>
      </c>
      <c r="F83" s="548">
        <v>2.4</v>
      </c>
      <c r="G83" s="589" t="s">
        <v>485</v>
      </c>
      <c r="H83" s="508" t="s">
        <v>271</v>
      </c>
      <c r="I83" s="508" t="s">
        <v>70</v>
      </c>
      <c r="J83" s="508" t="s">
        <v>70</v>
      </c>
      <c r="K83" s="508" t="s">
        <v>486</v>
      </c>
      <c r="L83" s="542" t="s">
        <v>487</v>
      </c>
      <c r="M83" s="542" t="s">
        <v>487</v>
      </c>
      <c r="N83" s="542" t="s">
        <v>70</v>
      </c>
      <c r="O83" s="543" t="s">
        <v>70</v>
      </c>
      <c r="P83" s="475"/>
      <c r="R83" s="522"/>
    </row>
    <row r="84" spans="2:18">
      <c r="B84" s="501" t="s">
        <v>488</v>
      </c>
      <c r="C84" s="502">
        <v>8044</v>
      </c>
      <c r="D84" s="502" t="s">
        <v>70</v>
      </c>
      <c r="E84" s="502" t="s">
        <v>415</v>
      </c>
      <c r="F84" s="546">
        <v>5.95</v>
      </c>
      <c r="G84" s="590" t="s">
        <v>489</v>
      </c>
      <c r="H84" s="547" t="s">
        <v>271</v>
      </c>
      <c r="I84" s="547" t="s">
        <v>70</v>
      </c>
      <c r="J84" s="547" t="s">
        <v>70</v>
      </c>
      <c r="K84" s="547" t="s">
        <v>486</v>
      </c>
      <c r="L84" s="533" t="s">
        <v>487</v>
      </c>
      <c r="M84" s="533" t="s">
        <v>487</v>
      </c>
      <c r="N84" s="533" t="s">
        <v>70</v>
      </c>
      <c r="O84" s="534" t="s">
        <v>70</v>
      </c>
      <c r="P84" s="475"/>
      <c r="R84" s="522"/>
    </row>
    <row r="85" spans="2:18">
      <c r="C85" s="504"/>
      <c r="D85" s="504"/>
      <c r="E85" s="504"/>
      <c r="F85" s="536"/>
      <c r="G85" s="536"/>
      <c r="P85" s="475"/>
      <c r="R85" s="522"/>
    </row>
    <row r="86" spans="2:18">
      <c r="B86" s="459" t="s">
        <v>490</v>
      </c>
      <c r="C86" s="527"/>
      <c r="D86" s="527"/>
      <c r="E86" s="527"/>
      <c r="F86" s="527"/>
      <c r="G86" s="527"/>
      <c r="H86" s="527"/>
      <c r="I86" s="527"/>
      <c r="J86" s="527"/>
      <c r="K86" s="527"/>
      <c r="L86" s="527"/>
      <c r="M86" s="527"/>
      <c r="N86" s="461"/>
      <c r="O86" s="462"/>
      <c r="P86" s="475"/>
      <c r="R86" s="522"/>
    </row>
    <row r="87" spans="2:18">
      <c r="B87" s="465" t="s">
        <v>491</v>
      </c>
      <c r="C87" s="466">
        <v>65</v>
      </c>
      <c r="D87" s="466"/>
      <c r="E87" s="466" t="s">
        <v>415</v>
      </c>
      <c r="F87" s="528">
        <v>8.1</v>
      </c>
      <c r="G87" s="528" t="s">
        <v>492</v>
      </c>
      <c r="H87" s="466" t="s">
        <v>70</v>
      </c>
      <c r="I87" s="466" t="s">
        <v>70</v>
      </c>
      <c r="J87" s="466" t="s">
        <v>70</v>
      </c>
      <c r="K87" s="466" t="s">
        <v>272</v>
      </c>
      <c r="L87" s="466" t="s">
        <v>70</v>
      </c>
      <c r="M87" s="466" t="s">
        <v>70</v>
      </c>
      <c r="N87" s="466" t="s">
        <v>70</v>
      </c>
      <c r="O87" s="529" t="s">
        <v>464</v>
      </c>
      <c r="P87" s="475"/>
      <c r="R87" s="522"/>
    </row>
    <row r="88" spans="2:18">
      <c r="B88" s="481" t="s">
        <v>493</v>
      </c>
      <c r="C88" s="471">
        <v>68</v>
      </c>
      <c r="D88" s="471"/>
      <c r="E88" s="471" t="s">
        <v>469</v>
      </c>
      <c r="F88" s="530">
        <v>12.15</v>
      </c>
      <c r="G88" s="530" t="s">
        <v>494</v>
      </c>
      <c r="H88" s="471" t="s">
        <v>70</v>
      </c>
      <c r="I88" s="471" t="s">
        <v>70</v>
      </c>
      <c r="J88" s="471" t="s">
        <v>70</v>
      </c>
      <c r="K88" s="471" t="s">
        <v>272</v>
      </c>
      <c r="L88" s="471" t="s">
        <v>70</v>
      </c>
      <c r="M88" s="471" t="s">
        <v>70</v>
      </c>
      <c r="N88" s="471" t="s">
        <v>70</v>
      </c>
      <c r="O88" s="531" t="s">
        <v>464</v>
      </c>
      <c r="P88" s="475"/>
      <c r="R88" s="522"/>
    </row>
    <row r="89" spans="2:18">
      <c r="B89" s="481" t="s">
        <v>495</v>
      </c>
      <c r="C89" s="471">
        <v>66</v>
      </c>
      <c r="D89" s="471"/>
      <c r="E89" s="471" t="s">
        <v>469</v>
      </c>
      <c r="F89" s="530">
        <v>15.1</v>
      </c>
      <c r="G89" s="530" t="s">
        <v>473</v>
      </c>
      <c r="H89" s="471" t="s">
        <v>70</v>
      </c>
      <c r="I89" s="471" t="s">
        <v>70</v>
      </c>
      <c r="J89" s="471" t="s">
        <v>70</v>
      </c>
      <c r="K89" s="471" t="s">
        <v>272</v>
      </c>
      <c r="L89" s="471" t="s">
        <v>70</v>
      </c>
      <c r="M89" s="471" t="s">
        <v>70</v>
      </c>
      <c r="N89" s="471" t="s">
        <v>70</v>
      </c>
      <c r="O89" s="531" t="s">
        <v>464</v>
      </c>
      <c r="P89" s="475"/>
      <c r="R89" s="522"/>
    </row>
    <row r="90" spans="2:18">
      <c r="B90" s="537" t="s">
        <v>496</v>
      </c>
      <c r="C90" s="502">
        <v>67</v>
      </c>
      <c r="D90" s="502"/>
      <c r="E90" s="502" t="s">
        <v>469</v>
      </c>
      <c r="F90" s="532">
        <v>21.15</v>
      </c>
      <c r="G90" s="532" t="s">
        <v>497</v>
      </c>
      <c r="H90" s="502" t="s">
        <v>70</v>
      </c>
      <c r="I90" s="502" t="s">
        <v>70</v>
      </c>
      <c r="J90" s="502" t="s">
        <v>70</v>
      </c>
      <c r="K90" s="502" t="s">
        <v>272</v>
      </c>
      <c r="L90" s="502" t="s">
        <v>70</v>
      </c>
      <c r="M90" s="502" t="s">
        <v>70</v>
      </c>
      <c r="N90" s="502" t="s">
        <v>70</v>
      </c>
      <c r="O90" s="538" t="s">
        <v>464</v>
      </c>
      <c r="P90" s="475"/>
      <c r="R90" s="522"/>
    </row>
    <row r="92" spans="2:18">
      <c r="B92" s="554" t="s">
        <v>498</v>
      </c>
      <c r="C92" s="555"/>
      <c r="D92" s="555"/>
      <c r="E92" s="555"/>
      <c r="F92" s="555"/>
      <c r="G92" s="555"/>
      <c r="H92" s="555"/>
      <c r="I92" s="555"/>
      <c r="J92" s="555"/>
      <c r="K92" s="555"/>
      <c r="L92" s="555"/>
      <c r="M92" s="555"/>
      <c r="N92" s="600"/>
      <c r="O92" s="556"/>
    </row>
    <row r="93" spans="2:18">
      <c r="B93" s="601" t="s">
        <v>499</v>
      </c>
      <c r="C93" s="541">
        <v>8831</v>
      </c>
      <c r="D93" s="541" t="s">
        <v>70</v>
      </c>
      <c r="E93" s="541" t="s">
        <v>380</v>
      </c>
      <c r="F93" s="548">
        <v>1.25</v>
      </c>
      <c r="G93" s="589" t="s">
        <v>500</v>
      </c>
      <c r="H93" s="508" t="s">
        <v>70</v>
      </c>
      <c r="I93" s="508" t="s">
        <v>70</v>
      </c>
      <c r="J93" s="508" t="s">
        <v>70</v>
      </c>
      <c r="K93" s="508" t="s">
        <v>272</v>
      </c>
      <c r="L93" s="542" t="s">
        <v>271</v>
      </c>
      <c r="M93" s="542" t="s">
        <v>271</v>
      </c>
      <c r="N93" s="508" t="s">
        <v>70</v>
      </c>
      <c r="O93" s="602" t="s">
        <v>70</v>
      </c>
      <c r="P93" s="475"/>
      <c r="R93" s="522"/>
    </row>
    <row r="94" spans="2:18">
      <c r="B94" s="569" t="s">
        <v>501</v>
      </c>
      <c r="C94" s="471">
        <v>8828</v>
      </c>
      <c r="D94" s="471" t="s">
        <v>70</v>
      </c>
      <c r="E94" s="471" t="s">
        <v>380</v>
      </c>
      <c r="F94" s="523">
        <v>2.6</v>
      </c>
      <c r="G94" s="591" t="s">
        <v>502</v>
      </c>
      <c r="H94" s="509" t="s">
        <v>70</v>
      </c>
      <c r="I94" s="509" t="s">
        <v>70</v>
      </c>
      <c r="J94" s="509" t="s">
        <v>70</v>
      </c>
      <c r="K94" s="509" t="s">
        <v>272</v>
      </c>
      <c r="L94" s="520" t="s">
        <v>271</v>
      </c>
      <c r="M94" s="520" t="s">
        <v>271</v>
      </c>
      <c r="N94" s="509" t="s">
        <v>70</v>
      </c>
      <c r="O94" s="594" t="s">
        <v>70</v>
      </c>
      <c r="P94" s="475"/>
      <c r="R94" s="522"/>
    </row>
    <row r="95" spans="2:18">
      <c r="B95" s="569" t="s">
        <v>503</v>
      </c>
      <c r="C95" s="471">
        <v>8829</v>
      </c>
      <c r="D95" s="471" t="s">
        <v>70</v>
      </c>
      <c r="E95" s="471" t="s">
        <v>380</v>
      </c>
      <c r="F95" s="523">
        <v>5.2</v>
      </c>
      <c r="G95" s="591" t="s">
        <v>504</v>
      </c>
      <c r="H95" s="509" t="s">
        <v>70</v>
      </c>
      <c r="I95" s="509" t="s">
        <v>70</v>
      </c>
      <c r="J95" s="509" t="s">
        <v>70</v>
      </c>
      <c r="K95" s="509" t="s">
        <v>272</v>
      </c>
      <c r="L95" s="520" t="s">
        <v>271</v>
      </c>
      <c r="M95" s="520" t="s">
        <v>271</v>
      </c>
      <c r="N95" s="509" t="s">
        <v>70</v>
      </c>
      <c r="O95" s="594" t="s">
        <v>70</v>
      </c>
      <c r="P95" s="475"/>
      <c r="R95" s="522"/>
    </row>
    <row r="96" spans="2:18">
      <c r="B96" s="570" t="s">
        <v>505</v>
      </c>
      <c r="C96" s="571">
        <v>8832</v>
      </c>
      <c r="D96" s="571" t="s">
        <v>70</v>
      </c>
      <c r="E96" s="571" t="s">
        <v>380</v>
      </c>
      <c r="F96" s="595">
        <v>13</v>
      </c>
      <c r="G96" s="596" t="s">
        <v>506</v>
      </c>
      <c r="H96" s="597" t="s">
        <v>70</v>
      </c>
      <c r="I96" s="597" t="s">
        <v>70</v>
      </c>
      <c r="J96" s="597" t="s">
        <v>70</v>
      </c>
      <c r="K96" s="597" t="s">
        <v>272</v>
      </c>
      <c r="L96" s="598" t="s">
        <v>271</v>
      </c>
      <c r="M96" s="598" t="s">
        <v>271</v>
      </c>
      <c r="N96" s="597" t="s">
        <v>70</v>
      </c>
      <c r="O96" s="599" t="s">
        <v>70</v>
      </c>
      <c r="P96" s="475"/>
      <c r="R96" s="522"/>
    </row>
  </sheetData>
  <pageMargins left="0.7" right="0.7" top="0.75" bottom="0.75" header="0.3" footer="0.3"/>
  <pageSetup paperSize="8" scale="54" fitToHeight="0" orientation="landscape" horizontalDpi="300" verticalDpi="30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0641B-1CCB-424F-A816-CAA682EED416}">
  <dimension ref="B2:N18"/>
  <sheetViews>
    <sheetView workbookViewId="0"/>
  </sheetViews>
  <sheetFormatPr defaultRowHeight="15.75"/>
  <cols>
    <col min="2" max="2" width="45" bestFit="1" customWidth="1"/>
    <col min="4" max="4" width="14.25" bestFit="1" customWidth="1"/>
    <col min="9" max="9" width="10.75" customWidth="1"/>
    <col min="10" max="10" width="13.5" customWidth="1"/>
  </cols>
  <sheetData>
    <row r="2" spans="2:14">
      <c r="B2" s="647" t="s">
        <v>507</v>
      </c>
      <c r="C2" s="648" t="s">
        <v>508</v>
      </c>
      <c r="D2" s="648" t="s">
        <v>508</v>
      </c>
      <c r="E2" s="649" t="s">
        <v>508</v>
      </c>
      <c r="F2" s="649" t="s">
        <v>508</v>
      </c>
      <c r="G2" s="648" t="s">
        <v>508</v>
      </c>
      <c r="H2" s="648" t="s">
        <v>508</v>
      </c>
      <c r="I2" s="648" t="s">
        <v>508</v>
      </c>
      <c r="J2" s="648" t="s">
        <v>508</v>
      </c>
      <c r="K2" s="648" t="s">
        <v>508</v>
      </c>
      <c r="L2" s="648" t="s">
        <v>508</v>
      </c>
      <c r="M2" s="648" t="s">
        <v>508</v>
      </c>
      <c r="N2" s="680" t="s">
        <v>508</v>
      </c>
    </row>
    <row r="3" spans="2:14" ht="51.75">
      <c r="B3" s="710" t="s">
        <v>1</v>
      </c>
      <c r="C3" s="711" t="s">
        <v>2</v>
      </c>
      <c r="D3" s="711" t="s">
        <v>3</v>
      </c>
      <c r="E3" s="711">
        <v>2024</v>
      </c>
      <c r="F3" s="711">
        <v>2025</v>
      </c>
      <c r="G3" s="712" t="s">
        <v>509</v>
      </c>
      <c r="H3" s="712" t="s">
        <v>510</v>
      </c>
      <c r="I3" s="712" t="s">
        <v>511</v>
      </c>
      <c r="J3" s="712" t="s">
        <v>512</v>
      </c>
      <c r="K3" s="712" t="s">
        <v>513</v>
      </c>
      <c r="L3" s="712" t="s">
        <v>514</v>
      </c>
      <c r="M3" s="712" t="s">
        <v>515</v>
      </c>
      <c r="N3" s="713" t="s">
        <v>516</v>
      </c>
    </row>
    <row r="4" spans="2:14">
      <c r="B4" s="692" t="s">
        <v>517</v>
      </c>
      <c r="C4" s="693" t="s">
        <v>508</v>
      </c>
      <c r="D4" s="693" t="s">
        <v>508</v>
      </c>
      <c r="E4" s="694" t="s">
        <v>508</v>
      </c>
      <c r="F4" s="694" t="s">
        <v>508</v>
      </c>
      <c r="G4" s="693" t="s">
        <v>508</v>
      </c>
      <c r="H4" s="693" t="s">
        <v>508</v>
      </c>
      <c r="I4" s="693" t="s">
        <v>508</v>
      </c>
      <c r="J4" s="693" t="s">
        <v>508</v>
      </c>
      <c r="K4" s="693" t="s">
        <v>508</v>
      </c>
      <c r="L4" s="693" t="s">
        <v>508</v>
      </c>
      <c r="M4" s="693" t="s">
        <v>508</v>
      </c>
      <c r="N4" s="695" t="s">
        <v>508</v>
      </c>
    </row>
    <row r="5" spans="2:14">
      <c r="B5" s="696" t="s">
        <v>353</v>
      </c>
      <c r="C5" s="681" t="s">
        <v>518</v>
      </c>
      <c r="D5" s="681" t="s">
        <v>518</v>
      </c>
      <c r="E5" s="688">
        <v>1.08</v>
      </c>
      <c r="F5" s="689">
        <v>1.1160000000000001</v>
      </c>
      <c r="G5" s="660" t="s">
        <v>508</v>
      </c>
      <c r="H5" s="660" t="s">
        <v>271</v>
      </c>
      <c r="I5" s="660" t="s">
        <v>272</v>
      </c>
      <c r="J5" s="660" t="s">
        <v>272</v>
      </c>
      <c r="K5" s="660" t="s">
        <v>272</v>
      </c>
      <c r="L5" s="660" t="s">
        <v>272</v>
      </c>
      <c r="M5" s="660" t="s">
        <v>272</v>
      </c>
      <c r="N5" s="697" t="s">
        <v>272</v>
      </c>
    </row>
    <row r="6" spans="2:14">
      <c r="B6" s="569" t="s">
        <v>374</v>
      </c>
      <c r="C6" s="684"/>
      <c r="D6" s="684"/>
      <c r="E6" s="688">
        <v>0.20399999999999999</v>
      </c>
      <c r="F6" s="689">
        <v>0.21099999999999999</v>
      </c>
      <c r="G6" s="660"/>
      <c r="H6" s="660" t="s">
        <v>271</v>
      </c>
      <c r="I6" s="660" t="s">
        <v>272</v>
      </c>
      <c r="J6" s="660" t="s">
        <v>272</v>
      </c>
      <c r="K6" s="660" t="s">
        <v>272</v>
      </c>
      <c r="L6" s="660" t="s">
        <v>272</v>
      </c>
      <c r="M6" s="660" t="s">
        <v>272</v>
      </c>
      <c r="N6" s="697" t="s">
        <v>272</v>
      </c>
    </row>
    <row r="7" spans="2:14">
      <c r="B7" s="569" t="s">
        <v>375</v>
      </c>
      <c r="C7" s="684"/>
      <c r="D7" s="684"/>
      <c r="E7" s="688">
        <v>0.22</v>
      </c>
      <c r="F7" s="689">
        <v>0.223</v>
      </c>
      <c r="G7" s="660"/>
      <c r="H7" s="660" t="s">
        <v>271</v>
      </c>
      <c r="I7" s="660" t="s">
        <v>272</v>
      </c>
      <c r="J7" s="660" t="s">
        <v>272</v>
      </c>
      <c r="K7" s="660" t="s">
        <v>272</v>
      </c>
      <c r="L7" s="660" t="s">
        <v>272</v>
      </c>
      <c r="M7" s="660" t="s">
        <v>272</v>
      </c>
      <c r="N7" s="697" t="s">
        <v>272</v>
      </c>
    </row>
    <row r="8" spans="2:14">
      <c r="B8" s="569" t="s">
        <v>376</v>
      </c>
      <c r="C8" s="684"/>
      <c r="D8" s="684"/>
      <c r="E8" s="688">
        <v>0.373</v>
      </c>
      <c r="F8" s="689">
        <v>0.377</v>
      </c>
      <c r="G8" s="660"/>
      <c r="H8" s="660" t="s">
        <v>271</v>
      </c>
      <c r="I8" s="660" t="s">
        <v>272</v>
      </c>
      <c r="J8" s="660" t="s">
        <v>272</v>
      </c>
      <c r="K8" s="660" t="s">
        <v>272</v>
      </c>
      <c r="L8" s="660" t="s">
        <v>272</v>
      </c>
      <c r="M8" s="660" t="s">
        <v>272</v>
      </c>
      <c r="N8" s="697" t="s">
        <v>272</v>
      </c>
    </row>
    <row r="9" spans="2:14">
      <c r="B9" s="698" t="s">
        <v>377</v>
      </c>
      <c r="C9" s="684"/>
      <c r="D9" s="684"/>
      <c r="E9" s="688"/>
      <c r="F9" s="689"/>
      <c r="G9" s="660"/>
      <c r="H9" s="660"/>
      <c r="I9" s="660"/>
      <c r="J9" s="660"/>
      <c r="K9" s="660"/>
      <c r="L9" s="660"/>
      <c r="M9" s="660"/>
      <c r="N9" s="697"/>
    </row>
    <row r="10" spans="2:14">
      <c r="B10" s="698" t="s">
        <v>378</v>
      </c>
      <c r="C10" s="684"/>
      <c r="D10" s="684"/>
      <c r="E10" s="688"/>
      <c r="F10" s="689"/>
      <c r="G10" s="660"/>
      <c r="H10" s="660"/>
      <c r="I10" s="660"/>
      <c r="J10" s="660"/>
      <c r="K10" s="660"/>
      <c r="L10" s="660"/>
      <c r="M10" s="660"/>
      <c r="N10" s="697"/>
    </row>
    <row r="11" spans="2:14" ht="25.5">
      <c r="B11" s="699" t="s">
        <v>379</v>
      </c>
      <c r="C11" s="684" t="s">
        <v>518</v>
      </c>
      <c r="D11" s="684" t="s">
        <v>518</v>
      </c>
      <c r="E11" s="688">
        <v>0.186</v>
      </c>
      <c r="F11" s="689">
        <v>0.192</v>
      </c>
      <c r="G11" s="660" t="s">
        <v>508</v>
      </c>
      <c r="H11" s="660" t="s">
        <v>271</v>
      </c>
      <c r="I11" s="660" t="s">
        <v>272</v>
      </c>
      <c r="J11" s="660" t="s">
        <v>272</v>
      </c>
      <c r="K11" s="660" t="s">
        <v>272</v>
      </c>
      <c r="L11" s="660" t="s">
        <v>272</v>
      </c>
      <c r="M11" s="660" t="s">
        <v>272</v>
      </c>
      <c r="N11" s="697" t="s">
        <v>272</v>
      </c>
    </row>
    <row r="12" spans="2:14">
      <c r="B12" s="700" t="s">
        <v>519</v>
      </c>
      <c r="C12" s="685" t="s">
        <v>508</v>
      </c>
      <c r="D12" s="685" t="s">
        <v>508</v>
      </c>
      <c r="E12" s="685" t="s">
        <v>508</v>
      </c>
      <c r="F12" s="686" t="s">
        <v>508</v>
      </c>
      <c r="G12" s="685" t="s">
        <v>508</v>
      </c>
      <c r="H12" s="685" t="s">
        <v>508</v>
      </c>
      <c r="I12" s="685" t="s">
        <v>508</v>
      </c>
      <c r="J12" s="685" t="s">
        <v>508</v>
      </c>
      <c r="K12" s="685" t="s">
        <v>508</v>
      </c>
      <c r="L12" s="685" t="s">
        <v>508</v>
      </c>
      <c r="M12" s="685" t="s">
        <v>508</v>
      </c>
      <c r="N12" s="701" t="s">
        <v>508</v>
      </c>
    </row>
    <row r="13" spans="2:14">
      <c r="B13" s="702" t="s">
        <v>520</v>
      </c>
      <c r="C13" s="684" t="s">
        <v>518</v>
      </c>
      <c r="D13" s="684" t="s">
        <v>518</v>
      </c>
      <c r="E13" s="682" t="s">
        <v>521</v>
      </c>
      <c r="F13" s="687">
        <v>15</v>
      </c>
      <c r="G13" s="660"/>
      <c r="H13" s="660" t="s">
        <v>271</v>
      </c>
      <c r="I13" s="660" t="s">
        <v>271</v>
      </c>
      <c r="J13" s="660" t="s">
        <v>271</v>
      </c>
      <c r="K13" s="660" t="s">
        <v>272</v>
      </c>
      <c r="L13" s="660" t="s">
        <v>272</v>
      </c>
      <c r="M13" s="660" t="s">
        <v>271</v>
      </c>
      <c r="N13" s="697" t="s">
        <v>271</v>
      </c>
    </row>
    <row r="14" spans="2:14">
      <c r="B14" s="702" t="s">
        <v>522</v>
      </c>
      <c r="C14" s="684" t="s">
        <v>518</v>
      </c>
      <c r="D14" s="684" t="s">
        <v>518</v>
      </c>
      <c r="E14" s="682" t="s">
        <v>521</v>
      </c>
      <c r="F14" s="683" t="s">
        <v>523</v>
      </c>
      <c r="G14" s="691">
        <v>50</v>
      </c>
      <c r="H14" s="660" t="s">
        <v>271</v>
      </c>
      <c r="I14" s="660" t="s">
        <v>271</v>
      </c>
      <c r="J14" s="660" t="s">
        <v>271</v>
      </c>
      <c r="K14" s="660" t="s">
        <v>272</v>
      </c>
      <c r="L14" s="660" t="s">
        <v>272</v>
      </c>
      <c r="M14" s="660" t="s">
        <v>271</v>
      </c>
      <c r="N14" s="697" t="s">
        <v>271</v>
      </c>
    </row>
    <row r="15" spans="2:14">
      <c r="B15" s="702" t="s">
        <v>524</v>
      </c>
      <c r="C15" s="684" t="s">
        <v>518</v>
      </c>
      <c r="D15" s="684" t="s">
        <v>518</v>
      </c>
      <c r="E15" s="682" t="s">
        <v>521</v>
      </c>
      <c r="F15" s="683" t="s">
        <v>523</v>
      </c>
      <c r="G15" s="691">
        <v>250</v>
      </c>
      <c r="H15" s="660" t="s">
        <v>271</v>
      </c>
      <c r="I15" s="660" t="s">
        <v>271</v>
      </c>
      <c r="J15" s="660" t="s">
        <v>271</v>
      </c>
      <c r="K15" s="660" t="s">
        <v>272</v>
      </c>
      <c r="L15" s="660" t="s">
        <v>272</v>
      </c>
      <c r="M15" s="660" t="s">
        <v>271</v>
      </c>
      <c r="N15" s="697" t="s">
        <v>271</v>
      </c>
    </row>
    <row r="16" spans="2:14">
      <c r="B16" s="702" t="s">
        <v>72</v>
      </c>
      <c r="C16" s="684" t="s">
        <v>518</v>
      </c>
      <c r="D16" s="684" t="s">
        <v>518</v>
      </c>
      <c r="E16" s="682" t="s">
        <v>521</v>
      </c>
      <c r="F16" s="683" t="s">
        <v>523</v>
      </c>
      <c r="G16" s="691">
        <v>0</v>
      </c>
      <c r="H16" s="660" t="s">
        <v>271</v>
      </c>
      <c r="I16" s="660" t="s">
        <v>271</v>
      </c>
      <c r="J16" s="660" t="s">
        <v>271</v>
      </c>
      <c r="K16" s="660" t="s">
        <v>272</v>
      </c>
      <c r="L16" s="660" t="s">
        <v>272</v>
      </c>
      <c r="M16" s="660" t="s">
        <v>271</v>
      </c>
      <c r="N16" s="697" t="s">
        <v>271</v>
      </c>
    </row>
    <row r="17" spans="2:14">
      <c r="B17" s="700" t="s">
        <v>525</v>
      </c>
      <c r="C17" s="685" t="s">
        <v>508</v>
      </c>
      <c r="D17" s="685" t="s">
        <v>508</v>
      </c>
      <c r="E17" s="685" t="s">
        <v>508</v>
      </c>
      <c r="F17" s="686" t="s">
        <v>508</v>
      </c>
      <c r="G17" s="685" t="s">
        <v>508</v>
      </c>
      <c r="H17" s="685" t="s">
        <v>508</v>
      </c>
      <c r="I17" s="685" t="s">
        <v>508</v>
      </c>
      <c r="J17" s="685" t="s">
        <v>508</v>
      </c>
      <c r="K17" s="685" t="s">
        <v>508</v>
      </c>
      <c r="L17" s="685" t="s">
        <v>508</v>
      </c>
      <c r="M17" s="685" t="s">
        <v>508</v>
      </c>
      <c r="N17" s="701" t="s">
        <v>508</v>
      </c>
    </row>
    <row r="18" spans="2:14">
      <c r="B18" s="703" t="s">
        <v>526</v>
      </c>
      <c r="C18" s="704" t="s">
        <v>518</v>
      </c>
      <c r="D18" s="704" t="s">
        <v>518</v>
      </c>
      <c r="E18" s="705" t="s">
        <v>521</v>
      </c>
      <c r="F18" s="706" t="s">
        <v>523</v>
      </c>
      <c r="G18" s="707">
        <v>15</v>
      </c>
      <c r="H18" s="708" t="s">
        <v>271</v>
      </c>
      <c r="I18" s="708" t="s">
        <v>271</v>
      </c>
      <c r="J18" s="708" t="s">
        <v>271</v>
      </c>
      <c r="K18" s="708" t="s">
        <v>272</v>
      </c>
      <c r="L18" s="708" t="s">
        <v>272</v>
      </c>
      <c r="M18" s="708" t="s">
        <v>271</v>
      </c>
      <c r="N18" s="709" t="s">
        <v>271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A9908D-162A-44B6-97E0-FF55C6003FD2}">
  <sheetPr>
    <pageSetUpPr fitToPage="1"/>
  </sheetPr>
  <dimension ref="B2:Q49"/>
  <sheetViews>
    <sheetView topLeftCell="C9" workbookViewId="0">
      <selection activeCell="G12" sqref="G12"/>
    </sheetView>
  </sheetViews>
  <sheetFormatPr defaultRowHeight="15.75"/>
  <cols>
    <col min="2" max="2" width="47" bestFit="1" customWidth="1"/>
    <col min="4" max="4" width="14" bestFit="1" customWidth="1"/>
    <col min="6" max="6" width="7.375" bestFit="1" customWidth="1"/>
    <col min="9" max="9" width="10.875" bestFit="1" customWidth="1"/>
    <col min="10" max="10" width="13.25" customWidth="1"/>
    <col min="11" max="11" width="14.875" customWidth="1"/>
    <col min="12" max="12" width="20.25" bestFit="1" customWidth="1"/>
  </cols>
  <sheetData>
    <row r="2" spans="2:17">
      <c r="B2" s="647" t="s">
        <v>364</v>
      </c>
      <c r="C2" s="648" t="s">
        <v>508</v>
      </c>
      <c r="D2" s="648"/>
      <c r="E2" s="648" t="s">
        <v>508</v>
      </c>
      <c r="F2" s="649" t="s">
        <v>508</v>
      </c>
      <c r="G2" s="649" t="s">
        <v>508</v>
      </c>
      <c r="H2" s="649" t="s">
        <v>508</v>
      </c>
      <c r="I2" s="649"/>
      <c r="J2" s="649" t="s">
        <v>508</v>
      </c>
      <c r="K2" s="649" t="s">
        <v>508</v>
      </c>
      <c r="L2" s="649" t="s">
        <v>508</v>
      </c>
      <c r="M2" s="649" t="s">
        <v>508</v>
      </c>
      <c r="N2" s="649" t="s">
        <v>508</v>
      </c>
      <c r="O2" s="649" t="s">
        <v>508</v>
      </c>
      <c r="P2" s="649" t="s">
        <v>508</v>
      </c>
    </row>
    <row r="3" spans="2:17" ht="39">
      <c r="B3" s="650" t="s">
        <v>1</v>
      </c>
      <c r="C3" s="651" t="s">
        <v>2</v>
      </c>
      <c r="D3" s="651" t="s">
        <v>527</v>
      </c>
      <c r="E3" s="652" t="s">
        <v>3</v>
      </c>
      <c r="F3" s="653">
        <v>2023</v>
      </c>
      <c r="G3" s="653" t="s">
        <v>528</v>
      </c>
      <c r="H3" s="653">
        <v>2024</v>
      </c>
      <c r="I3" s="653">
        <v>2025</v>
      </c>
      <c r="J3" s="652" t="s">
        <v>5</v>
      </c>
      <c r="K3" s="652" t="s">
        <v>6</v>
      </c>
      <c r="L3" s="652" t="s">
        <v>7</v>
      </c>
      <c r="M3" s="652" t="s">
        <v>8</v>
      </c>
      <c r="N3" s="652" t="s">
        <v>9</v>
      </c>
      <c r="O3" s="652" t="s">
        <v>370</v>
      </c>
      <c r="P3" s="654" t="s">
        <v>11</v>
      </c>
    </row>
    <row r="4" spans="2:17">
      <c r="B4" s="655"/>
      <c r="C4" s="656" t="s">
        <v>508</v>
      </c>
      <c r="D4" s="656"/>
      <c r="E4" s="656" t="s">
        <v>508</v>
      </c>
      <c r="F4" s="656" t="s">
        <v>508</v>
      </c>
      <c r="G4" s="656" t="s">
        <v>508</v>
      </c>
      <c r="H4" s="656" t="s">
        <v>508</v>
      </c>
      <c r="I4" s="656"/>
      <c r="J4" s="656" t="s">
        <v>508</v>
      </c>
      <c r="K4" s="656" t="s">
        <v>508</v>
      </c>
      <c r="L4" s="656" t="s">
        <v>508</v>
      </c>
      <c r="M4" s="656" t="s">
        <v>508</v>
      </c>
      <c r="N4" s="656" t="s">
        <v>508</v>
      </c>
      <c r="O4" s="656" t="s">
        <v>508</v>
      </c>
      <c r="P4" s="657" t="s">
        <v>508</v>
      </c>
    </row>
    <row r="5" spans="2:17">
      <c r="B5" s="662" t="s">
        <v>529</v>
      </c>
      <c r="C5" s="658">
        <v>8972</v>
      </c>
      <c r="D5" s="658" t="s">
        <v>415</v>
      </c>
      <c r="E5" s="658" t="s">
        <v>70</v>
      </c>
      <c r="F5" s="663">
        <v>1.9</v>
      </c>
      <c r="G5" s="663">
        <v>1.9</v>
      </c>
      <c r="H5" s="663">
        <v>2.1</v>
      </c>
      <c r="I5" s="670">
        <v>2.2000000000000002</v>
      </c>
      <c r="J5" s="658" t="s">
        <v>70</v>
      </c>
      <c r="K5" s="658" t="s">
        <v>70</v>
      </c>
      <c r="L5" s="658" t="s">
        <v>530</v>
      </c>
      <c r="M5" s="658" t="s">
        <v>271</v>
      </c>
      <c r="N5" s="658" t="s">
        <v>271</v>
      </c>
      <c r="O5" s="658" t="s">
        <v>70</v>
      </c>
      <c r="P5" s="659" t="s">
        <v>70</v>
      </c>
      <c r="Q5" s="673"/>
    </row>
    <row r="6" spans="2:17">
      <c r="B6" s="664" t="s">
        <v>531</v>
      </c>
      <c r="C6" s="660">
        <v>8972</v>
      </c>
      <c r="D6" s="679" t="s">
        <v>415</v>
      </c>
      <c r="E6" s="660" t="s">
        <v>70</v>
      </c>
      <c r="F6" s="665">
        <v>4.0999999999999996</v>
      </c>
      <c r="G6" s="665">
        <v>4.3</v>
      </c>
      <c r="H6" s="665">
        <v>4.7</v>
      </c>
      <c r="I6" s="671">
        <v>5</v>
      </c>
      <c r="J6" s="660" t="s">
        <v>70</v>
      </c>
      <c r="K6" s="660" t="s">
        <v>70</v>
      </c>
      <c r="L6" s="660" t="s">
        <v>530</v>
      </c>
      <c r="M6" s="660" t="s">
        <v>271</v>
      </c>
      <c r="N6" s="660" t="s">
        <v>271</v>
      </c>
      <c r="O6" s="660" t="s">
        <v>70</v>
      </c>
      <c r="P6" s="661" t="s">
        <v>70</v>
      </c>
      <c r="Q6" s="673"/>
    </row>
    <row r="7" spans="2:17">
      <c r="B7" s="664" t="s">
        <v>532</v>
      </c>
      <c r="C7" s="660">
        <v>8973</v>
      </c>
      <c r="D7" s="679" t="s">
        <v>415</v>
      </c>
      <c r="E7" s="660" t="s">
        <v>70</v>
      </c>
      <c r="F7" s="665">
        <v>2.8</v>
      </c>
      <c r="G7" s="665">
        <v>2.8</v>
      </c>
      <c r="H7" s="665">
        <v>3</v>
      </c>
      <c r="I7" s="671">
        <v>3.2</v>
      </c>
      <c r="J7" s="660" t="s">
        <v>70</v>
      </c>
      <c r="K7" s="660" t="s">
        <v>70</v>
      </c>
      <c r="L7" s="660" t="s">
        <v>530</v>
      </c>
      <c r="M7" s="660" t="s">
        <v>271</v>
      </c>
      <c r="N7" s="660" t="s">
        <v>271</v>
      </c>
      <c r="O7" s="660" t="s">
        <v>70</v>
      </c>
      <c r="P7" s="661" t="s">
        <v>70</v>
      </c>
      <c r="Q7" s="673"/>
    </row>
    <row r="8" spans="2:17">
      <c r="B8" s="664" t="s">
        <v>533</v>
      </c>
      <c r="C8" s="660">
        <v>8973</v>
      </c>
      <c r="D8" s="679" t="s">
        <v>415</v>
      </c>
      <c r="E8" s="660" t="s">
        <v>70</v>
      </c>
      <c r="F8" s="665">
        <v>6.1</v>
      </c>
      <c r="G8" s="665">
        <v>6.3</v>
      </c>
      <c r="H8" s="665">
        <v>6.9</v>
      </c>
      <c r="I8" s="671">
        <v>7.3</v>
      </c>
      <c r="J8" s="660" t="s">
        <v>70</v>
      </c>
      <c r="K8" s="660" t="s">
        <v>70</v>
      </c>
      <c r="L8" s="660" t="s">
        <v>530</v>
      </c>
      <c r="M8" s="714" t="s">
        <v>271</v>
      </c>
      <c r="N8" s="714" t="s">
        <v>271</v>
      </c>
      <c r="O8" s="714" t="s">
        <v>70</v>
      </c>
      <c r="P8" s="661" t="s">
        <v>70</v>
      </c>
      <c r="Q8" s="673"/>
    </row>
    <row r="9" spans="2:17">
      <c r="B9" s="666" t="s">
        <v>534</v>
      </c>
      <c r="C9" s="667" t="s">
        <v>508</v>
      </c>
      <c r="D9" s="679" t="s">
        <v>415</v>
      </c>
      <c r="E9" s="660" t="s">
        <v>70</v>
      </c>
      <c r="F9" s="665">
        <v>34</v>
      </c>
      <c r="G9" s="665">
        <v>35.1</v>
      </c>
      <c r="H9" s="665">
        <v>38.1</v>
      </c>
      <c r="I9" s="670">
        <v>40.299999999999997</v>
      </c>
      <c r="J9" s="660" t="s">
        <v>70</v>
      </c>
      <c r="K9" s="660" t="s">
        <v>70</v>
      </c>
      <c r="L9" s="660" t="s">
        <v>530</v>
      </c>
      <c r="M9" s="714" t="s">
        <v>272</v>
      </c>
      <c r="N9" s="714" t="s">
        <v>272</v>
      </c>
      <c r="O9" s="714" t="s">
        <v>70</v>
      </c>
      <c r="P9" s="661" t="s">
        <v>70</v>
      </c>
      <c r="Q9" s="673"/>
    </row>
    <row r="10" spans="2:17">
      <c r="B10" s="662" t="s">
        <v>535</v>
      </c>
      <c r="C10" s="660" t="s">
        <v>508</v>
      </c>
      <c r="D10" s="679" t="s">
        <v>415</v>
      </c>
      <c r="E10" s="660" t="s">
        <v>70</v>
      </c>
      <c r="F10" s="665">
        <v>44</v>
      </c>
      <c r="G10" s="665">
        <v>45</v>
      </c>
      <c r="H10" s="665">
        <v>48.8</v>
      </c>
      <c r="I10" s="671">
        <v>51.6</v>
      </c>
      <c r="J10" s="660" t="s">
        <v>70</v>
      </c>
      <c r="K10" s="660" t="s">
        <v>70</v>
      </c>
      <c r="L10" s="660" t="s">
        <v>530</v>
      </c>
      <c r="M10" s="714" t="s">
        <v>272</v>
      </c>
      <c r="N10" s="714" t="s">
        <v>272</v>
      </c>
      <c r="O10" s="714" t="s">
        <v>70</v>
      </c>
      <c r="P10" s="661" t="s">
        <v>70</v>
      </c>
      <c r="Q10" s="673"/>
    </row>
    <row r="11" spans="2:17">
      <c r="B11" s="664" t="s">
        <v>536</v>
      </c>
      <c r="C11" s="660" t="s">
        <v>508</v>
      </c>
      <c r="D11" s="679" t="s">
        <v>415</v>
      </c>
      <c r="E11" s="660" t="s">
        <v>70</v>
      </c>
      <c r="F11" s="665">
        <v>51</v>
      </c>
      <c r="G11" s="665">
        <v>52.6</v>
      </c>
      <c r="H11" s="665">
        <v>57.1</v>
      </c>
      <c r="I11" s="671">
        <v>60.4</v>
      </c>
      <c r="J11" s="660" t="s">
        <v>70</v>
      </c>
      <c r="K11" s="660" t="s">
        <v>70</v>
      </c>
      <c r="L11" s="660" t="s">
        <v>530</v>
      </c>
      <c r="M11" s="714" t="s">
        <v>272</v>
      </c>
      <c r="N11" s="714" t="s">
        <v>272</v>
      </c>
      <c r="O11" s="714" t="s">
        <v>70</v>
      </c>
      <c r="P11" s="661" t="s">
        <v>70</v>
      </c>
      <c r="Q11" s="673"/>
    </row>
    <row r="12" spans="2:17">
      <c r="B12" s="666" t="s">
        <v>537</v>
      </c>
      <c r="C12" s="667" t="s">
        <v>508</v>
      </c>
      <c r="D12" s="679" t="s">
        <v>415</v>
      </c>
      <c r="E12" s="660" t="s">
        <v>70</v>
      </c>
      <c r="F12" s="665">
        <v>106.2</v>
      </c>
      <c r="G12" s="665">
        <v>112.6</v>
      </c>
      <c r="H12" s="665">
        <v>122.2</v>
      </c>
      <c r="I12" s="670">
        <v>129.19999999999999</v>
      </c>
      <c r="J12" s="660" t="s">
        <v>70</v>
      </c>
      <c r="K12" s="660" t="s">
        <v>70</v>
      </c>
      <c r="L12" s="660" t="s">
        <v>530</v>
      </c>
      <c r="M12" s="714" t="s">
        <v>272</v>
      </c>
      <c r="N12" s="714" t="s">
        <v>272</v>
      </c>
      <c r="O12" s="714" t="s">
        <v>70</v>
      </c>
      <c r="P12" s="661" t="s">
        <v>70</v>
      </c>
      <c r="Q12" s="673"/>
    </row>
    <row r="13" spans="2:17">
      <c r="B13" s="662" t="s">
        <v>538</v>
      </c>
      <c r="C13" s="660" t="s">
        <v>508</v>
      </c>
      <c r="D13" s="679" t="s">
        <v>415</v>
      </c>
      <c r="E13" s="660" t="s">
        <v>70</v>
      </c>
      <c r="F13" s="665">
        <v>128.19999999999999</v>
      </c>
      <c r="G13" s="665">
        <v>132.69999999999999</v>
      </c>
      <c r="H13" s="665">
        <v>144</v>
      </c>
      <c r="I13" s="671">
        <v>152.30000000000001</v>
      </c>
      <c r="J13" s="660" t="s">
        <v>70</v>
      </c>
      <c r="K13" s="660" t="s">
        <v>70</v>
      </c>
      <c r="L13" s="660" t="s">
        <v>530</v>
      </c>
      <c r="M13" s="714" t="s">
        <v>272</v>
      </c>
      <c r="N13" s="714" t="s">
        <v>272</v>
      </c>
      <c r="O13" s="714" t="s">
        <v>70</v>
      </c>
      <c r="P13" s="661" t="s">
        <v>70</v>
      </c>
      <c r="Q13" s="673"/>
    </row>
    <row r="14" spans="2:17">
      <c r="B14" s="664" t="s">
        <v>539</v>
      </c>
      <c r="C14" s="660" t="s">
        <v>508</v>
      </c>
      <c r="D14" s="679" t="s">
        <v>415</v>
      </c>
      <c r="E14" s="660" t="s">
        <v>70</v>
      </c>
      <c r="F14" s="665">
        <v>150.4</v>
      </c>
      <c r="G14" s="665">
        <v>159.5</v>
      </c>
      <c r="H14" s="665">
        <v>173.1</v>
      </c>
      <c r="I14" s="671">
        <v>183.1</v>
      </c>
      <c r="J14" s="660" t="s">
        <v>70</v>
      </c>
      <c r="K14" s="660" t="s">
        <v>70</v>
      </c>
      <c r="L14" s="660" t="s">
        <v>530</v>
      </c>
      <c r="M14" s="714" t="s">
        <v>272</v>
      </c>
      <c r="N14" s="714" t="s">
        <v>272</v>
      </c>
      <c r="O14" s="714" t="s">
        <v>70</v>
      </c>
      <c r="P14" s="661" t="s">
        <v>70</v>
      </c>
      <c r="Q14" s="673"/>
    </row>
    <row r="15" spans="2:17">
      <c r="B15" s="664" t="s">
        <v>540</v>
      </c>
      <c r="C15" s="660">
        <v>8965</v>
      </c>
      <c r="D15" s="679" t="s">
        <v>415</v>
      </c>
      <c r="E15" s="660" t="s">
        <v>70</v>
      </c>
      <c r="F15" s="665">
        <v>2</v>
      </c>
      <c r="G15" s="665">
        <v>2.1</v>
      </c>
      <c r="H15" s="665">
        <v>2.2999999999999998</v>
      </c>
      <c r="I15" s="671">
        <v>2.4</v>
      </c>
      <c r="J15" s="660" t="s">
        <v>70</v>
      </c>
      <c r="K15" s="660" t="s">
        <v>70</v>
      </c>
      <c r="L15" s="660" t="s">
        <v>530</v>
      </c>
      <c r="M15" s="714" t="s">
        <v>271</v>
      </c>
      <c r="N15" s="714" t="s">
        <v>271</v>
      </c>
      <c r="O15" s="714" t="s">
        <v>70</v>
      </c>
      <c r="P15" s="661" t="s">
        <v>70</v>
      </c>
      <c r="Q15" s="673"/>
    </row>
    <row r="16" spans="2:17">
      <c r="B16" s="664" t="s">
        <v>541</v>
      </c>
      <c r="C16" s="660">
        <v>8960</v>
      </c>
      <c r="D16" s="679" t="s">
        <v>415</v>
      </c>
      <c r="E16" s="660" t="s">
        <v>70</v>
      </c>
      <c r="F16" s="665">
        <v>1</v>
      </c>
      <c r="G16" s="665">
        <v>1</v>
      </c>
      <c r="H16" s="665">
        <v>1.1000000000000001</v>
      </c>
      <c r="I16" s="671">
        <v>1.2</v>
      </c>
      <c r="J16" s="660" t="s">
        <v>70</v>
      </c>
      <c r="K16" s="660" t="s">
        <v>70</v>
      </c>
      <c r="L16" s="660" t="s">
        <v>530</v>
      </c>
      <c r="M16" s="714" t="s">
        <v>271</v>
      </c>
      <c r="N16" s="714" t="s">
        <v>271</v>
      </c>
      <c r="O16" s="714" t="s">
        <v>70</v>
      </c>
      <c r="P16" s="661" t="s">
        <v>70</v>
      </c>
      <c r="Q16" s="673"/>
    </row>
    <row r="17" spans="2:17">
      <c r="B17" s="664" t="s">
        <v>542</v>
      </c>
      <c r="C17" s="660">
        <v>8960</v>
      </c>
      <c r="D17" s="679" t="s">
        <v>415</v>
      </c>
      <c r="E17" s="660" t="s">
        <v>70</v>
      </c>
      <c r="F17" s="665">
        <v>1.8</v>
      </c>
      <c r="G17" s="665">
        <v>1.9</v>
      </c>
      <c r="H17" s="665">
        <v>2.1</v>
      </c>
      <c r="I17" s="672">
        <v>2.2999999999999998</v>
      </c>
      <c r="J17" s="660" t="s">
        <v>70</v>
      </c>
      <c r="K17" s="660" t="s">
        <v>70</v>
      </c>
      <c r="L17" s="660" t="s">
        <v>530</v>
      </c>
      <c r="M17" s="714" t="s">
        <v>271</v>
      </c>
      <c r="N17" s="714" t="s">
        <v>271</v>
      </c>
      <c r="O17" s="714" t="s">
        <v>70</v>
      </c>
      <c r="P17" s="661" t="s">
        <v>70</v>
      </c>
      <c r="Q17" s="673"/>
    </row>
    <row r="18" spans="2:17">
      <c r="B18" s="664" t="s">
        <v>543</v>
      </c>
      <c r="C18" s="660" t="s">
        <v>508</v>
      </c>
      <c r="D18" s="679" t="s">
        <v>415</v>
      </c>
      <c r="E18" s="660" t="s">
        <v>70</v>
      </c>
      <c r="F18" s="665">
        <v>25.6</v>
      </c>
      <c r="G18" s="665">
        <v>26.4</v>
      </c>
      <c r="H18" s="665">
        <v>28.7</v>
      </c>
      <c r="I18" s="672">
        <v>30.3</v>
      </c>
      <c r="J18" s="660" t="s">
        <v>70</v>
      </c>
      <c r="K18" s="660" t="s">
        <v>70</v>
      </c>
      <c r="L18" s="660" t="s">
        <v>530</v>
      </c>
      <c r="M18" s="714" t="s">
        <v>272</v>
      </c>
      <c r="N18" s="714" t="s">
        <v>272</v>
      </c>
      <c r="O18" s="714" t="s">
        <v>70</v>
      </c>
      <c r="P18" s="661" t="s">
        <v>70</v>
      </c>
      <c r="Q18" s="673"/>
    </row>
    <row r="19" spans="2:17">
      <c r="B19" s="664" t="s">
        <v>544</v>
      </c>
      <c r="C19" s="660" t="s">
        <v>508</v>
      </c>
      <c r="D19" s="679" t="s">
        <v>415</v>
      </c>
      <c r="E19" s="660" t="s">
        <v>70</v>
      </c>
      <c r="F19" s="665">
        <v>34</v>
      </c>
      <c r="G19" s="665">
        <v>35.1</v>
      </c>
      <c r="H19" s="665">
        <v>38.1</v>
      </c>
      <c r="I19" s="672">
        <v>40.299999999999997</v>
      </c>
      <c r="J19" s="660" t="s">
        <v>70</v>
      </c>
      <c r="K19" s="660" t="s">
        <v>70</v>
      </c>
      <c r="L19" s="660" t="s">
        <v>530</v>
      </c>
      <c r="M19" s="714" t="s">
        <v>272</v>
      </c>
      <c r="N19" s="714" t="s">
        <v>272</v>
      </c>
      <c r="O19" s="714" t="s">
        <v>70</v>
      </c>
      <c r="P19" s="661" t="s">
        <v>70</v>
      </c>
      <c r="Q19" s="673"/>
    </row>
    <row r="20" spans="2:17">
      <c r="B20" s="664" t="s">
        <v>545</v>
      </c>
      <c r="C20" s="660" t="s">
        <v>508</v>
      </c>
      <c r="D20" s="679" t="s">
        <v>415</v>
      </c>
      <c r="E20" s="660" t="s">
        <v>70</v>
      </c>
      <c r="F20" s="665">
        <v>51</v>
      </c>
      <c r="G20" s="665">
        <v>52.6</v>
      </c>
      <c r="H20" s="665">
        <v>57.1</v>
      </c>
      <c r="I20" s="672">
        <v>60.4</v>
      </c>
      <c r="J20" s="660" t="s">
        <v>70</v>
      </c>
      <c r="K20" s="660" t="s">
        <v>70</v>
      </c>
      <c r="L20" s="660" t="s">
        <v>530</v>
      </c>
      <c r="M20" s="714" t="s">
        <v>272</v>
      </c>
      <c r="N20" s="714" t="s">
        <v>272</v>
      </c>
      <c r="O20" s="714" t="s">
        <v>70</v>
      </c>
      <c r="P20" s="661" t="s">
        <v>70</v>
      </c>
      <c r="Q20" s="673"/>
    </row>
    <row r="21" spans="2:17">
      <c r="B21" s="664" t="s">
        <v>546</v>
      </c>
      <c r="C21" s="660" t="s">
        <v>508</v>
      </c>
      <c r="D21" s="679" t="s">
        <v>415</v>
      </c>
      <c r="E21" s="660" t="s">
        <v>70</v>
      </c>
      <c r="F21" s="665">
        <v>66.3</v>
      </c>
      <c r="G21" s="665">
        <v>68.5</v>
      </c>
      <c r="H21" s="665">
        <v>74.3</v>
      </c>
      <c r="I21" s="672">
        <v>78.599999999999994</v>
      </c>
      <c r="J21" s="660" t="s">
        <v>70</v>
      </c>
      <c r="K21" s="660" t="s">
        <v>70</v>
      </c>
      <c r="L21" s="660" t="s">
        <v>530</v>
      </c>
      <c r="M21" s="714" t="s">
        <v>272</v>
      </c>
      <c r="N21" s="714" t="s">
        <v>272</v>
      </c>
      <c r="O21" s="714" t="s">
        <v>70</v>
      </c>
      <c r="P21" s="661" t="s">
        <v>70</v>
      </c>
      <c r="Q21" s="673"/>
    </row>
    <row r="22" spans="2:17">
      <c r="B22" s="664" t="s">
        <v>547</v>
      </c>
      <c r="C22" s="660">
        <v>8627</v>
      </c>
      <c r="D22" s="679" t="s">
        <v>415</v>
      </c>
      <c r="E22" s="660" t="s">
        <v>70</v>
      </c>
      <c r="F22" s="665">
        <v>18.2</v>
      </c>
      <c r="G22" s="665">
        <v>19.100000000000001</v>
      </c>
      <c r="H22" s="665">
        <v>20.7</v>
      </c>
      <c r="I22" s="672">
        <v>21.9</v>
      </c>
      <c r="J22" s="660" t="s">
        <v>70</v>
      </c>
      <c r="K22" s="660" t="s">
        <v>70</v>
      </c>
      <c r="L22" s="660" t="s">
        <v>530</v>
      </c>
      <c r="M22" s="714" t="s">
        <v>271</v>
      </c>
      <c r="N22" s="714" t="s">
        <v>271</v>
      </c>
      <c r="O22" s="714" t="s">
        <v>70</v>
      </c>
      <c r="P22" s="661" t="s">
        <v>70</v>
      </c>
      <c r="Q22" s="673"/>
    </row>
    <row r="23" spans="2:17">
      <c r="B23" s="664" t="s">
        <v>548</v>
      </c>
      <c r="C23" s="660">
        <v>8622</v>
      </c>
      <c r="D23" s="679" t="s">
        <v>415</v>
      </c>
      <c r="E23" s="660" t="s">
        <v>70</v>
      </c>
      <c r="F23" s="665">
        <v>12</v>
      </c>
      <c r="G23" s="665">
        <v>12.6</v>
      </c>
      <c r="H23" s="665">
        <v>13.7</v>
      </c>
      <c r="I23" s="672">
        <v>14.5</v>
      </c>
      <c r="J23" s="660" t="s">
        <v>70</v>
      </c>
      <c r="K23" s="660" t="s">
        <v>70</v>
      </c>
      <c r="L23" s="660" t="s">
        <v>530</v>
      </c>
      <c r="M23" s="714" t="s">
        <v>271</v>
      </c>
      <c r="N23" s="714" t="s">
        <v>271</v>
      </c>
      <c r="O23" s="714" t="s">
        <v>70</v>
      </c>
      <c r="P23" s="661" t="s">
        <v>70</v>
      </c>
      <c r="Q23" s="673"/>
    </row>
    <row r="24" spans="2:17">
      <c r="B24" s="664" t="s">
        <v>549</v>
      </c>
      <c r="C24" s="660">
        <v>8623</v>
      </c>
      <c r="D24" s="679" t="s">
        <v>415</v>
      </c>
      <c r="E24" s="660" t="s">
        <v>70</v>
      </c>
      <c r="F24" s="665">
        <v>18.2</v>
      </c>
      <c r="G24" s="665">
        <v>19.100000000000001</v>
      </c>
      <c r="H24" s="665">
        <v>20.7</v>
      </c>
      <c r="I24" s="672">
        <v>21.9</v>
      </c>
      <c r="J24" s="660" t="s">
        <v>70</v>
      </c>
      <c r="K24" s="660" t="s">
        <v>70</v>
      </c>
      <c r="L24" s="660" t="s">
        <v>530</v>
      </c>
      <c r="M24" s="714" t="s">
        <v>271</v>
      </c>
      <c r="N24" s="714" t="s">
        <v>271</v>
      </c>
      <c r="O24" s="714" t="s">
        <v>70</v>
      </c>
      <c r="P24" s="661" t="s">
        <v>70</v>
      </c>
      <c r="Q24" s="673"/>
    </row>
    <row r="25" spans="2:17">
      <c r="B25" s="664" t="s">
        <v>550</v>
      </c>
      <c r="C25" s="660">
        <v>8624</v>
      </c>
      <c r="D25" s="679" t="s">
        <v>415</v>
      </c>
      <c r="E25" s="660" t="s">
        <v>70</v>
      </c>
      <c r="F25" s="665">
        <v>23.9</v>
      </c>
      <c r="G25" s="665">
        <v>25</v>
      </c>
      <c r="H25" s="665">
        <v>27.1</v>
      </c>
      <c r="I25" s="672">
        <v>28.7</v>
      </c>
      <c r="J25" s="660" t="s">
        <v>70</v>
      </c>
      <c r="K25" s="660" t="s">
        <v>70</v>
      </c>
      <c r="L25" s="660" t="s">
        <v>530</v>
      </c>
      <c r="M25" s="714" t="s">
        <v>271</v>
      </c>
      <c r="N25" s="714" t="s">
        <v>271</v>
      </c>
      <c r="O25" s="714" t="s">
        <v>70</v>
      </c>
      <c r="P25" s="661" t="s">
        <v>70</v>
      </c>
      <c r="Q25" s="673"/>
    </row>
    <row r="26" spans="2:17">
      <c r="B26" s="664" t="s">
        <v>551</v>
      </c>
      <c r="C26" s="660">
        <v>8625</v>
      </c>
      <c r="D26" s="679" t="s">
        <v>415</v>
      </c>
      <c r="E26" s="660" t="s">
        <v>70</v>
      </c>
      <c r="F26" s="665">
        <v>29</v>
      </c>
      <c r="G26" s="665">
        <v>30</v>
      </c>
      <c r="H26" s="665">
        <v>32.6</v>
      </c>
      <c r="I26" s="672">
        <v>34.5</v>
      </c>
      <c r="J26" s="660" t="s">
        <v>70</v>
      </c>
      <c r="K26" s="660" t="s">
        <v>70</v>
      </c>
      <c r="L26" s="660" t="s">
        <v>530</v>
      </c>
      <c r="M26" s="660" t="s">
        <v>271</v>
      </c>
      <c r="N26" s="660" t="s">
        <v>271</v>
      </c>
      <c r="O26" s="660" t="s">
        <v>70</v>
      </c>
      <c r="P26" s="661" t="s">
        <v>70</v>
      </c>
      <c r="Q26" s="673"/>
    </row>
    <row r="27" spans="2:17">
      <c r="B27" s="664" t="s">
        <v>552</v>
      </c>
      <c r="C27" s="660">
        <v>8621</v>
      </c>
      <c r="D27" s="679" t="s">
        <v>415</v>
      </c>
      <c r="E27" s="660" t="s">
        <v>70</v>
      </c>
      <c r="F27" s="665">
        <v>12</v>
      </c>
      <c r="G27" s="665">
        <v>12.4</v>
      </c>
      <c r="H27" s="665">
        <v>13.5</v>
      </c>
      <c r="I27" s="672">
        <v>14.3</v>
      </c>
      <c r="J27" s="660" t="s">
        <v>70</v>
      </c>
      <c r="K27" s="660" t="s">
        <v>70</v>
      </c>
      <c r="L27" s="660" t="s">
        <v>530</v>
      </c>
      <c r="M27" s="660" t="s">
        <v>271</v>
      </c>
      <c r="N27" s="660" t="s">
        <v>271</v>
      </c>
      <c r="O27" s="660" t="s">
        <v>70</v>
      </c>
      <c r="P27" s="661" t="s">
        <v>70</v>
      </c>
      <c r="Q27" s="673"/>
    </row>
    <row r="28" spans="2:17">
      <c r="B28" s="664" t="s">
        <v>553</v>
      </c>
      <c r="C28" s="660">
        <v>8616</v>
      </c>
      <c r="D28" s="679" t="s">
        <v>415</v>
      </c>
      <c r="E28" s="660" t="s">
        <v>70</v>
      </c>
      <c r="F28" s="665">
        <v>8.4</v>
      </c>
      <c r="G28" s="665">
        <v>8.6999999999999993</v>
      </c>
      <c r="H28" s="665">
        <v>9.4</v>
      </c>
      <c r="I28" s="672">
        <v>9.9</v>
      </c>
      <c r="J28" s="660" t="s">
        <v>70</v>
      </c>
      <c r="K28" s="660" t="s">
        <v>70</v>
      </c>
      <c r="L28" s="660" t="s">
        <v>530</v>
      </c>
      <c r="M28" s="660" t="s">
        <v>271</v>
      </c>
      <c r="N28" s="660" t="s">
        <v>271</v>
      </c>
      <c r="O28" s="660" t="s">
        <v>70</v>
      </c>
      <c r="P28" s="661" t="s">
        <v>70</v>
      </c>
      <c r="Q28" s="673"/>
    </row>
    <row r="29" spans="2:17">
      <c r="B29" s="664" t="s">
        <v>554</v>
      </c>
      <c r="C29" s="660">
        <v>8617</v>
      </c>
      <c r="D29" s="679" t="s">
        <v>415</v>
      </c>
      <c r="E29" s="660" t="s">
        <v>70</v>
      </c>
      <c r="F29" s="665">
        <v>12</v>
      </c>
      <c r="G29" s="665">
        <v>12.4</v>
      </c>
      <c r="H29" s="665">
        <v>13.5</v>
      </c>
      <c r="I29" s="672">
        <v>14.3</v>
      </c>
      <c r="J29" s="660" t="s">
        <v>70</v>
      </c>
      <c r="K29" s="660" t="s">
        <v>70</v>
      </c>
      <c r="L29" s="660" t="s">
        <v>530</v>
      </c>
      <c r="M29" s="660" t="s">
        <v>271</v>
      </c>
      <c r="N29" s="660" t="s">
        <v>271</v>
      </c>
      <c r="O29" s="660" t="s">
        <v>70</v>
      </c>
      <c r="P29" s="661" t="s">
        <v>70</v>
      </c>
      <c r="Q29" s="673"/>
    </row>
    <row r="30" spans="2:17">
      <c r="B30" s="664" t="s">
        <v>555</v>
      </c>
      <c r="C30" s="660">
        <v>8618</v>
      </c>
      <c r="D30" s="679" t="s">
        <v>415</v>
      </c>
      <c r="E30" s="660" t="s">
        <v>70</v>
      </c>
      <c r="F30" s="665">
        <v>15.6</v>
      </c>
      <c r="G30" s="665">
        <v>16.2</v>
      </c>
      <c r="H30" s="665">
        <v>17.600000000000001</v>
      </c>
      <c r="I30" s="672">
        <v>18.600000000000001</v>
      </c>
      <c r="J30" s="660" t="s">
        <v>70</v>
      </c>
      <c r="K30" s="660" t="s">
        <v>70</v>
      </c>
      <c r="L30" s="660" t="s">
        <v>530</v>
      </c>
      <c r="M30" s="660" t="s">
        <v>271</v>
      </c>
      <c r="N30" s="660" t="s">
        <v>271</v>
      </c>
      <c r="O30" s="660" t="s">
        <v>70</v>
      </c>
      <c r="P30" s="661" t="s">
        <v>70</v>
      </c>
      <c r="Q30" s="673"/>
    </row>
    <row r="31" spans="2:17">
      <c r="B31" s="664" t="s">
        <v>556</v>
      </c>
      <c r="C31" s="660">
        <v>8619</v>
      </c>
      <c r="D31" s="679" t="s">
        <v>415</v>
      </c>
      <c r="E31" s="660" t="s">
        <v>70</v>
      </c>
      <c r="F31" s="665">
        <v>19.399999999999999</v>
      </c>
      <c r="G31" s="665">
        <v>19.899999999999999</v>
      </c>
      <c r="H31" s="665">
        <v>21.6</v>
      </c>
      <c r="I31" s="672">
        <v>22.8</v>
      </c>
      <c r="J31" s="660" t="s">
        <v>70</v>
      </c>
      <c r="K31" s="660" t="s">
        <v>70</v>
      </c>
      <c r="L31" s="660" t="s">
        <v>530</v>
      </c>
      <c r="M31" s="660" t="s">
        <v>271</v>
      </c>
      <c r="N31" s="660" t="s">
        <v>271</v>
      </c>
      <c r="O31" s="660" t="s">
        <v>70</v>
      </c>
      <c r="P31" s="661" t="s">
        <v>70</v>
      </c>
      <c r="Q31" s="673"/>
    </row>
    <row r="32" spans="2:17">
      <c r="B32" s="664" t="s">
        <v>557</v>
      </c>
      <c r="C32" s="660">
        <v>8968</v>
      </c>
      <c r="D32" s="679" t="s">
        <v>415</v>
      </c>
      <c r="E32" s="660" t="s">
        <v>70</v>
      </c>
      <c r="F32" s="665">
        <v>1.5</v>
      </c>
      <c r="G32" s="665">
        <v>1.5</v>
      </c>
      <c r="H32" s="665">
        <v>1.6</v>
      </c>
      <c r="I32" s="672">
        <v>1.7</v>
      </c>
      <c r="J32" s="660" t="s">
        <v>70</v>
      </c>
      <c r="K32" s="660" t="s">
        <v>70</v>
      </c>
      <c r="L32" s="660" t="s">
        <v>530</v>
      </c>
      <c r="M32" s="660" t="s">
        <v>271</v>
      </c>
      <c r="N32" s="660" t="s">
        <v>271</v>
      </c>
      <c r="O32" s="660" t="s">
        <v>70</v>
      </c>
      <c r="P32" s="661" t="s">
        <v>70</v>
      </c>
      <c r="Q32" s="673"/>
    </row>
    <row r="33" spans="2:17">
      <c r="B33" s="664" t="s">
        <v>558</v>
      </c>
      <c r="C33" s="660">
        <v>8968</v>
      </c>
      <c r="D33" s="679" t="s">
        <v>415</v>
      </c>
      <c r="E33" s="660" t="s">
        <v>70</v>
      </c>
      <c r="F33" s="665">
        <v>3</v>
      </c>
      <c r="G33" s="665">
        <v>3.1</v>
      </c>
      <c r="H33" s="665">
        <v>3.4</v>
      </c>
      <c r="I33" s="672">
        <v>3.6</v>
      </c>
      <c r="J33" s="660" t="s">
        <v>70</v>
      </c>
      <c r="K33" s="660" t="s">
        <v>70</v>
      </c>
      <c r="L33" s="660" t="s">
        <v>530</v>
      </c>
      <c r="M33" s="660" t="s">
        <v>271</v>
      </c>
      <c r="N33" s="660" t="s">
        <v>271</v>
      </c>
      <c r="O33" s="660" t="s">
        <v>70</v>
      </c>
      <c r="P33" s="661" t="s">
        <v>70</v>
      </c>
      <c r="Q33" s="673"/>
    </row>
    <row r="34" spans="2:17">
      <c r="B34" s="664" t="s">
        <v>559</v>
      </c>
      <c r="C34" s="660">
        <v>8969</v>
      </c>
      <c r="D34" s="679" t="s">
        <v>415</v>
      </c>
      <c r="E34" s="660" t="s">
        <v>70</v>
      </c>
      <c r="F34" s="665">
        <v>1.9</v>
      </c>
      <c r="G34" s="665">
        <v>1.9</v>
      </c>
      <c r="H34" s="665">
        <v>2.1</v>
      </c>
      <c r="I34" s="672">
        <v>2.2000000000000002</v>
      </c>
      <c r="J34" s="660" t="s">
        <v>70</v>
      </c>
      <c r="K34" s="660" t="s">
        <v>70</v>
      </c>
      <c r="L34" s="660" t="s">
        <v>530</v>
      </c>
      <c r="M34" s="660" t="s">
        <v>271</v>
      </c>
      <c r="N34" s="660" t="s">
        <v>271</v>
      </c>
      <c r="O34" s="660" t="s">
        <v>70</v>
      </c>
      <c r="P34" s="661" t="s">
        <v>70</v>
      </c>
      <c r="Q34" s="673"/>
    </row>
    <row r="35" spans="2:17">
      <c r="B35" s="664" t="s">
        <v>560</v>
      </c>
      <c r="C35" s="660">
        <v>8969</v>
      </c>
      <c r="D35" s="679" t="s">
        <v>415</v>
      </c>
      <c r="E35" s="660" t="s">
        <v>70</v>
      </c>
      <c r="F35" s="665">
        <v>4.0999999999999996</v>
      </c>
      <c r="G35" s="665">
        <v>4.3</v>
      </c>
      <c r="H35" s="665">
        <v>4.7</v>
      </c>
      <c r="I35" s="672">
        <v>5</v>
      </c>
      <c r="J35" s="660" t="s">
        <v>70</v>
      </c>
      <c r="K35" s="660" t="s">
        <v>70</v>
      </c>
      <c r="L35" s="660" t="s">
        <v>530</v>
      </c>
      <c r="M35" s="660" t="s">
        <v>271</v>
      </c>
      <c r="N35" s="660" t="s">
        <v>271</v>
      </c>
      <c r="O35" s="660" t="s">
        <v>70</v>
      </c>
      <c r="P35" s="661" t="s">
        <v>70</v>
      </c>
      <c r="Q35" s="673"/>
    </row>
    <row r="36" spans="2:17">
      <c r="B36" s="664" t="s">
        <v>561</v>
      </c>
      <c r="C36" s="660">
        <v>8970</v>
      </c>
      <c r="D36" s="679" t="s">
        <v>415</v>
      </c>
      <c r="E36" s="660" t="s">
        <v>70</v>
      </c>
      <c r="F36" s="665">
        <v>2.8</v>
      </c>
      <c r="G36" s="665">
        <v>2.8</v>
      </c>
      <c r="H36" s="665">
        <v>3</v>
      </c>
      <c r="I36" s="672">
        <v>3.2</v>
      </c>
      <c r="J36" s="660" t="s">
        <v>70</v>
      </c>
      <c r="K36" s="660" t="s">
        <v>70</v>
      </c>
      <c r="L36" s="660" t="s">
        <v>530</v>
      </c>
      <c r="M36" s="660" t="s">
        <v>271</v>
      </c>
      <c r="N36" s="660" t="s">
        <v>271</v>
      </c>
      <c r="O36" s="660" t="s">
        <v>70</v>
      </c>
      <c r="P36" s="661" t="s">
        <v>70</v>
      </c>
      <c r="Q36" s="673"/>
    </row>
    <row r="37" spans="2:17">
      <c r="B37" s="664" t="s">
        <v>562</v>
      </c>
      <c r="C37" s="660">
        <v>8970</v>
      </c>
      <c r="D37" s="679" t="s">
        <v>415</v>
      </c>
      <c r="E37" s="660" t="s">
        <v>70</v>
      </c>
      <c r="F37" s="665">
        <v>6.1</v>
      </c>
      <c r="G37" s="665">
        <v>6.3</v>
      </c>
      <c r="H37" s="665">
        <v>6.9</v>
      </c>
      <c r="I37" s="672">
        <v>7.3</v>
      </c>
      <c r="J37" s="660" t="s">
        <v>70</v>
      </c>
      <c r="K37" s="660" t="s">
        <v>70</v>
      </c>
      <c r="L37" s="660" t="s">
        <v>530</v>
      </c>
      <c r="M37" s="660" t="s">
        <v>271</v>
      </c>
      <c r="N37" s="660" t="s">
        <v>271</v>
      </c>
      <c r="O37" s="660" t="s">
        <v>70</v>
      </c>
      <c r="P37" s="661" t="s">
        <v>70</v>
      </c>
      <c r="Q37" s="673"/>
    </row>
    <row r="38" spans="2:17">
      <c r="B38" s="664" t="s">
        <v>563</v>
      </c>
      <c r="C38" s="660">
        <v>8971</v>
      </c>
      <c r="D38" s="679" t="s">
        <v>415</v>
      </c>
      <c r="E38" s="660" t="s">
        <v>70</v>
      </c>
      <c r="F38" s="665">
        <v>4.3</v>
      </c>
      <c r="G38" s="665">
        <v>4.3</v>
      </c>
      <c r="H38" s="665">
        <v>4.7</v>
      </c>
      <c r="I38" s="672">
        <v>5</v>
      </c>
      <c r="J38" s="660" t="s">
        <v>70</v>
      </c>
      <c r="K38" s="660" t="s">
        <v>70</v>
      </c>
      <c r="L38" s="660" t="s">
        <v>530</v>
      </c>
      <c r="M38" s="660" t="s">
        <v>271</v>
      </c>
      <c r="N38" s="660" t="s">
        <v>271</v>
      </c>
      <c r="O38" s="660" t="s">
        <v>70</v>
      </c>
      <c r="P38" s="661" t="s">
        <v>70</v>
      </c>
      <c r="Q38" s="673"/>
    </row>
    <row r="39" spans="2:17">
      <c r="B39" s="664" t="s">
        <v>564</v>
      </c>
      <c r="C39" s="660">
        <v>8971</v>
      </c>
      <c r="D39" s="679" t="s">
        <v>415</v>
      </c>
      <c r="E39" s="660" t="s">
        <v>70</v>
      </c>
      <c r="F39" s="665">
        <v>9.8000000000000007</v>
      </c>
      <c r="G39" s="665">
        <v>10.199999999999999</v>
      </c>
      <c r="H39" s="665">
        <v>11</v>
      </c>
      <c r="I39" s="672">
        <v>11.6</v>
      </c>
      <c r="J39" s="660" t="s">
        <v>70</v>
      </c>
      <c r="K39" s="660" t="s">
        <v>70</v>
      </c>
      <c r="L39" s="660" t="s">
        <v>530</v>
      </c>
      <c r="M39" s="660" t="s">
        <v>271</v>
      </c>
      <c r="N39" s="660" t="s">
        <v>271</v>
      </c>
      <c r="O39" s="660" t="s">
        <v>70</v>
      </c>
      <c r="P39" s="661" t="s">
        <v>70</v>
      </c>
      <c r="Q39" s="673"/>
    </row>
    <row r="40" spans="2:17">
      <c r="B40" s="664" t="s">
        <v>565</v>
      </c>
      <c r="C40" s="660" t="s">
        <v>508</v>
      </c>
      <c r="D40" s="679" t="s">
        <v>415</v>
      </c>
      <c r="E40" s="660" t="s">
        <v>70</v>
      </c>
      <c r="F40" s="665">
        <v>1</v>
      </c>
      <c r="G40" s="665">
        <v>1</v>
      </c>
      <c r="H40" s="665">
        <v>1.1000000000000001</v>
      </c>
      <c r="I40" s="672">
        <v>1.2</v>
      </c>
      <c r="J40" s="660" t="s">
        <v>70</v>
      </c>
      <c r="K40" s="660" t="s">
        <v>70</v>
      </c>
      <c r="L40" s="660" t="s">
        <v>530</v>
      </c>
      <c r="M40" s="660" t="s">
        <v>271</v>
      </c>
      <c r="N40" s="660" t="s">
        <v>271</v>
      </c>
      <c r="O40" s="660" t="s">
        <v>70</v>
      </c>
      <c r="P40" s="661" t="s">
        <v>70</v>
      </c>
      <c r="Q40" s="673"/>
    </row>
    <row r="41" spans="2:17">
      <c r="B41" s="664" t="s">
        <v>566</v>
      </c>
      <c r="C41" s="660" t="s">
        <v>508</v>
      </c>
      <c r="D41" s="679" t="s">
        <v>415</v>
      </c>
      <c r="E41" s="660" t="s">
        <v>70</v>
      </c>
      <c r="F41" s="665">
        <v>1.9</v>
      </c>
      <c r="G41" s="665">
        <v>2</v>
      </c>
      <c r="H41" s="665">
        <v>2.2000000000000002</v>
      </c>
      <c r="I41" s="672">
        <v>2.4</v>
      </c>
      <c r="J41" s="660" t="s">
        <v>70</v>
      </c>
      <c r="K41" s="660" t="s">
        <v>70</v>
      </c>
      <c r="L41" s="660" t="s">
        <v>530</v>
      </c>
      <c r="M41" s="660" t="s">
        <v>271</v>
      </c>
      <c r="N41" s="660" t="s">
        <v>271</v>
      </c>
      <c r="O41" s="660" t="s">
        <v>70</v>
      </c>
      <c r="P41" s="661" t="s">
        <v>70</v>
      </c>
      <c r="Q41" s="673"/>
    </row>
    <row r="42" spans="2:17">
      <c r="B42" s="668" t="s">
        <v>567</v>
      </c>
      <c r="C42" s="669">
        <v>8185</v>
      </c>
      <c r="D42" s="679" t="s">
        <v>415</v>
      </c>
      <c r="E42" s="660" t="s">
        <v>70</v>
      </c>
      <c r="F42" s="665">
        <v>2.2000000000000002</v>
      </c>
      <c r="G42" s="665">
        <v>2.2000000000000002</v>
      </c>
      <c r="H42" s="665">
        <v>2.4</v>
      </c>
      <c r="I42" s="672">
        <v>2.6</v>
      </c>
      <c r="J42" s="660" t="s">
        <v>70</v>
      </c>
      <c r="K42" s="660" t="s">
        <v>70</v>
      </c>
      <c r="L42" s="660" t="s">
        <v>530</v>
      </c>
      <c r="M42" s="660" t="s">
        <v>271</v>
      </c>
      <c r="N42" s="660" t="s">
        <v>271</v>
      </c>
      <c r="O42" s="660" t="s">
        <v>70</v>
      </c>
      <c r="P42" s="661" t="s">
        <v>70</v>
      </c>
      <c r="Q42" s="673"/>
    </row>
    <row r="43" spans="2:17">
      <c r="B43" s="668" t="s">
        <v>568</v>
      </c>
      <c r="C43" s="669">
        <v>8186</v>
      </c>
      <c r="D43" s="679" t="s">
        <v>415</v>
      </c>
      <c r="E43" s="660" t="s">
        <v>70</v>
      </c>
      <c r="F43" s="665">
        <v>3.3</v>
      </c>
      <c r="G43" s="665">
        <v>3.3</v>
      </c>
      <c r="H43" s="665">
        <v>3.6</v>
      </c>
      <c r="I43" s="672">
        <v>3.8</v>
      </c>
      <c r="J43" s="660" t="s">
        <v>70</v>
      </c>
      <c r="K43" s="660" t="s">
        <v>70</v>
      </c>
      <c r="L43" s="660" t="s">
        <v>530</v>
      </c>
      <c r="M43" s="660" t="s">
        <v>271</v>
      </c>
      <c r="N43" s="660" t="s">
        <v>271</v>
      </c>
      <c r="O43" s="660" t="s">
        <v>70</v>
      </c>
      <c r="P43" s="661" t="s">
        <v>70</v>
      </c>
      <c r="Q43" s="673"/>
    </row>
    <row r="44" spans="2:17">
      <c r="B44" s="664" t="s">
        <v>569</v>
      </c>
      <c r="C44" s="660" t="s">
        <v>508</v>
      </c>
      <c r="D44" s="679" t="s">
        <v>415</v>
      </c>
      <c r="E44" s="660" t="s">
        <v>70</v>
      </c>
      <c r="F44" s="665">
        <v>10.8</v>
      </c>
      <c r="G44" s="665">
        <v>10.8</v>
      </c>
      <c r="H44" s="665">
        <v>11.7</v>
      </c>
      <c r="I44" s="672">
        <v>12.4</v>
      </c>
      <c r="J44" s="660" t="s">
        <v>70</v>
      </c>
      <c r="K44" s="660" t="s">
        <v>70</v>
      </c>
      <c r="L44" s="660" t="s">
        <v>530</v>
      </c>
      <c r="M44" s="714" t="s">
        <v>272</v>
      </c>
      <c r="N44" s="714" t="s">
        <v>272</v>
      </c>
      <c r="O44" s="660" t="s">
        <v>70</v>
      </c>
      <c r="P44" s="661" t="s">
        <v>70</v>
      </c>
      <c r="Q44" s="673"/>
    </row>
    <row r="45" spans="2:17">
      <c r="B45" s="664" t="s">
        <v>570</v>
      </c>
      <c r="C45" s="660" t="s">
        <v>508</v>
      </c>
      <c r="D45" s="679" t="s">
        <v>415</v>
      </c>
      <c r="E45" s="660" t="s">
        <v>70</v>
      </c>
      <c r="F45" s="665">
        <v>21.5</v>
      </c>
      <c r="G45" s="665">
        <v>21.5</v>
      </c>
      <c r="H45" s="665">
        <v>23.4</v>
      </c>
      <c r="I45" s="672">
        <v>24.7</v>
      </c>
      <c r="J45" s="660" t="s">
        <v>70</v>
      </c>
      <c r="K45" s="660" t="s">
        <v>70</v>
      </c>
      <c r="L45" s="660" t="s">
        <v>530</v>
      </c>
      <c r="M45" s="714" t="s">
        <v>272</v>
      </c>
      <c r="N45" s="714" t="s">
        <v>272</v>
      </c>
      <c r="O45" s="660" t="s">
        <v>70</v>
      </c>
      <c r="P45" s="661" t="s">
        <v>70</v>
      </c>
      <c r="Q45" s="673"/>
    </row>
    <row r="46" spans="2:17">
      <c r="B46" s="664" t="s">
        <v>571</v>
      </c>
      <c r="C46" s="660" t="s">
        <v>508</v>
      </c>
      <c r="D46" s="679" t="s">
        <v>415</v>
      </c>
      <c r="E46" s="660" t="s">
        <v>70</v>
      </c>
      <c r="F46" s="665">
        <v>31.9</v>
      </c>
      <c r="G46" s="665">
        <v>31.9</v>
      </c>
      <c r="H46" s="665">
        <v>34.799999999999997</v>
      </c>
      <c r="I46" s="672">
        <v>38.6</v>
      </c>
      <c r="J46" s="660" t="s">
        <v>70</v>
      </c>
      <c r="K46" s="660" t="s">
        <v>70</v>
      </c>
      <c r="L46" s="660" t="s">
        <v>530</v>
      </c>
      <c r="M46" s="714" t="s">
        <v>272</v>
      </c>
      <c r="N46" s="714" t="s">
        <v>272</v>
      </c>
      <c r="O46" s="660" t="s">
        <v>70</v>
      </c>
      <c r="P46" s="661" t="s">
        <v>70</v>
      </c>
      <c r="Q46" s="673"/>
    </row>
    <row r="47" spans="2:17">
      <c r="B47" s="664" t="s">
        <v>572</v>
      </c>
      <c r="C47" s="660" t="s">
        <v>508</v>
      </c>
      <c r="D47" s="679" t="s">
        <v>415</v>
      </c>
      <c r="E47" s="660" t="s">
        <v>70</v>
      </c>
      <c r="F47" s="665">
        <v>47.9</v>
      </c>
      <c r="G47" s="665">
        <v>47.9</v>
      </c>
      <c r="H47" s="665">
        <v>52.2</v>
      </c>
      <c r="I47" s="672">
        <v>56.6</v>
      </c>
      <c r="J47" s="660" t="s">
        <v>70</v>
      </c>
      <c r="K47" s="660" t="s">
        <v>70</v>
      </c>
      <c r="L47" s="660" t="s">
        <v>530</v>
      </c>
      <c r="M47" s="714" t="s">
        <v>272</v>
      </c>
      <c r="N47" s="714" t="s">
        <v>272</v>
      </c>
      <c r="O47" s="660" t="s">
        <v>70</v>
      </c>
      <c r="P47" s="661" t="s">
        <v>70</v>
      </c>
      <c r="Q47" s="673"/>
    </row>
    <row r="48" spans="2:17">
      <c r="B48" s="664" t="s">
        <v>573</v>
      </c>
      <c r="C48" s="660" t="s">
        <v>508</v>
      </c>
      <c r="D48" s="679" t="s">
        <v>415</v>
      </c>
      <c r="E48" s="660" t="s">
        <v>70</v>
      </c>
      <c r="F48" s="665">
        <v>64</v>
      </c>
      <c r="G48" s="665">
        <v>64</v>
      </c>
      <c r="H48" s="665">
        <v>69.8</v>
      </c>
      <c r="I48" s="672">
        <v>73.599999999999994</v>
      </c>
      <c r="J48" s="660" t="s">
        <v>70</v>
      </c>
      <c r="K48" s="660" t="s">
        <v>70</v>
      </c>
      <c r="L48" s="660" t="s">
        <v>530</v>
      </c>
      <c r="M48" s="714" t="s">
        <v>272</v>
      </c>
      <c r="N48" s="714" t="s">
        <v>272</v>
      </c>
      <c r="O48" s="660" t="s">
        <v>70</v>
      </c>
      <c r="P48" s="661" t="s">
        <v>70</v>
      </c>
      <c r="Q48" s="673"/>
    </row>
    <row r="49" spans="2:17">
      <c r="B49" s="664" t="s">
        <v>574</v>
      </c>
      <c r="C49" s="660" t="s">
        <v>508</v>
      </c>
      <c r="D49" s="679" t="s">
        <v>415</v>
      </c>
      <c r="E49" s="660" t="s">
        <v>70</v>
      </c>
      <c r="F49" s="665">
        <v>32</v>
      </c>
      <c r="G49" s="665">
        <v>32</v>
      </c>
      <c r="H49" s="665">
        <v>34.9</v>
      </c>
      <c r="I49" s="672">
        <v>36.799999999999997</v>
      </c>
      <c r="J49" s="660" t="s">
        <v>70</v>
      </c>
      <c r="K49" s="660" t="s">
        <v>70</v>
      </c>
      <c r="L49" s="660" t="s">
        <v>530</v>
      </c>
      <c r="M49" s="714" t="s">
        <v>272</v>
      </c>
      <c r="N49" s="714" t="s">
        <v>272</v>
      </c>
      <c r="O49" s="660" t="s">
        <v>70</v>
      </c>
      <c r="P49" s="661" t="s">
        <v>70</v>
      </c>
      <c r="Q49" s="673"/>
    </row>
  </sheetData>
  <pageMargins left="0.7" right="0.7" top="0.75" bottom="0.75" header="0.3" footer="0.3"/>
  <pageSetup paperSize="8" scale="8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2A15BF-9E0A-4C76-A6C8-B3457564C0E0}">
  <sheetPr>
    <tabColor theme="0" tint="-0.14999847407452621"/>
    <pageSetUpPr fitToPage="1"/>
  </sheetPr>
  <dimension ref="A1:Y258"/>
  <sheetViews>
    <sheetView tabSelected="1" workbookViewId="0">
      <selection activeCell="C8" sqref="C8"/>
    </sheetView>
  </sheetViews>
  <sheetFormatPr defaultColWidth="9" defaultRowHeight="15"/>
  <cols>
    <col min="1" max="1" width="16.5" style="174" bestFit="1" customWidth="1"/>
    <col min="2" max="16384" width="9" style="178"/>
  </cols>
  <sheetData>
    <row r="1" spans="1:25">
      <c r="B1" s="175"/>
      <c r="C1" s="176"/>
      <c r="D1" s="176"/>
      <c r="E1" s="176"/>
      <c r="F1" s="176"/>
      <c r="G1" s="176"/>
      <c r="H1" s="176"/>
      <c r="I1" s="176"/>
      <c r="J1" s="176" t="s">
        <v>26</v>
      </c>
      <c r="K1" s="177" t="s">
        <v>26</v>
      </c>
      <c r="L1" s="176" t="s">
        <v>26</v>
      </c>
      <c r="M1" s="176" t="s">
        <v>26</v>
      </c>
      <c r="N1" s="176"/>
      <c r="O1" s="176"/>
      <c r="P1" s="176"/>
      <c r="Q1" s="176"/>
      <c r="R1" s="176"/>
      <c r="S1" s="175"/>
      <c r="T1" s="176"/>
      <c r="U1" s="175"/>
      <c r="V1" s="176"/>
      <c r="W1" s="176"/>
      <c r="X1" s="176"/>
      <c r="Y1" s="176"/>
    </row>
    <row r="2" spans="1:25" s="173" customFormat="1">
      <c r="A2" s="174" t="s">
        <v>575</v>
      </c>
      <c r="B2" s="179" t="s">
        <v>576</v>
      </c>
      <c r="C2" s="176" t="s">
        <v>577</v>
      </c>
      <c r="D2" s="134"/>
      <c r="E2" s="134"/>
      <c r="F2" s="134" t="s">
        <v>26</v>
      </c>
      <c r="G2" s="134"/>
      <c r="H2" s="134"/>
      <c r="I2" s="135"/>
      <c r="J2" s="134" t="s">
        <v>26</v>
      </c>
      <c r="K2" s="134"/>
      <c r="L2" s="134"/>
      <c r="M2" s="134"/>
      <c r="N2" s="134"/>
      <c r="O2" s="134"/>
      <c r="P2" s="134"/>
      <c r="Q2" s="134"/>
      <c r="R2" s="134" t="s">
        <v>578</v>
      </c>
      <c r="S2" s="136"/>
      <c r="T2" s="134"/>
      <c r="U2" s="136"/>
      <c r="V2" s="178"/>
      <c r="W2" s="178"/>
      <c r="X2" s="178"/>
      <c r="Y2" s="178"/>
    </row>
    <row r="3" spans="1:25" s="173" customFormat="1" ht="30">
      <c r="A3" s="174" t="s">
        <v>579</v>
      </c>
      <c r="B3" s="179" t="s">
        <v>580</v>
      </c>
      <c r="C3" s="176"/>
      <c r="D3" s="134"/>
      <c r="E3" s="134"/>
      <c r="F3" s="134"/>
      <c r="G3" s="137" t="s">
        <v>581</v>
      </c>
      <c r="H3" s="137"/>
      <c r="I3" s="138"/>
      <c r="J3" s="137"/>
      <c r="K3" s="137"/>
      <c r="L3" s="134"/>
      <c r="M3" s="134"/>
      <c r="N3" s="134"/>
      <c r="O3" s="134"/>
      <c r="P3" s="134"/>
      <c r="Q3" s="134"/>
      <c r="R3" s="137" t="s">
        <v>582</v>
      </c>
      <c r="S3" s="139"/>
      <c r="T3" s="140" t="s">
        <v>583</v>
      </c>
      <c r="U3" s="141"/>
      <c r="V3" s="178"/>
      <c r="W3" s="178"/>
      <c r="X3" s="178"/>
      <c r="Y3" s="178"/>
    </row>
    <row r="4" spans="1:25" s="142" customFormat="1">
      <c r="A4" s="142" t="s">
        <v>584</v>
      </c>
      <c r="B4" s="172">
        <v>1</v>
      </c>
      <c r="C4" s="133">
        <v>1</v>
      </c>
      <c r="D4" s="142">
        <v>1</v>
      </c>
      <c r="E4" s="142">
        <v>1</v>
      </c>
      <c r="F4" s="142">
        <v>20</v>
      </c>
      <c r="G4" s="142">
        <v>20</v>
      </c>
      <c r="H4" s="142">
        <v>60</v>
      </c>
      <c r="I4" s="142">
        <v>60</v>
      </c>
      <c r="J4" s="133">
        <v>2</v>
      </c>
      <c r="K4" s="133">
        <v>2</v>
      </c>
      <c r="L4" s="143">
        <v>45</v>
      </c>
      <c r="M4" s="143">
        <v>45</v>
      </c>
      <c r="N4" s="142">
        <v>10</v>
      </c>
      <c r="O4" s="142">
        <v>10</v>
      </c>
      <c r="P4" s="142">
        <v>61</v>
      </c>
      <c r="Q4" s="142">
        <v>61</v>
      </c>
      <c r="R4" s="180">
        <v>37</v>
      </c>
      <c r="S4" s="180">
        <v>37</v>
      </c>
      <c r="T4" s="180">
        <v>34</v>
      </c>
      <c r="U4" s="180">
        <v>34</v>
      </c>
      <c r="V4" s="181">
        <v>40</v>
      </c>
      <c r="W4" s="181">
        <v>40</v>
      </c>
      <c r="X4" s="181">
        <v>41</v>
      </c>
      <c r="Y4" s="181">
        <v>41</v>
      </c>
    </row>
    <row r="5" spans="1:25" s="142" customFormat="1">
      <c r="A5" s="144" t="s">
        <v>585</v>
      </c>
      <c r="B5" s="171">
        <v>1001</v>
      </c>
      <c r="C5" s="145">
        <v>1001</v>
      </c>
      <c r="D5" s="144">
        <v>1001</v>
      </c>
      <c r="E5" s="144">
        <v>1001</v>
      </c>
      <c r="F5" s="144">
        <v>1020</v>
      </c>
      <c r="G5" s="144">
        <v>1020</v>
      </c>
      <c r="H5" s="144">
        <v>1060</v>
      </c>
      <c r="I5" s="144">
        <v>1060</v>
      </c>
      <c r="J5" s="145">
        <v>1002</v>
      </c>
      <c r="K5" s="145">
        <v>1002</v>
      </c>
      <c r="L5" s="182">
        <v>1045</v>
      </c>
      <c r="M5" s="182">
        <v>1045</v>
      </c>
      <c r="N5" s="144">
        <v>1010</v>
      </c>
      <c r="O5" s="144">
        <v>1010</v>
      </c>
      <c r="P5" s="144">
        <v>1061</v>
      </c>
      <c r="Q5" s="144">
        <v>1061</v>
      </c>
      <c r="R5" s="183">
        <v>11037</v>
      </c>
      <c r="S5" s="183">
        <v>11037</v>
      </c>
      <c r="T5" s="183">
        <v>11034</v>
      </c>
      <c r="U5" s="183">
        <v>11034</v>
      </c>
      <c r="V5" s="184">
        <v>11040</v>
      </c>
      <c r="W5" s="184">
        <v>11040</v>
      </c>
      <c r="X5" s="184">
        <v>11041</v>
      </c>
      <c r="Y5" s="184">
        <v>11041</v>
      </c>
    </row>
    <row r="6" spans="1:25" s="191" customFormat="1" ht="75">
      <c r="A6" s="185" t="s">
        <v>586</v>
      </c>
      <c r="B6" s="186" t="s">
        <v>587</v>
      </c>
      <c r="C6" s="186" t="s">
        <v>588</v>
      </c>
      <c r="D6" s="186" t="s">
        <v>589</v>
      </c>
      <c r="E6" s="186" t="s">
        <v>590</v>
      </c>
      <c r="F6" s="186" t="s">
        <v>591</v>
      </c>
      <c r="G6" s="186" t="s">
        <v>592</v>
      </c>
      <c r="H6" s="186" t="s">
        <v>593</v>
      </c>
      <c r="I6" s="186" t="s">
        <v>594</v>
      </c>
      <c r="J6" s="187" t="s">
        <v>595</v>
      </c>
      <c r="K6" s="187" t="s">
        <v>596</v>
      </c>
      <c r="L6" s="186" t="s">
        <v>597</v>
      </c>
      <c r="M6" s="186" t="s">
        <v>598</v>
      </c>
      <c r="N6" s="186" t="s">
        <v>599</v>
      </c>
      <c r="O6" s="186" t="s">
        <v>600</v>
      </c>
      <c r="P6" s="186" t="s">
        <v>601</v>
      </c>
      <c r="Q6" s="186" t="s">
        <v>602</v>
      </c>
      <c r="R6" s="188" t="s">
        <v>603</v>
      </c>
      <c r="S6" s="188" t="s">
        <v>604</v>
      </c>
      <c r="T6" s="189" t="s">
        <v>605</v>
      </c>
      <c r="U6" s="189" t="s">
        <v>606</v>
      </c>
      <c r="V6" s="190" t="s">
        <v>607</v>
      </c>
      <c r="W6" s="190" t="s">
        <v>608</v>
      </c>
      <c r="X6" s="186" t="s">
        <v>609</v>
      </c>
      <c r="Y6" s="186" t="s">
        <v>610</v>
      </c>
    </row>
    <row r="7" spans="1:25">
      <c r="A7" s="192">
        <v>0</v>
      </c>
      <c r="B7" s="175">
        <v>1.1200000000000001</v>
      </c>
      <c r="C7" s="175" t="s">
        <v>611</v>
      </c>
      <c r="D7" s="175"/>
      <c r="E7" s="175"/>
      <c r="F7" s="175" t="s">
        <v>612</v>
      </c>
      <c r="G7" s="175" t="s">
        <v>612</v>
      </c>
      <c r="H7" s="175" t="s">
        <v>613</v>
      </c>
      <c r="I7" s="175" t="s">
        <v>613</v>
      </c>
      <c r="J7" s="175" t="s">
        <v>614</v>
      </c>
      <c r="K7" s="175" t="s">
        <v>614</v>
      </c>
      <c r="L7" s="175"/>
      <c r="M7" s="175"/>
      <c r="N7" s="175" t="s">
        <v>615</v>
      </c>
      <c r="O7" s="175" t="s">
        <v>615</v>
      </c>
      <c r="P7" s="175" t="s">
        <v>616</v>
      </c>
      <c r="Q7" s="175" t="s">
        <v>616</v>
      </c>
      <c r="R7" s="175">
        <f>V7*10</f>
        <v>464.4</v>
      </c>
      <c r="S7" s="175">
        <f>W7*10</f>
        <v>415.20000000000005</v>
      </c>
      <c r="T7" s="175" t="s">
        <v>617</v>
      </c>
      <c r="U7" s="175" t="s">
        <v>618</v>
      </c>
      <c r="V7" s="175" t="s">
        <v>619</v>
      </c>
      <c r="W7" s="175" t="s">
        <v>620</v>
      </c>
      <c r="X7" s="175" t="s">
        <v>621</v>
      </c>
      <c r="Y7" s="175" t="s">
        <v>622</v>
      </c>
    </row>
    <row r="8" spans="1:25">
      <c r="A8" s="174">
        <v>1</v>
      </c>
      <c r="B8" s="175">
        <v>1.49</v>
      </c>
      <c r="C8" s="175" t="s">
        <v>615</v>
      </c>
      <c r="D8" s="175"/>
      <c r="E8" s="175"/>
      <c r="F8" s="175" t="s">
        <v>623</v>
      </c>
      <c r="G8" s="175" t="s">
        <v>624</v>
      </c>
      <c r="H8" s="175" t="s">
        <v>625</v>
      </c>
      <c r="I8" s="175" t="s">
        <v>626</v>
      </c>
      <c r="J8" s="175" t="s">
        <v>627</v>
      </c>
      <c r="K8" s="175" t="s">
        <v>628</v>
      </c>
      <c r="L8" s="175"/>
      <c r="M8" s="175"/>
      <c r="N8" s="175" t="s">
        <v>616</v>
      </c>
      <c r="O8" s="175" t="s">
        <v>629</v>
      </c>
      <c r="P8" s="175" t="s">
        <v>630</v>
      </c>
      <c r="Q8" s="175" t="s">
        <v>631</v>
      </c>
      <c r="R8" s="175">
        <f t="shared" ref="R8:R71" si="0">V8*10</f>
        <v>464.4</v>
      </c>
      <c r="S8" s="175">
        <f t="shared" ref="S8:S71" si="1">W8*10</f>
        <v>415.20000000000005</v>
      </c>
      <c r="T8" s="175" t="s">
        <v>617</v>
      </c>
      <c r="U8" s="175" t="s">
        <v>618</v>
      </c>
      <c r="V8" s="175" t="s">
        <v>619</v>
      </c>
      <c r="W8" s="175" t="s">
        <v>620</v>
      </c>
      <c r="X8" s="175" t="s">
        <v>621</v>
      </c>
      <c r="Y8" s="175" t="s">
        <v>622</v>
      </c>
    </row>
    <row r="9" spans="1:25">
      <c r="A9" s="174">
        <v>2</v>
      </c>
      <c r="B9" s="175" t="s">
        <v>632</v>
      </c>
      <c r="C9" s="175" t="s">
        <v>633</v>
      </c>
      <c r="D9" s="175"/>
      <c r="E9" s="175"/>
      <c r="F9" s="175" t="s">
        <v>611</v>
      </c>
      <c r="G9" s="175" t="s">
        <v>634</v>
      </c>
      <c r="H9" s="175" t="s">
        <v>635</v>
      </c>
      <c r="I9" s="175" t="s">
        <v>636</v>
      </c>
      <c r="J9" s="175" t="s">
        <v>637</v>
      </c>
      <c r="K9" s="175" t="s">
        <v>638</v>
      </c>
      <c r="L9" s="175"/>
      <c r="M9" s="175"/>
      <c r="N9" s="175" t="s">
        <v>614</v>
      </c>
      <c r="O9" s="175" t="s">
        <v>632</v>
      </c>
      <c r="P9" s="175" t="s">
        <v>639</v>
      </c>
      <c r="Q9" s="175" t="s">
        <v>640</v>
      </c>
      <c r="R9" s="175">
        <f t="shared" si="0"/>
        <v>584.4</v>
      </c>
      <c r="S9" s="175">
        <f t="shared" si="1"/>
        <v>483.6</v>
      </c>
      <c r="T9" s="175" t="s">
        <v>641</v>
      </c>
      <c r="U9" s="175" t="s">
        <v>642</v>
      </c>
      <c r="V9" s="175" t="s">
        <v>643</v>
      </c>
      <c r="W9" s="175" t="s">
        <v>644</v>
      </c>
      <c r="X9" s="175" t="s">
        <v>645</v>
      </c>
      <c r="Y9" s="175" t="s">
        <v>646</v>
      </c>
    </row>
    <row r="10" spans="1:25">
      <c r="A10" s="174">
        <v>3</v>
      </c>
      <c r="B10" s="175" t="s">
        <v>647</v>
      </c>
      <c r="C10" s="175" t="s">
        <v>616</v>
      </c>
      <c r="D10" s="175"/>
      <c r="E10" s="175"/>
      <c r="F10" s="175" t="s">
        <v>648</v>
      </c>
      <c r="G10" s="175" t="s">
        <v>626</v>
      </c>
      <c r="H10" s="175" t="s">
        <v>649</v>
      </c>
      <c r="I10" s="175" t="s">
        <v>650</v>
      </c>
      <c r="J10" s="175" t="s">
        <v>651</v>
      </c>
      <c r="K10" s="175" t="s">
        <v>652</v>
      </c>
      <c r="L10" s="175"/>
      <c r="M10" s="175"/>
      <c r="N10" s="175" t="s">
        <v>653</v>
      </c>
      <c r="O10" s="175" t="s">
        <v>654</v>
      </c>
      <c r="P10" s="175" t="s">
        <v>655</v>
      </c>
      <c r="Q10" s="175" t="s">
        <v>656</v>
      </c>
      <c r="R10" s="175">
        <f t="shared" si="0"/>
        <v>706.80000000000007</v>
      </c>
      <c r="S10" s="175">
        <f t="shared" si="1"/>
        <v>558</v>
      </c>
      <c r="T10" s="175" t="s">
        <v>657</v>
      </c>
      <c r="U10" s="175" t="s">
        <v>658</v>
      </c>
      <c r="V10" s="175" t="s">
        <v>659</v>
      </c>
      <c r="W10" s="175" t="s">
        <v>660</v>
      </c>
      <c r="X10" s="175" t="s">
        <v>661</v>
      </c>
      <c r="Y10" s="175" t="s">
        <v>662</v>
      </c>
    </row>
    <row r="11" spans="1:25">
      <c r="A11" s="174">
        <v>4</v>
      </c>
      <c r="B11" s="175" t="s">
        <v>663</v>
      </c>
      <c r="C11" s="175" t="s">
        <v>664</v>
      </c>
      <c r="D11" s="175"/>
      <c r="E11" s="175"/>
      <c r="F11" s="175" t="s">
        <v>665</v>
      </c>
      <c r="G11" s="175" t="s">
        <v>666</v>
      </c>
      <c r="H11" s="175" t="s">
        <v>667</v>
      </c>
      <c r="I11" s="175" t="s">
        <v>629</v>
      </c>
      <c r="J11" s="175" t="s">
        <v>668</v>
      </c>
      <c r="K11" s="175" t="s">
        <v>669</v>
      </c>
      <c r="L11" s="175"/>
      <c r="M11" s="175"/>
      <c r="N11" s="175" t="s">
        <v>670</v>
      </c>
      <c r="O11" s="175" t="s">
        <v>671</v>
      </c>
      <c r="P11" s="175" t="s">
        <v>672</v>
      </c>
      <c r="Q11" s="175" t="s">
        <v>673</v>
      </c>
      <c r="R11" s="175">
        <f t="shared" si="0"/>
        <v>825.6</v>
      </c>
      <c r="S11" s="175">
        <f t="shared" si="1"/>
        <v>628.80000000000007</v>
      </c>
      <c r="T11" s="175" t="s">
        <v>674</v>
      </c>
      <c r="U11" s="175" t="s">
        <v>675</v>
      </c>
      <c r="V11" s="175" t="s">
        <v>676</v>
      </c>
      <c r="W11" s="175" t="s">
        <v>677</v>
      </c>
      <c r="X11" s="175" t="s">
        <v>678</v>
      </c>
      <c r="Y11" s="175" t="s">
        <v>679</v>
      </c>
    </row>
    <row r="12" spans="1:25">
      <c r="A12" s="174">
        <v>5</v>
      </c>
      <c r="B12" s="175" t="s">
        <v>680</v>
      </c>
      <c r="C12" s="175" t="s">
        <v>681</v>
      </c>
      <c r="D12" s="175"/>
      <c r="E12" s="175"/>
      <c r="F12" s="175" t="s">
        <v>649</v>
      </c>
      <c r="G12" s="175" t="s">
        <v>615</v>
      </c>
      <c r="H12" s="175" t="s">
        <v>682</v>
      </c>
      <c r="I12" s="175" t="s">
        <v>683</v>
      </c>
      <c r="J12" s="175" t="s">
        <v>684</v>
      </c>
      <c r="K12" s="175" t="s">
        <v>685</v>
      </c>
      <c r="L12" s="175"/>
      <c r="M12" s="175"/>
      <c r="N12" s="175" t="s">
        <v>655</v>
      </c>
      <c r="O12" s="175" t="s">
        <v>628</v>
      </c>
      <c r="P12" s="175" t="s">
        <v>686</v>
      </c>
      <c r="Q12" s="175" t="s">
        <v>687</v>
      </c>
      <c r="R12" s="175">
        <f t="shared" si="0"/>
        <v>949.2</v>
      </c>
      <c r="S12" s="175">
        <f t="shared" si="1"/>
        <v>702</v>
      </c>
      <c r="T12" s="175" t="s">
        <v>688</v>
      </c>
      <c r="U12" s="175" t="s">
        <v>689</v>
      </c>
      <c r="V12" s="175" t="s">
        <v>690</v>
      </c>
      <c r="W12" s="175" t="s">
        <v>691</v>
      </c>
      <c r="X12" s="175" t="s">
        <v>692</v>
      </c>
      <c r="Y12" s="175" t="s">
        <v>693</v>
      </c>
    </row>
    <row r="13" spans="1:25">
      <c r="A13" s="174">
        <v>6</v>
      </c>
      <c r="B13" s="175" t="s">
        <v>694</v>
      </c>
      <c r="C13" s="175" t="s">
        <v>695</v>
      </c>
      <c r="D13" s="175"/>
      <c r="E13" s="175"/>
      <c r="F13" s="175" t="s">
        <v>696</v>
      </c>
      <c r="G13" s="175" t="s">
        <v>697</v>
      </c>
      <c r="H13" s="175" t="s">
        <v>653</v>
      </c>
      <c r="I13" s="175" t="s">
        <v>698</v>
      </c>
      <c r="J13" s="175" t="s">
        <v>699</v>
      </c>
      <c r="K13" s="175" t="s">
        <v>700</v>
      </c>
      <c r="L13" s="175"/>
      <c r="M13" s="175"/>
      <c r="N13" s="175" t="s">
        <v>701</v>
      </c>
      <c r="O13" s="175" t="s">
        <v>702</v>
      </c>
      <c r="P13" s="175" t="s">
        <v>703</v>
      </c>
      <c r="Q13" s="175" t="s">
        <v>704</v>
      </c>
      <c r="R13" s="175">
        <f t="shared" si="0"/>
        <v>1068</v>
      </c>
      <c r="S13" s="175">
        <f t="shared" si="1"/>
        <v>769.2</v>
      </c>
      <c r="T13" s="175" t="s">
        <v>705</v>
      </c>
      <c r="U13" s="175" t="s">
        <v>706</v>
      </c>
      <c r="V13" s="175" t="s">
        <v>707</v>
      </c>
      <c r="W13" s="175" t="s">
        <v>708</v>
      </c>
      <c r="X13" s="175" t="s">
        <v>709</v>
      </c>
      <c r="Y13" s="175" t="s">
        <v>710</v>
      </c>
    </row>
    <row r="14" spans="1:25">
      <c r="A14" s="174">
        <v>7</v>
      </c>
      <c r="B14" s="175" t="s">
        <v>711</v>
      </c>
      <c r="C14" s="175" t="s">
        <v>628</v>
      </c>
      <c r="D14" s="175"/>
      <c r="E14" s="175"/>
      <c r="F14" s="175" t="s">
        <v>712</v>
      </c>
      <c r="G14" s="175" t="s">
        <v>629</v>
      </c>
      <c r="H14" s="175" t="s">
        <v>713</v>
      </c>
      <c r="I14" s="175" t="s">
        <v>631</v>
      </c>
      <c r="J14" s="175" t="s">
        <v>714</v>
      </c>
      <c r="K14" s="175" t="s">
        <v>715</v>
      </c>
      <c r="L14" s="175"/>
      <c r="M14" s="175"/>
      <c r="N14" s="175" t="s">
        <v>716</v>
      </c>
      <c r="O14" s="175" t="s">
        <v>673</v>
      </c>
      <c r="P14" s="175" t="s">
        <v>717</v>
      </c>
      <c r="Q14" s="175" t="s">
        <v>718</v>
      </c>
      <c r="R14" s="175">
        <f t="shared" si="0"/>
        <v>1186.8000000000002</v>
      </c>
      <c r="S14" s="175">
        <f t="shared" si="1"/>
        <v>840</v>
      </c>
      <c r="T14" s="175" t="s">
        <v>719</v>
      </c>
      <c r="U14" s="175" t="s">
        <v>720</v>
      </c>
      <c r="V14" s="175" t="s">
        <v>721</v>
      </c>
      <c r="W14" s="175" t="s">
        <v>722</v>
      </c>
      <c r="X14" s="175" t="s">
        <v>723</v>
      </c>
      <c r="Y14" s="175" t="s">
        <v>724</v>
      </c>
    </row>
    <row r="15" spans="1:25">
      <c r="A15" s="174">
        <v>8</v>
      </c>
      <c r="B15" s="175" t="s">
        <v>725</v>
      </c>
      <c r="C15" s="175" t="s">
        <v>726</v>
      </c>
      <c r="D15" s="175"/>
      <c r="E15" s="175"/>
      <c r="F15" s="175" t="s">
        <v>727</v>
      </c>
      <c r="G15" s="175" t="s">
        <v>728</v>
      </c>
      <c r="H15" s="175" t="s">
        <v>729</v>
      </c>
      <c r="I15" s="175" t="s">
        <v>730</v>
      </c>
      <c r="J15" s="175" t="s">
        <v>731</v>
      </c>
      <c r="K15" s="175" t="s">
        <v>732</v>
      </c>
      <c r="L15" s="175"/>
      <c r="M15" s="175"/>
      <c r="N15" s="175" t="s">
        <v>733</v>
      </c>
      <c r="O15" s="175" t="s">
        <v>734</v>
      </c>
      <c r="P15" s="175" t="s">
        <v>735</v>
      </c>
      <c r="Q15" s="175" t="s">
        <v>736</v>
      </c>
      <c r="R15" s="175">
        <f t="shared" si="0"/>
        <v>1304.4000000000001</v>
      </c>
      <c r="S15" s="175">
        <f t="shared" si="1"/>
        <v>909.59999999999991</v>
      </c>
      <c r="T15" s="175" t="s">
        <v>737</v>
      </c>
      <c r="U15" s="175" t="s">
        <v>738</v>
      </c>
      <c r="V15" s="175" t="s">
        <v>739</v>
      </c>
      <c r="W15" s="175" t="s">
        <v>740</v>
      </c>
      <c r="X15" s="175" t="s">
        <v>741</v>
      </c>
      <c r="Y15" s="175" t="s">
        <v>742</v>
      </c>
    </row>
    <row r="16" spans="1:25">
      <c r="A16" s="174">
        <v>9</v>
      </c>
      <c r="B16" s="175" t="s">
        <v>716</v>
      </c>
      <c r="C16" s="175" t="s">
        <v>638</v>
      </c>
      <c r="D16" s="175"/>
      <c r="E16" s="175"/>
      <c r="F16" s="175" t="s">
        <v>743</v>
      </c>
      <c r="G16" s="175" t="s">
        <v>632</v>
      </c>
      <c r="H16" s="175" t="s">
        <v>744</v>
      </c>
      <c r="I16" s="175" t="s">
        <v>640</v>
      </c>
      <c r="J16" s="175" t="s">
        <v>745</v>
      </c>
      <c r="K16" s="175" t="s">
        <v>746</v>
      </c>
      <c r="L16" s="175"/>
      <c r="M16" s="175"/>
      <c r="N16" s="175" t="s">
        <v>703</v>
      </c>
      <c r="O16" s="175" t="s">
        <v>637</v>
      </c>
      <c r="P16" s="175" t="s">
        <v>747</v>
      </c>
      <c r="Q16" s="175" t="s">
        <v>748</v>
      </c>
      <c r="R16" s="175">
        <f t="shared" si="0"/>
        <v>1414.8</v>
      </c>
      <c r="S16" s="175">
        <f t="shared" si="1"/>
        <v>970.8</v>
      </c>
      <c r="T16" s="175" t="s">
        <v>749</v>
      </c>
      <c r="U16" s="175" t="s">
        <v>750</v>
      </c>
      <c r="V16" s="175" t="s">
        <v>751</v>
      </c>
      <c r="W16" s="175" t="s">
        <v>752</v>
      </c>
      <c r="X16" s="175" t="s">
        <v>753</v>
      </c>
      <c r="Y16" s="175" t="s">
        <v>754</v>
      </c>
    </row>
    <row r="17" spans="1:25">
      <c r="A17" s="174">
        <v>10</v>
      </c>
      <c r="B17" s="175" t="s">
        <v>755</v>
      </c>
      <c r="C17" s="175" t="s">
        <v>756</v>
      </c>
      <c r="D17" s="175"/>
      <c r="E17" s="175"/>
      <c r="F17" s="175" t="s">
        <v>757</v>
      </c>
      <c r="G17" s="175" t="s">
        <v>664</v>
      </c>
      <c r="H17" s="175" t="s">
        <v>758</v>
      </c>
      <c r="I17" s="175" t="s">
        <v>628</v>
      </c>
      <c r="J17" s="175" t="s">
        <v>759</v>
      </c>
      <c r="K17" s="175" t="s">
        <v>760</v>
      </c>
      <c r="L17" s="175"/>
      <c r="M17" s="175"/>
      <c r="N17" s="175" t="s">
        <v>761</v>
      </c>
      <c r="O17" s="175" t="s">
        <v>669</v>
      </c>
      <c r="P17" s="175" t="s">
        <v>762</v>
      </c>
      <c r="Q17" s="175" t="s">
        <v>715</v>
      </c>
      <c r="R17" s="175">
        <f t="shared" si="0"/>
        <v>1509.6000000000001</v>
      </c>
      <c r="S17" s="175">
        <f t="shared" si="1"/>
        <v>1027.2</v>
      </c>
      <c r="T17" s="175" t="s">
        <v>763</v>
      </c>
      <c r="U17" s="175" t="s">
        <v>764</v>
      </c>
      <c r="V17" s="175" t="s">
        <v>765</v>
      </c>
      <c r="W17" s="175" t="s">
        <v>766</v>
      </c>
      <c r="X17" s="175" t="s">
        <v>767</v>
      </c>
      <c r="Y17" s="175" t="s">
        <v>768</v>
      </c>
    </row>
    <row r="18" spans="1:25">
      <c r="A18" s="174">
        <v>11</v>
      </c>
      <c r="B18" s="175" t="s">
        <v>769</v>
      </c>
      <c r="C18" s="175" t="s">
        <v>687</v>
      </c>
      <c r="D18" s="175"/>
      <c r="E18" s="175"/>
      <c r="F18" s="175" t="s">
        <v>770</v>
      </c>
      <c r="G18" s="175" t="s">
        <v>631</v>
      </c>
      <c r="H18" s="175" t="s">
        <v>771</v>
      </c>
      <c r="I18" s="175" t="s">
        <v>656</v>
      </c>
      <c r="J18" s="175" t="s">
        <v>772</v>
      </c>
      <c r="K18" s="175" t="s">
        <v>773</v>
      </c>
      <c r="L18" s="175"/>
      <c r="M18" s="175"/>
      <c r="N18" s="175" t="s">
        <v>774</v>
      </c>
      <c r="O18" s="175" t="s">
        <v>775</v>
      </c>
      <c r="P18" s="175" t="s">
        <v>776</v>
      </c>
      <c r="Q18" s="175" t="s">
        <v>777</v>
      </c>
      <c r="R18" s="175">
        <f t="shared" si="0"/>
        <v>1678.8</v>
      </c>
      <c r="S18" s="175">
        <f t="shared" si="1"/>
        <v>1130.4000000000001</v>
      </c>
      <c r="T18" s="175" t="s">
        <v>778</v>
      </c>
      <c r="U18" s="175" t="s">
        <v>779</v>
      </c>
      <c r="V18" s="175" t="s">
        <v>780</v>
      </c>
      <c r="W18" s="175" t="s">
        <v>781</v>
      </c>
      <c r="X18" s="175" t="s">
        <v>782</v>
      </c>
      <c r="Y18" s="175" t="s">
        <v>783</v>
      </c>
    </row>
    <row r="19" spans="1:25">
      <c r="A19" s="174">
        <v>12</v>
      </c>
      <c r="B19" s="175" t="s">
        <v>784</v>
      </c>
      <c r="C19" s="175" t="s">
        <v>785</v>
      </c>
      <c r="D19" s="175"/>
      <c r="E19" s="175"/>
      <c r="F19" s="175" t="s">
        <v>694</v>
      </c>
      <c r="G19" s="175" t="s">
        <v>786</v>
      </c>
      <c r="H19" s="175" t="s">
        <v>716</v>
      </c>
      <c r="I19" s="175" t="s">
        <v>787</v>
      </c>
      <c r="J19" s="175" t="s">
        <v>788</v>
      </c>
      <c r="K19" s="175" t="s">
        <v>789</v>
      </c>
      <c r="L19" s="175"/>
      <c r="M19" s="175"/>
      <c r="N19" s="175" t="s">
        <v>790</v>
      </c>
      <c r="O19" s="175" t="s">
        <v>791</v>
      </c>
      <c r="P19" s="175" t="s">
        <v>745</v>
      </c>
      <c r="Q19" s="175" t="s">
        <v>792</v>
      </c>
      <c r="R19" s="175">
        <f t="shared" si="0"/>
        <v>1742.4</v>
      </c>
      <c r="S19" s="175">
        <f t="shared" si="1"/>
        <v>1167.6000000000001</v>
      </c>
      <c r="T19" s="175" t="s">
        <v>793</v>
      </c>
      <c r="U19" s="175" t="s">
        <v>794</v>
      </c>
      <c r="V19" s="175" t="s">
        <v>795</v>
      </c>
      <c r="W19" s="175" t="s">
        <v>796</v>
      </c>
      <c r="X19" s="175" t="s">
        <v>797</v>
      </c>
      <c r="Y19" s="175" t="s">
        <v>798</v>
      </c>
    </row>
    <row r="20" spans="1:25">
      <c r="A20" s="174">
        <v>13</v>
      </c>
      <c r="B20" s="175" t="s">
        <v>717</v>
      </c>
      <c r="C20" s="175" t="s">
        <v>669</v>
      </c>
      <c r="D20" s="175"/>
      <c r="E20" s="175"/>
      <c r="F20" s="175" t="s">
        <v>744</v>
      </c>
      <c r="G20" s="175" t="s">
        <v>671</v>
      </c>
      <c r="H20" s="175" t="s">
        <v>799</v>
      </c>
      <c r="I20" s="175" t="s">
        <v>673</v>
      </c>
      <c r="J20" s="175" t="s">
        <v>800</v>
      </c>
      <c r="K20" s="175" t="s">
        <v>801</v>
      </c>
      <c r="L20" s="175"/>
      <c r="M20" s="175"/>
      <c r="N20" s="175" t="s">
        <v>747</v>
      </c>
      <c r="O20" s="175" t="s">
        <v>799</v>
      </c>
      <c r="P20" s="175" t="s">
        <v>802</v>
      </c>
      <c r="Q20" s="175" t="s">
        <v>803</v>
      </c>
      <c r="R20" s="175">
        <f t="shared" si="0"/>
        <v>1852.8</v>
      </c>
      <c r="S20" s="175">
        <f t="shared" si="1"/>
        <v>1230</v>
      </c>
      <c r="T20" s="175" t="s">
        <v>804</v>
      </c>
      <c r="U20" s="175" t="s">
        <v>805</v>
      </c>
      <c r="V20" s="175" t="s">
        <v>806</v>
      </c>
      <c r="W20" s="175" t="s">
        <v>807</v>
      </c>
      <c r="X20" s="175" t="s">
        <v>808</v>
      </c>
      <c r="Y20" s="175" t="s">
        <v>809</v>
      </c>
    </row>
    <row r="21" spans="1:25">
      <c r="A21" s="174">
        <v>14</v>
      </c>
      <c r="B21" s="175" t="s">
        <v>810</v>
      </c>
      <c r="C21" s="175" t="s">
        <v>811</v>
      </c>
      <c r="D21" s="175"/>
      <c r="E21" s="175"/>
      <c r="F21" s="175" t="s">
        <v>812</v>
      </c>
      <c r="G21" s="175" t="s">
        <v>813</v>
      </c>
      <c r="H21" s="175" t="s">
        <v>814</v>
      </c>
      <c r="I21" s="175" t="s">
        <v>815</v>
      </c>
      <c r="J21" s="175" t="s">
        <v>816</v>
      </c>
      <c r="K21" s="175" t="s">
        <v>817</v>
      </c>
      <c r="L21" s="175"/>
      <c r="M21" s="175"/>
      <c r="N21" s="175" t="s">
        <v>818</v>
      </c>
      <c r="O21" s="175" t="s">
        <v>819</v>
      </c>
      <c r="P21" s="175" t="s">
        <v>820</v>
      </c>
      <c r="Q21" s="175" t="s">
        <v>821</v>
      </c>
      <c r="R21" s="175">
        <f t="shared" si="0"/>
        <v>1959.6000000000001</v>
      </c>
      <c r="S21" s="175">
        <f t="shared" si="1"/>
        <v>1292.4000000000001</v>
      </c>
      <c r="T21" s="175" t="s">
        <v>822</v>
      </c>
      <c r="U21" s="175" t="s">
        <v>823</v>
      </c>
      <c r="V21" s="175" t="s">
        <v>824</v>
      </c>
      <c r="W21" s="175" t="s">
        <v>825</v>
      </c>
      <c r="X21" s="175" t="s">
        <v>826</v>
      </c>
      <c r="Y21" s="175" t="s">
        <v>827</v>
      </c>
    </row>
    <row r="22" spans="1:25">
      <c r="A22" s="174">
        <v>15</v>
      </c>
      <c r="B22" s="175" t="s">
        <v>790</v>
      </c>
      <c r="C22" s="175" t="s">
        <v>685</v>
      </c>
      <c r="D22" s="175"/>
      <c r="E22" s="175"/>
      <c r="F22" s="175" t="s">
        <v>701</v>
      </c>
      <c r="G22" s="175" t="s">
        <v>628</v>
      </c>
      <c r="H22" s="175" t="s">
        <v>828</v>
      </c>
      <c r="I22" s="175" t="s">
        <v>687</v>
      </c>
      <c r="J22" s="175" t="s">
        <v>829</v>
      </c>
      <c r="K22" s="175" t="s">
        <v>830</v>
      </c>
      <c r="L22" s="175"/>
      <c r="M22" s="175"/>
      <c r="N22" s="175" t="s">
        <v>831</v>
      </c>
      <c r="O22" s="175" t="s">
        <v>832</v>
      </c>
      <c r="P22" s="175" t="s">
        <v>833</v>
      </c>
      <c r="Q22" s="175" t="s">
        <v>773</v>
      </c>
      <c r="R22" s="175">
        <f t="shared" si="0"/>
        <v>2126.3999999999996</v>
      </c>
      <c r="S22" s="175">
        <f t="shared" si="1"/>
        <v>1389.6000000000001</v>
      </c>
      <c r="T22" s="175" t="s">
        <v>834</v>
      </c>
      <c r="U22" s="175" t="s">
        <v>835</v>
      </c>
      <c r="V22" s="175" t="s">
        <v>836</v>
      </c>
      <c r="W22" s="175" t="s">
        <v>837</v>
      </c>
      <c r="X22" s="175" t="s">
        <v>838</v>
      </c>
      <c r="Y22" s="175" t="s">
        <v>839</v>
      </c>
    </row>
    <row r="23" spans="1:25">
      <c r="A23" s="174">
        <v>16</v>
      </c>
      <c r="B23" s="175" t="s">
        <v>840</v>
      </c>
      <c r="C23" s="175" t="s">
        <v>841</v>
      </c>
      <c r="D23" s="175"/>
      <c r="E23" s="175"/>
      <c r="F23" s="175" t="s">
        <v>718</v>
      </c>
      <c r="G23" s="175" t="s">
        <v>842</v>
      </c>
      <c r="H23" s="175" t="s">
        <v>843</v>
      </c>
      <c r="I23" s="175" t="s">
        <v>637</v>
      </c>
      <c r="J23" s="175" t="s">
        <v>844</v>
      </c>
      <c r="K23" s="175" t="s">
        <v>845</v>
      </c>
      <c r="L23" s="175"/>
      <c r="M23" s="175"/>
      <c r="N23" s="175" t="s">
        <v>846</v>
      </c>
      <c r="O23" s="175" t="s">
        <v>847</v>
      </c>
      <c r="P23" s="175" t="s">
        <v>848</v>
      </c>
      <c r="Q23" s="175" t="s">
        <v>849</v>
      </c>
      <c r="R23" s="175">
        <f t="shared" si="0"/>
        <v>2222.4</v>
      </c>
      <c r="S23" s="175">
        <f t="shared" si="1"/>
        <v>1448.4</v>
      </c>
      <c r="T23" s="175" t="s">
        <v>850</v>
      </c>
      <c r="U23" s="175" t="s">
        <v>851</v>
      </c>
      <c r="V23" s="175" t="s">
        <v>852</v>
      </c>
      <c r="W23" s="175" t="s">
        <v>853</v>
      </c>
      <c r="X23" s="175" t="s">
        <v>854</v>
      </c>
      <c r="Y23" s="175" t="s">
        <v>855</v>
      </c>
    </row>
    <row r="24" spans="1:25">
      <c r="A24" s="174">
        <v>17</v>
      </c>
      <c r="B24" s="175" t="s">
        <v>856</v>
      </c>
      <c r="C24" s="175" t="s">
        <v>857</v>
      </c>
      <c r="D24" s="175"/>
      <c r="E24" s="175"/>
      <c r="F24" s="175" t="s">
        <v>858</v>
      </c>
      <c r="G24" s="175" t="s">
        <v>859</v>
      </c>
      <c r="H24" s="175" t="s">
        <v>717</v>
      </c>
      <c r="I24" s="175" t="s">
        <v>860</v>
      </c>
      <c r="J24" s="175" t="s">
        <v>861</v>
      </c>
      <c r="K24" s="175" t="s">
        <v>862</v>
      </c>
      <c r="L24" s="175"/>
      <c r="M24" s="175"/>
      <c r="N24" s="175" t="s">
        <v>863</v>
      </c>
      <c r="O24" s="175" t="s">
        <v>864</v>
      </c>
      <c r="P24" s="175" t="s">
        <v>865</v>
      </c>
      <c r="Q24" s="175" t="s">
        <v>866</v>
      </c>
      <c r="R24" s="175">
        <f t="shared" si="0"/>
        <v>2396.3999999999996</v>
      </c>
      <c r="S24" s="175">
        <f t="shared" si="1"/>
        <v>1554</v>
      </c>
      <c r="T24" s="175" t="s">
        <v>867</v>
      </c>
      <c r="U24" s="175" t="s">
        <v>868</v>
      </c>
      <c r="V24" s="175" t="s">
        <v>869</v>
      </c>
      <c r="W24" s="175" t="s">
        <v>870</v>
      </c>
      <c r="X24" s="175" t="s">
        <v>871</v>
      </c>
      <c r="Y24" s="175" t="s">
        <v>872</v>
      </c>
    </row>
    <row r="25" spans="1:25">
      <c r="A25" s="174">
        <v>18</v>
      </c>
      <c r="B25" s="175" t="s">
        <v>873</v>
      </c>
      <c r="C25" s="175" t="s">
        <v>874</v>
      </c>
      <c r="D25" s="175"/>
      <c r="E25" s="175"/>
      <c r="F25" s="175" t="s">
        <v>875</v>
      </c>
      <c r="G25" s="175" t="s">
        <v>876</v>
      </c>
      <c r="H25" s="175" t="s">
        <v>877</v>
      </c>
      <c r="I25" s="175" t="s">
        <v>878</v>
      </c>
      <c r="J25" s="175" t="s">
        <v>879</v>
      </c>
      <c r="K25" s="175" t="s">
        <v>880</v>
      </c>
      <c r="L25" s="175"/>
      <c r="M25" s="175"/>
      <c r="N25" s="175" t="s">
        <v>881</v>
      </c>
      <c r="O25" s="175" t="s">
        <v>882</v>
      </c>
      <c r="P25" s="175" t="s">
        <v>883</v>
      </c>
      <c r="Q25" s="175" t="s">
        <v>884</v>
      </c>
      <c r="R25" s="175">
        <f t="shared" si="0"/>
        <v>2502</v>
      </c>
      <c r="S25" s="175">
        <f t="shared" si="1"/>
        <v>1612.8</v>
      </c>
      <c r="T25" s="175" t="s">
        <v>885</v>
      </c>
      <c r="U25" s="175" t="s">
        <v>886</v>
      </c>
      <c r="V25" s="175" t="s">
        <v>887</v>
      </c>
      <c r="W25" s="175" t="s">
        <v>888</v>
      </c>
      <c r="X25" s="175" t="s">
        <v>889</v>
      </c>
      <c r="Y25" s="175" t="s">
        <v>890</v>
      </c>
    </row>
    <row r="26" spans="1:25">
      <c r="A26" s="174">
        <v>19</v>
      </c>
      <c r="B26" s="175" t="s">
        <v>891</v>
      </c>
      <c r="C26" s="175" t="s">
        <v>832</v>
      </c>
      <c r="D26" s="175"/>
      <c r="E26" s="175"/>
      <c r="F26" s="175" t="s">
        <v>892</v>
      </c>
      <c r="G26" s="175" t="s">
        <v>893</v>
      </c>
      <c r="H26" s="175" t="s">
        <v>894</v>
      </c>
      <c r="I26" s="175" t="s">
        <v>775</v>
      </c>
      <c r="J26" s="175" t="s">
        <v>895</v>
      </c>
      <c r="K26" s="175" t="s">
        <v>896</v>
      </c>
      <c r="L26" s="175"/>
      <c r="M26" s="175"/>
      <c r="N26" s="175" t="s">
        <v>897</v>
      </c>
      <c r="O26" s="175" t="s">
        <v>898</v>
      </c>
      <c r="P26" s="175" t="s">
        <v>899</v>
      </c>
      <c r="Q26" s="175" t="s">
        <v>900</v>
      </c>
      <c r="R26" s="175">
        <f t="shared" si="0"/>
        <v>2599.2000000000003</v>
      </c>
      <c r="S26" s="175">
        <f t="shared" si="1"/>
        <v>1671.6</v>
      </c>
      <c r="T26" s="175" t="s">
        <v>901</v>
      </c>
      <c r="U26" s="175" t="s">
        <v>902</v>
      </c>
      <c r="V26" s="175" t="s">
        <v>903</v>
      </c>
      <c r="W26" s="175" t="s">
        <v>904</v>
      </c>
      <c r="X26" s="175" t="s">
        <v>905</v>
      </c>
      <c r="Y26" s="175" t="s">
        <v>906</v>
      </c>
    </row>
    <row r="27" spans="1:25">
      <c r="A27" s="174">
        <v>20</v>
      </c>
      <c r="B27" s="175" t="s">
        <v>907</v>
      </c>
      <c r="C27" s="175" t="s">
        <v>908</v>
      </c>
      <c r="D27" s="175"/>
      <c r="E27" s="175"/>
      <c r="F27" s="175" t="s">
        <v>909</v>
      </c>
      <c r="G27" s="175" t="s">
        <v>756</v>
      </c>
      <c r="H27" s="175" t="s">
        <v>910</v>
      </c>
      <c r="I27" s="175" t="s">
        <v>685</v>
      </c>
      <c r="J27" s="175" t="s">
        <v>911</v>
      </c>
      <c r="K27" s="175" t="s">
        <v>912</v>
      </c>
      <c r="L27" s="175"/>
      <c r="M27" s="175"/>
      <c r="N27" s="175" t="s">
        <v>913</v>
      </c>
      <c r="O27" s="175" t="s">
        <v>760</v>
      </c>
      <c r="P27" s="175" t="s">
        <v>914</v>
      </c>
      <c r="Q27" s="175" t="s">
        <v>915</v>
      </c>
      <c r="R27" s="175">
        <f t="shared" si="0"/>
        <v>2769.6</v>
      </c>
      <c r="S27" s="175">
        <f t="shared" si="1"/>
        <v>1776</v>
      </c>
      <c r="T27" s="175" t="s">
        <v>916</v>
      </c>
      <c r="U27" s="175" t="s">
        <v>917</v>
      </c>
      <c r="V27" s="175" t="s">
        <v>918</v>
      </c>
      <c r="W27" s="175" t="s">
        <v>919</v>
      </c>
      <c r="X27" s="175" t="s">
        <v>920</v>
      </c>
      <c r="Y27" s="175" t="s">
        <v>921</v>
      </c>
    </row>
    <row r="28" spans="1:25">
      <c r="A28" s="174">
        <v>21</v>
      </c>
      <c r="B28" s="175" t="s">
        <v>922</v>
      </c>
      <c r="C28" s="175" t="s">
        <v>732</v>
      </c>
      <c r="D28" s="175"/>
      <c r="E28" s="175"/>
      <c r="F28" s="175" t="s">
        <v>828</v>
      </c>
      <c r="G28" s="175" t="s">
        <v>734</v>
      </c>
      <c r="H28" s="175" t="s">
        <v>747</v>
      </c>
      <c r="I28" s="175" t="s">
        <v>736</v>
      </c>
      <c r="J28" s="175" t="s">
        <v>923</v>
      </c>
      <c r="K28" s="175" t="s">
        <v>924</v>
      </c>
      <c r="L28" s="175"/>
      <c r="M28" s="175"/>
      <c r="N28" s="175" t="s">
        <v>925</v>
      </c>
      <c r="O28" s="175" t="s">
        <v>926</v>
      </c>
      <c r="P28" s="175" t="s">
        <v>927</v>
      </c>
      <c r="Q28" s="175" t="s">
        <v>928</v>
      </c>
      <c r="R28" s="175">
        <f t="shared" si="0"/>
        <v>2875.2</v>
      </c>
      <c r="S28" s="721">
        <f>W28*10</f>
        <v>1838.4</v>
      </c>
      <c r="T28" s="175" t="s">
        <v>929</v>
      </c>
      <c r="U28" s="175" t="s">
        <v>930</v>
      </c>
      <c r="V28" s="175" t="s">
        <v>931</v>
      </c>
      <c r="W28" s="175" t="s">
        <v>932</v>
      </c>
      <c r="X28" s="175" t="s">
        <v>933</v>
      </c>
      <c r="Y28" s="175" t="s">
        <v>934</v>
      </c>
    </row>
    <row r="29" spans="1:25">
      <c r="A29" s="174">
        <v>22</v>
      </c>
      <c r="B29" s="175" t="s">
        <v>935</v>
      </c>
      <c r="C29" s="175" t="s">
        <v>717</v>
      </c>
      <c r="D29" s="175"/>
      <c r="E29" s="175"/>
      <c r="F29" s="175" t="s">
        <v>936</v>
      </c>
      <c r="G29" s="175" t="s">
        <v>744</v>
      </c>
      <c r="H29" s="175" t="s">
        <v>856</v>
      </c>
      <c r="I29" s="175" t="s">
        <v>799</v>
      </c>
      <c r="J29" s="175" t="s">
        <v>937</v>
      </c>
      <c r="K29" s="175" t="s">
        <v>800</v>
      </c>
      <c r="L29" s="175"/>
      <c r="M29" s="175"/>
      <c r="N29" s="175" t="s">
        <v>938</v>
      </c>
      <c r="O29" s="175" t="s">
        <v>747</v>
      </c>
      <c r="P29" s="175" t="s">
        <v>861</v>
      </c>
      <c r="Q29" s="175" t="s">
        <v>802</v>
      </c>
      <c r="R29" s="175">
        <f t="shared" si="0"/>
        <v>2978.3999999999996</v>
      </c>
      <c r="S29" s="175">
        <f t="shared" si="1"/>
        <v>1898.4</v>
      </c>
      <c r="T29" s="175" t="s">
        <v>939</v>
      </c>
      <c r="U29" s="175" t="s">
        <v>940</v>
      </c>
      <c r="V29" s="175" t="s">
        <v>941</v>
      </c>
      <c r="W29" s="175" t="s">
        <v>942</v>
      </c>
      <c r="X29" s="175" t="s">
        <v>943</v>
      </c>
      <c r="Y29" s="175" t="s">
        <v>944</v>
      </c>
    </row>
    <row r="30" spans="1:25">
      <c r="A30" s="174">
        <v>23</v>
      </c>
      <c r="B30" s="175" t="s">
        <v>945</v>
      </c>
      <c r="C30" s="175" t="s">
        <v>946</v>
      </c>
      <c r="D30" s="175"/>
      <c r="E30" s="175"/>
      <c r="F30" s="175" t="s">
        <v>761</v>
      </c>
      <c r="G30" s="175" t="s">
        <v>947</v>
      </c>
      <c r="H30" s="175" t="s">
        <v>948</v>
      </c>
      <c r="I30" s="175" t="s">
        <v>949</v>
      </c>
      <c r="J30" s="175" t="s">
        <v>950</v>
      </c>
      <c r="K30" s="175" t="s">
        <v>951</v>
      </c>
      <c r="L30" s="175"/>
      <c r="M30" s="175"/>
      <c r="N30" s="175" t="s">
        <v>952</v>
      </c>
      <c r="O30" s="175" t="s">
        <v>953</v>
      </c>
      <c r="P30" s="175" t="s">
        <v>954</v>
      </c>
      <c r="Q30" s="175" t="s">
        <v>955</v>
      </c>
      <c r="R30" s="175">
        <f t="shared" si="0"/>
        <v>3108</v>
      </c>
      <c r="S30" s="175">
        <f t="shared" si="1"/>
        <v>1970.3999999999999</v>
      </c>
      <c r="T30" s="175" t="s">
        <v>956</v>
      </c>
      <c r="U30" s="175" t="s">
        <v>957</v>
      </c>
      <c r="V30" s="175" t="s">
        <v>958</v>
      </c>
      <c r="W30" s="175" t="s">
        <v>959</v>
      </c>
      <c r="X30" s="175" t="s">
        <v>960</v>
      </c>
      <c r="Y30" s="175" t="s">
        <v>961</v>
      </c>
    </row>
    <row r="31" spans="1:25">
      <c r="A31" s="174">
        <v>24</v>
      </c>
      <c r="B31" s="175" t="s">
        <v>962</v>
      </c>
      <c r="C31" s="175" t="s">
        <v>963</v>
      </c>
      <c r="D31" s="175"/>
      <c r="E31" s="175"/>
      <c r="F31" s="175" t="s">
        <v>964</v>
      </c>
      <c r="G31" s="175" t="s">
        <v>965</v>
      </c>
      <c r="H31" s="175" t="s">
        <v>966</v>
      </c>
      <c r="I31" s="175" t="s">
        <v>967</v>
      </c>
      <c r="J31" s="175" t="s">
        <v>968</v>
      </c>
      <c r="K31" s="175" t="s">
        <v>969</v>
      </c>
      <c r="L31" s="175"/>
      <c r="M31" s="175"/>
      <c r="N31" s="175" t="s">
        <v>970</v>
      </c>
      <c r="O31" s="175" t="s">
        <v>971</v>
      </c>
      <c r="P31" s="175" t="s">
        <v>972</v>
      </c>
      <c r="Q31" s="175" t="s">
        <v>973</v>
      </c>
      <c r="R31" s="175">
        <f t="shared" si="0"/>
        <v>3216</v>
      </c>
      <c r="S31" s="175">
        <f t="shared" si="1"/>
        <v>2036.3999999999999</v>
      </c>
      <c r="T31" s="175" t="s">
        <v>974</v>
      </c>
      <c r="U31" s="175" t="s">
        <v>975</v>
      </c>
      <c r="V31" s="175" t="s">
        <v>976</v>
      </c>
      <c r="W31" s="175" t="s">
        <v>977</v>
      </c>
      <c r="X31" s="175" t="s">
        <v>978</v>
      </c>
      <c r="Y31" s="175" t="s">
        <v>979</v>
      </c>
    </row>
    <row r="32" spans="1:25">
      <c r="A32" s="174">
        <v>25</v>
      </c>
      <c r="B32" s="175" t="s">
        <v>980</v>
      </c>
      <c r="C32" s="175" t="s">
        <v>981</v>
      </c>
      <c r="D32" s="175"/>
      <c r="E32" s="175"/>
      <c r="F32" s="175" t="s">
        <v>877</v>
      </c>
      <c r="G32" s="175" t="s">
        <v>982</v>
      </c>
      <c r="H32" s="175" t="s">
        <v>983</v>
      </c>
      <c r="I32" s="175" t="s">
        <v>832</v>
      </c>
      <c r="J32" s="175" t="s">
        <v>984</v>
      </c>
      <c r="K32" s="175" t="s">
        <v>985</v>
      </c>
      <c r="L32" s="175"/>
      <c r="M32" s="175"/>
      <c r="N32" s="175" t="s">
        <v>986</v>
      </c>
      <c r="O32" s="175" t="s">
        <v>987</v>
      </c>
      <c r="P32" s="175" t="s">
        <v>988</v>
      </c>
      <c r="Q32" s="175" t="s">
        <v>896</v>
      </c>
      <c r="R32" s="175">
        <f t="shared" si="0"/>
        <v>3382.7999999999997</v>
      </c>
      <c r="S32" s="175">
        <f t="shared" si="1"/>
        <v>2139.6</v>
      </c>
      <c r="T32" s="175" t="s">
        <v>989</v>
      </c>
      <c r="U32" s="175" t="s">
        <v>990</v>
      </c>
      <c r="V32" s="175" t="s">
        <v>991</v>
      </c>
      <c r="W32" s="175" t="s">
        <v>992</v>
      </c>
      <c r="X32" s="175" t="s">
        <v>993</v>
      </c>
      <c r="Y32" s="175" t="s">
        <v>994</v>
      </c>
    </row>
    <row r="33" spans="1:25">
      <c r="A33" s="174">
        <v>26</v>
      </c>
      <c r="B33" s="175" t="s">
        <v>995</v>
      </c>
      <c r="C33" s="175" t="s">
        <v>996</v>
      </c>
      <c r="D33" s="175"/>
      <c r="E33" s="175"/>
      <c r="F33" s="175" t="s">
        <v>997</v>
      </c>
      <c r="G33" s="175" t="s">
        <v>998</v>
      </c>
      <c r="H33" s="175" t="s">
        <v>999</v>
      </c>
      <c r="I33" s="175" t="s">
        <v>1000</v>
      </c>
      <c r="J33" s="175" t="s">
        <v>1001</v>
      </c>
      <c r="K33" s="175" t="s">
        <v>1002</v>
      </c>
      <c r="L33" s="175"/>
      <c r="M33" s="175"/>
      <c r="N33" s="175" t="s">
        <v>1003</v>
      </c>
      <c r="O33" s="175" t="s">
        <v>1004</v>
      </c>
      <c r="P33" s="175" t="s">
        <v>1005</v>
      </c>
      <c r="Q33" s="175" t="s">
        <v>1006</v>
      </c>
      <c r="R33" s="175">
        <f t="shared" si="0"/>
        <v>3487.2000000000003</v>
      </c>
      <c r="S33" s="175">
        <f t="shared" si="1"/>
        <v>2197.1999999999998</v>
      </c>
      <c r="T33" s="175" t="s">
        <v>1007</v>
      </c>
      <c r="U33" s="175" t="s">
        <v>1008</v>
      </c>
      <c r="V33" s="175" t="s">
        <v>1009</v>
      </c>
      <c r="W33" s="175" t="s">
        <v>1010</v>
      </c>
      <c r="X33" s="175" t="s">
        <v>1011</v>
      </c>
      <c r="Y33" s="175" t="s">
        <v>1012</v>
      </c>
    </row>
    <row r="34" spans="1:25">
      <c r="A34" s="174">
        <v>27</v>
      </c>
      <c r="B34" s="175" t="s">
        <v>1013</v>
      </c>
      <c r="C34" s="175" t="s">
        <v>773</v>
      </c>
      <c r="D34" s="175"/>
      <c r="E34" s="175"/>
      <c r="F34" s="175" t="s">
        <v>821</v>
      </c>
      <c r="G34" s="175" t="s">
        <v>775</v>
      </c>
      <c r="H34" s="175" t="s">
        <v>863</v>
      </c>
      <c r="I34" s="175" t="s">
        <v>777</v>
      </c>
      <c r="J34" s="175" t="s">
        <v>1014</v>
      </c>
      <c r="K34" s="175" t="s">
        <v>1015</v>
      </c>
      <c r="L34" s="175"/>
      <c r="M34" s="175"/>
      <c r="N34" s="175" t="s">
        <v>1016</v>
      </c>
      <c r="O34" s="175" t="s">
        <v>1017</v>
      </c>
      <c r="P34" s="175" t="s">
        <v>1018</v>
      </c>
      <c r="Q34" s="175" t="s">
        <v>1019</v>
      </c>
      <c r="R34" s="175">
        <f t="shared" si="0"/>
        <v>3590.4</v>
      </c>
      <c r="S34" s="175">
        <f t="shared" si="1"/>
        <v>2259.6</v>
      </c>
      <c r="T34" s="175" t="s">
        <v>1020</v>
      </c>
      <c r="U34" s="175" t="s">
        <v>1021</v>
      </c>
      <c r="V34" s="175" t="s">
        <v>1022</v>
      </c>
      <c r="W34" s="175" t="s">
        <v>1023</v>
      </c>
      <c r="X34" s="175" t="s">
        <v>1024</v>
      </c>
      <c r="Y34" s="175" t="s">
        <v>1025</v>
      </c>
    </row>
    <row r="35" spans="1:25">
      <c r="A35" s="174">
        <v>28</v>
      </c>
      <c r="B35" s="175" t="s">
        <v>1026</v>
      </c>
      <c r="C35" s="175" t="s">
        <v>1027</v>
      </c>
      <c r="D35" s="175"/>
      <c r="E35" s="175"/>
      <c r="F35" s="175" t="s">
        <v>1028</v>
      </c>
      <c r="G35" s="175" t="s">
        <v>1029</v>
      </c>
      <c r="H35" s="175" t="s">
        <v>1030</v>
      </c>
      <c r="I35" s="175" t="s">
        <v>864</v>
      </c>
      <c r="J35" s="175" t="s">
        <v>1031</v>
      </c>
      <c r="K35" s="175" t="s">
        <v>1032</v>
      </c>
      <c r="L35" s="175"/>
      <c r="M35" s="175"/>
      <c r="N35" s="175" t="s">
        <v>1033</v>
      </c>
      <c r="O35" s="175" t="s">
        <v>1034</v>
      </c>
      <c r="P35" s="175" t="s">
        <v>1035</v>
      </c>
      <c r="Q35" s="175" t="s">
        <v>1036</v>
      </c>
      <c r="R35" s="175">
        <f t="shared" si="0"/>
        <v>3762</v>
      </c>
      <c r="S35" s="175">
        <f t="shared" si="1"/>
        <v>2364</v>
      </c>
      <c r="T35" s="175" t="s">
        <v>1037</v>
      </c>
      <c r="U35" s="175" t="s">
        <v>1038</v>
      </c>
      <c r="V35" s="175" t="s">
        <v>1039</v>
      </c>
      <c r="W35" s="175" t="s">
        <v>1040</v>
      </c>
      <c r="X35" s="175" t="s">
        <v>1041</v>
      </c>
      <c r="Y35" s="175" t="s">
        <v>1042</v>
      </c>
    </row>
    <row r="36" spans="1:25">
      <c r="A36" s="174">
        <v>29</v>
      </c>
      <c r="B36" s="175" t="s">
        <v>865</v>
      </c>
      <c r="C36" s="175" t="s">
        <v>789</v>
      </c>
      <c r="D36" s="175"/>
      <c r="E36" s="175"/>
      <c r="F36" s="175" t="s">
        <v>1043</v>
      </c>
      <c r="G36" s="175" t="s">
        <v>791</v>
      </c>
      <c r="H36" s="175" t="s">
        <v>1044</v>
      </c>
      <c r="I36" s="175" t="s">
        <v>792</v>
      </c>
      <c r="J36" s="175" t="s">
        <v>1045</v>
      </c>
      <c r="K36" s="175" t="s">
        <v>1046</v>
      </c>
      <c r="L36" s="175"/>
      <c r="M36" s="175"/>
      <c r="N36" s="175" t="s">
        <v>1047</v>
      </c>
      <c r="O36" s="175" t="s">
        <v>1048</v>
      </c>
      <c r="P36" s="175" t="s">
        <v>1049</v>
      </c>
      <c r="Q36" s="175" t="s">
        <v>1050</v>
      </c>
      <c r="R36" s="175">
        <f t="shared" si="0"/>
        <v>3866.3999999999996</v>
      </c>
      <c r="S36" s="175">
        <f t="shared" si="1"/>
        <v>2421.6</v>
      </c>
      <c r="T36" s="175" t="s">
        <v>1051</v>
      </c>
      <c r="U36" s="175" t="s">
        <v>1052</v>
      </c>
      <c r="V36" s="175" t="s">
        <v>1053</v>
      </c>
      <c r="W36" s="175" t="s">
        <v>1054</v>
      </c>
      <c r="X36" s="175" t="s">
        <v>1055</v>
      </c>
      <c r="Y36" s="175" t="s">
        <v>1056</v>
      </c>
    </row>
    <row r="37" spans="1:25">
      <c r="A37" s="174">
        <v>30</v>
      </c>
      <c r="B37" s="175" t="s">
        <v>1057</v>
      </c>
      <c r="C37" s="175" t="s">
        <v>1058</v>
      </c>
      <c r="D37" s="175"/>
      <c r="E37" s="175"/>
      <c r="F37" s="175" t="s">
        <v>1059</v>
      </c>
      <c r="G37" s="175" t="s">
        <v>1060</v>
      </c>
      <c r="H37" s="175" t="s">
        <v>897</v>
      </c>
      <c r="I37" s="175" t="s">
        <v>946</v>
      </c>
      <c r="J37" s="175" t="s">
        <v>1061</v>
      </c>
      <c r="K37" s="175" t="s">
        <v>1062</v>
      </c>
      <c r="L37" s="175"/>
      <c r="M37" s="175"/>
      <c r="N37" s="175" t="s">
        <v>1063</v>
      </c>
      <c r="O37" s="175" t="s">
        <v>1064</v>
      </c>
      <c r="P37" s="175" t="s">
        <v>1065</v>
      </c>
      <c r="Q37" s="175" t="s">
        <v>951</v>
      </c>
      <c r="R37" s="175">
        <f t="shared" si="0"/>
        <v>4036.8</v>
      </c>
      <c r="S37" s="175">
        <f t="shared" si="1"/>
        <v>2526</v>
      </c>
      <c r="T37" s="175" t="s">
        <v>1066</v>
      </c>
      <c r="U37" s="175" t="s">
        <v>1067</v>
      </c>
      <c r="V37" s="175" t="s">
        <v>1068</v>
      </c>
      <c r="W37" s="175" t="s">
        <v>1069</v>
      </c>
      <c r="X37" s="175" t="s">
        <v>1070</v>
      </c>
      <c r="Y37" s="175" t="s">
        <v>1071</v>
      </c>
    </row>
    <row r="38" spans="1:25">
      <c r="A38" s="174">
        <v>31</v>
      </c>
      <c r="B38" s="175" t="s">
        <v>1072</v>
      </c>
      <c r="C38" s="175" t="s">
        <v>987</v>
      </c>
      <c r="D38" s="175"/>
      <c r="E38" s="175"/>
      <c r="F38" s="175" t="s">
        <v>1073</v>
      </c>
      <c r="G38" s="175" t="s">
        <v>799</v>
      </c>
      <c r="H38" s="175" t="s">
        <v>1074</v>
      </c>
      <c r="I38" s="175" t="s">
        <v>898</v>
      </c>
      <c r="J38" s="175" t="s">
        <v>1075</v>
      </c>
      <c r="K38" s="175" t="s">
        <v>1076</v>
      </c>
      <c r="L38" s="175"/>
      <c r="M38" s="175"/>
      <c r="N38" s="175" t="s">
        <v>1077</v>
      </c>
      <c r="O38" s="175" t="s">
        <v>1044</v>
      </c>
      <c r="P38" s="175" t="s">
        <v>1078</v>
      </c>
      <c r="Q38" s="175" t="s">
        <v>1079</v>
      </c>
      <c r="R38" s="175">
        <f t="shared" si="0"/>
        <v>4138.8</v>
      </c>
      <c r="S38" s="175">
        <f t="shared" si="1"/>
        <v>2581.1999999999998</v>
      </c>
      <c r="T38" s="175" t="s">
        <v>1080</v>
      </c>
      <c r="U38" s="175" t="s">
        <v>1081</v>
      </c>
      <c r="V38" s="175" t="s">
        <v>1082</v>
      </c>
      <c r="W38" s="175" t="s">
        <v>1083</v>
      </c>
      <c r="X38" s="175" t="s">
        <v>1084</v>
      </c>
      <c r="Y38" s="175" t="s">
        <v>1085</v>
      </c>
    </row>
    <row r="39" spans="1:25">
      <c r="A39" s="174">
        <v>32</v>
      </c>
      <c r="B39" s="175" t="s">
        <v>1086</v>
      </c>
      <c r="C39" s="175" t="s">
        <v>1087</v>
      </c>
      <c r="D39" s="175"/>
      <c r="E39" s="175"/>
      <c r="F39" s="175" t="s">
        <v>1088</v>
      </c>
      <c r="G39" s="175" t="s">
        <v>1089</v>
      </c>
      <c r="H39" s="175" t="s">
        <v>980</v>
      </c>
      <c r="I39" s="175" t="s">
        <v>1090</v>
      </c>
      <c r="J39" s="175" t="s">
        <v>1091</v>
      </c>
      <c r="K39" s="175" t="s">
        <v>1092</v>
      </c>
      <c r="L39" s="175"/>
      <c r="M39" s="175"/>
      <c r="N39" s="175" t="s">
        <v>1093</v>
      </c>
      <c r="O39" s="175" t="s">
        <v>1094</v>
      </c>
      <c r="P39" s="175" t="s">
        <v>1095</v>
      </c>
      <c r="Q39" s="175" t="s">
        <v>1096</v>
      </c>
      <c r="R39" s="175">
        <f t="shared" si="0"/>
        <v>4239.5999999999995</v>
      </c>
      <c r="S39" s="175">
        <f t="shared" si="1"/>
        <v>2641.2</v>
      </c>
      <c r="T39" s="175" t="s">
        <v>1097</v>
      </c>
      <c r="U39" s="175" t="s">
        <v>1098</v>
      </c>
      <c r="V39" s="175" t="s">
        <v>1099</v>
      </c>
      <c r="W39" s="175" t="s">
        <v>1100</v>
      </c>
      <c r="X39" s="175" t="s">
        <v>1101</v>
      </c>
      <c r="Y39" s="175" t="s">
        <v>1102</v>
      </c>
    </row>
    <row r="40" spans="1:25">
      <c r="A40" s="174">
        <v>33</v>
      </c>
      <c r="B40" s="175" t="s">
        <v>1016</v>
      </c>
      <c r="C40" s="175" t="s">
        <v>817</v>
      </c>
      <c r="D40" s="175"/>
      <c r="E40" s="175"/>
      <c r="F40" s="175" t="s">
        <v>1103</v>
      </c>
      <c r="G40" s="175" t="s">
        <v>819</v>
      </c>
      <c r="H40" s="175" t="s">
        <v>1104</v>
      </c>
      <c r="I40" s="175" t="s">
        <v>821</v>
      </c>
      <c r="J40" s="175" t="s">
        <v>1105</v>
      </c>
      <c r="K40" s="175" t="s">
        <v>1106</v>
      </c>
      <c r="L40" s="175"/>
      <c r="M40" s="175"/>
      <c r="N40" s="175" t="s">
        <v>1107</v>
      </c>
      <c r="O40" s="175" t="s">
        <v>1108</v>
      </c>
      <c r="P40" s="175" t="s">
        <v>1109</v>
      </c>
      <c r="Q40" s="175" t="s">
        <v>1110</v>
      </c>
      <c r="R40" s="175">
        <f t="shared" si="0"/>
        <v>4374</v>
      </c>
      <c r="S40" s="175">
        <f t="shared" si="1"/>
        <v>2720.4</v>
      </c>
      <c r="T40" s="175" t="s">
        <v>1111</v>
      </c>
      <c r="U40" s="175" t="s">
        <v>1112</v>
      </c>
      <c r="V40" s="175" t="s">
        <v>1113</v>
      </c>
      <c r="W40" s="175" t="s">
        <v>1114</v>
      </c>
      <c r="X40" s="175" t="s">
        <v>1115</v>
      </c>
      <c r="Y40" s="175" t="s">
        <v>1116</v>
      </c>
    </row>
    <row r="41" spans="1:25">
      <c r="A41" s="174">
        <v>34</v>
      </c>
      <c r="B41" s="175" t="s">
        <v>1117</v>
      </c>
      <c r="C41" s="175" t="s">
        <v>1118</v>
      </c>
      <c r="D41" s="175"/>
      <c r="E41" s="175"/>
      <c r="F41" s="175" t="s">
        <v>1119</v>
      </c>
      <c r="G41" s="175" t="s">
        <v>1120</v>
      </c>
      <c r="H41" s="175" t="s">
        <v>1121</v>
      </c>
      <c r="I41" s="175" t="s">
        <v>926</v>
      </c>
      <c r="J41" s="175" t="s">
        <v>1122</v>
      </c>
      <c r="K41" s="175" t="s">
        <v>1123</v>
      </c>
      <c r="L41" s="175"/>
      <c r="M41" s="175"/>
      <c r="N41" s="175" t="s">
        <v>1124</v>
      </c>
      <c r="O41" s="175" t="s">
        <v>1125</v>
      </c>
      <c r="P41" s="175" t="s">
        <v>1126</v>
      </c>
      <c r="Q41" s="175" t="s">
        <v>1127</v>
      </c>
      <c r="R41" s="175">
        <f t="shared" si="0"/>
        <v>4477.2000000000007</v>
      </c>
      <c r="S41" s="175">
        <f t="shared" si="1"/>
        <v>2784</v>
      </c>
      <c r="T41" s="175" t="s">
        <v>1128</v>
      </c>
      <c r="U41" s="175" t="s">
        <v>1129</v>
      </c>
      <c r="V41" s="175" t="s">
        <v>1130</v>
      </c>
      <c r="W41" s="175" t="s">
        <v>1131</v>
      </c>
      <c r="X41" s="175" t="s">
        <v>1132</v>
      </c>
      <c r="Y41" s="175" t="s">
        <v>1133</v>
      </c>
    </row>
    <row r="42" spans="1:25">
      <c r="A42" s="174">
        <v>35</v>
      </c>
      <c r="B42" s="175" t="s">
        <v>1134</v>
      </c>
      <c r="C42" s="175" t="s">
        <v>830</v>
      </c>
      <c r="D42" s="175"/>
      <c r="E42" s="175"/>
      <c r="F42" s="175" t="s">
        <v>1135</v>
      </c>
      <c r="G42" s="175" t="s">
        <v>832</v>
      </c>
      <c r="H42" s="175" t="s">
        <v>1136</v>
      </c>
      <c r="I42" s="175" t="s">
        <v>773</v>
      </c>
      <c r="J42" s="175" t="s">
        <v>1137</v>
      </c>
      <c r="K42" s="175" t="s">
        <v>1138</v>
      </c>
      <c r="L42" s="175"/>
      <c r="M42" s="175"/>
      <c r="N42" s="175" t="s">
        <v>1139</v>
      </c>
      <c r="O42" s="175" t="s">
        <v>896</v>
      </c>
      <c r="P42" s="175" t="s">
        <v>1140</v>
      </c>
      <c r="Q42" s="175" t="s">
        <v>1141</v>
      </c>
      <c r="R42" s="175">
        <f t="shared" si="0"/>
        <v>4647.6000000000004</v>
      </c>
      <c r="S42" s="175">
        <f t="shared" si="1"/>
        <v>2887.2000000000003</v>
      </c>
      <c r="T42" s="175" t="s">
        <v>1142</v>
      </c>
      <c r="U42" s="175" t="s">
        <v>1143</v>
      </c>
      <c r="V42" s="175" t="s">
        <v>1144</v>
      </c>
      <c r="W42" s="175" t="s">
        <v>1145</v>
      </c>
      <c r="X42" s="175" t="s">
        <v>1146</v>
      </c>
      <c r="Y42" s="175" t="s">
        <v>1147</v>
      </c>
    </row>
    <row r="43" spans="1:25">
      <c r="A43" s="174">
        <v>36</v>
      </c>
      <c r="B43" s="175" t="s">
        <v>1148</v>
      </c>
      <c r="C43" s="175" t="s">
        <v>1149</v>
      </c>
      <c r="D43" s="175"/>
      <c r="E43" s="175"/>
      <c r="F43" s="175" t="s">
        <v>1150</v>
      </c>
      <c r="G43" s="175" t="s">
        <v>1151</v>
      </c>
      <c r="H43" s="175" t="s">
        <v>952</v>
      </c>
      <c r="I43" s="175" t="s">
        <v>1152</v>
      </c>
      <c r="J43" s="175" t="s">
        <v>1153</v>
      </c>
      <c r="K43" s="175" t="s">
        <v>1154</v>
      </c>
      <c r="L43" s="175"/>
      <c r="M43" s="175"/>
      <c r="N43" s="175" t="s">
        <v>1155</v>
      </c>
      <c r="O43" s="175" t="s">
        <v>1156</v>
      </c>
      <c r="P43" s="175" t="s">
        <v>1157</v>
      </c>
      <c r="Q43" s="175" t="s">
        <v>1158</v>
      </c>
      <c r="R43" s="175">
        <f t="shared" si="0"/>
        <v>4765.2</v>
      </c>
      <c r="S43" s="175">
        <f t="shared" si="1"/>
        <v>2952</v>
      </c>
      <c r="T43" s="175" t="s">
        <v>1159</v>
      </c>
      <c r="U43" s="175" t="s">
        <v>1160</v>
      </c>
      <c r="V43" s="175" t="s">
        <v>1161</v>
      </c>
      <c r="W43" s="175" t="s">
        <v>1162</v>
      </c>
      <c r="X43" s="175" t="s">
        <v>1163</v>
      </c>
      <c r="Y43" s="175" t="s">
        <v>1164</v>
      </c>
    </row>
    <row r="44" spans="1:25">
      <c r="A44" s="174">
        <v>37</v>
      </c>
      <c r="B44" s="175" t="s">
        <v>1165</v>
      </c>
      <c r="C44" s="175" t="s">
        <v>1064</v>
      </c>
      <c r="D44" s="175"/>
      <c r="E44" s="175"/>
      <c r="F44" s="175" t="s">
        <v>863</v>
      </c>
      <c r="G44" s="175" t="s">
        <v>847</v>
      </c>
      <c r="H44" s="175" t="s">
        <v>1166</v>
      </c>
      <c r="I44" s="175" t="s">
        <v>953</v>
      </c>
      <c r="J44" s="175" t="s">
        <v>1167</v>
      </c>
      <c r="K44" s="175" t="s">
        <v>1168</v>
      </c>
      <c r="L44" s="175"/>
      <c r="M44" s="175"/>
      <c r="N44" s="175" t="s">
        <v>1018</v>
      </c>
      <c r="O44" s="175" t="s">
        <v>1169</v>
      </c>
      <c r="P44" s="175" t="s">
        <v>1170</v>
      </c>
      <c r="Q44" s="175" t="s">
        <v>1171</v>
      </c>
      <c r="R44" s="175">
        <f t="shared" si="0"/>
        <v>4885.2</v>
      </c>
      <c r="S44" s="175">
        <f t="shared" si="1"/>
        <v>3025.2</v>
      </c>
      <c r="T44" s="175" t="s">
        <v>1172</v>
      </c>
      <c r="U44" s="175" t="s">
        <v>1173</v>
      </c>
      <c r="V44" s="175" t="s">
        <v>1174</v>
      </c>
      <c r="W44" s="175" t="s">
        <v>1175</v>
      </c>
      <c r="X44" s="175" t="s">
        <v>1176</v>
      </c>
      <c r="Y44" s="175" t="s">
        <v>1177</v>
      </c>
    </row>
    <row r="45" spans="1:25">
      <c r="A45" s="174">
        <v>38</v>
      </c>
      <c r="B45" s="175" t="s">
        <v>1178</v>
      </c>
      <c r="C45" s="175" t="s">
        <v>1179</v>
      </c>
      <c r="D45" s="175"/>
      <c r="E45" s="175"/>
      <c r="F45" s="175" t="s">
        <v>1180</v>
      </c>
      <c r="G45" s="175" t="s">
        <v>1181</v>
      </c>
      <c r="H45" s="175" t="s">
        <v>1182</v>
      </c>
      <c r="I45" s="175" t="s">
        <v>818</v>
      </c>
      <c r="J45" s="175" t="s">
        <v>1183</v>
      </c>
      <c r="K45" s="175" t="s">
        <v>1184</v>
      </c>
      <c r="L45" s="175"/>
      <c r="M45" s="175"/>
      <c r="N45" s="175" t="s">
        <v>1185</v>
      </c>
      <c r="O45" s="175" t="s">
        <v>1186</v>
      </c>
      <c r="P45" s="175" t="s">
        <v>1187</v>
      </c>
      <c r="Q45" s="175" t="s">
        <v>1188</v>
      </c>
      <c r="R45" s="175">
        <f t="shared" si="0"/>
        <v>5006.3999999999996</v>
      </c>
      <c r="S45" s="175">
        <f t="shared" si="1"/>
        <v>3097.2000000000003</v>
      </c>
      <c r="T45" s="175" t="s">
        <v>1189</v>
      </c>
      <c r="U45" s="175" t="s">
        <v>1190</v>
      </c>
      <c r="V45" s="175" t="s">
        <v>1191</v>
      </c>
      <c r="W45" s="175" t="s">
        <v>1192</v>
      </c>
      <c r="X45" s="175" t="s">
        <v>1193</v>
      </c>
      <c r="Y45" s="175" t="s">
        <v>1194</v>
      </c>
    </row>
    <row r="46" spans="1:25">
      <c r="A46" s="174">
        <v>39</v>
      </c>
      <c r="B46" s="175" t="s">
        <v>1093</v>
      </c>
      <c r="C46" s="175" t="s">
        <v>1195</v>
      </c>
      <c r="D46" s="175"/>
      <c r="E46" s="175"/>
      <c r="F46" s="175" t="s">
        <v>1196</v>
      </c>
      <c r="G46" s="175" t="s">
        <v>864</v>
      </c>
      <c r="H46" s="175" t="s">
        <v>1197</v>
      </c>
      <c r="I46" s="175" t="s">
        <v>1198</v>
      </c>
      <c r="J46" s="175" t="s">
        <v>1199</v>
      </c>
      <c r="K46" s="175" t="s">
        <v>1200</v>
      </c>
      <c r="L46" s="175"/>
      <c r="M46" s="175"/>
      <c r="N46" s="175" t="s">
        <v>1201</v>
      </c>
      <c r="O46" s="175" t="s">
        <v>1202</v>
      </c>
      <c r="P46" s="175" t="s">
        <v>1203</v>
      </c>
      <c r="Q46" s="175" t="s">
        <v>1204</v>
      </c>
      <c r="R46" s="175">
        <f t="shared" si="0"/>
        <v>5121.5999999999995</v>
      </c>
      <c r="S46" s="175">
        <f t="shared" si="1"/>
        <v>3164.4</v>
      </c>
      <c r="T46" s="175" t="s">
        <v>1205</v>
      </c>
      <c r="U46" s="175" t="s">
        <v>1206</v>
      </c>
      <c r="V46" s="175" t="s">
        <v>1207</v>
      </c>
      <c r="W46" s="175" t="s">
        <v>1208</v>
      </c>
      <c r="X46" s="175" t="s">
        <v>1209</v>
      </c>
      <c r="Y46" s="175" t="s">
        <v>1210</v>
      </c>
    </row>
    <row r="47" spans="1:25">
      <c r="A47" s="174">
        <v>40</v>
      </c>
      <c r="B47" s="175" t="s">
        <v>1211</v>
      </c>
      <c r="C47" s="175" t="s">
        <v>1212</v>
      </c>
      <c r="D47" s="175"/>
      <c r="E47" s="175"/>
      <c r="F47" s="175" t="s">
        <v>1213</v>
      </c>
      <c r="G47" s="175" t="s">
        <v>717</v>
      </c>
      <c r="H47" s="175" t="s">
        <v>1214</v>
      </c>
      <c r="I47" s="175" t="s">
        <v>987</v>
      </c>
      <c r="J47" s="175" t="s">
        <v>1215</v>
      </c>
      <c r="K47" s="175" t="s">
        <v>1216</v>
      </c>
      <c r="L47" s="175"/>
      <c r="M47" s="175"/>
      <c r="N47" s="175" t="s">
        <v>1217</v>
      </c>
      <c r="O47" s="175" t="s">
        <v>865</v>
      </c>
      <c r="P47" s="175" t="s">
        <v>1218</v>
      </c>
      <c r="Q47" s="175" t="s">
        <v>1076</v>
      </c>
      <c r="R47" s="175">
        <f t="shared" si="0"/>
        <v>5241.5999999999995</v>
      </c>
      <c r="S47" s="175">
        <f t="shared" si="1"/>
        <v>3236.3999999999996</v>
      </c>
      <c r="T47" s="175" t="s">
        <v>1219</v>
      </c>
      <c r="U47" s="175" t="s">
        <v>1220</v>
      </c>
      <c r="V47" s="175" t="s">
        <v>1221</v>
      </c>
      <c r="W47" s="175" t="s">
        <v>1222</v>
      </c>
      <c r="X47" s="175" t="s">
        <v>1223</v>
      </c>
      <c r="Y47" s="175" t="s">
        <v>1224</v>
      </c>
    </row>
    <row r="48" spans="1:25">
      <c r="A48" s="174">
        <v>41</v>
      </c>
      <c r="B48" s="175" t="s">
        <v>1225</v>
      </c>
      <c r="C48" s="175" t="s">
        <v>880</v>
      </c>
      <c r="D48" s="175"/>
      <c r="E48" s="175"/>
      <c r="F48" s="175" t="s">
        <v>897</v>
      </c>
      <c r="G48" s="175" t="s">
        <v>882</v>
      </c>
      <c r="H48" s="175" t="s">
        <v>1226</v>
      </c>
      <c r="I48" s="175" t="s">
        <v>884</v>
      </c>
      <c r="J48" s="175" t="s">
        <v>1227</v>
      </c>
      <c r="K48" s="175" t="s">
        <v>1228</v>
      </c>
      <c r="L48" s="175"/>
      <c r="M48" s="175"/>
      <c r="N48" s="175" t="s">
        <v>1229</v>
      </c>
      <c r="O48" s="175" t="s">
        <v>1230</v>
      </c>
      <c r="P48" s="175" t="s">
        <v>1231</v>
      </c>
      <c r="Q48" s="175" t="s">
        <v>1232</v>
      </c>
      <c r="R48" s="175">
        <f t="shared" si="0"/>
        <v>5358</v>
      </c>
      <c r="S48" s="175">
        <f t="shared" si="1"/>
        <v>3304.8</v>
      </c>
      <c r="T48" s="175" t="s">
        <v>1233</v>
      </c>
      <c r="U48" s="175" t="s">
        <v>1234</v>
      </c>
      <c r="V48" s="175" t="s">
        <v>1235</v>
      </c>
      <c r="W48" s="175" t="s">
        <v>1236</v>
      </c>
      <c r="X48" s="175" t="s">
        <v>1237</v>
      </c>
      <c r="Y48" s="175" t="s">
        <v>1238</v>
      </c>
    </row>
    <row r="49" spans="1:25">
      <c r="A49" s="174">
        <v>42</v>
      </c>
      <c r="B49" s="175" t="s">
        <v>1239</v>
      </c>
      <c r="C49" s="175" t="s">
        <v>1240</v>
      </c>
      <c r="D49" s="175"/>
      <c r="E49" s="175"/>
      <c r="F49" s="175" t="s">
        <v>962</v>
      </c>
      <c r="G49" s="175" t="s">
        <v>1241</v>
      </c>
      <c r="H49" s="175" t="s">
        <v>1242</v>
      </c>
      <c r="I49" s="175" t="s">
        <v>1243</v>
      </c>
      <c r="J49" s="175" t="s">
        <v>1244</v>
      </c>
      <c r="K49" s="175" t="s">
        <v>1245</v>
      </c>
      <c r="L49" s="175"/>
      <c r="M49" s="175"/>
      <c r="N49" s="175" t="s">
        <v>1246</v>
      </c>
      <c r="O49" s="175" t="s">
        <v>1247</v>
      </c>
      <c r="P49" s="175" t="s">
        <v>1248</v>
      </c>
      <c r="Q49" s="175" t="s">
        <v>1249</v>
      </c>
      <c r="R49" s="175">
        <f t="shared" si="0"/>
        <v>5481.5999999999995</v>
      </c>
      <c r="S49" s="175">
        <f t="shared" si="1"/>
        <v>3375.6</v>
      </c>
      <c r="T49" s="175" t="s">
        <v>1250</v>
      </c>
      <c r="U49" s="175" t="s">
        <v>1251</v>
      </c>
      <c r="V49" s="175" t="s">
        <v>1252</v>
      </c>
      <c r="W49" s="175" t="s">
        <v>1253</v>
      </c>
      <c r="X49" s="175" t="s">
        <v>1254</v>
      </c>
      <c r="Y49" s="175" t="s">
        <v>1255</v>
      </c>
    </row>
    <row r="50" spans="1:25">
      <c r="A50" s="174">
        <v>43</v>
      </c>
      <c r="B50" s="175" t="s">
        <v>911</v>
      </c>
      <c r="C50" s="175" t="s">
        <v>896</v>
      </c>
      <c r="D50" s="175"/>
      <c r="E50" s="175"/>
      <c r="F50" s="175" t="s">
        <v>913</v>
      </c>
      <c r="G50" s="175" t="s">
        <v>898</v>
      </c>
      <c r="H50" s="175" t="s">
        <v>914</v>
      </c>
      <c r="I50" s="175" t="s">
        <v>900</v>
      </c>
      <c r="J50" s="175" t="s">
        <v>1256</v>
      </c>
      <c r="K50" s="175" t="s">
        <v>1257</v>
      </c>
      <c r="L50" s="175"/>
      <c r="M50" s="175"/>
      <c r="N50" s="175" t="s">
        <v>1258</v>
      </c>
      <c r="O50" s="175" t="s">
        <v>1259</v>
      </c>
      <c r="P50" s="175" t="s">
        <v>1260</v>
      </c>
      <c r="Q50" s="175" t="s">
        <v>1261</v>
      </c>
      <c r="R50" s="175">
        <f t="shared" si="0"/>
        <v>5604</v>
      </c>
      <c r="S50" s="175">
        <f t="shared" si="1"/>
        <v>3451.2</v>
      </c>
      <c r="T50" s="175" t="s">
        <v>1262</v>
      </c>
      <c r="U50" s="175" t="s">
        <v>1263</v>
      </c>
      <c r="V50" s="175" t="s">
        <v>1264</v>
      </c>
      <c r="W50" s="175" t="s">
        <v>1265</v>
      </c>
      <c r="X50" s="175" t="s">
        <v>1266</v>
      </c>
      <c r="Y50" s="175" t="s">
        <v>1267</v>
      </c>
    </row>
    <row r="51" spans="1:25">
      <c r="A51" s="174">
        <v>44</v>
      </c>
      <c r="B51" s="175" t="s">
        <v>1268</v>
      </c>
      <c r="C51" s="175" t="s">
        <v>995</v>
      </c>
      <c r="D51" s="175"/>
      <c r="E51" s="175"/>
      <c r="F51" s="175" t="s">
        <v>1269</v>
      </c>
      <c r="G51" s="175" t="s">
        <v>997</v>
      </c>
      <c r="H51" s="175" t="s">
        <v>1270</v>
      </c>
      <c r="I51" s="175" t="s">
        <v>999</v>
      </c>
      <c r="J51" s="175" t="s">
        <v>1271</v>
      </c>
      <c r="K51" s="175" t="s">
        <v>1001</v>
      </c>
      <c r="L51" s="175"/>
      <c r="M51" s="175"/>
      <c r="N51" s="175" t="s">
        <v>1272</v>
      </c>
      <c r="O51" s="175" t="s">
        <v>1003</v>
      </c>
      <c r="P51" s="175" t="s">
        <v>1273</v>
      </c>
      <c r="Q51" s="175" t="s">
        <v>1005</v>
      </c>
      <c r="R51" s="175">
        <f t="shared" si="0"/>
        <v>5727.6</v>
      </c>
      <c r="S51" s="175">
        <f t="shared" si="1"/>
        <v>3519.6</v>
      </c>
      <c r="T51" s="175" t="s">
        <v>1274</v>
      </c>
      <c r="U51" s="175" t="s">
        <v>1275</v>
      </c>
      <c r="V51" s="175" t="s">
        <v>1276</v>
      </c>
      <c r="W51" s="175" t="s">
        <v>1277</v>
      </c>
      <c r="X51" s="175" t="s">
        <v>1278</v>
      </c>
      <c r="Y51" s="175" t="s">
        <v>1279</v>
      </c>
    </row>
    <row r="52" spans="1:25">
      <c r="A52" s="174">
        <v>45</v>
      </c>
      <c r="B52" s="175" t="s">
        <v>923</v>
      </c>
      <c r="C52" s="175" t="s">
        <v>1121</v>
      </c>
      <c r="D52" s="175"/>
      <c r="E52" s="175"/>
      <c r="F52" s="175" t="s">
        <v>925</v>
      </c>
      <c r="G52" s="175" t="s">
        <v>1280</v>
      </c>
      <c r="H52" s="175" t="s">
        <v>927</v>
      </c>
      <c r="I52" s="175" t="s">
        <v>1281</v>
      </c>
      <c r="J52" s="175" t="s">
        <v>1282</v>
      </c>
      <c r="K52" s="175" t="s">
        <v>1283</v>
      </c>
      <c r="L52" s="175"/>
      <c r="M52" s="175"/>
      <c r="N52" s="175" t="s">
        <v>1284</v>
      </c>
      <c r="O52" s="175" t="s">
        <v>1285</v>
      </c>
      <c r="P52" s="175" t="s">
        <v>1286</v>
      </c>
      <c r="Q52" s="175" t="s">
        <v>1287</v>
      </c>
      <c r="R52" s="175">
        <f t="shared" si="0"/>
        <v>5847.6</v>
      </c>
      <c r="S52" s="175">
        <f t="shared" si="1"/>
        <v>3596.3999999999996</v>
      </c>
      <c r="T52" s="175" t="s">
        <v>1288</v>
      </c>
      <c r="U52" s="175" t="s">
        <v>1289</v>
      </c>
      <c r="V52" s="175" t="s">
        <v>1290</v>
      </c>
      <c r="W52" s="175" t="s">
        <v>1291</v>
      </c>
      <c r="X52" s="175" t="s">
        <v>1292</v>
      </c>
      <c r="Y52" s="175" t="s">
        <v>1293</v>
      </c>
    </row>
    <row r="53" spans="1:25">
      <c r="A53" s="174">
        <v>46</v>
      </c>
      <c r="B53" s="175" t="s">
        <v>1294</v>
      </c>
      <c r="C53" s="175" t="s">
        <v>1295</v>
      </c>
      <c r="D53" s="175"/>
      <c r="E53" s="175"/>
      <c r="F53" s="175" t="s">
        <v>1006</v>
      </c>
      <c r="G53" s="175" t="s">
        <v>1296</v>
      </c>
      <c r="H53" s="175" t="s">
        <v>1297</v>
      </c>
      <c r="I53" s="175" t="s">
        <v>1298</v>
      </c>
      <c r="J53" s="175" t="s">
        <v>1299</v>
      </c>
      <c r="K53" s="175" t="s">
        <v>1300</v>
      </c>
      <c r="L53" s="175"/>
      <c r="M53" s="175"/>
      <c r="N53" s="175" t="s">
        <v>1301</v>
      </c>
      <c r="O53" s="175" t="s">
        <v>1302</v>
      </c>
      <c r="P53" s="175" t="s">
        <v>1303</v>
      </c>
      <c r="Q53" s="175" t="s">
        <v>1304</v>
      </c>
      <c r="R53" s="175">
        <f t="shared" si="0"/>
        <v>5966.4</v>
      </c>
      <c r="S53" s="175">
        <f t="shared" si="1"/>
        <v>3663.6000000000004</v>
      </c>
      <c r="T53" s="175" t="s">
        <v>1305</v>
      </c>
      <c r="U53" s="175" t="s">
        <v>1306</v>
      </c>
      <c r="V53" s="175" t="s">
        <v>1307</v>
      </c>
      <c r="W53" s="175" t="s">
        <v>1308</v>
      </c>
      <c r="X53" s="175" t="s">
        <v>1309</v>
      </c>
      <c r="Y53" s="175" t="s">
        <v>1310</v>
      </c>
    </row>
    <row r="54" spans="1:25">
      <c r="A54" s="174">
        <v>47</v>
      </c>
      <c r="B54" s="175" t="s">
        <v>1311</v>
      </c>
      <c r="C54" s="175" t="s">
        <v>1312</v>
      </c>
      <c r="D54" s="175"/>
      <c r="E54" s="175"/>
      <c r="F54" s="175" t="s">
        <v>938</v>
      </c>
      <c r="G54" s="175" t="s">
        <v>1313</v>
      </c>
      <c r="H54" s="175" t="s">
        <v>1314</v>
      </c>
      <c r="I54" s="175" t="s">
        <v>1180</v>
      </c>
      <c r="J54" s="175" t="s">
        <v>1315</v>
      </c>
      <c r="K54" s="175" t="s">
        <v>1316</v>
      </c>
      <c r="L54" s="175"/>
      <c r="M54" s="175"/>
      <c r="N54" s="175" t="s">
        <v>1317</v>
      </c>
      <c r="O54" s="175" t="s">
        <v>1318</v>
      </c>
      <c r="P54" s="175" t="s">
        <v>1319</v>
      </c>
      <c r="Q54" s="175" t="s">
        <v>1185</v>
      </c>
      <c r="R54" s="175">
        <f t="shared" si="0"/>
        <v>6091.2</v>
      </c>
      <c r="S54" s="175">
        <f t="shared" si="1"/>
        <v>3738</v>
      </c>
      <c r="T54" s="175" t="s">
        <v>1320</v>
      </c>
      <c r="U54" s="175" t="s">
        <v>1321</v>
      </c>
      <c r="V54" s="175" t="s">
        <v>1322</v>
      </c>
      <c r="W54" s="175" t="s">
        <v>1323</v>
      </c>
      <c r="X54" s="175" t="s">
        <v>1324</v>
      </c>
      <c r="Y54" s="175" t="s">
        <v>1325</v>
      </c>
    </row>
    <row r="55" spans="1:25">
      <c r="A55" s="174">
        <v>48</v>
      </c>
      <c r="B55" s="175" t="s">
        <v>1184</v>
      </c>
      <c r="C55" s="175" t="s">
        <v>1326</v>
      </c>
      <c r="D55" s="175"/>
      <c r="E55" s="175"/>
      <c r="F55" s="175" t="s">
        <v>1186</v>
      </c>
      <c r="G55" s="175" t="s">
        <v>1327</v>
      </c>
      <c r="H55" s="175" t="s">
        <v>1188</v>
      </c>
      <c r="I55" s="175" t="s">
        <v>1328</v>
      </c>
      <c r="J55" s="175" t="s">
        <v>1329</v>
      </c>
      <c r="K55" s="175" t="s">
        <v>1330</v>
      </c>
      <c r="L55" s="175"/>
      <c r="M55" s="175"/>
      <c r="N55" s="175" t="s">
        <v>1331</v>
      </c>
      <c r="O55" s="175" t="s">
        <v>1332</v>
      </c>
      <c r="P55" s="175" t="s">
        <v>1333</v>
      </c>
      <c r="Q55" s="175" t="s">
        <v>1334</v>
      </c>
      <c r="R55" s="175">
        <f t="shared" si="0"/>
        <v>6211.2</v>
      </c>
      <c r="S55" s="175">
        <f t="shared" si="1"/>
        <v>3806.3999999999996</v>
      </c>
      <c r="T55" s="175" t="s">
        <v>1335</v>
      </c>
      <c r="U55" s="175" t="s">
        <v>1336</v>
      </c>
      <c r="V55" s="175" t="s">
        <v>1337</v>
      </c>
      <c r="W55" s="175" t="s">
        <v>1338</v>
      </c>
      <c r="X55" s="175" t="s">
        <v>1339</v>
      </c>
      <c r="Y55" s="175" t="s">
        <v>1340</v>
      </c>
    </row>
    <row r="56" spans="1:25">
      <c r="A56" s="174">
        <v>49</v>
      </c>
      <c r="B56" s="175" t="s">
        <v>1341</v>
      </c>
      <c r="C56" s="175" t="s">
        <v>1342</v>
      </c>
      <c r="D56" s="175"/>
      <c r="E56" s="175"/>
      <c r="F56" s="175" t="s">
        <v>1343</v>
      </c>
      <c r="G56" s="175" t="s">
        <v>1344</v>
      </c>
      <c r="H56" s="175" t="s">
        <v>1345</v>
      </c>
      <c r="I56" s="175" t="s">
        <v>1346</v>
      </c>
      <c r="J56" s="175" t="s">
        <v>1347</v>
      </c>
      <c r="K56" s="175" t="s">
        <v>1348</v>
      </c>
      <c r="L56" s="175"/>
      <c r="M56" s="175"/>
      <c r="N56" s="175" t="s">
        <v>1349</v>
      </c>
      <c r="O56" s="175" t="s">
        <v>1350</v>
      </c>
      <c r="P56" s="175" t="s">
        <v>1351</v>
      </c>
      <c r="Q56" s="175" t="s">
        <v>1352</v>
      </c>
      <c r="R56" s="175">
        <f t="shared" si="0"/>
        <v>6334.8</v>
      </c>
      <c r="S56" s="175">
        <f t="shared" si="1"/>
        <v>3882</v>
      </c>
      <c r="T56" s="175" t="s">
        <v>1353</v>
      </c>
      <c r="U56" s="175" t="s">
        <v>1354</v>
      </c>
      <c r="V56" s="175" t="s">
        <v>1355</v>
      </c>
      <c r="W56" s="175" t="s">
        <v>1356</v>
      </c>
      <c r="X56" s="175" t="s">
        <v>1357</v>
      </c>
      <c r="Y56" s="175" t="s">
        <v>1358</v>
      </c>
    </row>
    <row r="57" spans="1:25">
      <c r="A57" s="174">
        <v>50</v>
      </c>
      <c r="B57" s="175" t="s">
        <v>1359</v>
      </c>
      <c r="C57" s="175" t="s">
        <v>1360</v>
      </c>
      <c r="D57" s="175"/>
      <c r="E57" s="175"/>
      <c r="F57" s="175" t="s">
        <v>1361</v>
      </c>
      <c r="G57" s="175" t="s">
        <v>1362</v>
      </c>
      <c r="H57" s="175" t="s">
        <v>1363</v>
      </c>
      <c r="I57" s="175" t="s">
        <v>945</v>
      </c>
      <c r="J57" s="175" t="s">
        <v>1364</v>
      </c>
      <c r="K57" s="175" t="s">
        <v>1365</v>
      </c>
      <c r="L57" s="175"/>
      <c r="M57" s="175"/>
      <c r="N57" s="175" t="s">
        <v>1366</v>
      </c>
      <c r="O57" s="175" t="s">
        <v>1148</v>
      </c>
      <c r="P57" s="175" t="s">
        <v>1367</v>
      </c>
      <c r="Q57" s="175" t="s">
        <v>950</v>
      </c>
      <c r="R57" s="175">
        <f t="shared" si="0"/>
        <v>6458.4000000000005</v>
      </c>
      <c r="S57" s="175">
        <f t="shared" si="1"/>
        <v>3951.6000000000004</v>
      </c>
      <c r="T57" s="175" t="s">
        <v>1368</v>
      </c>
      <c r="U57" s="175" t="s">
        <v>1369</v>
      </c>
      <c r="V57" s="175" t="s">
        <v>1370</v>
      </c>
      <c r="W57" s="175" t="s">
        <v>1371</v>
      </c>
      <c r="X57" s="175" t="s">
        <v>1372</v>
      </c>
      <c r="Y57" s="175" t="s">
        <v>1373</v>
      </c>
    </row>
    <row r="58" spans="1:25">
      <c r="A58" s="174">
        <v>51</v>
      </c>
      <c r="B58" s="175" t="s">
        <v>1374</v>
      </c>
      <c r="C58" s="175" t="s">
        <v>1375</v>
      </c>
      <c r="D58" s="175"/>
      <c r="E58" s="175"/>
      <c r="F58" s="175" t="s">
        <v>1376</v>
      </c>
      <c r="G58" s="175" t="s">
        <v>1377</v>
      </c>
      <c r="H58" s="175" t="s">
        <v>1378</v>
      </c>
      <c r="I58" s="175" t="s">
        <v>1379</v>
      </c>
      <c r="J58" s="175" t="s">
        <v>1380</v>
      </c>
      <c r="K58" s="175" t="s">
        <v>1381</v>
      </c>
      <c r="L58" s="175"/>
      <c r="M58" s="175"/>
      <c r="N58" s="175" t="s">
        <v>1382</v>
      </c>
      <c r="O58" s="175" t="s">
        <v>1383</v>
      </c>
      <c r="P58" s="175" t="s">
        <v>1384</v>
      </c>
      <c r="Q58" s="175" t="s">
        <v>1385</v>
      </c>
      <c r="R58" s="175">
        <f t="shared" si="0"/>
        <v>6580.8</v>
      </c>
      <c r="S58" s="175">
        <f t="shared" si="1"/>
        <v>4024.8</v>
      </c>
      <c r="T58" s="175" t="s">
        <v>1386</v>
      </c>
      <c r="U58" s="175" t="s">
        <v>1387</v>
      </c>
      <c r="V58" s="175" t="s">
        <v>1388</v>
      </c>
      <c r="W58" s="175" t="s">
        <v>1389</v>
      </c>
      <c r="X58" s="175" t="s">
        <v>1390</v>
      </c>
      <c r="Y58" s="175" t="s">
        <v>1391</v>
      </c>
    </row>
    <row r="59" spans="1:25">
      <c r="A59" s="174">
        <v>52</v>
      </c>
      <c r="B59" s="175" t="s">
        <v>1392</v>
      </c>
      <c r="C59" s="175" t="s">
        <v>1393</v>
      </c>
      <c r="D59" s="175"/>
      <c r="E59" s="175"/>
      <c r="F59" s="175" t="s">
        <v>1394</v>
      </c>
      <c r="G59" s="175" t="s">
        <v>1395</v>
      </c>
      <c r="H59" s="175" t="s">
        <v>1396</v>
      </c>
      <c r="I59" s="175" t="s">
        <v>1397</v>
      </c>
      <c r="J59" s="175" t="s">
        <v>1398</v>
      </c>
      <c r="K59" s="175" t="s">
        <v>1399</v>
      </c>
      <c r="L59" s="175"/>
      <c r="M59" s="175"/>
      <c r="N59" s="175" t="s">
        <v>1400</v>
      </c>
      <c r="O59" s="175" t="s">
        <v>1401</v>
      </c>
      <c r="P59" s="175" t="s">
        <v>1402</v>
      </c>
      <c r="Q59" s="175" t="s">
        <v>1374</v>
      </c>
      <c r="R59" s="175">
        <f t="shared" si="0"/>
        <v>6703.2000000000007</v>
      </c>
      <c r="S59" s="175">
        <f t="shared" si="1"/>
        <v>4095.6</v>
      </c>
      <c r="T59" s="175" t="s">
        <v>1403</v>
      </c>
      <c r="U59" s="175" t="s">
        <v>1404</v>
      </c>
      <c r="V59" s="175" t="s">
        <v>1405</v>
      </c>
      <c r="W59" s="175" t="s">
        <v>1406</v>
      </c>
      <c r="X59" s="175" t="s">
        <v>1407</v>
      </c>
      <c r="Y59" s="175" t="s">
        <v>1408</v>
      </c>
    </row>
    <row r="60" spans="1:25">
      <c r="A60" s="174">
        <v>53</v>
      </c>
      <c r="B60" s="175" t="s">
        <v>1409</v>
      </c>
      <c r="C60" s="175" t="s">
        <v>1410</v>
      </c>
      <c r="D60" s="175"/>
      <c r="E60" s="175"/>
      <c r="F60" s="175" t="s">
        <v>1411</v>
      </c>
      <c r="G60" s="175" t="s">
        <v>1412</v>
      </c>
      <c r="H60" s="175" t="s">
        <v>1413</v>
      </c>
      <c r="I60" s="175" t="s">
        <v>1414</v>
      </c>
      <c r="J60" s="175" t="s">
        <v>1415</v>
      </c>
      <c r="K60" s="175" t="s">
        <v>1416</v>
      </c>
      <c r="L60" s="175"/>
      <c r="M60" s="175"/>
      <c r="N60" s="175" t="s">
        <v>1417</v>
      </c>
      <c r="O60" s="175" t="s">
        <v>1418</v>
      </c>
      <c r="P60" s="175" t="s">
        <v>1419</v>
      </c>
      <c r="Q60" s="175" t="s">
        <v>1420</v>
      </c>
      <c r="R60" s="175">
        <f t="shared" si="0"/>
        <v>6769.2</v>
      </c>
      <c r="S60" s="175">
        <f t="shared" si="1"/>
        <v>4136.3999999999996</v>
      </c>
      <c r="T60" s="175" t="s">
        <v>1421</v>
      </c>
      <c r="U60" s="175" t="s">
        <v>1422</v>
      </c>
      <c r="V60" s="175" t="s">
        <v>1423</v>
      </c>
      <c r="W60" s="175" t="s">
        <v>1424</v>
      </c>
      <c r="X60" s="175" t="s">
        <v>1425</v>
      </c>
      <c r="Y60" s="175" t="s">
        <v>1426</v>
      </c>
    </row>
    <row r="61" spans="1:25">
      <c r="A61" s="174">
        <v>54</v>
      </c>
      <c r="B61" s="175" t="s">
        <v>1427</v>
      </c>
      <c r="C61" s="175" t="s">
        <v>1428</v>
      </c>
      <c r="D61" s="175"/>
      <c r="E61" s="175"/>
      <c r="F61" s="175" t="s">
        <v>1079</v>
      </c>
      <c r="G61" s="175" t="s">
        <v>1429</v>
      </c>
      <c r="H61" s="175" t="s">
        <v>1430</v>
      </c>
      <c r="I61" s="175" t="s">
        <v>1431</v>
      </c>
      <c r="J61" s="175" t="s">
        <v>1432</v>
      </c>
      <c r="K61" s="175" t="s">
        <v>1433</v>
      </c>
      <c r="L61" s="175"/>
      <c r="M61" s="175"/>
      <c r="N61" s="175" t="s">
        <v>1434</v>
      </c>
      <c r="O61" s="175" t="s">
        <v>1435</v>
      </c>
      <c r="P61" s="175" t="s">
        <v>1436</v>
      </c>
      <c r="Q61" s="175" t="s">
        <v>1437</v>
      </c>
      <c r="R61" s="175">
        <f t="shared" si="0"/>
        <v>6886.7999999999993</v>
      </c>
      <c r="S61" s="175">
        <f t="shared" si="1"/>
        <v>4204.8</v>
      </c>
      <c r="T61" s="175" t="s">
        <v>1438</v>
      </c>
      <c r="U61" s="175" t="s">
        <v>1439</v>
      </c>
      <c r="V61" s="175" t="s">
        <v>1440</v>
      </c>
      <c r="W61" s="175" t="s">
        <v>1441</v>
      </c>
      <c r="X61" s="175" t="s">
        <v>1442</v>
      </c>
      <c r="Y61" s="175" t="s">
        <v>1443</v>
      </c>
    </row>
    <row r="62" spans="1:25">
      <c r="A62" s="174">
        <v>55</v>
      </c>
      <c r="B62" s="175" t="s">
        <v>1444</v>
      </c>
      <c r="C62" s="175" t="s">
        <v>1445</v>
      </c>
      <c r="D62" s="175"/>
      <c r="E62" s="175"/>
      <c r="F62" s="175" t="s">
        <v>1446</v>
      </c>
      <c r="G62" s="175" t="s">
        <v>1447</v>
      </c>
      <c r="H62" s="175" t="s">
        <v>1448</v>
      </c>
      <c r="I62" s="175" t="s">
        <v>1449</v>
      </c>
      <c r="J62" s="175" t="s">
        <v>1450</v>
      </c>
      <c r="K62" s="175" t="s">
        <v>1451</v>
      </c>
      <c r="L62" s="175"/>
      <c r="M62" s="175"/>
      <c r="N62" s="175" t="s">
        <v>1452</v>
      </c>
      <c r="O62" s="175" t="s">
        <v>1453</v>
      </c>
      <c r="P62" s="175" t="s">
        <v>1454</v>
      </c>
      <c r="Q62" s="175" t="s">
        <v>1455</v>
      </c>
      <c r="R62" s="175">
        <f t="shared" si="0"/>
        <v>7008</v>
      </c>
      <c r="S62" s="175">
        <f t="shared" si="1"/>
        <v>4274.3999999999996</v>
      </c>
      <c r="T62" s="175" t="s">
        <v>1456</v>
      </c>
      <c r="U62" s="175" t="s">
        <v>1457</v>
      </c>
      <c r="V62" s="175" t="s">
        <v>1458</v>
      </c>
      <c r="W62" s="175" t="s">
        <v>1459</v>
      </c>
      <c r="X62" s="175" t="s">
        <v>1460</v>
      </c>
      <c r="Y62" s="175" t="s">
        <v>1461</v>
      </c>
    </row>
    <row r="63" spans="1:25">
      <c r="A63" s="174">
        <v>56</v>
      </c>
      <c r="B63" s="175" t="s">
        <v>1462</v>
      </c>
      <c r="C63" s="175" t="s">
        <v>1110</v>
      </c>
      <c r="D63" s="175"/>
      <c r="E63" s="175"/>
      <c r="F63" s="175" t="s">
        <v>1463</v>
      </c>
      <c r="G63" s="175" t="s">
        <v>1103</v>
      </c>
      <c r="H63" s="175" t="s">
        <v>1464</v>
      </c>
      <c r="I63" s="175" t="s">
        <v>1465</v>
      </c>
      <c r="J63" s="175" t="s">
        <v>1466</v>
      </c>
      <c r="K63" s="175" t="s">
        <v>1467</v>
      </c>
      <c r="L63" s="175"/>
      <c r="M63" s="175"/>
      <c r="N63" s="175" t="s">
        <v>1468</v>
      </c>
      <c r="O63" s="175" t="s">
        <v>1469</v>
      </c>
      <c r="P63" s="175" t="s">
        <v>1470</v>
      </c>
      <c r="Q63" s="175" t="s">
        <v>1471</v>
      </c>
      <c r="R63" s="175">
        <f t="shared" si="0"/>
        <v>7128</v>
      </c>
      <c r="S63" s="175">
        <f t="shared" si="1"/>
        <v>4345.2</v>
      </c>
      <c r="T63" s="175" t="s">
        <v>1472</v>
      </c>
      <c r="U63" s="175" t="s">
        <v>855</v>
      </c>
      <c r="V63" s="175" t="s">
        <v>1473</v>
      </c>
      <c r="W63" s="175" t="s">
        <v>1474</v>
      </c>
      <c r="X63" s="175" t="s">
        <v>1475</v>
      </c>
      <c r="Y63" s="175" t="s">
        <v>1476</v>
      </c>
    </row>
    <row r="64" spans="1:25">
      <c r="A64" s="174">
        <v>57</v>
      </c>
      <c r="B64" s="175" t="s">
        <v>1477</v>
      </c>
      <c r="C64" s="175" t="s">
        <v>1478</v>
      </c>
      <c r="D64" s="175"/>
      <c r="E64" s="175"/>
      <c r="F64" s="175" t="s">
        <v>1479</v>
      </c>
      <c r="G64" s="175" t="s">
        <v>1480</v>
      </c>
      <c r="H64" s="175" t="s">
        <v>1481</v>
      </c>
      <c r="I64" s="175" t="s">
        <v>1482</v>
      </c>
      <c r="J64" s="175" t="s">
        <v>1483</v>
      </c>
      <c r="K64" s="175" t="s">
        <v>1484</v>
      </c>
      <c r="L64" s="175"/>
      <c r="M64" s="175"/>
      <c r="N64" s="175" t="s">
        <v>1485</v>
      </c>
      <c r="O64" s="175" t="s">
        <v>1486</v>
      </c>
      <c r="P64" s="175" t="s">
        <v>1487</v>
      </c>
      <c r="Q64" s="175" t="s">
        <v>1488</v>
      </c>
      <c r="R64" s="175">
        <f t="shared" si="0"/>
        <v>7248</v>
      </c>
      <c r="S64" s="175">
        <f t="shared" si="1"/>
        <v>4416</v>
      </c>
      <c r="T64" s="175" t="s">
        <v>1489</v>
      </c>
      <c r="U64" s="175" t="s">
        <v>1490</v>
      </c>
      <c r="V64" s="175" t="s">
        <v>1491</v>
      </c>
      <c r="W64" s="175" t="s">
        <v>1492</v>
      </c>
      <c r="X64" s="175" t="s">
        <v>1493</v>
      </c>
      <c r="Y64" s="175" t="s">
        <v>1494</v>
      </c>
    </row>
    <row r="65" spans="1:25">
      <c r="A65" s="174">
        <v>58</v>
      </c>
      <c r="B65" s="175" t="s">
        <v>1495</v>
      </c>
      <c r="C65" s="175" t="s">
        <v>1496</v>
      </c>
      <c r="D65" s="175"/>
      <c r="E65" s="175"/>
      <c r="F65" s="175" t="s">
        <v>1497</v>
      </c>
      <c r="G65" s="175" t="s">
        <v>1498</v>
      </c>
      <c r="H65" s="175" t="s">
        <v>1499</v>
      </c>
      <c r="I65" s="175" t="s">
        <v>1500</v>
      </c>
      <c r="J65" s="175" t="s">
        <v>1501</v>
      </c>
      <c r="K65" s="175" t="s">
        <v>1502</v>
      </c>
      <c r="L65" s="175"/>
      <c r="M65" s="175"/>
      <c r="N65" s="175" t="s">
        <v>1503</v>
      </c>
      <c r="O65" s="175" t="s">
        <v>1504</v>
      </c>
      <c r="P65" s="175" t="s">
        <v>1505</v>
      </c>
      <c r="Q65" s="175" t="s">
        <v>1506</v>
      </c>
      <c r="R65" s="175">
        <f t="shared" si="0"/>
        <v>7368</v>
      </c>
      <c r="S65" s="175">
        <f t="shared" si="1"/>
        <v>4484.3999999999996</v>
      </c>
      <c r="T65" s="175" t="s">
        <v>1507</v>
      </c>
      <c r="U65" s="175" t="s">
        <v>1508</v>
      </c>
      <c r="V65" s="175" t="s">
        <v>1509</v>
      </c>
      <c r="W65" s="175" t="s">
        <v>1510</v>
      </c>
      <c r="X65" s="175" t="s">
        <v>1511</v>
      </c>
      <c r="Y65" s="175" t="s">
        <v>1512</v>
      </c>
    </row>
    <row r="66" spans="1:25">
      <c r="A66" s="174">
        <v>59</v>
      </c>
      <c r="B66" s="175" t="s">
        <v>1513</v>
      </c>
      <c r="C66" s="175" t="s">
        <v>1514</v>
      </c>
      <c r="D66" s="175"/>
      <c r="E66" s="175"/>
      <c r="F66" s="175" t="s">
        <v>1515</v>
      </c>
      <c r="G66" s="175" t="s">
        <v>1516</v>
      </c>
      <c r="H66" s="175" t="s">
        <v>1517</v>
      </c>
      <c r="I66" s="175" t="s">
        <v>1518</v>
      </c>
      <c r="J66" s="175" t="s">
        <v>1519</v>
      </c>
      <c r="K66" s="175" t="s">
        <v>1520</v>
      </c>
      <c r="L66" s="175"/>
      <c r="M66" s="175"/>
      <c r="N66" s="175" t="s">
        <v>1521</v>
      </c>
      <c r="O66" s="175" t="s">
        <v>1522</v>
      </c>
      <c r="P66" s="175" t="s">
        <v>1523</v>
      </c>
      <c r="Q66" s="175" t="s">
        <v>1524</v>
      </c>
      <c r="R66" s="175">
        <f t="shared" si="0"/>
        <v>7486.7999999999993</v>
      </c>
      <c r="S66" s="175">
        <f t="shared" si="1"/>
        <v>4560</v>
      </c>
      <c r="T66" s="175" t="s">
        <v>1525</v>
      </c>
      <c r="U66" s="175" t="s">
        <v>1526</v>
      </c>
      <c r="V66" s="175" t="s">
        <v>1527</v>
      </c>
      <c r="W66" s="175" t="s">
        <v>1528</v>
      </c>
      <c r="X66" s="175" t="s">
        <v>1529</v>
      </c>
      <c r="Y66" s="175" t="s">
        <v>1530</v>
      </c>
    </row>
    <row r="67" spans="1:25">
      <c r="A67" s="174">
        <v>60</v>
      </c>
      <c r="B67" s="175" t="s">
        <v>1531</v>
      </c>
      <c r="C67" s="175" t="s">
        <v>927</v>
      </c>
      <c r="D67" s="175"/>
      <c r="E67" s="175"/>
      <c r="F67" s="175" t="s">
        <v>1532</v>
      </c>
      <c r="G67" s="175" t="s">
        <v>1533</v>
      </c>
      <c r="H67" s="175" t="s">
        <v>1534</v>
      </c>
      <c r="I67" s="175" t="s">
        <v>1535</v>
      </c>
      <c r="J67" s="175" t="s">
        <v>1536</v>
      </c>
      <c r="K67" s="175" t="s">
        <v>1286</v>
      </c>
      <c r="L67" s="175"/>
      <c r="M67" s="175"/>
      <c r="N67" s="175" t="s">
        <v>1537</v>
      </c>
      <c r="O67" s="175" t="s">
        <v>1538</v>
      </c>
      <c r="P67" s="175" t="s">
        <v>1539</v>
      </c>
      <c r="Q67" s="175" t="s">
        <v>1540</v>
      </c>
      <c r="R67" s="175">
        <f t="shared" si="0"/>
        <v>7608</v>
      </c>
      <c r="S67" s="175">
        <f t="shared" si="1"/>
        <v>4627.2000000000007</v>
      </c>
      <c r="T67" s="175" t="s">
        <v>1541</v>
      </c>
      <c r="U67" s="175" t="s">
        <v>1542</v>
      </c>
      <c r="V67" s="175" t="s">
        <v>1543</v>
      </c>
      <c r="W67" s="175" t="s">
        <v>1544</v>
      </c>
      <c r="X67" s="175" t="s">
        <v>1545</v>
      </c>
      <c r="Y67" s="175" t="s">
        <v>1546</v>
      </c>
    </row>
    <row r="68" spans="1:25">
      <c r="A68" s="174">
        <v>61</v>
      </c>
      <c r="B68" s="175" t="s">
        <v>1547</v>
      </c>
      <c r="C68" s="175" t="s">
        <v>1548</v>
      </c>
      <c r="D68" s="175"/>
      <c r="E68" s="175"/>
      <c r="F68" s="175" t="s">
        <v>1350</v>
      </c>
      <c r="G68" s="175" t="s">
        <v>1549</v>
      </c>
      <c r="H68" s="175" t="s">
        <v>1550</v>
      </c>
      <c r="I68" s="175" t="s">
        <v>1343</v>
      </c>
      <c r="J68" s="175" t="s">
        <v>1551</v>
      </c>
      <c r="K68" s="175" t="s">
        <v>1552</v>
      </c>
      <c r="L68" s="175"/>
      <c r="M68" s="175"/>
      <c r="N68" s="175" t="s">
        <v>1553</v>
      </c>
      <c r="O68" s="175" t="s">
        <v>1554</v>
      </c>
      <c r="P68" s="175" t="s">
        <v>1555</v>
      </c>
      <c r="Q68" s="175" t="s">
        <v>1349</v>
      </c>
      <c r="R68" s="175">
        <f t="shared" si="0"/>
        <v>7723.2000000000007</v>
      </c>
      <c r="S68" s="175">
        <f t="shared" si="1"/>
        <v>4666.8</v>
      </c>
      <c r="T68" s="175" t="s">
        <v>1556</v>
      </c>
      <c r="U68" s="175" t="s">
        <v>1557</v>
      </c>
      <c r="V68" s="175" t="s">
        <v>1558</v>
      </c>
      <c r="W68" s="175" t="s">
        <v>1559</v>
      </c>
      <c r="X68" s="175" t="s">
        <v>1560</v>
      </c>
      <c r="Y68" s="175" t="s">
        <v>1561</v>
      </c>
    </row>
    <row r="69" spans="1:25">
      <c r="A69" s="174">
        <v>62</v>
      </c>
      <c r="B69" s="175" t="s">
        <v>1562</v>
      </c>
      <c r="C69" s="175" t="s">
        <v>1563</v>
      </c>
      <c r="D69" s="175"/>
      <c r="E69" s="175"/>
      <c r="F69" s="175" t="s">
        <v>1564</v>
      </c>
      <c r="G69" s="175" t="s">
        <v>915</v>
      </c>
      <c r="H69" s="175" t="s">
        <v>1565</v>
      </c>
      <c r="I69" s="175" t="s">
        <v>1566</v>
      </c>
      <c r="J69" s="175" t="s">
        <v>1567</v>
      </c>
      <c r="K69" s="175" t="s">
        <v>1568</v>
      </c>
      <c r="L69" s="175"/>
      <c r="M69" s="175"/>
      <c r="N69" s="175" t="s">
        <v>1569</v>
      </c>
      <c r="O69" s="175" t="s">
        <v>1570</v>
      </c>
      <c r="P69" s="175" t="s">
        <v>1571</v>
      </c>
      <c r="Q69" s="175" t="s">
        <v>1572</v>
      </c>
      <c r="R69" s="175">
        <f t="shared" si="0"/>
        <v>7837.2000000000007</v>
      </c>
      <c r="S69" s="175">
        <f t="shared" si="1"/>
        <v>4666.8</v>
      </c>
      <c r="T69" s="175" t="s">
        <v>1573</v>
      </c>
      <c r="U69" s="175" t="s">
        <v>1557</v>
      </c>
      <c r="V69" s="175" t="s">
        <v>1574</v>
      </c>
      <c r="W69" s="175" t="s">
        <v>1559</v>
      </c>
      <c r="X69" s="175" t="s">
        <v>1575</v>
      </c>
      <c r="Y69" s="175" t="s">
        <v>1561</v>
      </c>
    </row>
    <row r="70" spans="1:25">
      <c r="A70" s="174">
        <v>63</v>
      </c>
      <c r="B70" s="175" t="s">
        <v>1576</v>
      </c>
      <c r="C70" s="175" t="s">
        <v>1577</v>
      </c>
      <c r="D70" s="175"/>
      <c r="E70" s="175"/>
      <c r="F70" s="175" t="s">
        <v>1578</v>
      </c>
      <c r="G70" s="175" t="s">
        <v>1579</v>
      </c>
      <c r="H70" s="175" t="s">
        <v>1580</v>
      </c>
      <c r="I70" s="175" t="s">
        <v>1581</v>
      </c>
      <c r="J70" s="175" t="s">
        <v>1582</v>
      </c>
      <c r="K70" s="175" t="s">
        <v>1583</v>
      </c>
      <c r="L70" s="175"/>
      <c r="M70" s="175"/>
      <c r="N70" s="175" t="s">
        <v>1584</v>
      </c>
      <c r="O70" s="175" t="s">
        <v>1585</v>
      </c>
      <c r="P70" s="175" t="s">
        <v>1586</v>
      </c>
      <c r="Q70" s="175" t="s">
        <v>1587</v>
      </c>
      <c r="R70" s="175">
        <f t="shared" si="0"/>
        <v>7884</v>
      </c>
      <c r="S70" s="175">
        <f t="shared" si="1"/>
        <v>4666.8</v>
      </c>
      <c r="T70" s="175" t="s">
        <v>1588</v>
      </c>
      <c r="U70" s="175" t="s">
        <v>1557</v>
      </c>
      <c r="V70" s="175" t="s">
        <v>1589</v>
      </c>
      <c r="W70" s="175" t="s">
        <v>1559</v>
      </c>
      <c r="X70" s="175" t="s">
        <v>1590</v>
      </c>
      <c r="Y70" s="175" t="s">
        <v>1561</v>
      </c>
    </row>
    <row r="71" spans="1:25">
      <c r="A71" s="174">
        <v>64</v>
      </c>
      <c r="B71" s="175" t="s">
        <v>1591</v>
      </c>
      <c r="C71" s="175" t="s">
        <v>1592</v>
      </c>
      <c r="D71" s="175"/>
      <c r="E71" s="175"/>
      <c r="F71" s="175" t="s">
        <v>1593</v>
      </c>
      <c r="G71" s="175" t="s">
        <v>1594</v>
      </c>
      <c r="H71" s="175" t="s">
        <v>1595</v>
      </c>
      <c r="I71" s="175" t="s">
        <v>1596</v>
      </c>
      <c r="J71" s="175" t="s">
        <v>1597</v>
      </c>
      <c r="K71" s="175" t="s">
        <v>1598</v>
      </c>
      <c r="L71" s="175"/>
      <c r="M71" s="175"/>
      <c r="N71" s="175" t="s">
        <v>1599</v>
      </c>
      <c r="O71" s="175" t="s">
        <v>1600</v>
      </c>
      <c r="P71" s="175" t="s">
        <v>1601</v>
      </c>
      <c r="Q71" s="175" t="s">
        <v>1602</v>
      </c>
      <c r="R71" s="175">
        <f t="shared" si="0"/>
        <v>7884</v>
      </c>
      <c r="S71" s="175">
        <f t="shared" si="1"/>
        <v>4666.8</v>
      </c>
      <c r="T71" s="175" t="s">
        <v>1588</v>
      </c>
      <c r="U71" s="175" t="s">
        <v>1557</v>
      </c>
      <c r="V71" s="175" t="s">
        <v>1589</v>
      </c>
      <c r="W71" s="175" t="s">
        <v>1559</v>
      </c>
      <c r="X71" s="175" t="s">
        <v>1590</v>
      </c>
      <c r="Y71" s="175" t="s">
        <v>1561</v>
      </c>
    </row>
    <row r="72" spans="1:25">
      <c r="A72" s="174">
        <v>65</v>
      </c>
      <c r="B72" s="175" t="s">
        <v>1603</v>
      </c>
      <c r="C72" s="175" t="s">
        <v>1604</v>
      </c>
      <c r="D72" s="175"/>
      <c r="E72" s="175"/>
      <c r="F72" s="175" t="s">
        <v>1605</v>
      </c>
      <c r="G72" s="175" t="s">
        <v>1030</v>
      </c>
      <c r="H72" s="175" t="s">
        <v>1606</v>
      </c>
      <c r="I72" s="175" t="s">
        <v>1607</v>
      </c>
      <c r="J72" s="175" t="s">
        <v>1608</v>
      </c>
      <c r="K72" s="175" t="s">
        <v>1609</v>
      </c>
      <c r="L72" s="175"/>
      <c r="M72" s="175"/>
      <c r="N72" s="175" t="s">
        <v>1610</v>
      </c>
      <c r="O72" s="175" t="s">
        <v>1035</v>
      </c>
      <c r="P72" s="175" t="s">
        <v>1611</v>
      </c>
      <c r="Q72" s="175" t="s">
        <v>1612</v>
      </c>
      <c r="R72" s="175">
        <f t="shared" ref="R72:R97" si="2">V72*10</f>
        <v>7884</v>
      </c>
      <c r="S72" s="175">
        <f t="shared" ref="S72:S97" si="3">W72*10</f>
        <v>4666.8</v>
      </c>
      <c r="T72" s="175" t="s">
        <v>1588</v>
      </c>
      <c r="U72" s="175" t="s">
        <v>1557</v>
      </c>
      <c r="V72" s="175" t="s">
        <v>1589</v>
      </c>
      <c r="W72" s="175" t="s">
        <v>1559</v>
      </c>
      <c r="X72" s="175" t="s">
        <v>1590</v>
      </c>
      <c r="Y72" s="175" t="s">
        <v>1561</v>
      </c>
    </row>
    <row r="73" spans="1:25">
      <c r="A73" s="174">
        <v>66</v>
      </c>
      <c r="B73" s="175" t="s">
        <v>1613</v>
      </c>
      <c r="C73" s="175" t="s">
        <v>1614</v>
      </c>
      <c r="D73" s="175"/>
      <c r="E73" s="175"/>
      <c r="F73" s="175" t="s">
        <v>1615</v>
      </c>
      <c r="G73" s="175" t="s">
        <v>1616</v>
      </c>
      <c r="H73" s="175" t="s">
        <v>1617</v>
      </c>
      <c r="I73" s="175" t="s">
        <v>1618</v>
      </c>
      <c r="J73" s="175" t="s">
        <v>1619</v>
      </c>
      <c r="K73" s="175" t="s">
        <v>1620</v>
      </c>
      <c r="L73" s="175"/>
      <c r="M73" s="175"/>
      <c r="N73" s="175" t="s">
        <v>1621</v>
      </c>
      <c r="O73" s="175" t="s">
        <v>1622</v>
      </c>
      <c r="P73" s="175" t="s">
        <v>1623</v>
      </c>
      <c r="Q73" s="175" t="s">
        <v>1624</v>
      </c>
      <c r="R73" s="175">
        <f t="shared" si="2"/>
        <v>7884</v>
      </c>
      <c r="S73" s="175">
        <f t="shared" si="3"/>
        <v>4666.8</v>
      </c>
      <c r="T73" s="175" t="s">
        <v>1588</v>
      </c>
      <c r="U73" s="175" t="s">
        <v>1557</v>
      </c>
      <c r="V73" s="175" t="s">
        <v>1589</v>
      </c>
      <c r="W73" s="175" t="s">
        <v>1559</v>
      </c>
      <c r="X73" s="175" t="s">
        <v>1590</v>
      </c>
      <c r="Y73" s="175" t="s">
        <v>1561</v>
      </c>
    </row>
    <row r="74" spans="1:25">
      <c r="A74" s="174">
        <v>67</v>
      </c>
      <c r="B74" s="175" t="s">
        <v>1625</v>
      </c>
      <c r="C74" s="175" t="s">
        <v>1626</v>
      </c>
      <c r="D74" s="175"/>
      <c r="E74" s="175"/>
      <c r="F74" s="175" t="s">
        <v>1435</v>
      </c>
      <c r="G74" s="175" t="s">
        <v>1627</v>
      </c>
      <c r="H74" s="175" t="s">
        <v>1628</v>
      </c>
      <c r="I74" s="175" t="s">
        <v>1072</v>
      </c>
      <c r="J74" s="175" t="s">
        <v>1629</v>
      </c>
      <c r="K74" s="175" t="s">
        <v>1630</v>
      </c>
      <c r="L74" s="175"/>
      <c r="M74" s="175"/>
      <c r="N74" s="175" t="s">
        <v>1631</v>
      </c>
      <c r="O74" s="175" t="s">
        <v>1632</v>
      </c>
      <c r="P74" s="175" t="s">
        <v>1633</v>
      </c>
      <c r="Q74" s="175" t="s">
        <v>1075</v>
      </c>
      <c r="R74" s="175">
        <f t="shared" si="2"/>
        <v>7884</v>
      </c>
      <c r="S74" s="175">
        <f t="shared" si="3"/>
        <v>4666.8</v>
      </c>
      <c r="T74" s="175" t="s">
        <v>1588</v>
      </c>
      <c r="U74" s="175" t="s">
        <v>1557</v>
      </c>
      <c r="V74" s="175" t="s">
        <v>1589</v>
      </c>
      <c r="W74" s="175" t="s">
        <v>1559</v>
      </c>
      <c r="X74" s="175" t="s">
        <v>1590</v>
      </c>
      <c r="Y74" s="175" t="s">
        <v>1561</v>
      </c>
    </row>
    <row r="75" spans="1:25">
      <c r="A75" s="174">
        <v>68</v>
      </c>
      <c r="B75" s="175" t="s">
        <v>1634</v>
      </c>
      <c r="C75" s="175" t="s">
        <v>1635</v>
      </c>
      <c r="D75" s="175"/>
      <c r="E75" s="175"/>
      <c r="F75" s="175" t="s">
        <v>1636</v>
      </c>
      <c r="G75" s="175" t="s">
        <v>1637</v>
      </c>
      <c r="H75" s="175" t="s">
        <v>1638</v>
      </c>
      <c r="I75" s="175" t="s">
        <v>1639</v>
      </c>
      <c r="J75" s="175" t="s">
        <v>1640</v>
      </c>
      <c r="K75" s="175" t="s">
        <v>1641</v>
      </c>
      <c r="L75" s="175"/>
      <c r="M75" s="175"/>
      <c r="N75" s="175" t="s">
        <v>1642</v>
      </c>
      <c r="O75" s="175" t="s">
        <v>1643</v>
      </c>
      <c r="P75" s="175" t="s">
        <v>1644</v>
      </c>
      <c r="Q75" s="175" t="s">
        <v>1645</v>
      </c>
      <c r="R75" s="175">
        <f t="shared" si="2"/>
        <v>7884</v>
      </c>
      <c r="S75" s="175">
        <f t="shared" si="3"/>
        <v>4666.8</v>
      </c>
      <c r="T75" s="175" t="s">
        <v>1588</v>
      </c>
      <c r="U75" s="175" t="s">
        <v>1557</v>
      </c>
      <c r="V75" s="175" t="s">
        <v>1589</v>
      </c>
      <c r="W75" s="175" t="s">
        <v>1559</v>
      </c>
      <c r="X75" s="175" t="s">
        <v>1590</v>
      </c>
      <c r="Y75" s="175" t="s">
        <v>1561</v>
      </c>
    </row>
    <row r="76" spans="1:25">
      <c r="A76" s="174">
        <v>69</v>
      </c>
      <c r="B76" s="175" t="s">
        <v>1646</v>
      </c>
      <c r="C76" s="175" t="s">
        <v>1647</v>
      </c>
      <c r="D76" s="175"/>
      <c r="E76" s="175"/>
      <c r="F76" s="175" t="s">
        <v>1648</v>
      </c>
      <c r="G76" s="175" t="s">
        <v>1649</v>
      </c>
      <c r="H76" s="175" t="s">
        <v>1650</v>
      </c>
      <c r="I76" s="175" t="s">
        <v>1651</v>
      </c>
      <c r="J76" s="175" t="s">
        <v>1652</v>
      </c>
      <c r="K76" s="175" t="s">
        <v>1653</v>
      </c>
      <c r="L76" s="175"/>
      <c r="M76" s="175"/>
      <c r="N76" s="175" t="s">
        <v>1654</v>
      </c>
      <c r="O76" s="175" t="s">
        <v>1655</v>
      </c>
      <c r="P76" s="175" t="s">
        <v>1656</v>
      </c>
      <c r="Q76" s="175" t="s">
        <v>1657</v>
      </c>
      <c r="R76" s="175">
        <f t="shared" si="2"/>
        <v>7884</v>
      </c>
      <c r="S76" s="175">
        <f t="shared" si="3"/>
        <v>4666.8</v>
      </c>
      <c r="T76" s="175" t="s">
        <v>1588</v>
      </c>
      <c r="U76" s="175" t="s">
        <v>1557</v>
      </c>
      <c r="V76" s="175" t="s">
        <v>1589</v>
      </c>
      <c r="W76" s="175" t="s">
        <v>1559</v>
      </c>
      <c r="X76" s="175" t="s">
        <v>1590</v>
      </c>
      <c r="Y76" s="175" t="s">
        <v>1561</v>
      </c>
    </row>
    <row r="77" spans="1:25">
      <c r="A77" s="174">
        <v>70</v>
      </c>
      <c r="B77" s="175" t="s">
        <v>1658</v>
      </c>
      <c r="C77" s="175" t="s">
        <v>1659</v>
      </c>
      <c r="D77" s="175"/>
      <c r="E77" s="175"/>
      <c r="F77" s="175" t="s">
        <v>1660</v>
      </c>
      <c r="G77" s="175" t="s">
        <v>955</v>
      </c>
      <c r="H77" s="175" t="s">
        <v>1661</v>
      </c>
      <c r="I77" s="175" t="s">
        <v>1662</v>
      </c>
      <c r="J77" s="175" t="s">
        <v>1663</v>
      </c>
      <c r="K77" s="175" t="s">
        <v>1664</v>
      </c>
      <c r="L77" s="175"/>
      <c r="M77" s="175"/>
      <c r="N77" s="175" t="s">
        <v>1665</v>
      </c>
      <c r="O77" s="175" t="s">
        <v>1666</v>
      </c>
      <c r="P77" s="175" t="s">
        <v>1667</v>
      </c>
      <c r="Q77" s="175" t="s">
        <v>1668</v>
      </c>
      <c r="R77" s="175">
        <f t="shared" si="2"/>
        <v>7884</v>
      </c>
      <c r="S77" s="175">
        <f t="shared" si="3"/>
        <v>4666.8</v>
      </c>
      <c r="T77" s="175" t="s">
        <v>1588</v>
      </c>
      <c r="U77" s="175" t="s">
        <v>1557</v>
      </c>
      <c r="V77" s="175" t="s">
        <v>1589</v>
      </c>
      <c r="W77" s="175" t="s">
        <v>1559</v>
      </c>
      <c r="X77" s="175" t="s">
        <v>1590</v>
      </c>
      <c r="Y77" s="175" t="s">
        <v>1561</v>
      </c>
    </row>
    <row r="78" spans="1:25">
      <c r="A78" s="174">
        <v>71</v>
      </c>
      <c r="B78" s="175" t="s">
        <v>1669</v>
      </c>
      <c r="C78" s="175" t="s">
        <v>1670</v>
      </c>
      <c r="D78" s="175"/>
      <c r="E78" s="175"/>
      <c r="F78" s="175" t="s">
        <v>1659</v>
      </c>
      <c r="G78" s="175" t="s">
        <v>1671</v>
      </c>
      <c r="H78" s="175" t="s">
        <v>1672</v>
      </c>
      <c r="I78" s="175" t="s">
        <v>1673</v>
      </c>
      <c r="J78" s="175" t="s">
        <v>1674</v>
      </c>
      <c r="K78" s="175" t="s">
        <v>1675</v>
      </c>
      <c r="L78" s="175"/>
      <c r="M78" s="175"/>
      <c r="N78" s="175" t="s">
        <v>1664</v>
      </c>
      <c r="O78" s="175" t="s">
        <v>1676</v>
      </c>
      <c r="P78" s="175" t="s">
        <v>1677</v>
      </c>
      <c r="Q78" s="175" t="s">
        <v>1678</v>
      </c>
      <c r="R78" s="175">
        <f t="shared" si="2"/>
        <v>7884</v>
      </c>
      <c r="S78" s="175">
        <f t="shared" si="3"/>
        <v>4666.8</v>
      </c>
      <c r="T78" s="175" t="s">
        <v>1588</v>
      </c>
      <c r="U78" s="175" t="s">
        <v>1557</v>
      </c>
      <c r="V78" s="175" t="s">
        <v>1589</v>
      </c>
      <c r="W78" s="175" t="s">
        <v>1559</v>
      </c>
      <c r="X78" s="175" t="s">
        <v>1590</v>
      </c>
      <c r="Y78" s="175" t="s">
        <v>1561</v>
      </c>
    </row>
    <row r="79" spans="1:25">
      <c r="A79" s="174">
        <v>72</v>
      </c>
      <c r="B79" s="175" t="s">
        <v>1679</v>
      </c>
      <c r="C79" s="175" t="s">
        <v>1680</v>
      </c>
      <c r="D79" s="175"/>
      <c r="E79" s="175"/>
      <c r="F79" s="175" t="s">
        <v>1670</v>
      </c>
      <c r="G79" s="175" t="s">
        <v>880</v>
      </c>
      <c r="H79" s="175" t="s">
        <v>1681</v>
      </c>
      <c r="I79" s="175" t="s">
        <v>1682</v>
      </c>
      <c r="J79" s="175" t="s">
        <v>1683</v>
      </c>
      <c r="K79" s="175" t="s">
        <v>1684</v>
      </c>
      <c r="L79" s="175"/>
      <c r="M79" s="175"/>
      <c r="N79" s="175" t="s">
        <v>1685</v>
      </c>
      <c r="O79" s="175" t="s">
        <v>1228</v>
      </c>
      <c r="P79" s="175" t="s">
        <v>1686</v>
      </c>
      <c r="Q79" s="175" t="s">
        <v>1687</v>
      </c>
      <c r="R79" s="175">
        <f t="shared" si="2"/>
        <v>7884</v>
      </c>
      <c r="S79" s="175">
        <f t="shared" si="3"/>
        <v>4666.8</v>
      </c>
      <c r="T79" s="175" t="s">
        <v>1588</v>
      </c>
      <c r="U79" s="175" t="s">
        <v>1557</v>
      </c>
      <c r="V79" s="175" t="s">
        <v>1589</v>
      </c>
      <c r="W79" s="175" t="s">
        <v>1559</v>
      </c>
      <c r="X79" s="175" t="s">
        <v>1590</v>
      </c>
      <c r="Y79" s="175" t="s">
        <v>1561</v>
      </c>
    </row>
    <row r="80" spans="1:25">
      <c r="A80" s="174">
        <v>73</v>
      </c>
      <c r="B80" s="175" t="s">
        <v>1688</v>
      </c>
      <c r="C80" s="175" t="s">
        <v>911</v>
      </c>
      <c r="D80" s="175"/>
      <c r="E80" s="175"/>
      <c r="F80" s="175" t="s">
        <v>1689</v>
      </c>
      <c r="G80" s="175" t="s">
        <v>913</v>
      </c>
      <c r="H80" s="175" t="s">
        <v>1690</v>
      </c>
      <c r="I80" s="175" t="s">
        <v>914</v>
      </c>
      <c r="J80" s="175" t="s">
        <v>1691</v>
      </c>
      <c r="K80" s="175" t="s">
        <v>1256</v>
      </c>
      <c r="L80" s="175"/>
      <c r="M80" s="175"/>
      <c r="N80" s="175" t="s">
        <v>1692</v>
      </c>
      <c r="O80" s="175" t="s">
        <v>1258</v>
      </c>
      <c r="P80" s="175" t="s">
        <v>1693</v>
      </c>
      <c r="Q80" s="175" t="s">
        <v>1260</v>
      </c>
      <c r="R80" s="175">
        <f t="shared" si="2"/>
        <v>7884</v>
      </c>
      <c r="S80" s="175">
        <f t="shared" si="3"/>
        <v>4666.8</v>
      </c>
      <c r="T80" s="175" t="s">
        <v>1588</v>
      </c>
      <c r="U80" s="175" t="s">
        <v>1557</v>
      </c>
      <c r="V80" s="175" t="s">
        <v>1589</v>
      </c>
      <c r="W80" s="175" t="s">
        <v>1559</v>
      </c>
      <c r="X80" s="175" t="s">
        <v>1590</v>
      </c>
      <c r="Y80" s="175" t="s">
        <v>1561</v>
      </c>
    </row>
    <row r="81" spans="1:25">
      <c r="A81" s="174">
        <v>74</v>
      </c>
      <c r="B81" s="175" t="s">
        <v>1694</v>
      </c>
      <c r="C81" s="175" t="s">
        <v>1695</v>
      </c>
      <c r="D81" s="175"/>
      <c r="E81" s="175"/>
      <c r="F81" s="175" t="s">
        <v>1696</v>
      </c>
      <c r="G81" s="175" t="s">
        <v>772</v>
      </c>
      <c r="H81" s="175" t="s">
        <v>1697</v>
      </c>
      <c r="I81" s="175" t="s">
        <v>1698</v>
      </c>
      <c r="J81" s="175" t="s">
        <v>1699</v>
      </c>
      <c r="K81" s="175" t="s">
        <v>1700</v>
      </c>
      <c r="L81" s="175"/>
      <c r="M81" s="175"/>
      <c r="N81" s="175" t="s">
        <v>1701</v>
      </c>
      <c r="O81" s="175" t="s">
        <v>1409</v>
      </c>
      <c r="P81" s="175" t="s">
        <v>1702</v>
      </c>
      <c r="Q81" s="175" t="s">
        <v>1703</v>
      </c>
      <c r="R81" s="175">
        <f t="shared" si="2"/>
        <v>7884</v>
      </c>
      <c r="S81" s="175">
        <f t="shared" si="3"/>
        <v>4666.8</v>
      </c>
      <c r="T81" s="175" t="s">
        <v>1588</v>
      </c>
      <c r="U81" s="175" t="s">
        <v>1557</v>
      </c>
      <c r="V81" s="175" t="s">
        <v>1589</v>
      </c>
      <c r="W81" s="175" t="s">
        <v>1559</v>
      </c>
      <c r="X81" s="175" t="s">
        <v>1590</v>
      </c>
      <c r="Y81" s="175" t="s">
        <v>1561</v>
      </c>
    </row>
    <row r="82" spans="1:25">
      <c r="A82" s="174">
        <v>75</v>
      </c>
      <c r="B82" s="175" t="s">
        <v>1704</v>
      </c>
      <c r="C82" s="175" t="s">
        <v>1705</v>
      </c>
      <c r="D82" s="175"/>
      <c r="E82" s="175"/>
      <c r="F82" s="175" t="s">
        <v>1706</v>
      </c>
      <c r="G82" s="175" t="s">
        <v>1707</v>
      </c>
      <c r="H82" s="175" t="s">
        <v>1708</v>
      </c>
      <c r="I82" s="175" t="s">
        <v>1709</v>
      </c>
      <c r="J82" s="175" t="s">
        <v>1710</v>
      </c>
      <c r="K82" s="175" t="s">
        <v>1711</v>
      </c>
      <c r="L82" s="175"/>
      <c r="M82" s="175"/>
      <c r="N82" s="175" t="s">
        <v>1712</v>
      </c>
      <c r="O82" s="175" t="s">
        <v>1713</v>
      </c>
      <c r="P82" s="175" t="s">
        <v>1714</v>
      </c>
      <c r="Q82" s="175" t="s">
        <v>1715</v>
      </c>
      <c r="R82" s="175">
        <f t="shared" si="2"/>
        <v>7884</v>
      </c>
      <c r="S82" s="175">
        <f t="shared" si="3"/>
        <v>4666.8</v>
      </c>
      <c r="T82" s="175" t="s">
        <v>1588</v>
      </c>
      <c r="U82" s="175" t="s">
        <v>1557</v>
      </c>
      <c r="V82" s="175" t="s">
        <v>1589</v>
      </c>
      <c r="W82" s="175" t="s">
        <v>1559</v>
      </c>
      <c r="X82" s="175" t="s">
        <v>1590</v>
      </c>
      <c r="Y82" s="175" t="s">
        <v>1561</v>
      </c>
    </row>
    <row r="83" spans="1:25">
      <c r="A83" s="174">
        <v>76</v>
      </c>
      <c r="B83" s="175" t="s">
        <v>1716</v>
      </c>
      <c r="C83" s="175" t="s">
        <v>1717</v>
      </c>
      <c r="D83" s="175"/>
      <c r="E83" s="175"/>
      <c r="F83" s="175" t="s">
        <v>1718</v>
      </c>
      <c r="G83" s="175" t="s">
        <v>1719</v>
      </c>
      <c r="H83" s="175" t="s">
        <v>1720</v>
      </c>
      <c r="I83" s="175" t="s">
        <v>1721</v>
      </c>
      <c r="J83" s="175" t="s">
        <v>1722</v>
      </c>
      <c r="K83" s="175" t="s">
        <v>1723</v>
      </c>
      <c r="L83" s="175"/>
      <c r="M83" s="175"/>
      <c r="N83" s="175" t="s">
        <v>1724</v>
      </c>
      <c r="O83" s="175" t="s">
        <v>1725</v>
      </c>
      <c r="P83" s="175" t="s">
        <v>1726</v>
      </c>
      <c r="Q83" s="175" t="s">
        <v>1727</v>
      </c>
      <c r="R83" s="175">
        <f t="shared" si="2"/>
        <v>7884</v>
      </c>
      <c r="S83" s="175">
        <f t="shared" si="3"/>
        <v>4666.8</v>
      </c>
      <c r="T83" s="175" t="s">
        <v>1588</v>
      </c>
      <c r="U83" s="175" t="s">
        <v>1557</v>
      </c>
      <c r="V83" s="175" t="s">
        <v>1589</v>
      </c>
      <c r="W83" s="175" t="s">
        <v>1559</v>
      </c>
      <c r="X83" s="175" t="s">
        <v>1590</v>
      </c>
      <c r="Y83" s="175" t="s">
        <v>1561</v>
      </c>
    </row>
    <row r="84" spans="1:25">
      <c r="A84" s="174">
        <v>77</v>
      </c>
      <c r="B84" s="175" t="s">
        <v>1728</v>
      </c>
      <c r="C84" s="175" t="s">
        <v>1729</v>
      </c>
      <c r="D84" s="175"/>
      <c r="E84" s="175"/>
      <c r="F84" s="175" t="s">
        <v>1730</v>
      </c>
      <c r="G84" s="175" t="s">
        <v>995</v>
      </c>
      <c r="H84" s="175" t="s">
        <v>1731</v>
      </c>
      <c r="I84" s="175" t="s">
        <v>1732</v>
      </c>
      <c r="J84" s="175" t="s">
        <v>1733</v>
      </c>
      <c r="K84" s="175" t="s">
        <v>1734</v>
      </c>
      <c r="L84" s="175"/>
      <c r="M84" s="175"/>
      <c r="N84" s="175" t="s">
        <v>1735</v>
      </c>
      <c r="O84" s="175" t="s">
        <v>1001</v>
      </c>
      <c r="P84" s="175" t="s">
        <v>1736</v>
      </c>
      <c r="Q84" s="175" t="s">
        <v>1737</v>
      </c>
      <c r="R84" s="175">
        <f t="shared" si="2"/>
        <v>7884</v>
      </c>
      <c r="S84" s="175">
        <f t="shared" si="3"/>
        <v>4666.8</v>
      </c>
      <c r="T84" s="175" t="s">
        <v>1588</v>
      </c>
      <c r="U84" s="175" t="s">
        <v>1557</v>
      </c>
      <c r="V84" s="175" t="s">
        <v>1589</v>
      </c>
      <c r="W84" s="175" t="s">
        <v>1559</v>
      </c>
      <c r="X84" s="175" t="s">
        <v>1590</v>
      </c>
      <c r="Y84" s="175" t="s">
        <v>1561</v>
      </c>
    </row>
    <row r="85" spans="1:25">
      <c r="A85" s="174">
        <v>78</v>
      </c>
      <c r="B85" s="175" t="s">
        <v>1738</v>
      </c>
      <c r="C85" s="175" t="s">
        <v>1739</v>
      </c>
      <c r="D85" s="175"/>
      <c r="E85" s="175"/>
      <c r="F85" s="175" t="s">
        <v>1740</v>
      </c>
      <c r="G85" s="175" t="s">
        <v>1006</v>
      </c>
      <c r="H85" s="175" t="s">
        <v>1741</v>
      </c>
      <c r="I85" s="175" t="s">
        <v>1742</v>
      </c>
      <c r="J85" s="175" t="s">
        <v>1743</v>
      </c>
      <c r="K85" s="175" t="s">
        <v>1744</v>
      </c>
      <c r="L85" s="175"/>
      <c r="M85" s="175"/>
      <c r="N85" s="175" t="s">
        <v>1745</v>
      </c>
      <c r="O85" s="175" t="s">
        <v>1746</v>
      </c>
      <c r="P85" s="175" t="s">
        <v>1747</v>
      </c>
      <c r="Q85" s="175" t="s">
        <v>1748</v>
      </c>
      <c r="R85" s="175">
        <f t="shared" si="2"/>
        <v>7884</v>
      </c>
      <c r="S85" s="175">
        <f t="shared" si="3"/>
        <v>4666.8</v>
      </c>
      <c r="T85" s="175" t="s">
        <v>1588</v>
      </c>
      <c r="U85" s="175" t="s">
        <v>1557</v>
      </c>
      <c r="V85" s="175" t="s">
        <v>1589</v>
      </c>
      <c r="W85" s="175" t="s">
        <v>1559</v>
      </c>
      <c r="X85" s="175" t="s">
        <v>1590</v>
      </c>
      <c r="Y85" s="175" t="s">
        <v>1561</v>
      </c>
    </row>
    <row r="86" spans="1:25">
      <c r="A86" s="174">
        <v>79</v>
      </c>
      <c r="B86" s="175" t="s">
        <v>1749</v>
      </c>
      <c r="C86" s="175" t="s">
        <v>1750</v>
      </c>
      <c r="D86" s="175"/>
      <c r="E86" s="175"/>
      <c r="F86" s="175" t="s">
        <v>1751</v>
      </c>
      <c r="G86" s="175" t="s">
        <v>1752</v>
      </c>
      <c r="H86" s="175" t="s">
        <v>1753</v>
      </c>
      <c r="I86" s="175" t="s">
        <v>1063</v>
      </c>
      <c r="J86" s="175" t="s">
        <v>1754</v>
      </c>
      <c r="K86" s="175" t="s">
        <v>1755</v>
      </c>
      <c r="L86" s="175"/>
      <c r="M86" s="175"/>
      <c r="N86" s="175" t="s">
        <v>1756</v>
      </c>
      <c r="O86" s="175" t="s">
        <v>1757</v>
      </c>
      <c r="P86" s="175" t="s">
        <v>1758</v>
      </c>
      <c r="Q86" s="175" t="s">
        <v>1759</v>
      </c>
      <c r="R86" s="175">
        <f t="shared" si="2"/>
        <v>7884</v>
      </c>
      <c r="S86" s="175">
        <f t="shared" si="3"/>
        <v>4666.8</v>
      </c>
      <c r="T86" s="175" t="s">
        <v>1588</v>
      </c>
      <c r="U86" s="175" t="s">
        <v>1557</v>
      </c>
      <c r="V86" s="175" t="s">
        <v>1589</v>
      </c>
      <c r="W86" s="175" t="s">
        <v>1559</v>
      </c>
      <c r="X86" s="175" t="s">
        <v>1590</v>
      </c>
      <c r="Y86" s="175" t="s">
        <v>1561</v>
      </c>
    </row>
    <row r="87" spans="1:25">
      <c r="A87" s="174">
        <v>80</v>
      </c>
      <c r="B87" s="175" t="s">
        <v>1760</v>
      </c>
      <c r="C87" s="175" t="s">
        <v>1761</v>
      </c>
      <c r="D87" s="175"/>
      <c r="E87" s="175"/>
      <c r="F87" s="175" t="s">
        <v>1762</v>
      </c>
      <c r="G87" s="175" t="s">
        <v>1763</v>
      </c>
      <c r="H87" s="175" t="s">
        <v>1612</v>
      </c>
      <c r="I87" s="175" t="s">
        <v>1764</v>
      </c>
      <c r="J87" s="175" t="s">
        <v>1765</v>
      </c>
      <c r="K87" s="175" t="s">
        <v>1766</v>
      </c>
      <c r="L87" s="175"/>
      <c r="M87" s="175"/>
      <c r="N87" s="175" t="s">
        <v>1767</v>
      </c>
      <c r="O87" s="175" t="s">
        <v>1768</v>
      </c>
      <c r="P87" s="175" t="s">
        <v>1769</v>
      </c>
      <c r="Q87" s="175" t="s">
        <v>1770</v>
      </c>
      <c r="R87" s="175">
        <f t="shared" si="2"/>
        <v>7884</v>
      </c>
      <c r="S87" s="175">
        <f t="shared" si="3"/>
        <v>4666.8</v>
      </c>
      <c r="T87" s="175" t="s">
        <v>1588</v>
      </c>
      <c r="U87" s="175" t="s">
        <v>1557</v>
      </c>
      <c r="V87" s="175" t="s">
        <v>1589</v>
      </c>
      <c r="W87" s="175" t="s">
        <v>1559</v>
      </c>
      <c r="X87" s="175" t="s">
        <v>1590</v>
      </c>
      <c r="Y87" s="175" t="s">
        <v>1561</v>
      </c>
    </row>
    <row r="88" spans="1:25">
      <c r="A88" s="174">
        <v>81</v>
      </c>
      <c r="B88" s="175" t="s">
        <v>1771</v>
      </c>
      <c r="C88" s="175" t="s">
        <v>1772</v>
      </c>
      <c r="D88" s="175"/>
      <c r="E88" s="175"/>
      <c r="F88" s="175" t="s">
        <v>1773</v>
      </c>
      <c r="G88" s="175" t="s">
        <v>1774</v>
      </c>
      <c r="H88" s="175" t="s">
        <v>1591</v>
      </c>
      <c r="I88" s="175" t="s">
        <v>1775</v>
      </c>
      <c r="J88" s="175" t="s">
        <v>677</v>
      </c>
      <c r="K88" s="175" t="s">
        <v>1776</v>
      </c>
      <c r="L88" s="175"/>
      <c r="M88" s="175"/>
      <c r="N88" s="175" t="s">
        <v>1777</v>
      </c>
      <c r="O88" s="175" t="s">
        <v>1778</v>
      </c>
      <c r="P88" s="175" t="s">
        <v>1597</v>
      </c>
      <c r="Q88" s="175" t="s">
        <v>1779</v>
      </c>
      <c r="R88" s="175">
        <f t="shared" si="2"/>
        <v>7884</v>
      </c>
      <c r="S88" s="175">
        <f t="shared" si="3"/>
        <v>4666.8</v>
      </c>
      <c r="T88" s="175" t="s">
        <v>1588</v>
      </c>
      <c r="U88" s="175" t="s">
        <v>1557</v>
      </c>
      <c r="V88" s="175" t="s">
        <v>1589</v>
      </c>
      <c r="W88" s="175" t="s">
        <v>1559</v>
      </c>
      <c r="X88" s="175" t="s">
        <v>1590</v>
      </c>
      <c r="Y88" s="175" t="s">
        <v>1561</v>
      </c>
    </row>
    <row r="89" spans="1:25">
      <c r="A89" s="174">
        <v>82</v>
      </c>
      <c r="B89" s="175" t="s">
        <v>1780</v>
      </c>
      <c r="C89" s="175" t="s">
        <v>1781</v>
      </c>
      <c r="D89" s="175"/>
      <c r="E89" s="175"/>
      <c r="F89" s="175" t="s">
        <v>1782</v>
      </c>
      <c r="G89" s="175" t="s">
        <v>1783</v>
      </c>
      <c r="H89" s="175" t="s">
        <v>1784</v>
      </c>
      <c r="I89" s="175" t="s">
        <v>1785</v>
      </c>
      <c r="J89" s="175" t="s">
        <v>1786</v>
      </c>
      <c r="K89" s="175" t="s">
        <v>1787</v>
      </c>
      <c r="L89" s="175"/>
      <c r="M89" s="175"/>
      <c r="N89" s="175" t="s">
        <v>1788</v>
      </c>
      <c r="O89" s="175" t="s">
        <v>1789</v>
      </c>
      <c r="P89" s="175" t="s">
        <v>1790</v>
      </c>
      <c r="Q89" s="175" t="s">
        <v>1791</v>
      </c>
      <c r="R89" s="175">
        <f t="shared" si="2"/>
        <v>7884</v>
      </c>
      <c r="S89" s="175">
        <f t="shared" si="3"/>
        <v>4666.8</v>
      </c>
      <c r="T89" s="175" t="s">
        <v>1588</v>
      </c>
      <c r="U89" s="175" t="s">
        <v>1557</v>
      </c>
      <c r="V89" s="175" t="s">
        <v>1589</v>
      </c>
      <c r="W89" s="175" t="s">
        <v>1559</v>
      </c>
      <c r="X89" s="175" t="s">
        <v>1590</v>
      </c>
      <c r="Y89" s="175" t="s">
        <v>1561</v>
      </c>
    </row>
    <row r="90" spans="1:25">
      <c r="A90" s="174">
        <v>83</v>
      </c>
      <c r="B90" s="175" t="s">
        <v>1792</v>
      </c>
      <c r="C90" s="175" t="s">
        <v>1793</v>
      </c>
      <c r="D90" s="175"/>
      <c r="E90" s="175"/>
      <c r="F90" s="175" t="s">
        <v>1794</v>
      </c>
      <c r="G90" s="175" t="s">
        <v>1795</v>
      </c>
      <c r="H90" s="175" t="s">
        <v>1796</v>
      </c>
      <c r="I90" s="175" t="s">
        <v>1615</v>
      </c>
      <c r="J90" s="175" t="s">
        <v>1797</v>
      </c>
      <c r="K90" s="175" t="s">
        <v>1798</v>
      </c>
      <c r="L90" s="175"/>
      <c r="M90" s="175"/>
      <c r="N90" s="175" t="s">
        <v>1799</v>
      </c>
      <c r="O90" s="175" t="s">
        <v>1800</v>
      </c>
      <c r="P90" s="175" t="s">
        <v>1801</v>
      </c>
      <c r="Q90" s="175" t="s">
        <v>1802</v>
      </c>
      <c r="R90" s="175">
        <f t="shared" si="2"/>
        <v>7884</v>
      </c>
      <c r="S90" s="175">
        <f t="shared" si="3"/>
        <v>4666.8</v>
      </c>
      <c r="T90" s="175" t="s">
        <v>1588</v>
      </c>
      <c r="U90" s="175" t="s">
        <v>1557</v>
      </c>
      <c r="V90" s="175" t="s">
        <v>1589</v>
      </c>
      <c r="W90" s="175" t="s">
        <v>1559</v>
      </c>
      <c r="X90" s="175" t="s">
        <v>1590</v>
      </c>
      <c r="Y90" s="175" t="s">
        <v>1561</v>
      </c>
    </row>
    <row r="91" spans="1:25">
      <c r="A91" s="174">
        <v>84</v>
      </c>
      <c r="B91" s="175" t="s">
        <v>1803</v>
      </c>
      <c r="C91" s="175" t="s">
        <v>1200</v>
      </c>
      <c r="D91" s="175"/>
      <c r="E91" s="175"/>
      <c r="F91" s="175" t="s">
        <v>1793</v>
      </c>
      <c r="G91" s="175" t="s">
        <v>1202</v>
      </c>
      <c r="H91" s="175" t="s">
        <v>1804</v>
      </c>
      <c r="I91" s="175" t="s">
        <v>1204</v>
      </c>
      <c r="J91" s="175" t="s">
        <v>1805</v>
      </c>
      <c r="K91" s="175" t="s">
        <v>1806</v>
      </c>
      <c r="L91" s="175"/>
      <c r="M91" s="175"/>
      <c r="N91" s="175" t="s">
        <v>1807</v>
      </c>
      <c r="O91" s="175" t="s">
        <v>1808</v>
      </c>
      <c r="P91" s="175" t="s">
        <v>1809</v>
      </c>
      <c r="Q91" s="175" t="s">
        <v>1810</v>
      </c>
      <c r="R91" s="175">
        <f t="shared" si="2"/>
        <v>7884</v>
      </c>
      <c r="S91" s="175">
        <f t="shared" si="3"/>
        <v>4666.8</v>
      </c>
      <c r="T91" s="175" t="s">
        <v>1588</v>
      </c>
      <c r="U91" s="175" t="s">
        <v>1557</v>
      </c>
      <c r="V91" s="175" t="s">
        <v>1589</v>
      </c>
      <c r="W91" s="175" t="s">
        <v>1559</v>
      </c>
      <c r="X91" s="175" t="s">
        <v>1590</v>
      </c>
      <c r="Y91" s="175" t="s">
        <v>1561</v>
      </c>
    </row>
    <row r="92" spans="1:25">
      <c r="A92" s="174">
        <v>85</v>
      </c>
      <c r="B92" s="175" t="s">
        <v>1811</v>
      </c>
      <c r="C92" s="175" t="s">
        <v>1812</v>
      </c>
      <c r="D92" s="175"/>
      <c r="E92" s="175"/>
      <c r="F92" s="175" t="s">
        <v>1813</v>
      </c>
      <c r="G92" s="175" t="s">
        <v>1814</v>
      </c>
      <c r="H92" s="175" t="s">
        <v>1815</v>
      </c>
      <c r="I92" s="175" t="s">
        <v>1816</v>
      </c>
      <c r="J92" s="175" t="s">
        <v>1817</v>
      </c>
      <c r="K92" s="175" t="s">
        <v>1818</v>
      </c>
      <c r="L92" s="175"/>
      <c r="M92" s="175"/>
      <c r="N92" s="175" t="s">
        <v>1819</v>
      </c>
      <c r="O92" s="175" t="s">
        <v>1820</v>
      </c>
      <c r="P92" s="175" t="s">
        <v>1821</v>
      </c>
      <c r="Q92" s="175" t="s">
        <v>1822</v>
      </c>
      <c r="R92" s="175">
        <f t="shared" si="2"/>
        <v>7884</v>
      </c>
      <c r="S92" s="175">
        <f t="shared" si="3"/>
        <v>4666.8</v>
      </c>
      <c r="T92" s="175" t="s">
        <v>1588</v>
      </c>
      <c r="U92" s="175" t="s">
        <v>1557</v>
      </c>
      <c r="V92" s="175" t="s">
        <v>1589</v>
      </c>
      <c r="W92" s="175" t="s">
        <v>1559</v>
      </c>
      <c r="X92" s="175" t="s">
        <v>1590</v>
      </c>
      <c r="Y92" s="175" t="s">
        <v>1561</v>
      </c>
    </row>
    <row r="93" spans="1:25">
      <c r="A93" s="174">
        <v>86</v>
      </c>
      <c r="B93" s="175" t="s">
        <v>1823</v>
      </c>
      <c r="C93" s="175" t="s">
        <v>1666</v>
      </c>
      <c r="D93" s="175"/>
      <c r="E93" s="175"/>
      <c r="F93" s="175" t="s">
        <v>1580</v>
      </c>
      <c r="G93" s="175" t="s">
        <v>1824</v>
      </c>
      <c r="H93" s="175" t="s">
        <v>1825</v>
      </c>
      <c r="I93" s="175" t="s">
        <v>1636</v>
      </c>
      <c r="J93" s="175" t="s">
        <v>1826</v>
      </c>
      <c r="K93" s="175" t="s">
        <v>1827</v>
      </c>
      <c r="L93" s="175"/>
      <c r="M93" s="175"/>
      <c r="N93" s="175" t="s">
        <v>1828</v>
      </c>
      <c r="O93" s="175" t="s">
        <v>1829</v>
      </c>
      <c r="P93" s="175" t="s">
        <v>1830</v>
      </c>
      <c r="Q93" s="175" t="s">
        <v>1642</v>
      </c>
      <c r="R93" s="175">
        <f t="shared" si="2"/>
        <v>7884</v>
      </c>
      <c r="S93" s="175">
        <f t="shared" si="3"/>
        <v>4666.8</v>
      </c>
      <c r="T93" s="175" t="s">
        <v>1588</v>
      </c>
      <c r="U93" s="175" t="s">
        <v>1557</v>
      </c>
      <c r="V93" s="175" t="s">
        <v>1589</v>
      </c>
      <c r="W93" s="175" t="s">
        <v>1559</v>
      </c>
      <c r="X93" s="175" t="s">
        <v>1590</v>
      </c>
      <c r="Y93" s="175" t="s">
        <v>1561</v>
      </c>
    </row>
    <row r="94" spans="1:25">
      <c r="A94" s="174">
        <v>87</v>
      </c>
      <c r="B94" s="175" t="s">
        <v>1831</v>
      </c>
      <c r="C94" s="175" t="s">
        <v>1832</v>
      </c>
      <c r="D94" s="175"/>
      <c r="E94" s="175"/>
      <c r="F94" s="175" t="s">
        <v>1833</v>
      </c>
      <c r="G94" s="175" t="s">
        <v>1834</v>
      </c>
      <c r="H94" s="175" t="s">
        <v>1835</v>
      </c>
      <c r="I94" s="175" t="s">
        <v>1836</v>
      </c>
      <c r="J94" s="175" t="s">
        <v>1837</v>
      </c>
      <c r="K94" s="175" t="s">
        <v>1838</v>
      </c>
      <c r="L94" s="175"/>
      <c r="M94" s="175"/>
      <c r="N94" s="175" t="s">
        <v>1839</v>
      </c>
      <c r="O94" s="175" t="s">
        <v>1840</v>
      </c>
      <c r="P94" s="175" t="s">
        <v>1841</v>
      </c>
      <c r="Q94" s="175" t="s">
        <v>1842</v>
      </c>
      <c r="R94" s="175">
        <f t="shared" si="2"/>
        <v>7884</v>
      </c>
      <c r="S94" s="175">
        <f t="shared" si="3"/>
        <v>4666.8</v>
      </c>
      <c r="T94" s="175" t="s">
        <v>1588</v>
      </c>
      <c r="U94" s="175" t="s">
        <v>1557</v>
      </c>
      <c r="V94" s="175" t="s">
        <v>1589</v>
      </c>
      <c r="W94" s="175" t="s">
        <v>1559</v>
      </c>
      <c r="X94" s="175" t="s">
        <v>1590</v>
      </c>
      <c r="Y94" s="175" t="s">
        <v>1561</v>
      </c>
    </row>
    <row r="95" spans="1:25">
      <c r="A95" s="174">
        <v>88</v>
      </c>
      <c r="B95" s="175" t="s">
        <v>1843</v>
      </c>
      <c r="C95" s="175" t="s">
        <v>1844</v>
      </c>
      <c r="D95" s="175"/>
      <c r="E95" s="175"/>
      <c r="F95" s="175" t="s">
        <v>1845</v>
      </c>
      <c r="G95" s="175" t="s">
        <v>1846</v>
      </c>
      <c r="H95" s="175" t="s">
        <v>1847</v>
      </c>
      <c r="I95" s="175" t="s">
        <v>1848</v>
      </c>
      <c r="J95" s="175" t="s">
        <v>1849</v>
      </c>
      <c r="K95" s="175" t="s">
        <v>1850</v>
      </c>
      <c r="L95" s="175"/>
      <c r="M95" s="175"/>
      <c r="N95" s="175" t="s">
        <v>1851</v>
      </c>
      <c r="O95" s="175" t="s">
        <v>1852</v>
      </c>
      <c r="P95" s="175" t="s">
        <v>1853</v>
      </c>
      <c r="Q95" s="175" t="s">
        <v>1854</v>
      </c>
      <c r="R95" s="175">
        <f t="shared" si="2"/>
        <v>7884</v>
      </c>
      <c r="S95" s="175">
        <f t="shared" si="3"/>
        <v>4666.8</v>
      </c>
      <c r="T95" s="175" t="s">
        <v>1588</v>
      </c>
      <c r="U95" s="175" t="s">
        <v>1557</v>
      </c>
      <c r="V95" s="175" t="s">
        <v>1589</v>
      </c>
      <c r="W95" s="175" t="s">
        <v>1559</v>
      </c>
      <c r="X95" s="175" t="s">
        <v>1590</v>
      </c>
      <c r="Y95" s="175" t="s">
        <v>1561</v>
      </c>
    </row>
    <row r="96" spans="1:25">
      <c r="A96" s="174">
        <v>89</v>
      </c>
      <c r="B96" s="175" t="s">
        <v>1855</v>
      </c>
      <c r="C96" s="175" t="s">
        <v>1856</v>
      </c>
      <c r="D96" s="175"/>
      <c r="E96" s="175"/>
      <c r="F96" s="175" t="s">
        <v>1857</v>
      </c>
      <c r="G96" s="175" t="s">
        <v>1858</v>
      </c>
      <c r="H96" s="175" t="s">
        <v>1859</v>
      </c>
      <c r="I96" s="175" t="s">
        <v>1647</v>
      </c>
      <c r="J96" s="175" t="s">
        <v>1860</v>
      </c>
      <c r="K96" s="175" t="s">
        <v>1861</v>
      </c>
      <c r="L96" s="175"/>
      <c r="M96" s="175"/>
      <c r="N96" s="175" t="s">
        <v>1862</v>
      </c>
      <c r="O96" s="175" t="s">
        <v>1863</v>
      </c>
      <c r="P96" s="175" t="s">
        <v>1864</v>
      </c>
      <c r="Q96" s="175" t="s">
        <v>1653</v>
      </c>
      <c r="R96" s="175">
        <f t="shared" si="2"/>
        <v>7884</v>
      </c>
      <c r="S96" s="175">
        <f t="shared" si="3"/>
        <v>4666.8</v>
      </c>
      <c r="T96" s="175" t="s">
        <v>1588</v>
      </c>
      <c r="U96" s="175" t="s">
        <v>1557</v>
      </c>
      <c r="V96" s="175" t="s">
        <v>1589</v>
      </c>
      <c r="W96" s="175" t="s">
        <v>1559</v>
      </c>
      <c r="X96" s="175" t="s">
        <v>1590</v>
      </c>
      <c r="Y96" s="175" t="s">
        <v>1561</v>
      </c>
    </row>
    <row r="97" spans="1:25">
      <c r="A97" s="174">
        <v>90</v>
      </c>
      <c r="B97" s="175" t="s">
        <v>1865</v>
      </c>
      <c r="C97" s="175" t="s">
        <v>1866</v>
      </c>
      <c r="D97" s="175"/>
      <c r="E97" s="175"/>
      <c r="F97" s="175" t="s">
        <v>1867</v>
      </c>
      <c r="G97" s="175" t="s">
        <v>1868</v>
      </c>
      <c r="H97" s="175" t="s">
        <v>1869</v>
      </c>
      <c r="I97" s="175" t="s">
        <v>1870</v>
      </c>
      <c r="J97" s="175" t="s">
        <v>1871</v>
      </c>
      <c r="K97" s="175" t="s">
        <v>1872</v>
      </c>
      <c r="L97" s="175"/>
      <c r="M97" s="175"/>
      <c r="N97" s="175" t="s">
        <v>1873</v>
      </c>
      <c r="O97" s="175" t="s">
        <v>1874</v>
      </c>
      <c r="P97" s="175" t="s">
        <v>1875</v>
      </c>
      <c r="Q97" s="175" t="s">
        <v>1876</v>
      </c>
      <c r="R97" s="175">
        <f t="shared" si="2"/>
        <v>7884</v>
      </c>
      <c r="S97" s="175">
        <f t="shared" si="3"/>
        <v>4666.8</v>
      </c>
      <c r="T97" s="175" t="s">
        <v>1588</v>
      </c>
      <c r="U97" s="175" t="s">
        <v>1557</v>
      </c>
      <c r="V97" s="175" t="s">
        <v>1589</v>
      </c>
      <c r="W97" s="175" t="s">
        <v>1559</v>
      </c>
      <c r="X97" s="175" t="s">
        <v>1590</v>
      </c>
      <c r="Y97" s="175" t="s">
        <v>1561</v>
      </c>
    </row>
    <row r="98" spans="1:25">
      <c r="A98" s="174">
        <v>91</v>
      </c>
      <c r="B98" s="175" t="s">
        <v>1877</v>
      </c>
      <c r="C98" s="175" t="s">
        <v>1878</v>
      </c>
      <c r="D98" s="175"/>
      <c r="E98" s="175"/>
      <c r="F98" s="175" t="s">
        <v>1866</v>
      </c>
      <c r="G98" s="175" t="s">
        <v>1879</v>
      </c>
      <c r="H98" s="175" t="s">
        <v>1880</v>
      </c>
      <c r="I98" s="175" t="s">
        <v>1881</v>
      </c>
      <c r="J98" s="175" t="s">
        <v>1882</v>
      </c>
      <c r="K98" s="175" t="s">
        <v>1883</v>
      </c>
      <c r="L98" s="175"/>
      <c r="M98" s="175"/>
      <c r="N98" s="175" t="s">
        <v>1872</v>
      </c>
      <c r="O98" s="175" t="s">
        <v>1884</v>
      </c>
      <c r="P98" s="175" t="s">
        <v>1885</v>
      </c>
      <c r="Q98" s="175" t="s">
        <v>1886</v>
      </c>
      <c r="R98" s="175"/>
      <c r="S98" s="175"/>
      <c r="T98" s="175"/>
      <c r="U98" s="175"/>
      <c r="V98" s="175"/>
      <c r="W98" s="175"/>
      <c r="X98" s="175"/>
      <c r="Y98" s="175"/>
    </row>
    <row r="99" spans="1:25">
      <c r="A99" s="174">
        <v>92</v>
      </c>
      <c r="B99" s="175" t="s">
        <v>1454</v>
      </c>
      <c r="C99" s="175" t="s">
        <v>1887</v>
      </c>
      <c r="D99" s="175"/>
      <c r="E99" s="175"/>
      <c r="F99" s="175" t="s">
        <v>1888</v>
      </c>
      <c r="G99" s="175" t="s">
        <v>883</v>
      </c>
      <c r="H99" s="175" t="s">
        <v>1889</v>
      </c>
      <c r="I99" s="175" t="s">
        <v>988</v>
      </c>
      <c r="J99" s="175" t="s">
        <v>1890</v>
      </c>
      <c r="K99" s="175" t="s">
        <v>1891</v>
      </c>
      <c r="L99" s="175"/>
      <c r="M99" s="175"/>
      <c r="N99" s="175" t="s">
        <v>1892</v>
      </c>
      <c r="O99" s="175" t="s">
        <v>1893</v>
      </c>
      <c r="P99" s="175" t="s">
        <v>1894</v>
      </c>
      <c r="Q99" s="175" t="s">
        <v>1895</v>
      </c>
      <c r="R99" s="175"/>
      <c r="S99" s="175"/>
      <c r="T99" s="175"/>
      <c r="U99" s="175"/>
      <c r="V99" s="175"/>
      <c r="W99" s="175"/>
      <c r="X99" s="175"/>
      <c r="Y99" s="175"/>
    </row>
    <row r="100" spans="1:25">
      <c r="A100" s="174">
        <v>93</v>
      </c>
      <c r="B100" s="175" t="s">
        <v>1896</v>
      </c>
      <c r="C100" s="175" t="s">
        <v>1897</v>
      </c>
      <c r="D100" s="175"/>
      <c r="E100" s="175"/>
      <c r="F100" s="175" t="s">
        <v>984</v>
      </c>
      <c r="G100" s="175" t="s">
        <v>1898</v>
      </c>
      <c r="H100" s="175" t="s">
        <v>1899</v>
      </c>
      <c r="I100" s="175" t="s">
        <v>1900</v>
      </c>
      <c r="J100" s="175" t="s">
        <v>1901</v>
      </c>
      <c r="K100" s="175" t="s">
        <v>1902</v>
      </c>
      <c r="L100" s="175"/>
      <c r="M100" s="175"/>
      <c r="N100" s="175" t="s">
        <v>1903</v>
      </c>
      <c r="O100" s="175" t="s">
        <v>1904</v>
      </c>
      <c r="P100" s="175" t="s">
        <v>1905</v>
      </c>
      <c r="Q100" s="175" t="s">
        <v>1855</v>
      </c>
      <c r="R100" s="175"/>
      <c r="S100" s="175"/>
      <c r="T100" s="175"/>
      <c r="U100" s="175"/>
      <c r="V100" s="175"/>
      <c r="W100" s="175"/>
      <c r="X100" s="175"/>
      <c r="Y100" s="175"/>
    </row>
    <row r="101" spans="1:25">
      <c r="A101" s="174">
        <v>94</v>
      </c>
      <c r="B101" s="175" t="s">
        <v>1906</v>
      </c>
      <c r="C101" s="175" t="s">
        <v>1907</v>
      </c>
      <c r="D101" s="175"/>
      <c r="E101" s="175"/>
      <c r="F101" s="175" t="s">
        <v>1908</v>
      </c>
      <c r="G101" s="175" t="s">
        <v>1079</v>
      </c>
      <c r="H101" s="175" t="s">
        <v>1909</v>
      </c>
      <c r="I101" s="175" t="s">
        <v>1910</v>
      </c>
      <c r="J101" s="175" t="s">
        <v>1911</v>
      </c>
      <c r="K101" s="175" t="s">
        <v>1912</v>
      </c>
      <c r="L101" s="175"/>
      <c r="M101" s="175"/>
      <c r="N101" s="175" t="s">
        <v>1913</v>
      </c>
      <c r="O101" s="175" t="s">
        <v>1914</v>
      </c>
      <c r="P101" s="175" t="s">
        <v>1915</v>
      </c>
      <c r="Q101" s="175" t="s">
        <v>1916</v>
      </c>
      <c r="R101" s="175"/>
      <c r="S101" s="175"/>
      <c r="T101" s="175"/>
      <c r="U101" s="175"/>
      <c r="V101" s="175"/>
      <c r="W101" s="175"/>
      <c r="X101" s="175"/>
      <c r="Y101" s="175"/>
    </row>
    <row r="102" spans="1:25">
      <c r="A102" s="174">
        <v>95</v>
      </c>
      <c r="B102" s="175" t="s">
        <v>1917</v>
      </c>
      <c r="C102" s="175" t="s">
        <v>1725</v>
      </c>
      <c r="D102" s="175"/>
      <c r="E102" s="175"/>
      <c r="F102" s="175" t="s">
        <v>1918</v>
      </c>
      <c r="G102" s="175" t="s">
        <v>1919</v>
      </c>
      <c r="H102" s="175" t="s">
        <v>1920</v>
      </c>
      <c r="I102" s="175" t="s">
        <v>1921</v>
      </c>
      <c r="J102" s="175" t="s">
        <v>1922</v>
      </c>
      <c r="K102" s="175" t="s">
        <v>1923</v>
      </c>
      <c r="L102" s="175"/>
      <c r="M102" s="175"/>
      <c r="N102" s="175" t="s">
        <v>1924</v>
      </c>
      <c r="O102" s="175" t="s">
        <v>1613</v>
      </c>
      <c r="P102" s="175" t="s">
        <v>1925</v>
      </c>
      <c r="Q102" s="175" t="s">
        <v>1926</v>
      </c>
      <c r="R102" s="175"/>
      <c r="S102" s="175"/>
      <c r="T102" s="175"/>
      <c r="U102" s="175"/>
      <c r="V102" s="175"/>
      <c r="W102" s="175"/>
      <c r="X102" s="175"/>
      <c r="Y102" s="175"/>
    </row>
    <row r="103" spans="1:25">
      <c r="A103" s="174">
        <v>96</v>
      </c>
      <c r="B103" s="175" t="s">
        <v>1927</v>
      </c>
      <c r="C103" s="175" t="s">
        <v>1928</v>
      </c>
      <c r="D103" s="175"/>
      <c r="E103" s="175"/>
      <c r="F103" s="175" t="s">
        <v>1929</v>
      </c>
      <c r="G103" s="175" t="s">
        <v>1930</v>
      </c>
      <c r="H103" s="175" t="s">
        <v>1931</v>
      </c>
      <c r="I103" s="175" t="s">
        <v>1932</v>
      </c>
      <c r="J103" s="175" t="s">
        <v>1933</v>
      </c>
      <c r="K103" s="175" t="s">
        <v>1934</v>
      </c>
      <c r="L103" s="175"/>
      <c r="M103" s="175"/>
      <c r="N103" s="175" t="s">
        <v>1935</v>
      </c>
      <c r="O103" s="175" t="s">
        <v>1936</v>
      </c>
      <c r="P103" s="175" t="s">
        <v>1937</v>
      </c>
      <c r="Q103" s="175" t="s">
        <v>1938</v>
      </c>
      <c r="R103" s="175"/>
      <c r="S103" s="175"/>
      <c r="T103" s="175"/>
      <c r="U103" s="175"/>
      <c r="V103" s="175"/>
      <c r="W103" s="175"/>
      <c r="X103" s="175"/>
      <c r="Y103" s="175"/>
    </row>
    <row r="104" spans="1:25">
      <c r="A104" s="174">
        <v>97</v>
      </c>
      <c r="B104" s="175" t="s">
        <v>1939</v>
      </c>
      <c r="C104" s="175" t="s">
        <v>1661</v>
      </c>
      <c r="D104" s="175"/>
      <c r="E104" s="175"/>
      <c r="F104" s="175" t="s">
        <v>1940</v>
      </c>
      <c r="G104" s="175" t="s">
        <v>1651</v>
      </c>
      <c r="H104" s="175" t="s">
        <v>1941</v>
      </c>
      <c r="I104" s="175" t="s">
        <v>1942</v>
      </c>
      <c r="J104" s="175" t="s">
        <v>1943</v>
      </c>
      <c r="K104" s="175" t="s">
        <v>1667</v>
      </c>
      <c r="L104" s="175"/>
      <c r="M104" s="175"/>
      <c r="N104" s="175" t="s">
        <v>1944</v>
      </c>
      <c r="O104" s="175" t="s">
        <v>1945</v>
      </c>
      <c r="P104" s="175" t="s">
        <v>1946</v>
      </c>
      <c r="Q104" s="175" t="s">
        <v>1947</v>
      </c>
      <c r="R104" s="175"/>
      <c r="S104" s="175"/>
      <c r="T104" s="175"/>
      <c r="U104" s="175"/>
      <c r="V104" s="175"/>
      <c r="W104" s="175"/>
      <c r="X104" s="175"/>
      <c r="Y104" s="175"/>
    </row>
    <row r="105" spans="1:25">
      <c r="A105" s="174">
        <v>98</v>
      </c>
      <c r="B105" s="175" t="s">
        <v>1948</v>
      </c>
      <c r="C105" s="175" t="s">
        <v>1949</v>
      </c>
      <c r="D105" s="175"/>
      <c r="E105" s="175"/>
      <c r="F105" s="175" t="s">
        <v>1950</v>
      </c>
      <c r="G105" s="175" t="s">
        <v>899</v>
      </c>
      <c r="H105" s="175" t="s">
        <v>1951</v>
      </c>
      <c r="I105" s="175" t="s">
        <v>1952</v>
      </c>
      <c r="J105" s="175" t="s">
        <v>1953</v>
      </c>
      <c r="K105" s="175" t="s">
        <v>1954</v>
      </c>
      <c r="L105" s="175"/>
      <c r="M105" s="175"/>
      <c r="N105" s="175" t="s">
        <v>1955</v>
      </c>
      <c r="O105" s="175" t="s">
        <v>1956</v>
      </c>
      <c r="P105" s="175" t="s">
        <v>1957</v>
      </c>
      <c r="Q105" s="175" t="s">
        <v>1958</v>
      </c>
      <c r="R105" s="175"/>
      <c r="S105" s="175"/>
      <c r="T105" s="175"/>
      <c r="U105" s="175"/>
      <c r="V105" s="175"/>
      <c r="W105" s="175"/>
      <c r="X105" s="175"/>
      <c r="Y105" s="175"/>
    </row>
    <row r="106" spans="1:25">
      <c r="A106" s="174">
        <v>99</v>
      </c>
      <c r="B106" s="175" t="s">
        <v>1959</v>
      </c>
      <c r="C106" s="175" t="s">
        <v>1960</v>
      </c>
      <c r="D106" s="175"/>
      <c r="E106" s="175"/>
      <c r="F106" s="175" t="s">
        <v>1961</v>
      </c>
      <c r="G106" s="175" t="s">
        <v>1445</v>
      </c>
      <c r="H106" s="175" t="s">
        <v>1962</v>
      </c>
      <c r="I106" s="175" t="s">
        <v>1963</v>
      </c>
      <c r="J106" s="175" t="s">
        <v>1964</v>
      </c>
      <c r="K106" s="175" t="s">
        <v>1965</v>
      </c>
      <c r="L106" s="175"/>
      <c r="M106" s="175"/>
      <c r="N106" s="175" t="s">
        <v>1966</v>
      </c>
      <c r="O106" s="175" t="s">
        <v>1451</v>
      </c>
      <c r="P106" s="175" t="s">
        <v>1967</v>
      </c>
      <c r="Q106" s="175" t="s">
        <v>1968</v>
      </c>
      <c r="R106" s="175"/>
      <c r="S106" s="175"/>
      <c r="T106" s="175"/>
      <c r="U106" s="175"/>
      <c r="V106" s="175"/>
      <c r="W106" s="175"/>
      <c r="X106" s="175"/>
      <c r="Y106" s="175"/>
    </row>
    <row r="107" spans="1:25">
      <c r="A107" s="174">
        <v>100</v>
      </c>
      <c r="B107" s="175" t="s">
        <v>1969</v>
      </c>
      <c r="C107" s="175" t="s">
        <v>1970</v>
      </c>
      <c r="D107" s="175"/>
      <c r="E107" s="175"/>
      <c r="F107" s="175" t="s">
        <v>1971</v>
      </c>
      <c r="G107" s="175" t="s">
        <v>1972</v>
      </c>
      <c r="H107" s="175" t="s">
        <v>1973</v>
      </c>
      <c r="I107" s="175" t="s">
        <v>1974</v>
      </c>
      <c r="J107" s="175" t="s">
        <v>1975</v>
      </c>
      <c r="K107" s="175" t="s">
        <v>1976</v>
      </c>
      <c r="L107" s="175"/>
      <c r="M107" s="175"/>
      <c r="N107" s="175" t="s">
        <v>1977</v>
      </c>
      <c r="O107" s="175" t="s">
        <v>1978</v>
      </c>
      <c r="P107" s="175" t="s">
        <v>1979</v>
      </c>
      <c r="Q107" s="175" t="s">
        <v>1980</v>
      </c>
      <c r="R107" s="175"/>
      <c r="S107" s="175"/>
      <c r="T107" s="175"/>
      <c r="U107" s="175"/>
      <c r="V107" s="175"/>
      <c r="W107" s="175"/>
      <c r="X107" s="175"/>
      <c r="Y107" s="175"/>
    </row>
    <row r="108" spans="1:25">
      <c r="A108" s="174">
        <v>101</v>
      </c>
      <c r="B108" s="175" t="s">
        <v>1981</v>
      </c>
      <c r="C108" s="175" t="s">
        <v>1317</v>
      </c>
      <c r="D108" s="175"/>
      <c r="E108" s="175"/>
      <c r="F108" s="175" t="s">
        <v>1982</v>
      </c>
      <c r="G108" s="175" t="s">
        <v>829</v>
      </c>
      <c r="H108" s="175" t="s">
        <v>1983</v>
      </c>
      <c r="I108" s="175" t="s">
        <v>923</v>
      </c>
      <c r="J108" s="175" t="s">
        <v>1984</v>
      </c>
      <c r="K108" s="175" t="s">
        <v>1985</v>
      </c>
      <c r="L108" s="175"/>
      <c r="M108" s="175"/>
      <c r="N108" s="175" t="s">
        <v>1986</v>
      </c>
      <c r="O108" s="175" t="s">
        <v>1987</v>
      </c>
      <c r="P108" s="175" t="s">
        <v>1988</v>
      </c>
      <c r="Q108" s="175" t="s">
        <v>1989</v>
      </c>
      <c r="R108" s="175"/>
      <c r="S108" s="175"/>
      <c r="T108" s="175"/>
      <c r="U108" s="175"/>
      <c r="V108" s="175"/>
      <c r="W108" s="175"/>
      <c r="X108" s="175"/>
      <c r="Y108" s="175"/>
    </row>
    <row r="109" spans="1:25">
      <c r="A109" s="174">
        <v>102</v>
      </c>
      <c r="B109" s="175" t="s">
        <v>1990</v>
      </c>
      <c r="C109" s="175" t="s">
        <v>1300</v>
      </c>
      <c r="D109" s="175"/>
      <c r="E109" s="175"/>
      <c r="F109" s="175" t="s">
        <v>1991</v>
      </c>
      <c r="G109" s="175" t="s">
        <v>1302</v>
      </c>
      <c r="H109" s="175" t="s">
        <v>1992</v>
      </c>
      <c r="I109" s="175" t="s">
        <v>1304</v>
      </c>
      <c r="J109" s="175" t="s">
        <v>1993</v>
      </c>
      <c r="K109" s="175" t="s">
        <v>1994</v>
      </c>
      <c r="L109" s="175"/>
      <c r="M109" s="175"/>
      <c r="N109" s="175" t="s">
        <v>1995</v>
      </c>
      <c r="O109" s="175" t="s">
        <v>1996</v>
      </c>
      <c r="P109" s="175" t="s">
        <v>1997</v>
      </c>
      <c r="Q109" s="175" t="s">
        <v>1998</v>
      </c>
      <c r="R109" s="175"/>
      <c r="S109" s="175"/>
      <c r="T109" s="175"/>
      <c r="U109" s="175"/>
      <c r="V109" s="175"/>
      <c r="W109" s="175"/>
      <c r="X109" s="175"/>
      <c r="Y109" s="175"/>
    </row>
    <row r="110" spans="1:25">
      <c r="A110" s="174">
        <v>103</v>
      </c>
      <c r="B110" s="175" t="s">
        <v>1999</v>
      </c>
      <c r="C110" s="175" t="s">
        <v>2000</v>
      </c>
      <c r="D110" s="175"/>
      <c r="E110" s="175"/>
      <c r="F110" s="175" t="s">
        <v>2001</v>
      </c>
      <c r="G110" s="175" t="s">
        <v>2002</v>
      </c>
      <c r="H110" s="175" t="s">
        <v>2003</v>
      </c>
      <c r="I110" s="175" t="s">
        <v>2004</v>
      </c>
      <c r="J110" s="175" t="s">
        <v>2005</v>
      </c>
      <c r="K110" s="175" t="s">
        <v>2006</v>
      </c>
      <c r="L110" s="175"/>
      <c r="M110" s="175"/>
      <c r="N110" s="175" t="s">
        <v>2007</v>
      </c>
      <c r="O110" s="175" t="s">
        <v>2008</v>
      </c>
      <c r="P110" s="175" t="s">
        <v>2009</v>
      </c>
      <c r="Q110" s="175" t="s">
        <v>2010</v>
      </c>
      <c r="R110" s="175"/>
      <c r="S110" s="175"/>
      <c r="T110" s="175"/>
      <c r="U110" s="175"/>
      <c r="V110" s="175"/>
      <c r="W110" s="175"/>
      <c r="X110" s="175"/>
      <c r="Y110" s="175"/>
    </row>
    <row r="111" spans="1:25">
      <c r="A111" s="174">
        <v>104</v>
      </c>
      <c r="B111" s="175" t="s">
        <v>2011</v>
      </c>
      <c r="C111" s="175" t="s">
        <v>2012</v>
      </c>
      <c r="D111" s="175"/>
      <c r="E111" s="175"/>
      <c r="F111" s="175" t="s">
        <v>1495</v>
      </c>
      <c r="G111" s="175" t="s">
        <v>1002</v>
      </c>
      <c r="H111" s="175" t="s">
        <v>2013</v>
      </c>
      <c r="I111" s="175" t="s">
        <v>1739</v>
      </c>
      <c r="J111" s="175" t="s">
        <v>2014</v>
      </c>
      <c r="K111" s="175" t="s">
        <v>2015</v>
      </c>
      <c r="L111" s="175"/>
      <c r="M111" s="175"/>
      <c r="N111" s="175" t="s">
        <v>1501</v>
      </c>
      <c r="O111" s="175" t="s">
        <v>2016</v>
      </c>
      <c r="P111" s="175" t="s">
        <v>2017</v>
      </c>
      <c r="Q111" s="175" t="s">
        <v>1744</v>
      </c>
      <c r="R111" s="175"/>
      <c r="S111" s="175"/>
      <c r="T111" s="175"/>
      <c r="U111" s="175"/>
      <c r="V111" s="175"/>
      <c r="W111" s="175"/>
      <c r="X111" s="175"/>
      <c r="Y111" s="175"/>
    </row>
    <row r="112" spans="1:25">
      <c r="A112" s="174">
        <v>105</v>
      </c>
      <c r="B112" s="175" t="s">
        <v>2018</v>
      </c>
      <c r="C112" s="175" t="s">
        <v>2019</v>
      </c>
      <c r="D112" s="175"/>
      <c r="E112" s="175"/>
      <c r="F112" s="175" t="s">
        <v>2020</v>
      </c>
      <c r="G112" s="175" t="s">
        <v>2021</v>
      </c>
      <c r="H112" s="175" t="s">
        <v>1749</v>
      </c>
      <c r="I112" s="175" t="s">
        <v>2022</v>
      </c>
      <c r="J112" s="175" t="s">
        <v>2023</v>
      </c>
      <c r="K112" s="175" t="s">
        <v>2024</v>
      </c>
      <c r="L112" s="175"/>
      <c r="M112" s="175"/>
      <c r="N112" s="175" t="s">
        <v>2025</v>
      </c>
      <c r="O112" s="175" t="s">
        <v>2026</v>
      </c>
      <c r="P112" s="175" t="s">
        <v>1754</v>
      </c>
      <c r="Q112" s="175" t="s">
        <v>2027</v>
      </c>
      <c r="R112" s="175"/>
      <c r="S112" s="175"/>
      <c r="T112" s="175"/>
      <c r="U112" s="175"/>
      <c r="V112" s="175"/>
      <c r="W112" s="175"/>
      <c r="X112" s="175"/>
      <c r="Y112" s="175"/>
    </row>
    <row r="113" spans="1:25">
      <c r="A113" s="174">
        <v>106</v>
      </c>
      <c r="B113" s="175" t="s">
        <v>617</v>
      </c>
      <c r="C113" s="175" t="s">
        <v>2028</v>
      </c>
      <c r="D113" s="175"/>
      <c r="E113" s="175"/>
      <c r="F113" s="175" t="s">
        <v>2029</v>
      </c>
      <c r="G113" s="175" t="s">
        <v>1496</v>
      </c>
      <c r="H113" s="175" t="s">
        <v>2030</v>
      </c>
      <c r="I113" s="175" t="s">
        <v>1762</v>
      </c>
      <c r="J113" s="175" t="s">
        <v>2031</v>
      </c>
      <c r="K113" s="175" t="s">
        <v>2032</v>
      </c>
      <c r="L113" s="175"/>
      <c r="M113" s="175"/>
      <c r="N113" s="175" t="s">
        <v>619</v>
      </c>
      <c r="O113" s="175" t="s">
        <v>1502</v>
      </c>
      <c r="P113" s="175" t="s">
        <v>2033</v>
      </c>
      <c r="Q113" s="175" t="s">
        <v>1767</v>
      </c>
      <c r="R113" s="175"/>
      <c r="S113" s="175"/>
      <c r="T113" s="175"/>
      <c r="U113" s="175"/>
      <c r="V113" s="175"/>
      <c r="W113" s="175"/>
      <c r="X113" s="175"/>
      <c r="Y113" s="175"/>
    </row>
    <row r="114" spans="1:25">
      <c r="A114" s="174">
        <v>107</v>
      </c>
      <c r="B114" s="175" t="s">
        <v>2034</v>
      </c>
      <c r="C114" s="175" t="s">
        <v>2035</v>
      </c>
      <c r="D114" s="175"/>
      <c r="E114" s="175"/>
      <c r="F114" s="175" t="s">
        <v>2036</v>
      </c>
      <c r="G114" s="175" t="s">
        <v>2037</v>
      </c>
      <c r="H114" s="175" t="s">
        <v>2038</v>
      </c>
      <c r="I114" s="175" t="s">
        <v>1311</v>
      </c>
      <c r="J114" s="175" t="s">
        <v>2039</v>
      </c>
      <c r="K114" s="175" t="s">
        <v>2040</v>
      </c>
      <c r="L114" s="175"/>
      <c r="M114" s="175"/>
      <c r="N114" s="175" t="s">
        <v>2041</v>
      </c>
      <c r="O114" s="175" t="s">
        <v>2042</v>
      </c>
      <c r="P114" s="175" t="s">
        <v>2043</v>
      </c>
      <c r="Q114" s="175" t="s">
        <v>1315</v>
      </c>
      <c r="R114" s="175"/>
      <c r="S114" s="175"/>
      <c r="T114" s="175"/>
      <c r="U114" s="175"/>
      <c r="V114" s="175"/>
      <c r="W114" s="175"/>
      <c r="X114" s="175"/>
      <c r="Y114" s="175"/>
    </row>
    <row r="115" spans="1:25">
      <c r="A115" s="174">
        <v>108</v>
      </c>
      <c r="B115" s="175" t="s">
        <v>2044</v>
      </c>
      <c r="C115" s="175" t="s">
        <v>1531</v>
      </c>
      <c r="D115" s="175"/>
      <c r="E115" s="175"/>
      <c r="F115" s="175" t="s">
        <v>1808</v>
      </c>
      <c r="G115" s="175" t="s">
        <v>1532</v>
      </c>
      <c r="H115" s="175" t="s">
        <v>2045</v>
      </c>
      <c r="I115" s="175" t="s">
        <v>1534</v>
      </c>
      <c r="J115" s="175" t="s">
        <v>2046</v>
      </c>
      <c r="K115" s="175" t="s">
        <v>1536</v>
      </c>
      <c r="L115" s="175"/>
      <c r="M115" s="175"/>
      <c r="N115" s="175" t="s">
        <v>2047</v>
      </c>
      <c r="O115" s="175" t="s">
        <v>1537</v>
      </c>
      <c r="P115" s="175" t="s">
        <v>2048</v>
      </c>
      <c r="Q115" s="175" t="s">
        <v>1539</v>
      </c>
      <c r="R115" s="175"/>
      <c r="S115" s="175"/>
      <c r="T115" s="175"/>
      <c r="U115" s="175"/>
      <c r="V115" s="175"/>
      <c r="W115" s="175"/>
      <c r="X115" s="175"/>
      <c r="Y115" s="175"/>
    </row>
    <row r="116" spans="1:25">
      <c r="A116" s="174">
        <v>109</v>
      </c>
      <c r="B116" s="175" t="s">
        <v>2049</v>
      </c>
      <c r="C116" s="175" t="s">
        <v>1572</v>
      </c>
      <c r="D116" s="175"/>
      <c r="E116" s="175"/>
      <c r="F116" s="175" t="s">
        <v>2050</v>
      </c>
      <c r="G116" s="175" t="s">
        <v>2051</v>
      </c>
      <c r="H116" s="175" t="s">
        <v>2052</v>
      </c>
      <c r="I116" s="175" t="s">
        <v>1782</v>
      </c>
      <c r="J116" s="175" t="s">
        <v>2053</v>
      </c>
      <c r="K116" s="175" t="s">
        <v>2054</v>
      </c>
      <c r="L116" s="175"/>
      <c r="M116" s="175"/>
      <c r="N116" s="175" t="s">
        <v>2055</v>
      </c>
      <c r="O116" s="175" t="s">
        <v>2056</v>
      </c>
      <c r="P116" s="175" t="s">
        <v>2057</v>
      </c>
      <c r="Q116" s="175" t="s">
        <v>1788</v>
      </c>
      <c r="R116" s="175"/>
      <c r="S116" s="175"/>
      <c r="T116" s="175"/>
      <c r="U116" s="175"/>
      <c r="V116" s="175"/>
      <c r="W116" s="175"/>
      <c r="X116" s="175"/>
      <c r="Y116" s="175"/>
    </row>
    <row r="117" spans="1:25">
      <c r="A117" s="174">
        <v>110</v>
      </c>
      <c r="B117" s="175" t="s">
        <v>2058</v>
      </c>
      <c r="C117" s="175" t="s">
        <v>2059</v>
      </c>
      <c r="D117" s="175"/>
      <c r="E117" s="175"/>
      <c r="F117" s="175" t="s">
        <v>2060</v>
      </c>
      <c r="G117" s="175" t="s">
        <v>1721</v>
      </c>
      <c r="H117" s="175" t="s">
        <v>2061</v>
      </c>
      <c r="I117" s="175" t="s">
        <v>1184</v>
      </c>
      <c r="J117" s="175" t="s">
        <v>2062</v>
      </c>
      <c r="K117" s="175" t="s">
        <v>2063</v>
      </c>
      <c r="L117" s="175"/>
      <c r="M117" s="175"/>
      <c r="N117" s="175" t="s">
        <v>2064</v>
      </c>
      <c r="O117" s="175" t="s">
        <v>2065</v>
      </c>
      <c r="P117" s="175" t="s">
        <v>2066</v>
      </c>
      <c r="Q117" s="175" t="s">
        <v>2067</v>
      </c>
      <c r="R117" s="175"/>
      <c r="S117" s="175"/>
      <c r="T117" s="175"/>
      <c r="U117" s="175"/>
      <c r="V117" s="175"/>
      <c r="W117" s="175"/>
      <c r="X117" s="175"/>
      <c r="Y117" s="175"/>
    </row>
    <row r="118" spans="1:25">
      <c r="A118" s="174">
        <v>111</v>
      </c>
      <c r="B118" s="175" t="s">
        <v>2068</v>
      </c>
      <c r="C118" s="175" t="s">
        <v>2069</v>
      </c>
      <c r="D118" s="175"/>
      <c r="E118" s="175"/>
      <c r="F118" s="175" t="s">
        <v>1731</v>
      </c>
      <c r="G118" s="175" t="s">
        <v>2070</v>
      </c>
      <c r="H118" s="175" t="s">
        <v>2071</v>
      </c>
      <c r="I118" s="175" t="s">
        <v>2072</v>
      </c>
      <c r="J118" s="175" t="s">
        <v>2073</v>
      </c>
      <c r="K118" s="175" t="s">
        <v>2074</v>
      </c>
      <c r="L118" s="175"/>
      <c r="M118" s="175"/>
      <c r="N118" s="175" t="s">
        <v>1736</v>
      </c>
      <c r="O118" s="175" t="s">
        <v>2075</v>
      </c>
      <c r="P118" s="175" t="s">
        <v>2076</v>
      </c>
      <c r="Q118" s="175" t="s">
        <v>2077</v>
      </c>
      <c r="R118" s="175"/>
      <c r="S118" s="175"/>
      <c r="T118" s="175"/>
      <c r="U118" s="175"/>
      <c r="V118" s="175"/>
      <c r="W118" s="175"/>
      <c r="X118" s="175"/>
      <c r="Y118" s="175"/>
    </row>
    <row r="119" spans="1:25">
      <c r="A119" s="174">
        <v>112</v>
      </c>
      <c r="B119" s="175" t="s">
        <v>2078</v>
      </c>
      <c r="C119" s="175" t="s">
        <v>2079</v>
      </c>
      <c r="D119" s="175"/>
      <c r="E119" s="175"/>
      <c r="F119" s="175" t="s">
        <v>2080</v>
      </c>
      <c r="G119" s="175" t="s">
        <v>2081</v>
      </c>
      <c r="H119" s="175" t="s">
        <v>2082</v>
      </c>
      <c r="I119" s="175" t="s">
        <v>1793</v>
      </c>
      <c r="J119" s="175" t="s">
        <v>2083</v>
      </c>
      <c r="K119" s="175" t="s">
        <v>2084</v>
      </c>
      <c r="L119" s="175"/>
      <c r="M119" s="175"/>
      <c r="N119" s="175" t="s">
        <v>2085</v>
      </c>
      <c r="O119" s="175" t="s">
        <v>2086</v>
      </c>
      <c r="P119" s="175" t="s">
        <v>2087</v>
      </c>
      <c r="Q119" s="175" t="s">
        <v>1798</v>
      </c>
      <c r="R119" s="175"/>
      <c r="S119" s="175"/>
      <c r="T119" s="175"/>
      <c r="U119" s="175"/>
      <c r="V119" s="175"/>
      <c r="W119" s="175"/>
      <c r="X119" s="175"/>
      <c r="Y119" s="175"/>
    </row>
    <row r="120" spans="1:25">
      <c r="A120" s="174">
        <v>113</v>
      </c>
      <c r="B120" s="175" t="s">
        <v>2088</v>
      </c>
      <c r="C120" s="175" t="s">
        <v>1852</v>
      </c>
      <c r="D120" s="175"/>
      <c r="E120" s="175"/>
      <c r="F120" s="175" t="s">
        <v>2089</v>
      </c>
      <c r="G120" s="175" t="s">
        <v>2090</v>
      </c>
      <c r="H120" s="175" t="s">
        <v>1641</v>
      </c>
      <c r="I120" s="175" t="s">
        <v>2091</v>
      </c>
      <c r="J120" s="175" t="s">
        <v>2092</v>
      </c>
      <c r="K120" s="175" t="s">
        <v>2093</v>
      </c>
      <c r="L120" s="175"/>
      <c r="M120" s="175"/>
      <c r="N120" s="175" t="s">
        <v>2094</v>
      </c>
      <c r="O120" s="175" t="s">
        <v>2095</v>
      </c>
      <c r="P120" s="175" t="s">
        <v>2096</v>
      </c>
      <c r="Q120" s="175" t="s">
        <v>2097</v>
      </c>
      <c r="R120" s="175"/>
      <c r="S120" s="175"/>
      <c r="T120" s="175"/>
      <c r="U120" s="175"/>
      <c r="V120" s="175"/>
      <c r="W120" s="175"/>
      <c r="X120" s="175"/>
      <c r="Y120" s="175"/>
    </row>
    <row r="121" spans="1:25">
      <c r="A121" s="174">
        <v>114</v>
      </c>
      <c r="B121" s="175" t="s">
        <v>2098</v>
      </c>
      <c r="C121" s="175" t="s">
        <v>1753</v>
      </c>
      <c r="D121" s="175"/>
      <c r="E121" s="175"/>
      <c r="F121" s="175" t="s">
        <v>2099</v>
      </c>
      <c r="G121" s="175" t="s">
        <v>2100</v>
      </c>
      <c r="H121" s="175" t="s">
        <v>2101</v>
      </c>
      <c r="I121" s="175" t="s">
        <v>2102</v>
      </c>
      <c r="J121" s="175" t="s">
        <v>2103</v>
      </c>
      <c r="K121" s="175" t="s">
        <v>1758</v>
      </c>
      <c r="L121" s="175"/>
      <c r="M121" s="175"/>
      <c r="N121" s="175" t="s">
        <v>2104</v>
      </c>
      <c r="O121" s="175" t="s">
        <v>2105</v>
      </c>
      <c r="P121" s="175" t="s">
        <v>2106</v>
      </c>
      <c r="Q121" s="175" t="s">
        <v>2107</v>
      </c>
      <c r="R121" s="175"/>
      <c r="S121" s="175"/>
      <c r="T121" s="175"/>
      <c r="U121" s="175"/>
      <c r="V121" s="175"/>
      <c r="W121" s="175"/>
      <c r="X121" s="175"/>
      <c r="Y121" s="175"/>
    </row>
    <row r="122" spans="1:25">
      <c r="A122" s="174">
        <v>115</v>
      </c>
      <c r="B122" s="175" t="s">
        <v>2108</v>
      </c>
      <c r="C122" s="175" t="s">
        <v>2109</v>
      </c>
      <c r="D122" s="175"/>
      <c r="E122" s="175"/>
      <c r="F122" s="175" t="s">
        <v>2110</v>
      </c>
      <c r="G122" s="175" t="s">
        <v>2111</v>
      </c>
      <c r="H122" s="175" t="s">
        <v>2112</v>
      </c>
      <c r="I122" s="175" t="s">
        <v>1812</v>
      </c>
      <c r="J122" s="175" t="s">
        <v>2113</v>
      </c>
      <c r="K122" s="175" t="s">
        <v>2114</v>
      </c>
      <c r="L122" s="175"/>
      <c r="M122" s="175"/>
      <c r="N122" s="175" t="s">
        <v>2115</v>
      </c>
      <c r="O122" s="175" t="s">
        <v>1973</v>
      </c>
      <c r="P122" s="175" t="s">
        <v>2116</v>
      </c>
      <c r="Q122" s="175" t="s">
        <v>1818</v>
      </c>
      <c r="R122" s="175"/>
      <c r="S122" s="175"/>
      <c r="T122" s="175"/>
      <c r="U122" s="175"/>
      <c r="V122" s="175"/>
      <c r="W122" s="175"/>
      <c r="X122" s="175"/>
      <c r="Y122" s="175"/>
    </row>
    <row r="123" spans="1:25">
      <c r="A123" s="174">
        <v>116</v>
      </c>
      <c r="B123" s="175" t="s">
        <v>1398</v>
      </c>
      <c r="C123" s="175" t="s">
        <v>2117</v>
      </c>
      <c r="D123" s="175"/>
      <c r="E123" s="175"/>
      <c r="F123" s="175" t="s">
        <v>1400</v>
      </c>
      <c r="G123" s="175" t="s">
        <v>1383</v>
      </c>
      <c r="H123" s="175" t="s">
        <v>1402</v>
      </c>
      <c r="I123" s="175" t="s">
        <v>1359</v>
      </c>
      <c r="J123" s="175" t="s">
        <v>2118</v>
      </c>
      <c r="K123" s="175" t="s">
        <v>2119</v>
      </c>
      <c r="L123" s="175"/>
      <c r="M123" s="175"/>
      <c r="N123" s="175" t="s">
        <v>2120</v>
      </c>
      <c r="O123" s="175" t="s">
        <v>2121</v>
      </c>
      <c r="P123" s="175" t="s">
        <v>2122</v>
      </c>
      <c r="Q123" s="175" t="s">
        <v>1364</v>
      </c>
      <c r="R123" s="175"/>
      <c r="S123" s="175"/>
      <c r="T123" s="175"/>
      <c r="U123" s="175"/>
      <c r="V123" s="175"/>
      <c r="W123" s="175"/>
      <c r="X123" s="175"/>
      <c r="Y123" s="175"/>
    </row>
    <row r="124" spans="1:25">
      <c r="A124" s="174">
        <v>117</v>
      </c>
      <c r="B124" s="175" t="s">
        <v>2123</v>
      </c>
      <c r="C124" s="175" t="s">
        <v>2124</v>
      </c>
      <c r="D124" s="175"/>
      <c r="E124" s="175"/>
      <c r="F124" s="175" t="s">
        <v>2125</v>
      </c>
      <c r="G124" s="175" t="s">
        <v>2126</v>
      </c>
      <c r="H124" s="175" t="s">
        <v>2127</v>
      </c>
      <c r="I124" s="175" t="s">
        <v>2128</v>
      </c>
      <c r="J124" s="175" t="s">
        <v>2129</v>
      </c>
      <c r="K124" s="175" t="s">
        <v>2130</v>
      </c>
      <c r="L124" s="175"/>
      <c r="M124" s="175"/>
      <c r="N124" s="175" t="s">
        <v>2131</v>
      </c>
      <c r="O124" s="175" t="s">
        <v>2132</v>
      </c>
      <c r="P124" s="175" t="s">
        <v>2133</v>
      </c>
      <c r="Q124" s="175" t="s">
        <v>2134</v>
      </c>
      <c r="R124" s="175"/>
      <c r="S124" s="175"/>
      <c r="T124" s="175"/>
      <c r="U124" s="175"/>
      <c r="V124" s="175"/>
      <c r="W124" s="175"/>
      <c r="X124" s="175"/>
      <c r="Y124" s="175"/>
    </row>
    <row r="125" spans="1:25">
      <c r="A125" s="174">
        <v>118</v>
      </c>
      <c r="B125" s="175" t="s">
        <v>2135</v>
      </c>
      <c r="C125" s="175" t="s">
        <v>2136</v>
      </c>
      <c r="D125" s="175"/>
      <c r="E125" s="175"/>
      <c r="F125" s="175" t="s">
        <v>2137</v>
      </c>
      <c r="G125" s="175" t="s">
        <v>2138</v>
      </c>
      <c r="H125" s="175" t="s">
        <v>2139</v>
      </c>
      <c r="I125" s="175" t="s">
        <v>1832</v>
      </c>
      <c r="J125" s="175" t="s">
        <v>2140</v>
      </c>
      <c r="K125" s="175" t="s">
        <v>2141</v>
      </c>
      <c r="L125" s="175"/>
      <c r="M125" s="175"/>
      <c r="N125" s="175" t="s">
        <v>2142</v>
      </c>
      <c r="O125" s="175" t="s">
        <v>2143</v>
      </c>
      <c r="P125" s="175" t="s">
        <v>2144</v>
      </c>
      <c r="Q125" s="175" t="s">
        <v>2145</v>
      </c>
      <c r="R125" s="175"/>
      <c r="S125" s="175"/>
      <c r="T125" s="175"/>
      <c r="U125" s="175"/>
      <c r="V125" s="175"/>
      <c r="W125" s="175"/>
      <c r="X125" s="175"/>
      <c r="Y125" s="175"/>
    </row>
    <row r="126" spans="1:25">
      <c r="A126" s="174">
        <v>119</v>
      </c>
      <c r="B126" s="175" t="s">
        <v>2146</v>
      </c>
      <c r="C126" s="175" t="s">
        <v>1399</v>
      </c>
      <c r="D126" s="175"/>
      <c r="E126" s="175"/>
      <c r="F126" s="175" t="s">
        <v>1893</v>
      </c>
      <c r="G126" s="175" t="s">
        <v>1401</v>
      </c>
      <c r="H126" s="175" t="s">
        <v>2147</v>
      </c>
      <c r="I126" s="175" t="s">
        <v>1374</v>
      </c>
      <c r="J126" s="175" t="s">
        <v>2148</v>
      </c>
      <c r="K126" s="175" t="s">
        <v>2149</v>
      </c>
      <c r="L126" s="175"/>
      <c r="M126" s="175"/>
      <c r="N126" s="175" t="s">
        <v>2150</v>
      </c>
      <c r="O126" s="175" t="s">
        <v>2151</v>
      </c>
      <c r="P126" s="175" t="s">
        <v>2152</v>
      </c>
      <c r="Q126" s="175" t="s">
        <v>2153</v>
      </c>
      <c r="R126" s="175"/>
      <c r="S126" s="175"/>
      <c r="T126" s="175"/>
      <c r="U126" s="175"/>
      <c r="V126" s="175"/>
      <c r="W126" s="175"/>
      <c r="X126" s="175"/>
      <c r="Y126" s="175"/>
    </row>
    <row r="127" spans="1:25">
      <c r="A127" s="174">
        <v>120</v>
      </c>
      <c r="B127" s="175" t="s">
        <v>2154</v>
      </c>
      <c r="C127" s="175" t="s">
        <v>1603</v>
      </c>
      <c r="D127" s="175"/>
      <c r="E127" s="175"/>
      <c r="F127" s="175" t="s">
        <v>2155</v>
      </c>
      <c r="G127" s="175" t="s">
        <v>1605</v>
      </c>
      <c r="H127" s="175" t="s">
        <v>2156</v>
      </c>
      <c r="I127" s="175" t="s">
        <v>1606</v>
      </c>
      <c r="J127" s="175" t="s">
        <v>2157</v>
      </c>
      <c r="K127" s="175" t="s">
        <v>1608</v>
      </c>
      <c r="L127" s="175"/>
      <c r="M127" s="175"/>
      <c r="N127" s="175" t="s">
        <v>2158</v>
      </c>
      <c r="O127" s="175" t="s">
        <v>1610</v>
      </c>
      <c r="P127" s="175" t="s">
        <v>2159</v>
      </c>
      <c r="Q127" s="175" t="s">
        <v>1611</v>
      </c>
      <c r="R127" s="175"/>
      <c r="S127" s="175"/>
      <c r="T127" s="175"/>
      <c r="U127" s="175"/>
      <c r="V127" s="175"/>
      <c r="W127" s="175"/>
      <c r="X127" s="175"/>
      <c r="Y127" s="175"/>
    </row>
    <row r="128" spans="1:25">
      <c r="A128" s="174">
        <v>121</v>
      </c>
      <c r="B128" s="175" t="s">
        <v>2160</v>
      </c>
      <c r="C128" s="175" t="s">
        <v>2161</v>
      </c>
      <c r="D128" s="175"/>
      <c r="E128" s="175"/>
      <c r="F128" s="175" t="s">
        <v>2162</v>
      </c>
      <c r="G128" s="175" t="s">
        <v>2163</v>
      </c>
      <c r="H128" s="175" t="s">
        <v>2164</v>
      </c>
      <c r="I128" s="175" t="s">
        <v>2165</v>
      </c>
      <c r="J128" s="175" t="s">
        <v>2166</v>
      </c>
      <c r="K128" s="175" t="s">
        <v>2167</v>
      </c>
      <c r="L128" s="175"/>
      <c r="M128" s="175"/>
      <c r="N128" s="175" t="s">
        <v>2168</v>
      </c>
      <c r="O128" s="175" t="s">
        <v>2169</v>
      </c>
      <c r="P128" s="175" t="s">
        <v>2170</v>
      </c>
      <c r="Q128" s="175" t="s">
        <v>2171</v>
      </c>
      <c r="R128" s="175"/>
      <c r="S128" s="175"/>
      <c r="T128" s="175"/>
      <c r="U128" s="175"/>
      <c r="V128" s="175"/>
      <c r="W128" s="175"/>
      <c r="X128" s="175"/>
      <c r="Y128" s="175"/>
    </row>
    <row r="129" spans="1:25">
      <c r="A129" s="174">
        <v>122</v>
      </c>
      <c r="B129" s="175" t="s">
        <v>2172</v>
      </c>
      <c r="C129" s="175" t="s">
        <v>2173</v>
      </c>
      <c r="D129" s="175"/>
      <c r="E129" s="175"/>
      <c r="F129" s="175" t="s">
        <v>1796</v>
      </c>
      <c r="G129" s="175" t="s">
        <v>2174</v>
      </c>
      <c r="H129" s="175" t="s">
        <v>1692</v>
      </c>
      <c r="I129" s="175" t="s">
        <v>2175</v>
      </c>
      <c r="J129" s="175" t="s">
        <v>2176</v>
      </c>
      <c r="K129" s="175" t="s">
        <v>2177</v>
      </c>
      <c r="L129" s="175"/>
      <c r="M129" s="175"/>
      <c r="N129" s="175" t="s">
        <v>2178</v>
      </c>
      <c r="O129" s="175" t="s">
        <v>2179</v>
      </c>
      <c r="P129" s="175" t="s">
        <v>2180</v>
      </c>
      <c r="Q129" s="175" t="s">
        <v>2181</v>
      </c>
      <c r="R129" s="175"/>
      <c r="S129" s="175"/>
      <c r="T129" s="175"/>
      <c r="U129" s="175"/>
      <c r="V129" s="175"/>
      <c r="W129" s="175"/>
      <c r="X129" s="175"/>
      <c r="Y129" s="175"/>
    </row>
    <row r="130" spans="1:25">
      <c r="A130" s="174">
        <v>123</v>
      </c>
      <c r="B130" s="175" t="s">
        <v>2182</v>
      </c>
      <c r="C130" s="175" t="s">
        <v>2183</v>
      </c>
      <c r="D130" s="175"/>
      <c r="E130" s="175"/>
      <c r="F130" s="175" t="s">
        <v>2184</v>
      </c>
      <c r="G130" s="175" t="s">
        <v>2185</v>
      </c>
      <c r="H130" s="175" t="s">
        <v>2186</v>
      </c>
      <c r="I130" s="175" t="s">
        <v>2187</v>
      </c>
      <c r="J130" s="175" t="s">
        <v>2188</v>
      </c>
      <c r="K130" s="175" t="s">
        <v>2189</v>
      </c>
      <c r="L130" s="175"/>
      <c r="M130" s="175"/>
      <c r="N130" s="175" t="s">
        <v>2190</v>
      </c>
      <c r="O130" s="175" t="s">
        <v>2191</v>
      </c>
      <c r="P130" s="175" t="s">
        <v>2192</v>
      </c>
      <c r="Q130" s="175" t="s">
        <v>2193</v>
      </c>
      <c r="R130" s="175"/>
      <c r="S130" s="175"/>
      <c r="T130" s="175"/>
      <c r="U130" s="175"/>
      <c r="V130" s="175"/>
      <c r="W130" s="175"/>
      <c r="X130" s="175"/>
      <c r="Y130" s="175"/>
    </row>
    <row r="131" spans="1:25">
      <c r="A131" s="174">
        <v>124</v>
      </c>
      <c r="B131" s="175" t="s">
        <v>2194</v>
      </c>
      <c r="C131" s="175" t="s">
        <v>2195</v>
      </c>
      <c r="D131" s="175"/>
      <c r="E131" s="175"/>
      <c r="F131" s="175" t="s">
        <v>2196</v>
      </c>
      <c r="G131" s="175" t="s">
        <v>2197</v>
      </c>
      <c r="H131" s="175" t="s">
        <v>2198</v>
      </c>
      <c r="I131" s="175" t="s">
        <v>2199</v>
      </c>
      <c r="J131" s="175" t="s">
        <v>2200</v>
      </c>
      <c r="K131" s="175" t="s">
        <v>2201</v>
      </c>
      <c r="L131" s="175"/>
      <c r="M131" s="175"/>
      <c r="N131" s="175" t="s">
        <v>2202</v>
      </c>
      <c r="O131" s="175" t="s">
        <v>2203</v>
      </c>
      <c r="P131" s="175" t="s">
        <v>2204</v>
      </c>
      <c r="Q131" s="175" t="s">
        <v>2205</v>
      </c>
      <c r="R131" s="175"/>
      <c r="S131" s="175"/>
      <c r="T131" s="175"/>
      <c r="U131" s="175"/>
      <c r="V131" s="175"/>
      <c r="W131" s="175"/>
      <c r="X131" s="175"/>
      <c r="Y131" s="175"/>
    </row>
    <row r="132" spans="1:25">
      <c r="A132" s="174">
        <v>125</v>
      </c>
      <c r="B132" s="175" t="s">
        <v>2206</v>
      </c>
      <c r="C132" s="175" t="s">
        <v>2207</v>
      </c>
      <c r="D132" s="175"/>
      <c r="E132" s="175"/>
      <c r="F132" s="175" t="s">
        <v>2208</v>
      </c>
      <c r="G132" s="175" t="s">
        <v>2209</v>
      </c>
      <c r="H132" s="175" t="s">
        <v>1256</v>
      </c>
      <c r="I132" s="175" t="s">
        <v>2210</v>
      </c>
      <c r="J132" s="175" t="s">
        <v>2211</v>
      </c>
      <c r="K132" s="175" t="s">
        <v>2212</v>
      </c>
      <c r="L132" s="175"/>
      <c r="M132" s="175"/>
      <c r="N132" s="175" t="s">
        <v>2213</v>
      </c>
      <c r="O132" s="175" t="s">
        <v>2214</v>
      </c>
      <c r="P132" s="175" t="s">
        <v>2215</v>
      </c>
      <c r="Q132" s="175" t="s">
        <v>2216</v>
      </c>
      <c r="R132" s="175"/>
      <c r="S132" s="175"/>
      <c r="T132" s="175"/>
      <c r="U132" s="175"/>
      <c r="V132" s="175"/>
      <c r="W132" s="175"/>
      <c r="X132" s="175"/>
      <c r="Y132" s="175"/>
    </row>
    <row r="133" spans="1:25">
      <c r="A133" s="174">
        <v>126</v>
      </c>
      <c r="B133" s="175" t="s">
        <v>1934</v>
      </c>
      <c r="C133" s="175" t="s">
        <v>2217</v>
      </c>
      <c r="D133" s="175"/>
      <c r="E133" s="175"/>
      <c r="F133" s="175" t="s">
        <v>1936</v>
      </c>
      <c r="G133" s="175" t="s">
        <v>2218</v>
      </c>
      <c r="H133" s="175" t="s">
        <v>1938</v>
      </c>
      <c r="I133" s="175" t="s">
        <v>2219</v>
      </c>
      <c r="J133" s="175" t="s">
        <v>2220</v>
      </c>
      <c r="K133" s="175" t="s">
        <v>2221</v>
      </c>
      <c r="L133" s="175"/>
      <c r="M133" s="175"/>
      <c r="N133" s="175" t="s">
        <v>2222</v>
      </c>
      <c r="O133" s="175" t="s">
        <v>2223</v>
      </c>
      <c r="P133" s="175" t="s">
        <v>2224</v>
      </c>
      <c r="Q133" s="175" t="s">
        <v>2225</v>
      </c>
      <c r="R133" s="175"/>
      <c r="S133" s="175"/>
      <c r="T133" s="175"/>
      <c r="U133" s="175"/>
      <c r="V133" s="175"/>
      <c r="W133" s="175"/>
      <c r="X133" s="175"/>
      <c r="Y133" s="175"/>
    </row>
    <row r="134" spans="1:25">
      <c r="A134" s="174">
        <v>127</v>
      </c>
      <c r="B134" s="175" t="s">
        <v>2226</v>
      </c>
      <c r="C134" s="175" t="s">
        <v>2227</v>
      </c>
      <c r="D134" s="175"/>
      <c r="E134" s="175"/>
      <c r="F134" s="175" t="s">
        <v>2228</v>
      </c>
      <c r="G134" s="175" t="s">
        <v>2229</v>
      </c>
      <c r="H134" s="175" t="s">
        <v>2230</v>
      </c>
      <c r="I134" s="175" t="s">
        <v>1628</v>
      </c>
      <c r="J134" s="175" t="s">
        <v>2231</v>
      </c>
      <c r="K134" s="175" t="s">
        <v>2232</v>
      </c>
      <c r="L134" s="175"/>
      <c r="M134" s="175"/>
      <c r="N134" s="175" t="s">
        <v>2233</v>
      </c>
      <c r="O134" s="175" t="s">
        <v>2234</v>
      </c>
      <c r="P134" s="175" t="s">
        <v>2235</v>
      </c>
      <c r="Q134" s="175" t="s">
        <v>2236</v>
      </c>
      <c r="R134" s="175"/>
      <c r="S134" s="175"/>
      <c r="T134" s="175"/>
      <c r="U134" s="175"/>
      <c r="V134" s="175"/>
      <c r="W134" s="175"/>
      <c r="X134" s="175"/>
      <c r="Y134" s="175"/>
    </row>
    <row r="135" spans="1:25">
      <c r="A135" s="174">
        <v>128</v>
      </c>
      <c r="B135" s="175" t="s">
        <v>2237</v>
      </c>
      <c r="C135" s="175" t="s">
        <v>2238</v>
      </c>
      <c r="D135" s="175"/>
      <c r="E135" s="175"/>
      <c r="F135" s="175" t="s">
        <v>2239</v>
      </c>
      <c r="G135" s="175" t="s">
        <v>2240</v>
      </c>
      <c r="H135" s="175" t="s">
        <v>1700</v>
      </c>
      <c r="I135" s="175" t="s">
        <v>2241</v>
      </c>
      <c r="J135" s="175" t="s">
        <v>2242</v>
      </c>
      <c r="K135" s="175" t="s">
        <v>2243</v>
      </c>
      <c r="L135" s="175"/>
      <c r="M135" s="175"/>
      <c r="N135" s="175" t="s">
        <v>2244</v>
      </c>
      <c r="O135" s="175" t="s">
        <v>2245</v>
      </c>
      <c r="P135" s="175" t="s">
        <v>2246</v>
      </c>
      <c r="Q135" s="175" t="s">
        <v>2247</v>
      </c>
      <c r="R135" s="175"/>
      <c r="S135" s="175"/>
      <c r="T135" s="175"/>
      <c r="U135" s="175"/>
      <c r="V135" s="175"/>
      <c r="W135" s="175"/>
      <c r="X135" s="175"/>
      <c r="Y135" s="175"/>
    </row>
    <row r="136" spans="1:25">
      <c r="A136" s="174">
        <v>129</v>
      </c>
      <c r="B136" s="175" t="s">
        <v>2248</v>
      </c>
      <c r="C136" s="175" t="s">
        <v>1956</v>
      </c>
      <c r="D136" s="175"/>
      <c r="E136" s="175"/>
      <c r="F136" s="175" t="s">
        <v>1825</v>
      </c>
      <c r="G136" s="175" t="s">
        <v>2249</v>
      </c>
      <c r="H136" s="175" t="s">
        <v>2250</v>
      </c>
      <c r="I136" s="175" t="s">
        <v>2251</v>
      </c>
      <c r="J136" s="175" t="s">
        <v>2252</v>
      </c>
      <c r="K136" s="175" t="s">
        <v>2253</v>
      </c>
      <c r="L136" s="175"/>
      <c r="M136" s="175"/>
      <c r="N136" s="175" t="s">
        <v>2254</v>
      </c>
      <c r="O136" s="175" t="s">
        <v>2255</v>
      </c>
      <c r="P136" s="175" t="s">
        <v>2256</v>
      </c>
      <c r="Q136" s="175" t="s">
        <v>2154</v>
      </c>
      <c r="R136" s="175"/>
      <c r="S136" s="175"/>
      <c r="T136" s="175"/>
      <c r="U136" s="175"/>
      <c r="V136" s="175"/>
      <c r="W136" s="175"/>
      <c r="X136" s="175"/>
      <c r="Y136" s="175"/>
    </row>
    <row r="137" spans="1:25">
      <c r="A137" s="174">
        <v>130</v>
      </c>
      <c r="B137" s="175" t="s">
        <v>1966</v>
      </c>
      <c r="C137" s="175" t="s">
        <v>1468</v>
      </c>
      <c r="D137" s="175"/>
      <c r="E137" s="175"/>
      <c r="F137" s="175" t="s">
        <v>2257</v>
      </c>
      <c r="G137" s="175" t="s">
        <v>2258</v>
      </c>
      <c r="H137" s="175" t="s">
        <v>2259</v>
      </c>
      <c r="I137" s="175" t="s">
        <v>2260</v>
      </c>
      <c r="J137" s="175" t="s">
        <v>2261</v>
      </c>
      <c r="K137" s="175" t="s">
        <v>2262</v>
      </c>
      <c r="L137" s="175"/>
      <c r="M137" s="175"/>
      <c r="N137" s="175" t="s">
        <v>2263</v>
      </c>
      <c r="O137" s="175" t="s">
        <v>2264</v>
      </c>
      <c r="P137" s="175" t="s">
        <v>2265</v>
      </c>
      <c r="Q137" s="175" t="s">
        <v>2266</v>
      </c>
      <c r="R137" s="175"/>
      <c r="S137" s="175"/>
      <c r="T137" s="175"/>
      <c r="U137" s="175"/>
      <c r="V137" s="175"/>
      <c r="W137" s="175"/>
      <c r="X137" s="175"/>
      <c r="Y137" s="175"/>
    </row>
    <row r="138" spans="1:25">
      <c r="A138" s="174">
        <v>131</v>
      </c>
      <c r="B138" s="175" t="s">
        <v>2267</v>
      </c>
      <c r="C138" s="175" t="s">
        <v>2268</v>
      </c>
      <c r="D138" s="175"/>
      <c r="E138" s="175"/>
      <c r="F138" s="175" t="s">
        <v>2269</v>
      </c>
      <c r="G138" s="175" t="s">
        <v>2270</v>
      </c>
      <c r="H138" s="175" t="s">
        <v>2271</v>
      </c>
      <c r="I138" s="175" t="s">
        <v>2272</v>
      </c>
      <c r="J138" s="175" t="s">
        <v>2273</v>
      </c>
      <c r="K138" s="175" t="s">
        <v>2274</v>
      </c>
      <c r="L138" s="175"/>
      <c r="M138" s="175"/>
      <c r="N138" s="175" t="s">
        <v>2275</v>
      </c>
      <c r="O138" s="175" t="s">
        <v>2276</v>
      </c>
      <c r="P138" s="175" t="s">
        <v>2277</v>
      </c>
      <c r="Q138" s="175" t="s">
        <v>2278</v>
      </c>
      <c r="R138" s="175"/>
      <c r="S138" s="175"/>
      <c r="T138" s="175"/>
      <c r="U138" s="175"/>
      <c r="V138" s="175"/>
      <c r="W138" s="175"/>
      <c r="X138" s="175"/>
      <c r="Y138" s="175"/>
    </row>
    <row r="139" spans="1:25">
      <c r="A139" s="174">
        <v>132</v>
      </c>
      <c r="B139" s="175" t="s">
        <v>2279</v>
      </c>
      <c r="C139" s="175" t="s">
        <v>2280</v>
      </c>
      <c r="D139" s="175"/>
      <c r="E139" s="175"/>
      <c r="F139" s="175" t="s">
        <v>2281</v>
      </c>
      <c r="G139" s="175" t="s">
        <v>2282</v>
      </c>
      <c r="H139" s="175" t="s">
        <v>2283</v>
      </c>
      <c r="I139" s="175" t="s">
        <v>2284</v>
      </c>
      <c r="J139" s="175" t="s">
        <v>2285</v>
      </c>
      <c r="K139" s="175" t="s">
        <v>2286</v>
      </c>
      <c r="L139" s="175"/>
      <c r="M139" s="175"/>
      <c r="N139" s="175" t="s">
        <v>2287</v>
      </c>
      <c r="O139" s="175" t="s">
        <v>2288</v>
      </c>
      <c r="P139" s="175" t="s">
        <v>2289</v>
      </c>
      <c r="Q139" s="175" t="s">
        <v>2290</v>
      </c>
      <c r="R139" s="175"/>
      <c r="S139" s="175"/>
      <c r="T139" s="175"/>
      <c r="U139" s="175"/>
      <c r="V139" s="175"/>
      <c r="W139" s="175"/>
      <c r="X139" s="175"/>
      <c r="Y139" s="175"/>
    </row>
    <row r="140" spans="1:25">
      <c r="A140" s="174">
        <v>133</v>
      </c>
      <c r="B140" s="175" t="s">
        <v>2291</v>
      </c>
      <c r="C140" s="175" t="s">
        <v>1847</v>
      </c>
      <c r="D140" s="175"/>
      <c r="E140" s="175"/>
      <c r="F140" s="175" t="s">
        <v>2292</v>
      </c>
      <c r="G140" s="175" t="s">
        <v>2293</v>
      </c>
      <c r="H140" s="175" t="s">
        <v>2294</v>
      </c>
      <c r="I140" s="175" t="s">
        <v>2295</v>
      </c>
      <c r="J140" s="175" t="s">
        <v>2296</v>
      </c>
      <c r="K140" s="175" t="s">
        <v>1853</v>
      </c>
      <c r="L140" s="175"/>
      <c r="M140" s="175"/>
      <c r="N140" s="175" t="s">
        <v>2297</v>
      </c>
      <c r="O140" s="175" t="s">
        <v>2298</v>
      </c>
      <c r="P140" s="175" t="s">
        <v>2299</v>
      </c>
      <c r="Q140" s="175" t="s">
        <v>2300</v>
      </c>
      <c r="R140" s="175"/>
      <c r="S140" s="175"/>
      <c r="T140" s="175"/>
      <c r="U140" s="175"/>
      <c r="V140" s="175"/>
      <c r="W140" s="175"/>
      <c r="X140" s="175"/>
      <c r="Y140" s="175"/>
    </row>
    <row r="141" spans="1:25">
      <c r="A141" s="174">
        <v>134</v>
      </c>
      <c r="B141" s="175" t="s">
        <v>2301</v>
      </c>
      <c r="C141" s="175" t="s">
        <v>2302</v>
      </c>
      <c r="D141" s="175"/>
      <c r="E141" s="175"/>
      <c r="F141" s="175" t="s">
        <v>2303</v>
      </c>
      <c r="G141" s="175" t="s">
        <v>1635</v>
      </c>
      <c r="H141" s="175" t="s">
        <v>2304</v>
      </c>
      <c r="I141" s="175" t="s">
        <v>1650</v>
      </c>
      <c r="J141" s="175" t="s">
        <v>2305</v>
      </c>
      <c r="K141" s="175" t="s">
        <v>2306</v>
      </c>
      <c r="L141" s="175"/>
      <c r="M141" s="175"/>
      <c r="N141" s="175" t="s">
        <v>2307</v>
      </c>
      <c r="O141" s="175" t="s">
        <v>1641</v>
      </c>
      <c r="P141" s="175" t="s">
        <v>2308</v>
      </c>
      <c r="Q141" s="175" t="s">
        <v>2309</v>
      </c>
      <c r="R141" s="175"/>
      <c r="S141" s="175"/>
      <c r="T141" s="175"/>
      <c r="U141" s="175"/>
      <c r="V141" s="175"/>
      <c r="W141" s="175"/>
      <c r="X141" s="175"/>
      <c r="Y141" s="175"/>
    </row>
    <row r="142" spans="1:25">
      <c r="A142" s="174">
        <v>135</v>
      </c>
      <c r="B142" s="175" t="s">
        <v>2310</v>
      </c>
      <c r="C142" s="175" t="s">
        <v>1467</v>
      </c>
      <c r="D142" s="175"/>
      <c r="E142" s="175"/>
      <c r="F142" s="175" t="s">
        <v>2311</v>
      </c>
      <c r="G142" s="175" t="s">
        <v>1469</v>
      </c>
      <c r="H142" s="175" t="s">
        <v>2312</v>
      </c>
      <c r="I142" s="175" t="s">
        <v>1471</v>
      </c>
      <c r="J142" s="175" t="s">
        <v>2313</v>
      </c>
      <c r="K142" s="175" t="s">
        <v>2314</v>
      </c>
      <c r="L142" s="175"/>
      <c r="M142" s="175"/>
      <c r="N142" s="175" t="s">
        <v>2315</v>
      </c>
      <c r="O142" s="175" t="s">
        <v>2316</v>
      </c>
      <c r="P142" s="175" t="s">
        <v>2317</v>
      </c>
      <c r="Q142" s="175" t="s">
        <v>2318</v>
      </c>
      <c r="R142" s="175"/>
      <c r="S142" s="175"/>
      <c r="T142" s="175"/>
      <c r="U142" s="175"/>
      <c r="V142" s="175"/>
      <c r="W142" s="175"/>
      <c r="X142" s="175"/>
      <c r="Y142" s="175"/>
    </row>
    <row r="143" spans="1:25">
      <c r="A143" s="174">
        <v>136</v>
      </c>
      <c r="B143" s="175" t="s">
        <v>2319</v>
      </c>
      <c r="C143" s="175" t="s">
        <v>2320</v>
      </c>
      <c r="D143" s="175"/>
      <c r="E143" s="175"/>
      <c r="F143" s="175" t="s">
        <v>2321</v>
      </c>
      <c r="G143" s="175" t="s">
        <v>2322</v>
      </c>
      <c r="H143" s="175" t="s">
        <v>2323</v>
      </c>
      <c r="I143" s="175" t="s">
        <v>2324</v>
      </c>
      <c r="J143" s="175" t="s">
        <v>2325</v>
      </c>
      <c r="K143" s="175" t="s">
        <v>2326</v>
      </c>
      <c r="L143" s="175"/>
      <c r="M143" s="175"/>
      <c r="N143" s="175" t="s">
        <v>2327</v>
      </c>
      <c r="O143" s="175" t="s">
        <v>2328</v>
      </c>
      <c r="P143" s="175" t="s">
        <v>2329</v>
      </c>
      <c r="Q143" s="175" t="s">
        <v>2330</v>
      </c>
      <c r="R143" s="175"/>
      <c r="S143" s="175"/>
      <c r="T143" s="175"/>
      <c r="U143" s="175"/>
      <c r="V143" s="175"/>
      <c r="W143" s="175"/>
      <c r="X143" s="175"/>
      <c r="Y143" s="175"/>
    </row>
    <row r="144" spans="1:25">
      <c r="A144" s="174">
        <v>137</v>
      </c>
      <c r="B144" s="175" t="s">
        <v>2331</v>
      </c>
      <c r="C144" s="175" t="s">
        <v>2332</v>
      </c>
      <c r="D144" s="175"/>
      <c r="E144" s="175"/>
      <c r="F144" s="175" t="s">
        <v>2333</v>
      </c>
      <c r="G144" s="175" t="s">
        <v>2334</v>
      </c>
      <c r="H144" s="175" t="s">
        <v>2335</v>
      </c>
      <c r="I144" s="175" t="s">
        <v>2336</v>
      </c>
      <c r="J144" s="175" t="s">
        <v>2337</v>
      </c>
      <c r="K144" s="175" t="s">
        <v>2338</v>
      </c>
      <c r="L144" s="175"/>
      <c r="M144" s="175"/>
      <c r="N144" s="175" t="s">
        <v>2339</v>
      </c>
      <c r="O144" s="175" t="s">
        <v>2340</v>
      </c>
      <c r="P144" s="175" t="s">
        <v>2341</v>
      </c>
      <c r="Q144" s="175" t="s">
        <v>2342</v>
      </c>
      <c r="R144" s="175"/>
      <c r="S144" s="175"/>
      <c r="T144" s="175"/>
      <c r="U144" s="175"/>
      <c r="V144" s="175"/>
      <c r="W144" s="175"/>
      <c r="X144" s="175"/>
      <c r="Y144" s="175"/>
    </row>
    <row r="145" spans="1:25">
      <c r="A145" s="174">
        <v>138</v>
      </c>
      <c r="B145" s="175" t="s">
        <v>2343</v>
      </c>
      <c r="C145" s="175" t="s">
        <v>2008</v>
      </c>
      <c r="D145" s="175"/>
      <c r="E145" s="175"/>
      <c r="F145" s="175" t="s">
        <v>1658</v>
      </c>
      <c r="G145" s="175" t="s">
        <v>2344</v>
      </c>
      <c r="H145" s="175" t="s">
        <v>2345</v>
      </c>
      <c r="I145" s="175" t="s">
        <v>2346</v>
      </c>
      <c r="J145" s="175" t="s">
        <v>2347</v>
      </c>
      <c r="K145" s="175" t="s">
        <v>2348</v>
      </c>
      <c r="L145" s="175"/>
      <c r="M145" s="175"/>
      <c r="N145" s="175" t="s">
        <v>1663</v>
      </c>
      <c r="O145" s="175" t="s">
        <v>2349</v>
      </c>
      <c r="P145" s="175" t="s">
        <v>2350</v>
      </c>
      <c r="Q145" s="175" t="s">
        <v>2351</v>
      </c>
      <c r="R145" s="175"/>
      <c r="S145" s="175"/>
      <c r="T145" s="175"/>
      <c r="U145" s="175"/>
      <c r="V145" s="175"/>
      <c r="W145" s="175"/>
      <c r="X145" s="175"/>
      <c r="Y145" s="175"/>
    </row>
    <row r="146" spans="1:25">
      <c r="A146" s="174">
        <v>139</v>
      </c>
      <c r="B146" s="175" t="s">
        <v>2352</v>
      </c>
      <c r="C146" s="175" t="s">
        <v>2353</v>
      </c>
      <c r="D146" s="175"/>
      <c r="E146" s="175"/>
      <c r="F146" s="175" t="s">
        <v>2354</v>
      </c>
      <c r="G146" s="175" t="s">
        <v>1396</v>
      </c>
      <c r="H146" s="175" t="s">
        <v>2355</v>
      </c>
      <c r="I146" s="175" t="s">
        <v>1488</v>
      </c>
      <c r="J146" s="175" t="s">
        <v>2356</v>
      </c>
      <c r="K146" s="175" t="s">
        <v>2357</v>
      </c>
      <c r="L146" s="175"/>
      <c r="M146" s="175"/>
      <c r="N146" s="175" t="s">
        <v>2358</v>
      </c>
      <c r="O146" s="175" t="s">
        <v>2359</v>
      </c>
      <c r="P146" s="175" t="s">
        <v>2360</v>
      </c>
      <c r="Q146" s="175" t="s">
        <v>2361</v>
      </c>
      <c r="R146" s="175"/>
      <c r="S146" s="175"/>
      <c r="T146" s="175"/>
      <c r="U146" s="175"/>
      <c r="V146" s="175"/>
      <c r="W146" s="175"/>
      <c r="X146" s="175"/>
      <c r="Y146" s="175"/>
    </row>
    <row r="147" spans="1:25">
      <c r="A147" s="174">
        <v>140</v>
      </c>
      <c r="B147" s="175" t="s">
        <v>2362</v>
      </c>
      <c r="C147" s="175" t="s">
        <v>2363</v>
      </c>
      <c r="D147" s="175"/>
      <c r="E147" s="175"/>
      <c r="F147" s="175" t="s">
        <v>2364</v>
      </c>
      <c r="G147" s="175" t="s">
        <v>2365</v>
      </c>
      <c r="H147" s="175" t="s">
        <v>2366</v>
      </c>
      <c r="I147" s="175" t="s">
        <v>2367</v>
      </c>
      <c r="J147" s="175" t="s">
        <v>2368</v>
      </c>
      <c r="K147" s="175" t="s">
        <v>2369</v>
      </c>
      <c r="L147" s="175"/>
      <c r="M147" s="175"/>
      <c r="N147" s="175" t="s">
        <v>2370</v>
      </c>
      <c r="O147" s="175" t="s">
        <v>2371</v>
      </c>
      <c r="P147" s="175" t="s">
        <v>2372</v>
      </c>
      <c r="Q147" s="175" t="s">
        <v>2373</v>
      </c>
      <c r="R147" s="175"/>
      <c r="S147" s="175"/>
      <c r="T147" s="175"/>
      <c r="U147" s="175"/>
      <c r="V147" s="175"/>
      <c r="W147" s="175"/>
      <c r="X147" s="175"/>
      <c r="Y147" s="175"/>
    </row>
    <row r="148" spans="1:25">
      <c r="A148" s="174">
        <v>141</v>
      </c>
      <c r="B148" s="175" t="s">
        <v>2374</v>
      </c>
      <c r="C148" s="175" t="s">
        <v>2375</v>
      </c>
      <c r="D148" s="175"/>
      <c r="E148" s="175"/>
      <c r="F148" s="175" t="s">
        <v>2376</v>
      </c>
      <c r="G148" s="175" t="s">
        <v>2377</v>
      </c>
      <c r="H148" s="175" t="s">
        <v>2378</v>
      </c>
      <c r="I148" s="175" t="s">
        <v>1672</v>
      </c>
      <c r="J148" s="175" t="s">
        <v>2379</v>
      </c>
      <c r="K148" s="175" t="s">
        <v>2380</v>
      </c>
      <c r="L148" s="175"/>
      <c r="M148" s="175"/>
      <c r="N148" s="175" t="s">
        <v>2381</v>
      </c>
      <c r="O148" s="175" t="s">
        <v>1831</v>
      </c>
      <c r="P148" s="175" t="s">
        <v>2382</v>
      </c>
      <c r="Q148" s="175" t="s">
        <v>2383</v>
      </c>
      <c r="R148" s="175"/>
      <c r="S148" s="175"/>
      <c r="T148" s="175"/>
      <c r="U148" s="175"/>
      <c r="V148" s="175"/>
      <c r="W148" s="175"/>
      <c r="X148" s="175"/>
      <c r="Y148" s="175"/>
    </row>
    <row r="149" spans="1:25">
      <c r="A149" s="174">
        <v>142</v>
      </c>
      <c r="B149" s="175" t="s">
        <v>2024</v>
      </c>
      <c r="C149" s="175" t="s">
        <v>1889</v>
      </c>
      <c r="D149" s="175"/>
      <c r="E149" s="175"/>
      <c r="F149" s="175" t="s">
        <v>2026</v>
      </c>
      <c r="G149" s="175" t="s">
        <v>1881</v>
      </c>
      <c r="H149" s="175" t="s">
        <v>2027</v>
      </c>
      <c r="I149" s="175" t="s">
        <v>2384</v>
      </c>
      <c r="J149" s="175" t="s">
        <v>2385</v>
      </c>
      <c r="K149" s="175" t="s">
        <v>1894</v>
      </c>
      <c r="L149" s="175"/>
      <c r="M149" s="175"/>
      <c r="N149" s="175" t="s">
        <v>2386</v>
      </c>
      <c r="O149" s="175" t="s">
        <v>2387</v>
      </c>
      <c r="P149" s="175" t="s">
        <v>2388</v>
      </c>
      <c r="Q149" s="175" t="s">
        <v>2389</v>
      </c>
      <c r="R149" s="175"/>
      <c r="S149" s="175"/>
      <c r="T149" s="175"/>
      <c r="U149" s="175"/>
      <c r="V149" s="175"/>
      <c r="W149" s="175"/>
      <c r="X149" s="175"/>
      <c r="Y149" s="175"/>
    </row>
    <row r="150" spans="1:25">
      <c r="A150" s="174">
        <v>143</v>
      </c>
      <c r="B150" s="175" t="s">
        <v>2390</v>
      </c>
      <c r="C150" s="175" t="s">
        <v>2391</v>
      </c>
      <c r="D150" s="175"/>
      <c r="E150" s="175"/>
      <c r="F150" s="175" t="s">
        <v>2392</v>
      </c>
      <c r="G150" s="175" t="s">
        <v>2393</v>
      </c>
      <c r="H150" s="175" t="s">
        <v>2394</v>
      </c>
      <c r="I150" s="175" t="s">
        <v>2395</v>
      </c>
      <c r="J150" s="175" t="s">
        <v>2396</v>
      </c>
      <c r="K150" s="175" t="s">
        <v>2397</v>
      </c>
      <c r="L150" s="175"/>
      <c r="M150" s="175"/>
      <c r="N150" s="175" t="s">
        <v>2398</v>
      </c>
      <c r="O150" s="175" t="s">
        <v>2399</v>
      </c>
      <c r="P150" s="175" t="s">
        <v>2400</v>
      </c>
      <c r="Q150" s="175" t="s">
        <v>2401</v>
      </c>
      <c r="R150" s="175"/>
      <c r="S150" s="175"/>
      <c r="T150" s="175"/>
      <c r="U150" s="175"/>
      <c r="V150" s="175"/>
      <c r="W150" s="175"/>
      <c r="X150" s="175"/>
      <c r="Y150" s="175"/>
    </row>
    <row r="151" spans="1:25">
      <c r="A151" s="174">
        <v>144</v>
      </c>
      <c r="B151" s="175" t="s">
        <v>2402</v>
      </c>
      <c r="C151" s="175" t="s">
        <v>2403</v>
      </c>
      <c r="D151" s="175"/>
      <c r="E151" s="175"/>
      <c r="F151" s="175" t="s">
        <v>2404</v>
      </c>
      <c r="G151" s="175" t="s">
        <v>988</v>
      </c>
      <c r="H151" s="175" t="s">
        <v>2405</v>
      </c>
      <c r="I151" s="175" t="s">
        <v>2406</v>
      </c>
      <c r="J151" s="175" t="s">
        <v>2407</v>
      </c>
      <c r="K151" s="175" t="s">
        <v>2408</v>
      </c>
      <c r="L151" s="175"/>
      <c r="M151" s="175"/>
      <c r="N151" s="175" t="s">
        <v>2409</v>
      </c>
      <c r="O151" s="175" t="s">
        <v>2410</v>
      </c>
      <c r="P151" s="175" t="s">
        <v>2411</v>
      </c>
      <c r="Q151" s="175" t="s">
        <v>2412</v>
      </c>
      <c r="R151" s="175"/>
      <c r="S151" s="175"/>
      <c r="T151" s="175"/>
      <c r="U151" s="175"/>
      <c r="V151" s="175"/>
      <c r="W151" s="175"/>
      <c r="X151" s="175"/>
      <c r="Y151" s="175"/>
    </row>
    <row r="152" spans="1:25">
      <c r="A152" s="174">
        <v>145</v>
      </c>
      <c r="B152" s="175" t="s">
        <v>2413</v>
      </c>
      <c r="C152" s="175" t="s">
        <v>2042</v>
      </c>
      <c r="D152" s="175"/>
      <c r="E152" s="175"/>
      <c r="F152" s="175" t="s">
        <v>2414</v>
      </c>
      <c r="G152" s="175" t="s">
        <v>2415</v>
      </c>
      <c r="H152" s="175" t="s">
        <v>2416</v>
      </c>
      <c r="I152" s="175" t="s">
        <v>1317</v>
      </c>
      <c r="J152" s="175" t="s">
        <v>2417</v>
      </c>
      <c r="K152" s="175" t="s">
        <v>2418</v>
      </c>
      <c r="L152" s="175"/>
      <c r="M152" s="175"/>
      <c r="N152" s="175" t="s">
        <v>2419</v>
      </c>
      <c r="O152" s="175" t="s">
        <v>2420</v>
      </c>
      <c r="P152" s="175" t="s">
        <v>2421</v>
      </c>
      <c r="Q152" s="175" t="s">
        <v>1985</v>
      </c>
      <c r="R152" s="175"/>
      <c r="S152" s="175"/>
      <c r="T152" s="175"/>
      <c r="U152" s="175"/>
      <c r="V152" s="175"/>
      <c r="W152" s="175"/>
      <c r="X152" s="175"/>
      <c r="Y152" s="175"/>
    </row>
    <row r="153" spans="1:25">
      <c r="A153" s="174">
        <v>146</v>
      </c>
      <c r="B153" s="175" t="s">
        <v>2422</v>
      </c>
      <c r="C153" s="175" t="s">
        <v>2423</v>
      </c>
      <c r="D153" s="175"/>
      <c r="E153" s="175"/>
      <c r="F153" s="175" t="s">
        <v>2424</v>
      </c>
      <c r="G153" s="175" t="s">
        <v>1900</v>
      </c>
      <c r="H153" s="175" t="s">
        <v>2425</v>
      </c>
      <c r="I153" s="175" t="s">
        <v>2426</v>
      </c>
      <c r="J153" s="175" t="s">
        <v>779</v>
      </c>
      <c r="K153" s="175" t="s">
        <v>2427</v>
      </c>
      <c r="L153" s="175"/>
      <c r="M153" s="175"/>
      <c r="N153" s="175" t="s">
        <v>2428</v>
      </c>
      <c r="O153" s="175" t="s">
        <v>1855</v>
      </c>
      <c r="P153" s="175" t="s">
        <v>2429</v>
      </c>
      <c r="Q153" s="175" t="s">
        <v>2430</v>
      </c>
      <c r="R153" s="175"/>
      <c r="S153" s="175"/>
      <c r="T153" s="175"/>
      <c r="U153" s="175"/>
      <c r="V153" s="175"/>
      <c r="W153" s="175"/>
      <c r="X153" s="175"/>
      <c r="Y153" s="175"/>
    </row>
    <row r="154" spans="1:25">
      <c r="A154" s="174">
        <v>147</v>
      </c>
      <c r="B154" s="175" t="s">
        <v>2431</v>
      </c>
      <c r="C154" s="175" t="s">
        <v>1715</v>
      </c>
      <c r="D154" s="175"/>
      <c r="E154" s="175"/>
      <c r="F154" s="175" t="s">
        <v>2432</v>
      </c>
      <c r="G154" s="175" t="s">
        <v>2433</v>
      </c>
      <c r="H154" s="175" t="s">
        <v>2434</v>
      </c>
      <c r="I154" s="175" t="s">
        <v>2435</v>
      </c>
      <c r="J154" s="175" t="s">
        <v>2436</v>
      </c>
      <c r="K154" s="175" t="s">
        <v>2437</v>
      </c>
      <c r="L154" s="175"/>
      <c r="M154" s="175"/>
      <c r="N154" s="175" t="s">
        <v>2438</v>
      </c>
      <c r="O154" s="175" t="s">
        <v>2439</v>
      </c>
      <c r="P154" s="175" t="s">
        <v>2440</v>
      </c>
      <c r="Q154" s="175" t="s">
        <v>2331</v>
      </c>
      <c r="R154" s="175"/>
      <c r="S154" s="175"/>
      <c r="T154" s="175"/>
      <c r="U154" s="175"/>
      <c r="V154" s="175"/>
      <c r="W154" s="175"/>
      <c r="X154" s="175"/>
      <c r="Y154" s="175"/>
    </row>
    <row r="155" spans="1:25">
      <c r="A155" s="174">
        <v>148</v>
      </c>
      <c r="B155" s="175" t="s">
        <v>2441</v>
      </c>
      <c r="C155" s="175" t="s">
        <v>2442</v>
      </c>
      <c r="D155" s="175"/>
      <c r="E155" s="175"/>
      <c r="F155" s="175" t="s">
        <v>2443</v>
      </c>
      <c r="G155" s="175" t="s">
        <v>1261</v>
      </c>
      <c r="H155" s="175" t="s">
        <v>2444</v>
      </c>
      <c r="I155" s="175" t="s">
        <v>2445</v>
      </c>
      <c r="J155" s="175" t="s">
        <v>690</v>
      </c>
      <c r="K155" s="175" t="s">
        <v>2446</v>
      </c>
      <c r="L155" s="175"/>
      <c r="M155" s="175"/>
      <c r="N155" s="175" t="s">
        <v>2447</v>
      </c>
      <c r="O155" s="175" t="s">
        <v>2448</v>
      </c>
      <c r="P155" s="175" t="s">
        <v>2449</v>
      </c>
      <c r="Q155" s="175" t="s">
        <v>2343</v>
      </c>
      <c r="R155" s="175"/>
      <c r="S155" s="175"/>
      <c r="T155" s="175"/>
      <c r="U155" s="175"/>
      <c r="V155" s="175"/>
      <c r="W155" s="175"/>
      <c r="X155" s="175"/>
      <c r="Y155" s="175"/>
    </row>
    <row r="156" spans="1:25">
      <c r="A156" s="174">
        <v>149</v>
      </c>
      <c r="B156" s="175" t="s">
        <v>2450</v>
      </c>
      <c r="C156" s="175" t="s">
        <v>2451</v>
      </c>
      <c r="D156" s="175"/>
      <c r="E156" s="175"/>
      <c r="F156" s="175" t="s">
        <v>2452</v>
      </c>
      <c r="G156" s="175" t="s">
        <v>2453</v>
      </c>
      <c r="H156" s="175" t="s">
        <v>2454</v>
      </c>
      <c r="I156" s="175" t="s">
        <v>1495</v>
      </c>
      <c r="J156" s="175" t="s">
        <v>2455</v>
      </c>
      <c r="K156" s="175" t="s">
        <v>2456</v>
      </c>
      <c r="L156" s="175"/>
      <c r="M156" s="175"/>
      <c r="N156" s="175" t="s">
        <v>2457</v>
      </c>
      <c r="O156" s="175" t="s">
        <v>2458</v>
      </c>
      <c r="P156" s="175" t="s">
        <v>2459</v>
      </c>
      <c r="Q156" s="175" t="s">
        <v>1501</v>
      </c>
      <c r="R156" s="175"/>
      <c r="S156" s="175"/>
      <c r="T156" s="175"/>
      <c r="U156" s="175"/>
      <c r="V156" s="175"/>
      <c r="W156" s="175"/>
      <c r="X156" s="175"/>
      <c r="Y156" s="175"/>
    </row>
    <row r="157" spans="1:25">
      <c r="A157" s="174">
        <v>150</v>
      </c>
      <c r="B157" s="175" t="s">
        <v>2460</v>
      </c>
      <c r="C157" s="175" t="s">
        <v>2461</v>
      </c>
      <c r="D157" s="175"/>
      <c r="E157" s="175"/>
      <c r="F157" s="175" t="s">
        <v>2462</v>
      </c>
      <c r="G157" s="175" t="s">
        <v>2463</v>
      </c>
      <c r="H157" s="175" t="s">
        <v>2464</v>
      </c>
      <c r="I157" s="175" t="s">
        <v>2465</v>
      </c>
      <c r="J157" s="175" t="s">
        <v>2466</v>
      </c>
      <c r="K157" s="175" t="s">
        <v>2467</v>
      </c>
      <c r="L157" s="175"/>
      <c r="M157" s="175"/>
      <c r="N157" s="175" t="s">
        <v>2468</v>
      </c>
      <c r="O157" s="175" t="s">
        <v>2198</v>
      </c>
      <c r="P157" s="175" t="s">
        <v>2469</v>
      </c>
      <c r="Q157" s="175" t="s">
        <v>2470</v>
      </c>
      <c r="R157" s="175"/>
      <c r="S157" s="175"/>
      <c r="T157" s="175"/>
      <c r="U157" s="175"/>
      <c r="V157" s="175"/>
      <c r="W157" s="175"/>
      <c r="X157" s="175"/>
      <c r="Y157" s="175"/>
    </row>
    <row r="158" spans="1:25">
      <c r="A158" s="174">
        <v>151</v>
      </c>
      <c r="B158" s="175" t="s">
        <v>2471</v>
      </c>
      <c r="C158" s="175" t="s">
        <v>2472</v>
      </c>
      <c r="D158" s="175"/>
      <c r="E158" s="175"/>
      <c r="F158" s="175" t="s">
        <v>1931</v>
      </c>
      <c r="G158" s="175" t="s">
        <v>2473</v>
      </c>
      <c r="H158" s="175" t="s">
        <v>2474</v>
      </c>
      <c r="I158" s="175" t="s">
        <v>2020</v>
      </c>
      <c r="J158" s="175" t="s">
        <v>2475</v>
      </c>
      <c r="K158" s="175" t="s">
        <v>2476</v>
      </c>
      <c r="L158" s="175"/>
      <c r="M158" s="175"/>
      <c r="N158" s="175" t="s">
        <v>1937</v>
      </c>
      <c r="O158" s="175" t="s">
        <v>618</v>
      </c>
      <c r="P158" s="175" t="s">
        <v>2477</v>
      </c>
      <c r="Q158" s="175" t="s">
        <v>2025</v>
      </c>
      <c r="R158" s="175"/>
      <c r="S158" s="175"/>
      <c r="T158" s="175"/>
      <c r="U158" s="175"/>
      <c r="V158" s="175"/>
      <c r="W158" s="175"/>
      <c r="X158" s="175"/>
      <c r="Y158" s="175"/>
    </row>
    <row r="159" spans="1:25">
      <c r="A159" s="174">
        <v>152</v>
      </c>
      <c r="B159" s="175" t="s">
        <v>2478</v>
      </c>
      <c r="C159" s="175" t="s">
        <v>2479</v>
      </c>
      <c r="D159" s="175"/>
      <c r="E159" s="175"/>
      <c r="F159" s="175" t="s">
        <v>2480</v>
      </c>
      <c r="G159" s="175" t="s">
        <v>2481</v>
      </c>
      <c r="H159" s="175" t="s">
        <v>1799</v>
      </c>
      <c r="I159" s="175" t="s">
        <v>2482</v>
      </c>
      <c r="J159" s="175" t="s">
        <v>2483</v>
      </c>
      <c r="K159" s="175" t="s">
        <v>2484</v>
      </c>
      <c r="L159" s="175"/>
      <c r="M159" s="175"/>
      <c r="N159" s="175" t="s">
        <v>2485</v>
      </c>
      <c r="O159" s="175" t="s">
        <v>2486</v>
      </c>
      <c r="P159" s="175" t="s">
        <v>2487</v>
      </c>
      <c r="Q159" s="175" t="s">
        <v>2488</v>
      </c>
      <c r="R159" s="175"/>
      <c r="S159" s="175"/>
      <c r="T159" s="175"/>
      <c r="U159" s="175"/>
      <c r="V159" s="175"/>
      <c r="W159" s="175"/>
      <c r="X159" s="175"/>
      <c r="Y159" s="175"/>
    </row>
    <row r="160" spans="1:25">
      <c r="A160" s="174">
        <v>153</v>
      </c>
      <c r="B160" s="175" t="s">
        <v>2489</v>
      </c>
      <c r="C160" s="175" t="s">
        <v>2490</v>
      </c>
      <c r="D160" s="175"/>
      <c r="E160" s="175"/>
      <c r="F160" s="175" t="s">
        <v>2491</v>
      </c>
      <c r="G160" s="175" t="s">
        <v>2492</v>
      </c>
      <c r="H160" s="175" t="s">
        <v>2493</v>
      </c>
      <c r="I160" s="175" t="s">
        <v>2494</v>
      </c>
      <c r="J160" s="175" t="s">
        <v>2495</v>
      </c>
      <c r="K160" s="175" t="s">
        <v>2496</v>
      </c>
      <c r="L160" s="175"/>
      <c r="M160" s="175"/>
      <c r="N160" s="175" t="s">
        <v>2497</v>
      </c>
      <c r="O160" s="175" t="s">
        <v>2498</v>
      </c>
      <c r="P160" s="175" t="s">
        <v>2499</v>
      </c>
      <c r="Q160" s="175" t="s">
        <v>2500</v>
      </c>
      <c r="R160" s="175"/>
      <c r="S160" s="175"/>
      <c r="T160" s="175"/>
      <c r="U160" s="175"/>
      <c r="V160" s="175"/>
      <c r="W160" s="175"/>
      <c r="X160" s="175"/>
      <c r="Y160" s="175"/>
    </row>
    <row r="161" spans="1:25">
      <c r="A161" s="174">
        <v>154</v>
      </c>
      <c r="B161" s="175" t="s">
        <v>2501</v>
      </c>
      <c r="C161" s="175" t="s">
        <v>2502</v>
      </c>
      <c r="D161" s="175"/>
      <c r="E161" s="175"/>
      <c r="F161" s="175" t="s">
        <v>2503</v>
      </c>
      <c r="G161" s="175" t="s">
        <v>2504</v>
      </c>
      <c r="H161" s="175" t="s">
        <v>2505</v>
      </c>
      <c r="I161" s="175" t="s">
        <v>2506</v>
      </c>
      <c r="J161" s="175" t="s">
        <v>2507</v>
      </c>
      <c r="K161" s="175" t="s">
        <v>2508</v>
      </c>
      <c r="L161" s="175"/>
      <c r="M161" s="175"/>
      <c r="N161" s="175" t="s">
        <v>2509</v>
      </c>
      <c r="O161" s="175" t="s">
        <v>2510</v>
      </c>
      <c r="P161" s="175" t="s">
        <v>2511</v>
      </c>
      <c r="Q161" s="175" t="s">
        <v>2390</v>
      </c>
      <c r="R161" s="175"/>
      <c r="S161" s="175"/>
      <c r="T161" s="175"/>
      <c r="U161" s="175"/>
      <c r="V161" s="175"/>
      <c r="W161" s="175"/>
      <c r="X161" s="175"/>
      <c r="Y161" s="175"/>
    </row>
    <row r="162" spans="1:25">
      <c r="A162" s="174">
        <v>155</v>
      </c>
      <c r="B162" s="175" t="s">
        <v>2084</v>
      </c>
      <c r="C162" s="175" t="s">
        <v>2512</v>
      </c>
      <c r="D162" s="175"/>
      <c r="E162" s="175"/>
      <c r="F162" s="175" t="s">
        <v>2086</v>
      </c>
      <c r="G162" s="175" t="s">
        <v>2513</v>
      </c>
      <c r="H162" s="175" t="s">
        <v>1798</v>
      </c>
      <c r="I162" s="175" t="s">
        <v>2028</v>
      </c>
      <c r="J162" s="175" t="s">
        <v>2514</v>
      </c>
      <c r="K162" s="175" t="s">
        <v>2515</v>
      </c>
      <c r="L162" s="175"/>
      <c r="M162" s="175"/>
      <c r="N162" s="175" t="s">
        <v>2516</v>
      </c>
      <c r="O162" s="175" t="s">
        <v>2517</v>
      </c>
      <c r="P162" s="175" t="s">
        <v>2518</v>
      </c>
      <c r="Q162" s="175" t="s">
        <v>2032</v>
      </c>
      <c r="R162" s="175"/>
      <c r="S162" s="175"/>
      <c r="T162" s="175"/>
      <c r="U162" s="175"/>
      <c r="V162" s="175"/>
      <c r="W162" s="175"/>
      <c r="X162" s="175"/>
      <c r="Y162" s="175"/>
    </row>
    <row r="163" spans="1:25">
      <c r="A163" s="174">
        <v>156</v>
      </c>
      <c r="B163" s="175" t="s">
        <v>2519</v>
      </c>
      <c r="C163" s="175" t="s">
        <v>2520</v>
      </c>
      <c r="D163" s="175"/>
      <c r="E163" s="175"/>
      <c r="F163" s="175" t="s">
        <v>1951</v>
      </c>
      <c r="G163" s="175" t="s">
        <v>2521</v>
      </c>
      <c r="H163" s="175" t="s">
        <v>2522</v>
      </c>
      <c r="I163" s="175" t="s">
        <v>2523</v>
      </c>
      <c r="J163" s="175" t="s">
        <v>2524</v>
      </c>
      <c r="K163" s="175" t="s">
        <v>2525</v>
      </c>
      <c r="L163" s="175"/>
      <c r="M163" s="175"/>
      <c r="N163" s="175" t="s">
        <v>1957</v>
      </c>
      <c r="O163" s="175" t="s">
        <v>1896</v>
      </c>
      <c r="P163" s="175" t="s">
        <v>2526</v>
      </c>
      <c r="Q163" s="175" t="s">
        <v>2527</v>
      </c>
      <c r="R163" s="175"/>
      <c r="S163" s="175"/>
      <c r="T163" s="175"/>
      <c r="U163" s="175"/>
      <c r="V163" s="175"/>
      <c r="W163" s="175"/>
      <c r="X163" s="175"/>
      <c r="Y163" s="175"/>
    </row>
    <row r="164" spans="1:25">
      <c r="A164" s="174">
        <v>157</v>
      </c>
      <c r="B164" s="175" t="s">
        <v>2093</v>
      </c>
      <c r="C164" s="175" t="s">
        <v>2528</v>
      </c>
      <c r="D164" s="175"/>
      <c r="E164" s="175"/>
      <c r="F164" s="175" t="s">
        <v>2095</v>
      </c>
      <c r="G164" s="175" t="s">
        <v>2529</v>
      </c>
      <c r="H164" s="175" t="s">
        <v>2097</v>
      </c>
      <c r="I164" s="175" t="s">
        <v>1157</v>
      </c>
      <c r="J164" s="175" t="s">
        <v>2530</v>
      </c>
      <c r="K164" s="175" t="s">
        <v>2531</v>
      </c>
      <c r="L164" s="175"/>
      <c r="M164" s="175"/>
      <c r="N164" s="175" t="s">
        <v>2532</v>
      </c>
      <c r="O164" s="175" t="s">
        <v>2533</v>
      </c>
      <c r="P164" s="175" t="s">
        <v>2534</v>
      </c>
      <c r="Q164" s="175" t="s">
        <v>2535</v>
      </c>
      <c r="R164" s="175"/>
      <c r="S164" s="175"/>
      <c r="T164" s="175"/>
      <c r="U164" s="175"/>
      <c r="V164" s="175"/>
      <c r="W164" s="175"/>
      <c r="X164" s="175"/>
      <c r="Y164" s="175"/>
    </row>
    <row r="165" spans="1:25">
      <c r="A165" s="174">
        <v>158</v>
      </c>
      <c r="B165" s="175" t="s">
        <v>2536</v>
      </c>
      <c r="C165" s="175" t="s">
        <v>2537</v>
      </c>
      <c r="D165" s="175"/>
      <c r="E165" s="175"/>
      <c r="F165" s="175" t="s">
        <v>2538</v>
      </c>
      <c r="G165" s="175" t="s">
        <v>2539</v>
      </c>
      <c r="H165" s="175" t="s">
        <v>2540</v>
      </c>
      <c r="I165" s="175" t="s">
        <v>2541</v>
      </c>
      <c r="J165" s="175" t="s">
        <v>2542</v>
      </c>
      <c r="K165" s="175" t="s">
        <v>2543</v>
      </c>
      <c r="L165" s="175"/>
      <c r="M165" s="175"/>
      <c r="N165" s="175" t="s">
        <v>2544</v>
      </c>
      <c r="O165" s="175" t="s">
        <v>2545</v>
      </c>
      <c r="P165" s="175" t="s">
        <v>2546</v>
      </c>
      <c r="Q165" s="175" t="s">
        <v>2547</v>
      </c>
      <c r="R165" s="175"/>
      <c r="S165" s="175"/>
      <c r="T165" s="175"/>
      <c r="U165" s="175"/>
      <c r="V165" s="175"/>
      <c r="W165" s="175"/>
      <c r="X165" s="175"/>
      <c r="Y165" s="175"/>
    </row>
    <row r="166" spans="1:25">
      <c r="A166" s="174">
        <v>159</v>
      </c>
      <c r="B166" s="175" t="s">
        <v>2548</v>
      </c>
      <c r="C166" s="175" t="s">
        <v>2549</v>
      </c>
      <c r="D166" s="175"/>
      <c r="E166" s="175"/>
      <c r="F166" s="175" t="s">
        <v>2550</v>
      </c>
      <c r="G166" s="175" t="s">
        <v>2551</v>
      </c>
      <c r="H166" s="175" t="s">
        <v>2552</v>
      </c>
      <c r="I166" s="175" t="s">
        <v>2553</v>
      </c>
      <c r="J166" s="175" t="s">
        <v>2554</v>
      </c>
      <c r="K166" s="175" t="s">
        <v>2555</v>
      </c>
      <c r="L166" s="175"/>
      <c r="M166" s="175"/>
      <c r="N166" s="175" t="s">
        <v>2556</v>
      </c>
      <c r="O166" s="175" t="s">
        <v>2557</v>
      </c>
      <c r="P166" s="175" t="s">
        <v>2558</v>
      </c>
      <c r="Q166" s="175" t="s">
        <v>2431</v>
      </c>
      <c r="R166" s="175"/>
      <c r="S166" s="175"/>
      <c r="T166" s="175"/>
      <c r="U166" s="175"/>
      <c r="V166" s="175"/>
      <c r="W166" s="175"/>
      <c r="X166" s="175"/>
      <c r="Y166" s="175"/>
    </row>
    <row r="167" spans="1:25">
      <c r="A167" s="174">
        <v>160</v>
      </c>
      <c r="B167" s="175" t="s">
        <v>2559</v>
      </c>
      <c r="C167" s="175" t="s">
        <v>2560</v>
      </c>
      <c r="D167" s="175"/>
      <c r="E167" s="175"/>
      <c r="F167" s="175" t="s">
        <v>2561</v>
      </c>
      <c r="G167" s="175" t="s">
        <v>1718</v>
      </c>
      <c r="H167" s="175" t="s">
        <v>2562</v>
      </c>
      <c r="I167" s="175" t="s">
        <v>2563</v>
      </c>
      <c r="J167" s="175" t="s">
        <v>2564</v>
      </c>
      <c r="K167" s="175" t="s">
        <v>2565</v>
      </c>
      <c r="L167" s="175"/>
      <c r="M167" s="175"/>
      <c r="N167" s="175" t="s">
        <v>2566</v>
      </c>
      <c r="O167" s="175" t="s">
        <v>2567</v>
      </c>
      <c r="P167" s="175" t="s">
        <v>2568</v>
      </c>
      <c r="Q167" s="175" t="s">
        <v>2569</v>
      </c>
      <c r="R167" s="175"/>
      <c r="S167" s="175"/>
      <c r="T167" s="175"/>
      <c r="U167" s="175"/>
      <c r="V167" s="175"/>
      <c r="W167" s="175"/>
      <c r="X167" s="175"/>
      <c r="Y167" s="175"/>
    </row>
    <row r="168" spans="1:25">
      <c r="A168" s="174">
        <v>161</v>
      </c>
      <c r="B168" s="175" t="s">
        <v>2570</v>
      </c>
      <c r="C168" s="175" t="s">
        <v>2571</v>
      </c>
      <c r="D168" s="175"/>
      <c r="E168" s="175"/>
      <c r="F168" s="175" t="s">
        <v>2572</v>
      </c>
      <c r="G168" s="175" t="s">
        <v>1138</v>
      </c>
      <c r="H168" s="175" t="s">
        <v>2573</v>
      </c>
      <c r="I168" s="175" t="s">
        <v>2574</v>
      </c>
      <c r="J168" s="175" t="s">
        <v>2575</v>
      </c>
      <c r="K168" s="175" t="s">
        <v>2576</v>
      </c>
      <c r="L168" s="175"/>
      <c r="M168" s="175"/>
      <c r="N168" s="175" t="s">
        <v>1979</v>
      </c>
      <c r="O168" s="175" t="s">
        <v>2577</v>
      </c>
      <c r="P168" s="175" t="s">
        <v>2578</v>
      </c>
      <c r="Q168" s="175" t="s">
        <v>2579</v>
      </c>
      <c r="R168" s="175"/>
      <c r="S168" s="175"/>
      <c r="T168" s="175"/>
      <c r="U168" s="175"/>
      <c r="V168" s="175"/>
      <c r="W168" s="175"/>
      <c r="X168" s="175"/>
      <c r="Y168" s="175"/>
    </row>
    <row r="169" spans="1:25">
      <c r="A169" s="174">
        <v>162</v>
      </c>
      <c r="B169" s="175" t="s">
        <v>2580</v>
      </c>
      <c r="C169" s="175" t="s">
        <v>2581</v>
      </c>
      <c r="D169" s="175"/>
      <c r="E169" s="175"/>
      <c r="F169" s="175" t="s">
        <v>1568</v>
      </c>
      <c r="G169" s="175" t="s">
        <v>2582</v>
      </c>
      <c r="H169" s="175" t="s">
        <v>2583</v>
      </c>
      <c r="I169" s="175" t="s">
        <v>2060</v>
      </c>
      <c r="J169" s="175" t="s">
        <v>2584</v>
      </c>
      <c r="K169" s="175" t="s">
        <v>2585</v>
      </c>
      <c r="L169" s="175"/>
      <c r="M169" s="175"/>
      <c r="N169" s="175" t="s">
        <v>2586</v>
      </c>
      <c r="O169" s="175" t="s">
        <v>2587</v>
      </c>
      <c r="P169" s="175" t="s">
        <v>2588</v>
      </c>
      <c r="Q169" s="175" t="s">
        <v>2064</v>
      </c>
      <c r="R169" s="175"/>
      <c r="S169" s="175"/>
      <c r="T169" s="175"/>
      <c r="U169" s="175"/>
      <c r="V169" s="175"/>
      <c r="W169" s="175"/>
      <c r="X169" s="175"/>
      <c r="Y169" s="175"/>
    </row>
    <row r="170" spans="1:25">
      <c r="A170" s="174">
        <v>163</v>
      </c>
      <c r="B170" s="175" t="s">
        <v>2589</v>
      </c>
      <c r="C170" s="175" t="s">
        <v>2590</v>
      </c>
      <c r="D170" s="175"/>
      <c r="E170" s="175"/>
      <c r="F170" s="175" t="s">
        <v>2591</v>
      </c>
      <c r="G170" s="175" t="s">
        <v>2592</v>
      </c>
      <c r="H170" s="175" t="s">
        <v>2593</v>
      </c>
      <c r="I170" s="175" t="s">
        <v>2594</v>
      </c>
      <c r="J170" s="175" t="s">
        <v>2595</v>
      </c>
      <c r="K170" s="175" t="s">
        <v>2596</v>
      </c>
      <c r="L170" s="175"/>
      <c r="M170" s="175"/>
      <c r="N170" s="175" t="s">
        <v>2597</v>
      </c>
      <c r="O170" s="175" t="s">
        <v>2598</v>
      </c>
      <c r="P170" s="175" t="s">
        <v>2599</v>
      </c>
      <c r="Q170" s="175" t="s">
        <v>2600</v>
      </c>
      <c r="R170" s="175"/>
      <c r="S170" s="175"/>
      <c r="T170" s="175"/>
      <c r="U170" s="175"/>
      <c r="V170" s="175"/>
      <c r="W170" s="175"/>
      <c r="X170" s="175"/>
      <c r="Y170" s="175"/>
    </row>
    <row r="171" spans="1:25">
      <c r="A171" s="174">
        <v>164</v>
      </c>
      <c r="B171" s="175" t="s">
        <v>2601</v>
      </c>
      <c r="C171" s="175" t="s">
        <v>2602</v>
      </c>
      <c r="D171" s="175"/>
      <c r="E171" s="175"/>
      <c r="F171" s="175" t="s">
        <v>2603</v>
      </c>
      <c r="G171" s="175" t="s">
        <v>2604</v>
      </c>
      <c r="H171" s="175" t="s">
        <v>2605</v>
      </c>
      <c r="I171" s="175" t="s">
        <v>1829</v>
      </c>
      <c r="J171" s="175" t="s">
        <v>2606</v>
      </c>
      <c r="K171" s="175" t="s">
        <v>2607</v>
      </c>
      <c r="L171" s="175"/>
      <c r="M171" s="175"/>
      <c r="N171" s="175" t="s">
        <v>2608</v>
      </c>
      <c r="O171" s="175" t="s">
        <v>1927</v>
      </c>
      <c r="P171" s="175" t="s">
        <v>2609</v>
      </c>
      <c r="Q171" s="175" t="s">
        <v>2471</v>
      </c>
      <c r="R171" s="175"/>
      <c r="S171" s="175"/>
      <c r="T171" s="175"/>
      <c r="U171" s="175"/>
      <c r="V171" s="175"/>
      <c r="W171" s="175"/>
      <c r="X171" s="175"/>
      <c r="Y171" s="175"/>
    </row>
    <row r="172" spans="1:25">
      <c r="A172" s="174">
        <v>165</v>
      </c>
      <c r="B172" s="175" t="s">
        <v>2610</v>
      </c>
      <c r="C172" s="175" t="s">
        <v>2132</v>
      </c>
      <c r="D172" s="175"/>
      <c r="E172" s="175"/>
      <c r="F172" s="175" t="s">
        <v>2611</v>
      </c>
      <c r="G172" s="175" t="s">
        <v>2612</v>
      </c>
      <c r="H172" s="175" t="s">
        <v>2613</v>
      </c>
      <c r="I172" s="175" t="s">
        <v>2614</v>
      </c>
      <c r="J172" s="175" t="s">
        <v>2615</v>
      </c>
      <c r="K172" s="175" t="s">
        <v>2616</v>
      </c>
      <c r="L172" s="175"/>
      <c r="M172" s="175"/>
      <c r="N172" s="175" t="s">
        <v>2617</v>
      </c>
      <c r="O172" s="175" t="s">
        <v>2618</v>
      </c>
      <c r="P172" s="175" t="s">
        <v>2619</v>
      </c>
      <c r="Q172" s="175" t="s">
        <v>2478</v>
      </c>
      <c r="R172" s="175"/>
      <c r="S172" s="175"/>
      <c r="T172" s="175"/>
      <c r="U172" s="175"/>
      <c r="V172" s="175"/>
      <c r="W172" s="175"/>
      <c r="X172" s="175"/>
      <c r="Y172" s="175"/>
    </row>
    <row r="173" spans="1:25">
      <c r="A173" s="174">
        <v>166</v>
      </c>
      <c r="B173" s="175" t="s">
        <v>2142</v>
      </c>
      <c r="C173" s="175" t="s">
        <v>2620</v>
      </c>
      <c r="D173" s="175"/>
      <c r="E173" s="175"/>
      <c r="F173" s="175" t="s">
        <v>1167</v>
      </c>
      <c r="G173" s="175" t="s">
        <v>2621</v>
      </c>
      <c r="H173" s="175" t="s">
        <v>2622</v>
      </c>
      <c r="I173" s="175" t="s">
        <v>2623</v>
      </c>
      <c r="J173" s="175" t="s">
        <v>2624</v>
      </c>
      <c r="K173" s="175" t="s">
        <v>2625</v>
      </c>
      <c r="L173" s="175"/>
      <c r="M173" s="175"/>
      <c r="N173" s="175" t="s">
        <v>2626</v>
      </c>
      <c r="O173" s="175" t="s">
        <v>2627</v>
      </c>
      <c r="P173" s="175" t="s">
        <v>2628</v>
      </c>
      <c r="Q173" s="175" t="s">
        <v>2629</v>
      </c>
      <c r="R173" s="175"/>
      <c r="S173" s="175"/>
      <c r="T173" s="175"/>
      <c r="U173" s="175"/>
      <c r="V173" s="175"/>
      <c r="W173" s="175"/>
      <c r="X173" s="175"/>
      <c r="Y173" s="175"/>
    </row>
    <row r="174" spans="1:25">
      <c r="A174" s="174">
        <v>167</v>
      </c>
      <c r="B174" s="175" t="s">
        <v>2630</v>
      </c>
      <c r="C174" s="175" t="s">
        <v>2143</v>
      </c>
      <c r="D174" s="175"/>
      <c r="E174" s="175"/>
      <c r="F174" s="175" t="s">
        <v>2631</v>
      </c>
      <c r="G174" s="175" t="s">
        <v>2632</v>
      </c>
      <c r="H174" s="175" t="s">
        <v>2633</v>
      </c>
      <c r="I174" s="175" t="s">
        <v>2634</v>
      </c>
      <c r="J174" s="175" t="s">
        <v>2635</v>
      </c>
      <c r="K174" s="175" t="s">
        <v>2636</v>
      </c>
      <c r="L174" s="175"/>
      <c r="M174" s="175"/>
      <c r="N174" s="175" t="s">
        <v>2637</v>
      </c>
      <c r="O174" s="175" t="s">
        <v>2638</v>
      </c>
      <c r="P174" s="175" t="s">
        <v>2639</v>
      </c>
      <c r="Q174" s="175" t="s">
        <v>2640</v>
      </c>
      <c r="R174" s="175"/>
      <c r="S174" s="175"/>
      <c r="T174" s="175"/>
      <c r="U174" s="175"/>
      <c r="V174" s="175"/>
      <c r="W174" s="175"/>
      <c r="X174" s="175"/>
      <c r="Y174" s="175"/>
    </row>
    <row r="175" spans="1:25">
      <c r="A175" s="174">
        <v>168</v>
      </c>
      <c r="B175" s="175" t="s">
        <v>2641</v>
      </c>
      <c r="C175" s="175" t="s">
        <v>2642</v>
      </c>
      <c r="D175" s="175"/>
      <c r="E175" s="175"/>
      <c r="F175" s="175" t="s">
        <v>2643</v>
      </c>
      <c r="G175" s="175" t="s">
        <v>2644</v>
      </c>
      <c r="H175" s="175" t="s">
        <v>2645</v>
      </c>
      <c r="I175" s="175" t="s">
        <v>2646</v>
      </c>
      <c r="J175" s="175" t="s">
        <v>2647</v>
      </c>
      <c r="K175" s="175" t="s">
        <v>2648</v>
      </c>
      <c r="L175" s="175"/>
      <c r="M175" s="175"/>
      <c r="N175" s="175" t="s">
        <v>2649</v>
      </c>
      <c r="O175" s="175" t="s">
        <v>2650</v>
      </c>
      <c r="P175" s="175" t="s">
        <v>2651</v>
      </c>
      <c r="Q175" s="175" t="s">
        <v>2652</v>
      </c>
      <c r="R175" s="175"/>
      <c r="S175" s="175"/>
      <c r="T175" s="175"/>
      <c r="U175" s="175"/>
      <c r="V175" s="175"/>
      <c r="W175" s="175"/>
      <c r="X175" s="175"/>
      <c r="Y175" s="175"/>
    </row>
    <row r="176" spans="1:25">
      <c r="A176" s="174">
        <v>169</v>
      </c>
      <c r="B176" s="175" t="s">
        <v>2653</v>
      </c>
      <c r="C176" s="175" t="s">
        <v>2654</v>
      </c>
      <c r="D176" s="175"/>
      <c r="E176" s="175"/>
      <c r="F176" s="175" t="s">
        <v>2655</v>
      </c>
      <c r="G176" s="175" t="s">
        <v>2656</v>
      </c>
      <c r="H176" s="175" t="s">
        <v>2088</v>
      </c>
      <c r="I176" s="175" t="s">
        <v>2657</v>
      </c>
      <c r="J176" s="175" t="s">
        <v>2658</v>
      </c>
      <c r="K176" s="175" t="s">
        <v>2659</v>
      </c>
      <c r="L176" s="175"/>
      <c r="M176" s="175"/>
      <c r="N176" s="175" t="s">
        <v>2660</v>
      </c>
      <c r="O176" s="175" t="s">
        <v>2661</v>
      </c>
      <c r="P176" s="175" t="s">
        <v>2092</v>
      </c>
      <c r="Q176" s="175" t="s">
        <v>641</v>
      </c>
      <c r="R176" s="175"/>
      <c r="S176" s="175"/>
      <c r="T176" s="175"/>
      <c r="U176" s="175"/>
      <c r="V176" s="175"/>
      <c r="W176" s="175"/>
      <c r="X176" s="175"/>
      <c r="Y176" s="175"/>
    </row>
    <row r="177" spans="1:25">
      <c r="A177" s="174">
        <v>170</v>
      </c>
      <c r="B177" s="175" t="s">
        <v>2662</v>
      </c>
      <c r="C177" s="175" t="s">
        <v>2663</v>
      </c>
      <c r="D177" s="175"/>
      <c r="E177" s="175"/>
      <c r="F177" s="175" t="s">
        <v>2664</v>
      </c>
      <c r="G177" s="175" t="s">
        <v>2665</v>
      </c>
      <c r="H177" s="175" t="s">
        <v>2666</v>
      </c>
      <c r="I177" s="175" t="s">
        <v>2667</v>
      </c>
      <c r="J177" s="175" t="s">
        <v>2668</v>
      </c>
      <c r="K177" s="175" t="s">
        <v>2669</v>
      </c>
      <c r="L177" s="175"/>
      <c r="M177" s="175"/>
      <c r="N177" s="175" t="s">
        <v>2670</v>
      </c>
      <c r="O177" s="175" t="s">
        <v>2671</v>
      </c>
      <c r="P177" s="175" t="s">
        <v>2672</v>
      </c>
      <c r="Q177" s="175" t="s">
        <v>2673</v>
      </c>
      <c r="R177" s="175"/>
      <c r="S177" s="175"/>
      <c r="T177" s="175"/>
      <c r="U177" s="175"/>
      <c r="V177" s="175"/>
      <c r="W177" s="175"/>
      <c r="X177" s="175"/>
      <c r="Y177" s="175"/>
    </row>
    <row r="178" spans="1:25">
      <c r="A178" s="174">
        <v>171</v>
      </c>
      <c r="B178" s="175" t="s">
        <v>2674</v>
      </c>
      <c r="C178" s="175" t="s">
        <v>2675</v>
      </c>
      <c r="D178" s="175"/>
      <c r="E178" s="175"/>
      <c r="F178" s="175" t="s">
        <v>2676</v>
      </c>
      <c r="G178" s="175" t="s">
        <v>2677</v>
      </c>
      <c r="H178" s="175" t="s">
        <v>2678</v>
      </c>
      <c r="I178" s="175" t="s">
        <v>2679</v>
      </c>
      <c r="J178" s="175" t="s">
        <v>2680</v>
      </c>
      <c r="K178" s="175" t="s">
        <v>2681</v>
      </c>
      <c r="L178" s="175"/>
      <c r="M178" s="175"/>
      <c r="N178" s="175" t="s">
        <v>2682</v>
      </c>
      <c r="O178" s="175" t="s">
        <v>2683</v>
      </c>
      <c r="P178" s="175" t="s">
        <v>2684</v>
      </c>
      <c r="Q178" s="175" t="s">
        <v>2685</v>
      </c>
      <c r="R178" s="175"/>
      <c r="S178" s="175"/>
      <c r="T178" s="175"/>
      <c r="U178" s="175"/>
      <c r="V178" s="175"/>
      <c r="W178" s="175"/>
      <c r="X178" s="175"/>
      <c r="Y178" s="175"/>
    </row>
    <row r="179" spans="1:25">
      <c r="A179" s="174">
        <v>172</v>
      </c>
      <c r="B179" s="175" t="s">
        <v>2686</v>
      </c>
      <c r="C179" s="175" t="s">
        <v>2687</v>
      </c>
      <c r="D179" s="175"/>
      <c r="E179" s="175"/>
      <c r="F179" s="175" t="s">
        <v>2688</v>
      </c>
      <c r="G179" s="175" t="s">
        <v>1739</v>
      </c>
      <c r="H179" s="175" t="s">
        <v>2689</v>
      </c>
      <c r="I179" s="175" t="s">
        <v>2690</v>
      </c>
      <c r="J179" s="175" t="s">
        <v>2691</v>
      </c>
      <c r="K179" s="175" t="s">
        <v>2692</v>
      </c>
      <c r="L179" s="175"/>
      <c r="M179" s="175"/>
      <c r="N179" s="175" t="s">
        <v>2693</v>
      </c>
      <c r="O179" s="175" t="s">
        <v>2694</v>
      </c>
      <c r="P179" s="175" t="s">
        <v>2695</v>
      </c>
      <c r="Q179" s="175" t="s">
        <v>2696</v>
      </c>
      <c r="R179" s="175"/>
      <c r="S179" s="175"/>
      <c r="T179" s="175"/>
      <c r="U179" s="175"/>
      <c r="V179" s="175"/>
      <c r="W179" s="175"/>
      <c r="X179" s="175"/>
      <c r="Y179" s="175"/>
    </row>
    <row r="180" spans="1:25">
      <c r="A180" s="174">
        <v>173</v>
      </c>
      <c r="B180" s="175" t="s">
        <v>2697</v>
      </c>
      <c r="C180" s="175" t="s">
        <v>2698</v>
      </c>
      <c r="D180" s="175"/>
      <c r="E180" s="175"/>
      <c r="F180" s="175" t="s">
        <v>2169</v>
      </c>
      <c r="G180" s="175" t="s">
        <v>2699</v>
      </c>
      <c r="H180" s="175" t="s">
        <v>2700</v>
      </c>
      <c r="I180" s="175" t="s">
        <v>2701</v>
      </c>
      <c r="J180" s="175" t="s">
        <v>2702</v>
      </c>
      <c r="K180" s="175" t="s">
        <v>2703</v>
      </c>
      <c r="L180" s="175"/>
      <c r="M180" s="175"/>
      <c r="N180" s="175" t="s">
        <v>2704</v>
      </c>
      <c r="O180" s="175" t="s">
        <v>2378</v>
      </c>
      <c r="P180" s="175" t="s">
        <v>2705</v>
      </c>
      <c r="Q180" s="175" t="s">
        <v>2706</v>
      </c>
      <c r="R180" s="175"/>
      <c r="S180" s="175"/>
      <c r="T180" s="175"/>
      <c r="U180" s="175"/>
      <c r="V180" s="175"/>
      <c r="W180" s="175"/>
      <c r="X180" s="175"/>
      <c r="Y180" s="175"/>
    </row>
    <row r="181" spans="1:25">
      <c r="A181" s="174">
        <v>174</v>
      </c>
      <c r="B181" s="175" t="s">
        <v>2707</v>
      </c>
      <c r="C181" s="175" t="s">
        <v>2708</v>
      </c>
      <c r="D181" s="175"/>
      <c r="E181" s="175"/>
      <c r="F181" s="175" t="s">
        <v>2709</v>
      </c>
      <c r="G181" s="175" t="s">
        <v>1185</v>
      </c>
      <c r="H181" s="175" t="s">
        <v>2710</v>
      </c>
      <c r="I181" s="175" t="s">
        <v>2711</v>
      </c>
      <c r="J181" s="175" t="s">
        <v>2712</v>
      </c>
      <c r="K181" s="175" t="s">
        <v>2713</v>
      </c>
      <c r="L181" s="175"/>
      <c r="M181" s="175"/>
      <c r="N181" s="175" t="s">
        <v>2714</v>
      </c>
      <c r="O181" s="175" t="s">
        <v>2715</v>
      </c>
      <c r="P181" s="175" t="s">
        <v>2716</v>
      </c>
      <c r="Q181" s="175" t="s">
        <v>2717</v>
      </c>
      <c r="R181" s="175"/>
      <c r="S181" s="175"/>
      <c r="T181" s="175"/>
      <c r="U181" s="175"/>
      <c r="V181" s="175"/>
      <c r="W181" s="175"/>
      <c r="X181" s="175"/>
      <c r="Y181" s="175"/>
    </row>
    <row r="182" spans="1:25">
      <c r="A182" s="174">
        <v>175</v>
      </c>
      <c r="B182" s="175" t="s">
        <v>2718</v>
      </c>
      <c r="C182" s="175" t="s">
        <v>2719</v>
      </c>
      <c r="D182" s="175"/>
      <c r="E182" s="175"/>
      <c r="F182" s="175" t="s">
        <v>2030</v>
      </c>
      <c r="G182" s="175" t="s">
        <v>2720</v>
      </c>
      <c r="H182" s="175" t="s">
        <v>2721</v>
      </c>
      <c r="I182" s="175" t="s">
        <v>1576</v>
      </c>
      <c r="J182" s="175" t="s">
        <v>2722</v>
      </c>
      <c r="K182" s="175" t="s">
        <v>2723</v>
      </c>
      <c r="L182" s="175"/>
      <c r="M182" s="175"/>
      <c r="N182" s="175" t="s">
        <v>2033</v>
      </c>
      <c r="O182" s="175" t="s">
        <v>2724</v>
      </c>
      <c r="P182" s="175" t="s">
        <v>676</v>
      </c>
      <c r="Q182" s="175" t="s">
        <v>2725</v>
      </c>
      <c r="R182" s="175"/>
      <c r="S182" s="175"/>
      <c r="T182" s="175"/>
      <c r="U182" s="175"/>
      <c r="V182" s="175"/>
      <c r="W182" s="175"/>
      <c r="X182" s="175"/>
      <c r="Y182" s="175"/>
    </row>
    <row r="183" spans="1:25">
      <c r="A183" s="174">
        <v>176</v>
      </c>
      <c r="B183" s="175" t="s">
        <v>2726</v>
      </c>
      <c r="C183" s="175" t="s">
        <v>2727</v>
      </c>
      <c r="D183" s="175"/>
      <c r="E183" s="175"/>
      <c r="F183" s="175" t="s">
        <v>2728</v>
      </c>
      <c r="G183" s="175" t="s">
        <v>2729</v>
      </c>
      <c r="H183" s="175" t="s">
        <v>2730</v>
      </c>
      <c r="I183" s="175" t="s">
        <v>2731</v>
      </c>
      <c r="J183" s="175" t="s">
        <v>2732</v>
      </c>
      <c r="K183" s="175" t="s">
        <v>2733</v>
      </c>
      <c r="L183" s="175"/>
      <c r="M183" s="175"/>
      <c r="N183" s="175" t="s">
        <v>2734</v>
      </c>
      <c r="O183" s="175" t="s">
        <v>2735</v>
      </c>
      <c r="P183" s="175" t="s">
        <v>2736</v>
      </c>
      <c r="Q183" s="175" t="s">
        <v>2737</v>
      </c>
      <c r="R183" s="175"/>
      <c r="S183" s="175"/>
      <c r="T183" s="175"/>
      <c r="U183" s="175"/>
      <c r="V183" s="175"/>
      <c r="W183" s="175"/>
      <c r="X183" s="175"/>
      <c r="Y183" s="175"/>
    </row>
    <row r="184" spans="1:25">
      <c r="A184" s="174">
        <v>177</v>
      </c>
      <c r="B184" s="175" t="s">
        <v>2738</v>
      </c>
      <c r="C184" s="175" t="s">
        <v>2203</v>
      </c>
      <c r="D184" s="175"/>
      <c r="E184" s="175"/>
      <c r="F184" s="175" t="s">
        <v>2739</v>
      </c>
      <c r="G184" s="175" t="s">
        <v>2740</v>
      </c>
      <c r="H184" s="175" t="s">
        <v>620</v>
      </c>
      <c r="I184" s="175" t="s">
        <v>1381</v>
      </c>
      <c r="J184" s="175" t="s">
        <v>622</v>
      </c>
      <c r="K184" s="175" t="s">
        <v>2741</v>
      </c>
      <c r="L184" s="175"/>
      <c r="M184" s="175"/>
      <c r="N184" s="175" t="s">
        <v>2742</v>
      </c>
      <c r="O184" s="175" t="s">
        <v>1981</v>
      </c>
      <c r="P184" s="175" t="s">
        <v>2743</v>
      </c>
      <c r="Q184" s="175" t="s">
        <v>2744</v>
      </c>
      <c r="R184" s="175"/>
      <c r="S184" s="175"/>
      <c r="T184" s="175"/>
      <c r="U184" s="175"/>
      <c r="V184" s="175"/>
      <c r="W184" s="175"/>
      <c r="X184" s="175"/>
      <c r="Y184" s="175"/>
    </row>
    <row r="185" spans="1:25">
      <c r="A185" s="174">
        <v>178</v>
      </c>
      <c r="B185" s="175" t="s">
        <v>2745</v>
      </c>
      <c r="C185" s="175" t="s">
        <v>2746</v>
      </c>
      <c r="D185" s="175"/>
      <c r="E185" s="175"/>
      <c r="F185" s="175" t="s">
        <v>2747</v>
      </c>
      <c r="G185" s="175" t="s">
        <v>1168</v>
      </c>
      <c r="H185" s="175" t="s">
        <v>2748</v>
      </c>
      <c r="I185" s="175" t="s">
        <v>2749</v>
      </c>
      <c r="J185" s="175" t="s">
        <v>2750</v>
      </c>
      <c r="K185" s="175" t="s">
        <v>2751</v>
      </c>
      <c r="L185" s="175"/>
      <c r="M185" s="175"/>
      <c r="N185" s="175" t="s">
        <v>2752</v>
      </c>
      <c r="O185" s="175" t="s">
        <v>2753</v>
      </c>
      <c r="P185" s="175" t="s">
        <v>2754</v>
      </c>
      <c r="Q185" s="175" t="s">
        <v>2755</v>
      </c>
      <c r="R185" s="175"/>
      <c r="S185" s="175"/>
      <c r="T185" s="175"/>
      <c r="U185" s="175"/>
      <c r="V185" s="175"/>
      <c r="W185" s="175"/>
      <c r="X185" s="175"/>
      <c r="Y185" s="175"/>
    </row>
    <row r="186" spans="1:25">
      <c r="A186" s="174">
        <v>179</v>
      </c>
      <c r="B186" s="175" t="s">
        <v>2756</v>
      </c>
      <c r="C186" s="175" t="s">
        <v>2757</v>
      </c>
      <c r="D186" s="175"/>
      <c r="E186" s="175"/>
      <c r="F186" s="175" t="s">
        <v>2758</v>
      </c>
      <c r="G186" s="175" t="s">
        <v>2759</v>
      </c>
      <c r="H186" s="175" t="s">
        <v>2760</v>
      </c>
      <c r="I186" s="175" t="s">
        <v>2761</v>
      </c>
      <c r="J186" s="175" t="s">
        <v>2762</v>
      </c>
      <c r="K186" s="175" t="s">
        <v>2763</v>
      </c>
      <c r="L186" s="175"/>
      <c r="M186" s="175"/>
      <c r="N186" s="175" t="s">
        <v>2764</v>
      </c>
      <c r="O186" s="175" t="s">
        <v>2765</v>
      </c>
      <c r="P186" s="175" t="s">
        <v>2766</v>
      </c>
      <c r="Q186" s="175" t="s">
        <v>2767</v>
      </c>
      <c r="R186" s="175"/>
      <c r="S186" s="175"/>
      <c r="T186" s="175"/>
      <c r="U186" s="175"/>
      <c r="V186" s="175"/>
      <c r="W186" s="175"/>
      <c r="X186" s="175"/>
      <c r="Y186" s="175"/>
    </row>
    <row r="187" spans="1:25">
      <c r="A187" s="174">
        <v>180</v>
      </c>
      <c r="B187" s="175" t="s">
        <v>2768</v>
      </c>
      <c r="C187" s="175" t="s">
        <v>2223</v>
      </c>
      <c r="D187" s="175"/>
      <c r="E187" s="175"/>
      <c r="F187" s="175" t="s">
        <v>2769</v>
      </c>
      <c r="G187" s="175" t="s">
        <v>2770</v>
      </c>
      <c r="H187" s="175" t="s">
        <v>2771</v>
      </c>
      <c r="I187" s="175" t="s">
        <v>2772</v>
      </c>
      <c r="J187" s="175" t="s">
        <v>2773</v>
      </c>
      <c r="K187" s="175" t="s">
        <v>2774</v>
      </c>
      <c r="L187" s="175"/>
      <c r="M187" s="175"/>
      <c r="N187" s="175" t="s">
        <v>2775</v>
      </c>
      <c r="O187" s="175" t="s">
        <v>2776</v>
      </c>
      <c r="P187" s="175" t="s">
        <v>2777</v>
      </c>
      <c r="Q187" s="175" t="s">
        <v>2778</v>
      </c>
      <c r="R187" s="175"/>
      <c r="S187" s="175"/>
      <c r="T187" s="175"/>
      <c r="U187" s="175"/>
      <c r="V187" s="175"/>
      <c r="W187" s="175"/>
      <c r="X187" s="175"/>
      <c r="Y187" s="175"/>
    </row>
    <row r="188" spans="1:25">
      <c r="A188" s="174">
        <v>181</v>
      </c>
      <c r="B188" s="175" t="s">
        <v>2779</v>
      </c>
      <c r="C188" s="175" t="s">
        <v>2780</v>
      </c>
      <c r="D188" s="175"/>
      <c r="E188" s="175"/>
      <c r="F188" s="175" t="s">
        <v>2781</v>
      </c>
      <c r="G188" s="175" t="s">
        <v>2782</v>
      </c>
      <c r="H188" s="175" t="s">
        <v>2783</v>
      </c>
      <c r="I188" s="175" t="s">
        <v>2784</v>
      </c>
      <c r="J188" s="175" t="s">
        <v>2785</v>
      </c>
      <c r="K188" s="175" t="s">
        <v>2786</v>
      </c>
      <c r="L188" s="175"/>
      <c r="M188" s="175"/>
      <c r="N188" s="175" t="s">
        <v>2787</v>
      </c>
      <c r="O188" s="175" t="s">
        <v>2788</v>
      </c>
      <c r="P188" s="175" t="s">
        <v>722</v>
      </c>
      <c r="Q188" s="175" t="s">
        <v>2789</v>
      </c>
      <c r="R188" s="175"/>
      <c r="S188" s="175"/>
      <c r="T188" s="175"/>
      <c r="U188" s="175"/>
      <c r="V188" s="175"/>
      <c r="W188" s="175"/>
      <c r="X188" s="175"/>
      <c r="Y188" s="175"/>
    </row>
    <row r="189" spans="1:25">
      <c r="A189" s="174">
        <v>182</v>
      </c>
      <c r="B189" s="175" t="s">
        <v>2790</v>
      </c>
      <c r="C189" s="175" t="s">
        <v>2791</v>
      </c>
      <c r="D189" s="175"/>
      <c r="E189" s="175"/>
      <c r="F189" s="175" t="s">
        <v>2052</v>
      </c>
      <c r="G189" s="175" t="s">
        <v>2792</v>
      </c>
      <c r="H189" s="175" t="s">
        <v>2793</v>
      </c>
      <c r="I189" s="175" t="s">
        <v>1893</v>
      </c>
      <c r="J189" s="175" t="s">
        <v>2794</v>
      </c>
      <c r="K189" s="175" t="s">
        <v>2795</v>
      </c>
      <c r="L189" s="175"/>
      <c r="M189" s="175"/>
      <c r="N189" s="175" t="s">
        <v>2057</v>
      </c>
      <c r="O189" s="175" t="s">
        <v>2796</v>
      </c>
      <c r="P189" s="175" t="s">
        <v>2797</v>
      </c>
      <c r="Q189" s="175" t="s">
        <v>2150</v>
      </c>
      <c r="R189" s="175"/>
      <c r="S189" s="175"/>
      <c r="T189" s="175"/>
      <c r="U189" s="175"/>
      <c r="V189" s="175"/>
      <c r="W189" s="175"/>
      <c r="X189" s="175"/>
      <c r="Y189" s="175"/>
    </row>
    <row r="190" spans="1:25">
      <c r="A190" s="174">
        <v>183</v>
      </c>
      <c r="B190" s="175" t="s">
        <v>2798</v>
      </c>
      <c r="C190" s="175" t="s">
        <v>2799</v>
      </c>
      <c r="D190" s="175"/>
      <c r="E190" s="175"/>
      <c r="F190" s="175" t="s">
        <v>1822</v>
      </c>
      <c r="G190" s="175" t="s">
        <v>2800</v>
      </c>
      <c r="H190" s="175" t="s">
        <v>2801</v>
      </c>
      <c r="I190" s="175" t="s">
        <v>2802</v>
      </c>
      <c r="J190" s="175" t="s">
        <v>2803</v>
      </c>
      <c r="K190" s="175" t="s">
        <v>2804</v>
      </c>
      <c r="L190" s="175"/>
      <c r="M190" s="175"/>
      <c r="N190" s="175" t="s">
        <v>2805</v>
      </c>
      <c r="O190" s="175" t="s">
        <v>2806</v>
      </c>
      <c r="P190" s="175" t="s">
        <v>2807</v>
      </c>
      <c r="Q190" s="175" t="s">
        <v>2808</v>
      </c>
      <c r="R190" s="175"/>
      <c r="S190" s="175"/>
      <c r="T190" s="175"/>
      <c r="U190" s="175"/>
      <c r="V190" s="175"/>
      <c r="W190" s="175"/>
      <c r="X190" s="175"/>
      <c r="Y190" s="175"/>
    </row>
    <row r="191" spans="1:25">
      <c r="A191" s="174">
        <v>184</v>
      </c>
      <c r="B191" s="175" t="s">
        <v>2809</v>
      </c>
      <c r="C191" s="175" t="s">
        <v>2810</v>
      </c>
      <c r="D191" s="175"/>
      <c r="E191" s="175"/>
      <c r="F191" s="175" t="s">
        <v>2811</v>
      </c>
      <c r="G191" s="175" t="s">
        <v>2812</v>
      </c>
      <c r="H191" s="175" t="s">
        <v>2813</v>
      </c>
      <c r="I191" s="175" t="s">
        <v>2814</v>
      </c>
      <c r="J191" s="175" t="s">
        <v>2815</v>
      </c>
      <c r="K191" s="175" t="s">
        <v>2816</v>
      </c>
      <c r="L191" s="175"/>
      <c r="M191" s="175"/>
      <c r="N191" s="175" t="s">
        <v>2817</v>
      </c>
      <c r="O191" s="175" t="s">
        <v>2818</v>
      </c>
      <c r="P191" s="175" t="s">
        <v>2819</v>
      </c>
      <c r="Q191" s="175" t="s">
        <v>2820</v>
      </c>
      <c r="R191" s="175"/>
      <c r="S191" s="175"/>
      <c r="T191" s="175"/>
      <c r="U191" s="175"/>
      <c r="V191" s="175"/>
      <c r="W191" s="175"/>
      <c r="X191" s="175"/>
      <c r="Y191" s="175"/>
    </row>
    <row r="192" spans="1:25">
      <c r="A192" s="174">
        <v>185</v>
      </c>
      <c r="B192" s="175" t="s">
        <v>2821</v>
      </c>
      <c r="C192" s="175" t="s">
        <v>2822</v>
      </c>
      <c r="D192" s="175"/>
      <c r="E192" s="175"/>
      <c r="F192" s="175" t="s">
        <v>2823</v>
      </c>
      <c r="G192" s="175" t="s">
        <v>2824</v>
      </c>
      <c r="H192" s="175" t="s">
        <v>1902</v>
      </c>
      <c r="I192" s="175" t="s">
        <v>2825</v>
      </c>
      <c r="J192" s="175" t="s">
        <v>2826</v>
      </c>
      <c r="K192" s="175" t="s">
        <v>2827</v>
      </c>
      <c r="L192" s="175"/>
      <c r="M192" s="175"/>
      <c r="N192" s="175" t="s">
        <v>2828</v>
      </c>
      <c r="O192" s="175" t="s">
        <v>2829</v>
      </c>
      <c r="P192" s="175" t="s">
        <v>2830</v>
      </c>
      <c r="Q192" s="175" t="s">
        <v>2674</v>
      </c>
      <c r="R192" s="175"/>
      <c r="S192" s="175"/>
      <c r="T192" s="175"/>
      <c r="U192" s="175"/>
      <c r="V192" s="175"/>
      <c r="W192" s="175"/>
      <c r="X192" s="175"/>
      <c r="Y192" s="175"/>
    </row>
    <row r="193" spans="1:25">
      <c r="A193" s="174">
        <v>186</v>
      </c>
      <c r="B193" s="175" t="s">
        <v>2831</v>
      </c>
      <c r="C193" s="175" t="s">
        <v>2832</v>
      </c>
      <c r="D193" s="175"/>
      <c r="E193" s="175"/>
      <c r="F193" s="175" t="s">
        <v>2832</v>
      </c>
      <c r="G193" s="175" t="s">
        <v>1184</v>
      </c>
      <c r="H193" s="175" t="s">
        <v>2833</v>
      </c>
      <c r="I193" s="175" t="s">
        <v>2834</v>
      </c>
      <c r="J193" s="175" t="s">
        <v>2835</v>
      </c>
      <c r="K193" s="175" t="s">
        <v>2836</v>
      </c>
      <c r="L193" s="175"/>
      <c r="M193" s="175"/>
      <c r="N193" s="175" t="s">
        <v>2837</v>
      </c>
      <c r="O193" s="175" t="s">
        <v>2067</v>
      </c>
      <c r="P193" s="175" t="s">
        <v>2838</v>
      </c>
      <c r="Q193" s="175" t="s">
        <v>2686</v>
      </c>
      <c r="R193" s="175"/>
      <c r="S193" s="175"/>
      <c r="T193" s="175"/>
      <c r="U193" s="175"/>
      <c r="V193" s="175"/>
      <c r="W193" s="175"/>
      <c r="X193" s="175"/>
      <c r="Y193" s="175"/>
    </row>
    <row r="194" spans="1:25">
      <c r="A194" s="174">
        <v>187</v>
      </c>
      <c r="B194" s="175" t="s">
        <v>2839</v>
      </c>
      <c r="C194" s="175" t="s">
        <v>2276</v>
      </c>
      <c r="D194" s="175"/>
      <c r="E194" s="175"/>
      <c r="F194" s="175" t="s">
        <v>2276</v>
      </c>
      <c r="G194" s="175" t="s">
        <v>1352</v>
      </c>
      <c r="H194" s="175" t="s">
        <v>2840</v>
      </c>
      <c r="I194" s="175" t="s">
        <v>2161</v>
      </c>
      <c r="J194" s="175" t="s">
        <v>2841</v>
      </c>
      <c r="K194" s="175" t="s">
        <v>706</v>
      </c>
      <c r="L194" s="175"/>
      <c r="M194" s="175"/>
      <c r="N194" s="175" t="s">
        <v>2842</v>
      </c>
      <c r="O194" s="175" t="s">
        <v>2843</v>
      </c>
      <c r="P194" s="175" t="s">
        <v>2844</v>
      </c>
      <c r="Q194" s="175" t="s">
        <v>2167</v>
      </c>
      <c r="R194" s="175"/>
      <c r="S194" s="175"/>
      <c r="T194" s="175"/>
      <c r="U194" s="175"/>
      <c r="V194" s="175"/>
      <c r="W194" s="175"/>
      <c r="X194" s="175"/>
      <c r="Y194" s="175"/>
    </row>
    <row r="195" spans="1:25">
      <c r="A195" s="174">
        <v>188</v>
      </c>
      <c r="B195" s="175" t="s">
        <v>2845</v>
      </c>
      <c r="C195" s="175" t="s">
        <v>2846</v>
      </c>
      <c r="D195" s="175"/>
      <c r="E195" s="175"/>
      <c r="F195" s="175" t="s">
        <v>2846</v>
      </c>
      <c r="G195" s="175" t="s">
        <v>1049</v>
      </c>
      <c r="H195" s="175" t="s">
        <v>1924</v>
      </c>
      <c r="I195" s="175" t="s">
        <v>2847</v>
      </c>
      <c r="J195" s="175" t="s">
        <v>2848</v>
      </c>
      <c r="K195" s="175" t="s">
        <v>2849</v>
      </c>
      <c r="L195" s="175"/>
      <c r="M195" s="175"/>
      <c r="N195" s="175" t="s">
        <v>2850</v>
      </c>
      <c r="O195" s="175" t="s">
        <v>2851</v>
      </c>
      <c r="P195" s="175" t="s">
        <v>2852</v>
      </c>
      <c r="Q195" s="175" t="s">
        <v>2853</v>
      </c>
      <c r="R195" s="175"/>
      <c r="S195" s="175"/>
      <c r="T195" s="175"/>
      <c r="U195" s="175"/>
      <c r="V195" s="175"/>
      <c r="W195" s="175"/>
      <c r="X195" s="175"/>
      <c r="Y195" s="175"/>
    </row>
    <row r="196" spans="1:25">
      <c r="A196" s="174">
        <v>189</v>
      </c>
      <c r="B196" s="175" t="s">
        <v>2854</v>
      </c>
      <c r="C196" s="175" t="s">
        <v>2855</v>
      </c>
      <c r="D196" s="175"/>
      <c r="E196" s="175"/>
      <c r="F196" s="175" t="s">
        <v>2082</v>
      </c>
      <c r="G196" s="175" t="s">
        <v>2856</v>
      </c>
      <c r="H196" s="175" t="s">
        <v>2857</v>
      </c>
      <c r="I196" s="175" t="s">
        <v>2858</v>
      </c>
      <c r="J196" s="175" t="s">
        <v>2859</v>
      </c>
      <c r="K196" s="175" t="s">
        <v>2860</v>
      </c>
      <c r="L196" s="175"/>
      <c r="M196" s="175"/>
      <c r="N196" s="175" t="s">
        <v>2861</v>
      </c>
      <c r="O196" s="175" t="s">
        <v>2862</v>
      </c>
      <c r="P196" s="175" t="s">
        <v>2863</v>
      </c>
      <c r="Q196" s="175" t="s">
        <v>2864</v>
      </c>
      <c r="R196" s="175"/>
      <c r="S196" s="175"/>
      <c r="T196" s="175"/>
      <c r="U196" s="175"/>
      <c r="V196" s="175"/>
      <c r="W196" s="175"/>
      <c r="X196" s="175"/>
      <c r="Y196" s="175"/>
    </row>
    <row r="197" spans="1:25">
      <c r="A197" s="174">
        <v>190</v>
      </c>
      <c r="B197" s="175" t="s">
        <v>1853</v>
      </c>
      <c r="C197" s="175" t="s">
        <v>2865</v>
      </c>
      <c r="D197" s="175"/>
      <c r="E197" s="175"/>
      <c r="F197" s="175" t="s">
        <v>2298</v>
      </c>
      <c r="G197" s="175" t="s">
        <v>2866</v>
      </c>
      <c r="H197" s="175" t="s">
        <v>2300</v>
      </c>
      <c r="I197" s="175" t="s">
        <v>2867</v>
      </c>
      <c r="J197" s="175" t="s">
        <v>2868</v>
      </c>
      <c r="K197" s="175" t="s">
        <v>2869</v>
      </c>
      <c r="L197" s="175"/>
      <c r="M197" s="175"/>
      <c r="N197" s="175" t="s">
        <v>2870</v>
      </c>
      <c r="O197" s="175" t="s">
        <v>2871</v>
      </c>
      <c r="P197" s="175" t="s">
        <v>2872</v>
      </c>
      <c r="Q197" s="175" t="s">
        <v>2873</v>
      </c>
      <c r="R197" s="175"/>
      <c r="S197" s="175"/>
      <c r="T197" s="175"/>
      <c r="U197" s="175"/>
      <c r="V197" s="175"/>
      <c r="W197" s="175"/>
      <c r="X197" s="175"/>
      <c r="Y197" s="175"/>
    </row>
    <row r="198" spans="1:25">
      <c r="A198" s="174">
        <v>191</v>
      </c>
      <c r="B198" s="175" t="s">
        <v>2874</v>
      </c>
      <c r="C198" s="175" t="s">
        <v>1215</v>
      </c>
      <c r="D198" s="175"/>
      <c r="E198" s="175"/>
      <c r="F198" s="175" t="s">
        <v>2875</v>
      </c>
      <c r="G198" s="175" t="s">
        <v>1217</v>
      </c>
      <c r="H198" s="175" t="s">
        <v>2876</v>
      </c>
      <c r="I198" s="175" t="s">
        <v>1218</v>
      </c>
      <c r="J198" s="175" t="s">
        <v>2877</v>
      </c>
      <c r="K198" s="175" t="s">
        <v>2878</v>
      </c>
      <c r="L198" s="175"/>
      <c r="M198" s="175"/>
      <c r="N198" s="175" t="s">
        <v>2879</v>
      </c>
      <c r="O198" s="175" t="s">
        <v>2880</v>
      </c>
      <c r="P198" s="175" t="s">
        <v>2881</v>
      </c>
      <c r="Q198" s="175" t="s">
        <v>2882</v>
      </c>
      <c r="R198" s="175"/>
      <c r="S198" s="175"/>
      <c r="T198" s="175"/>
      <c r="U198" s="175"/>
      <c r="V198" s="175"/>
      <c r="W198" s="175"/>
      <c r="X198" s="175"/>
      <c r="Y198" s="175"/>
    </row>
    <row r="199" spans="1:25">
      <c r="A199" s="174">
        <v>192</v>
      </c>
      <c r="B199" s="175" t="s">
        <v>2883</v>
      </c>
      <c r="C199" s="175" t="s">
        <v>2884</v>
      </c>
      <c r="D199" s="175"/>
      <c r="E199" s="175"/>
      <c r="F199" s="175" t="s">
        <v>2885</v>
      </c>
      <c r="G199" s="175" t="s">
        <v>2886</v>
      </c>
      <c r="H199" s="175" t="s">
        <v>2887</v>
      </c>
      <c r="I199" s="175" t="s">
        <v>2888</v>
      </c>
      <c r="J199" s="175" t="s">
        <v>2889</v>
      </c>
      <c r="K199" s="175" t="s">
        <v>2890</v>
      </c>
      <c r="L199" s="175"/>
      <c r="M199" s="175"/>
      <c r="N199" s="175" t="s">
        <v>2891</v>
      </c>
      <c r="O199" s="175" t="s">
        <v>2892</v>
      </c>
      <c r="P199" s="175" t="s">
        <v>2893</v>
      </c>
      <c r="Q199" s="175" t="s">
        <v>2894</v>
      </c>
      <c r="R199" s="175"/>
      <c r="S199" s="175"/>
      <c r="T199" s="175"/>
      <c r="U199" s="175"/>
      <c r="V199" s="175"/>
      <c r="W199" s="175"/>
      <c r="X199" s="175"/>
      <c r="Y199" s="175"/>
    </row>
    <row r="200" spans="1:25">
      <c r="A200" s="174">
        <v>193</v>
      </c>
      <c r="B200" s="175" t="s">
        <v>2895</v>
      </c>
      <c r="C200" s="175" t="s">
        <v>2896</v>
      </c>
      <c r="D200" s="175"/>
      <c r="E200" s="175"/>
      <c r="F200" s="175" t="s">
        <v>1854</v>
      </c>
      <c r="G200" s="175" t="s">
        <v>2091</v>
      </c>
      <c r="H200" s="175" t="s">
        <v>2897</v>
      </c>
      <c r="I200" s="175" t="s">
        <v>2898</v>
      </c>
      <c r="J200" s="175" t="s">
        <v>2899</v>
      </c>
      <c r="K200" s="175" t="s">
        <v>2900</v>
      </c>
      <c r="L200" s="175"/>
      <c r="M200" s="175"/>
      <c r="N200" s="175" t="s">
        <v>2901</v>
      </c>
      <c r="O200" s="175" t="s">
        <v>2097</v>
      </c>
      <c r="P200" s="175" t="s">
        <v>2902</v>
      </c>
      <c r="Q200" s="175" t="s">
        <v>2903</v>
      </c>
      <c r="R200" s="175"/>
      <c r="S200" s="175"/>
      <c r="T200" s="175"/>
      <c r="U200" s="175"/>
      <c r="V200" s="175"/>
      <c r="W200" s="175"/>
      <c r="X200" s="175"/>
      <c r="Y200" s="175"/>
    </row>
    <row r="201" spans="1:25">
      <c r="A201" s="174">
        <v>194</v>
      </c>
      <c r="B201" s="175" t="s">
        <v>2904</v>
      </c>
      <c r="C201" s="175" t="s">
        <v>2905</v>
      </c>
      <c r="D201" s="175"/>
      <c r="E201" s="175"/>
      <c r="F201" s="175" t="s">
        <v>2906</v>
      </c>
      <c r="G201" s="175" t="s">
        <v>2907</v>
      </c>
      <c r="H201" s="175" t="s">
        <v>2908</v>
      </c>
      <c r="I201" s="175" t="s">
        <v>2909</v>
      </c>
      <c r="J201" s="175" t="s">
        <v>2910</v>
      </c>
      <c r="K201" s="175" t="s">
        <v>2911</v>
      </c>
      <c r="L201" s="175"/>
      <c r="M201" s="175"/>
      <c r="N201" s="175" t="s">
        <v>2912</v>
      </c>
      <c r="O201" s="175" t="s">
        <v>2913</v>
      </c>
      <c r="P201" s="175" t="s">
        <v>2914</v>
      </c>
      <c r="Q201" s="175" t="s">
        <v>2915</v>
      </c>
      <c r="R201" s="175"/>
      <c r="S201" s="175"/>
      <c r="T201" s="175"/>
      <c r="U201" s="175"/>
      <c r="V201" s="175"/>
      <c r="W201" s="175"/>
      <c r="X201" s="175"/>
      <c r="Y201" s="175"/>
    </row>
    <row r="202" spans="1:25">
      <c r="A202" s="174">
        <v>195</v>
      </c>
      <c r="B202" s="175" t="s">
        <v>2916</v>
      </c>
      <c r="C202" s="175" t="s">
        <v>2917</v>
      </c>
      <c r="D202" s="175"/>
      <c r="E202" s="175"/>
      <c r="F202" s="175" t="s">
        <v>2918</v>
      </c>
      <c r="G202" s="175" t="s">
        <v>2919</v>
      </c>
      <c r="H202" s="175" t="s">
        <v>2920</v>
      </c>
      <c r="I202" s="175" t="s">
        <v>2921</v>
      </c>
      <c r="J202" s="175" t="s">
        <v>2922</v>
      </c>
      <c r="K202" s="175" t="s">
        <v>2923</v>
      </c>
      <c r="L202" s="175"/>
      <c r="M202" s="175"/>
      <c r="N202" s="175" t="s">
        <v>2924</v>
      </c>
      <c r="O202" s="175" t="s">
        <v>2925</v>
      </c>
      <c r="P202" s="175" t="s">
        <v>2926</v>
      </c>
      <c r="Q202" s="175" t="s">
        <v>2927</v>
      </c>
      <c r="R202" s="175"/>
      <c r="S202" s="175"/>
      <c r="T202" s="175"/>
      <c r="U202" s="175"/>
      <c r="V202" s="175"/>
      <c r="W202" s="175"/>
      <c r="X202" s="175"/>
      <c r="Y202" s="175"/>
    </row>
    <row r="203" spans="1:25">
      <c r="A203" s="174">
        <v>196</v>
      </c>
      <c r="B203" s="175" t="s">
        <v>2928</v>
      </c>
      <c r="C203" s="175" t="s">
        <v>2929</v>
      </c>
      <c r="D203" s="175"/>
      <c r="E203" s="175"/>
      <c r="F203" s="175" t="s">
        <v>2112</v>
      </c>
      <c r="G203" s="175" t="s">
        <v>2930</v>
      </c>
      <c r="H203" s="175" t="s">
        <v>2931</v>
      </c>
      <c r="I203" s="175" t="s">
        <v>2227</v>
      </c>
      <c r="J203" s="175" t="s">
        <v>2932</v>
      </c>
      <c r="K203" s="175" t="s">
        <v>2933</v>
      </c>
      <c r="L203" s="175"/>
      <c r="M203" s="175"/>
      <c r="N203" s="175" t="s">
        <v>2934</v>
      </c>
      <c r="O203" s="175" t="s">
        <v>2935</v>
      </c>
      <c r="P203" s="175" t="s">
        <v>2936</v>
      </c>
      <c r="Q203" s="175" t="s">
        <v>2232</v>
      </c>
      <c r="R203" s="175"/>
      <c r="S203" s="175"/>
      <c r="T203" s="175"/>
      <c r="U203" s="175"/>
      <c r="V203" s="175"/>
      <c r="W203" s="175"/>
      <c r="X203" s="175"/>
      <c r="Y203" s="175"/>
    </row>
    <row r="204" spans="1:25">
      <c r="A204" s="174">
        <v>197</v>
      </c>
      <c r="B204" s="175" t="s">
        <v>2937</v>
      </c>
      <c r="C204" s="175" t="s">
        <v>2938</v>
      </c>
      <c r="D204" s="175"/>
      <c r="E204" s="175"/>
      <c r="F204" s="175" t="s">
        <v>2349</v>
      </c>
      <c r="G204" s="175" t="s">
        <v>2939</v>
      </c>
      <c r="H204" s="175" t="s">
        <v>2940</v>
      </c>
      <c r="I204" s="175" t="s">
        <v>2941</v>
      </c>
      <c r="J204" s="175" t="s">
        <v>2942</v>
      </c>
      <c r="K204" s="175" t="s">
        <v>2943</v>
      </c>
      <c r="L204" s="175"/>
      <c r="M204" s="175"/>
      <c r="N204" s="175" t="s">
        <v>2944</v>
      </c>
      <c r="O204" s="175" t="s">
        <v>2945</v>
      </c>
      <c r="P204" s="175" t="s">
        <v>2946</v>
      </c>
      <c r="Q204" s="175" t="s">
        <v>2947</v>
      </c>
      <c r="R204" s="175"/>
      <c r="S204" s="175"/>
      <c r="T204" s="175"/>
      <c r="U204" s="175"/>
      <c r="V204" s="175"/>
      <c r="W204" s="175"/>
      <c r="X204" s="175"/>
      <c r="Y204" s="175"/>
    </row>
    <row r="205" spans="1:25">
      <c r="A205" s="174">
        <v>198</v>
      </c>
      <c r="B205" s="175" t="s">
        <v>2948</v>
      </c>
      <c r="C205" s="175" t="s">
        <v>1823</v>
      </c>
      <c r="D205" s="175"/>
      <c r="E205" s="175"/>
      <c r="F205" s="175" t="s">
        <v>2949</v>
      </c>
      <c r="G205" s="175" t="s">
        <v>1580</v>
      </c>
      <c r="H205" s="175" t="s">
        <v>2950</v>
      </c>
      <c r="I205" s="175" t="s">
        <v>1825</v>
      </c>
      <c r="J205" s="175" t="s">
        <v>2951</v>
      </c>
      <c r="K205" s="175" t="s">
        <v>1826</v>
      </c>
      <c r="L205" s="175"/>
      <c r="M205" s="175"/>
      <c r="N205" s="175" t="s">
        <v>2952</v>
      </c>
      <c r="O205" s="175" t="s">
        <v>1828</v>
      </c>
      <c r="P205" s="175" t="s">
        <v>2953</v>
      </c>
      <c r="Q205" s="175" t="s">
        <v>1830</v>
      </c>
      <c r="R205" s="175"/>
      <c r="S205" s="175"/>
      <c r="T205" s="175"/>
      <c r="U205" s="175"/>
      <c r="V205" s="175"/>
      <c r="W205" s="175"/>
      <c r="X205" s="175"/>
      <c r="Y205" s="175"/>
    </row>
    <row r="206" spans="1:25">
      <c r="A206" s="174">
        <v>199</v>
      </c>
      <c r="B206" s="175" t="s">
        <v>2370</v>
      </c>
      <c r="C206" s="175" t="s">
        <v>2954</v>
      </c>
      <c r="D206" s="175"/>
      <c r="E206" s="175"/>
      <c r="F206" s="175" t="s">
        <v>2955</v>
      </c>
      <c r="G206" s="175" t="s">
        <v>2956</v>
      </c>
      <c r="H206" s="175" t="s">
        <v>2957</v>
      </c>
      <c r="I206" s="175" t="s">
        <v>1956</v>
      </c>
      <c r="J206" s="175" t="s">
        <v>2958</v>
      </c>
      <c r="K206" s="175" t="s">
        <v>2959</v>
      </c>
      <c r="L206" s="175"/>
      <c r="M206" s="175"/>
      <c r="N206" s="175" t="s">
        <v>2960</v>
      </c>
      <c r="O206" s="175" t="s">
        <v>2961</v>
      </c>
      <c r="P206" s="175" t="s">
        <v>2962</v>
      </c>
      <c r="Q206" s="175" t="s">
        <v>2963</v>
      </c>
      <c r="R206" s="175"/>
      <c r="S206" s="175"/>
      <c r="T206" s="175"/>
      <c r="U206" s="175"/>
      <c r="V206" s="175"/>
      <c r="W206" s="175"/>
      <c r="X206" s="175"/>
      <c r="Y206" s="175"/>
    </row>
    <row r="207" spans="1:25">
      <c r="A207" s="174">
        <v>200</v>
      </c>
      <c r="B207" s="175" t="s">
        <v>2964</v>
      </c>
      <c r="C207" s="175" t="s">
        <v>2965</v>
      </c>
      <c r="D207" s="175"/>
      <c r="E207" s="175"/>
      <c r="F207" s="175" t="s">
        <v>2371</v>
      </c>
      <c r="G207" s="175" t="s">
        <v>1359</v>
      </c>
      <c r="H207" s="175" t="s">
        <v>2966</v>
      </c>
      <c r="I207" s="175" t="s">
        <v>2967</v>
      </c>
      <c r="J207" s="175" t="s">
        <v>2968</v>
      </c>
      <c r="K207" s="175" t="s">
        <v>2969</v>
      </c>
      <c r="L207" s="175"/>
      <c r="M207" s="175"/>
      <c r="N207" s="175" t="s">
        <v>2970</v>
      </c>
      <c r="O207" s="175" t="s">
        <v>2971</v>
      </c>
      <c r="P207" s="175" t="s">
        <v>2972</v>
      </c>
      <c r="Q207" s="175" t="s">
        <v>2973</v>
      </c>
      <c r="R207" s="175"/>
      <c r="S207" s="175"/>
      <c r="T207" s="175"/>
      <c r="U207" s="175"/>
      <c r="V207" s="175"/>
      <c r="W207" s="175"/>
      <c r="X207" s="175"/>
      <c r="Y207" s="175"/>
    </row>
    <row r="208" spans="1:25">
      <c r="A208" s="174">
        <v>201</v>
      </c>
      <c r="B208" s="175" t="s">
        <v>2974</v>
      </c>
      <c r="C208" s="175" t="s">
        <v>2975</v>
      </c>
      <c r="D208" s="175"/>
      <c r="E208" s="175"/>
      <c r="F208" s="175" t="s">
        <v>2976</v>
      </c>
      <c r="G208" s="175" t="s">
        <v>1385</v>
      </c>
      <c r="H208" s="175" t="s">
        <v>1466</v>
      </c>
      <c r="I208" s="175" t="s">
        <v>2977</v>
      </c>
      <c r="J208" s="175" t="s">
        <v>2978</v>
      </c>
      <c r="K208" s="175" t="s">
        <v>2979</v>
      </c>
      <c r="L208" s="175"/>
      <c r="M208" s="175"/>
      <c r="N208" s="175" t="s">
        <v>2980</v>
      </c>
      <c r="O208" s="175" t="s">
        <v>2981</v>
      </c>
      <c r="P208" s="175" t="s">
        <v>2982</v>
      </c>
      <c r="Q208" s="175" t="s">
        <v>2983</v>
      </c>
      <c r="R208" s="175"/>
      <c r="S208" s="175"/>
      <c r="T208" s="175"/>
      <c r="U208" s="175"/>
      <c r="V208" s="175"/>
      <c r="W208" s="175"/>
      <c r="X208" s="175"/>
      <c r="Y208" s="175"/>
    </row>
    <row r="209" spans="1:25">
      <c r="A209" s="174">
        <v>202</v>
      </c>
      <c r="B209" s="175" t="s">
        <v>2984</v>
      </c>
      <c r="C209" s="175" t="s">
        <v>2985</v>
      </c>
      <c r="D209" s="175"/>
      <c r="E209" s="175"/>
      <c r="F209" s="175" t="s">
        <v>2127</v>
      </c>
      <c r="G209" s="175" t="s">
        <v>2986</v>
      </c>
      <c r="H209" s="175" t="s">
        <v>2987</v>
      </c>
      <c r="I209" s="175" t="s">
        <v>2988</v>
      </c>
      <c r="J209" s="175" t="s">
        <v>2989</v>
      </c>
      <c r="K209" s="175" t="s">
        <v>2990</v>
      </c>
      <c r="L209" s="175"/>
      <c r="M209" s="175"/>
      <c r="N209" s="175" t="s">
        <v>2133</v>
      </c>
      <c r="O209" s="175" t="s">
        <v>2991</v>
      </c>
      <c r="P209" s="175" t="s">
        <v>2992</v>
      </c>
      <c r="Q209" s="175" t="s">
        <v>2993</v>
      </c>
      <c r="R209" s="175"/>
      <c r="S209" s="175"/>
      <c r="T209" s="175"/>
      <c r="U209" s="175"/>
      <c r="V209" s="175"/>
      <c r="W209" s="175"/>
      <c r="X209" s="175"/>
      <c r="Y209" s="175"/>
    </row>
    <row r="210" spans="1:25">
      <c r="A210" s="174">
        <v>203</v>
      </c>
      <c r="B210" s="175" t="s">
        <v>2994</v>
      </c>
      <c r="C210" s="175" t="s">
        <v>2995</v>
      </c>
      <c r="D210" s="175"/>
      <c r="E210" s="175"/>
      <c r="F210" s="175" t="s">
        <v>1664</v>
      </c>
      <c r="G210" s="175" t="s">
        <v>2996</v>
      </c>
      <c r="H210" s="175" t="s">
        <v>2997</v>
      </c>
      <c r="I210" s="175" t="s">
        <v>2998</v>
      </c>
      <c r="J210" s="175" t="s">
        <v>2999</v>
      </c>
      <c r="K210" s="175" t="s">
        <v>3000</v>
      </c>
      <c r="L210" s="175"/>
      <c r="M210" s="175"/>
      <c r="N210" s="175" t="s">
        <v>3001</v>
      </c>
      <c r="O210" s="175" t="s">
        <v>3002</v>
      </c>
      <c r="P210" s="175" t="s">
        <v>3003</v>
      </c>
      <c r="Q210" s="175" t="s">
        <v>3004</v>
      </c>
      <c r="R210" s="175"/>
      <c r="S210" s="175"/>
      <c r="T210" s="175"/>
      <c r="U210" s="175"/>
      <c r="V210" s="175"/>
      <c r="W210" s="175"/>
      <c r="X210" s="175"/>
      <c r="Y210" s="175"/>
    </row>
    <row r="211" spans="1:25">
      <c r="A211" s="174">
        <v>204</v>
      </c>
      <c r="B211" s="175" t="s">
        <v>3005</v>
      </c>
      <c r="C211" s="175" t="s">
        <v>1831</v>
      </c>
      <c r="D211" s="175"/>
      <c r="E211" s="175"/>
      <c r="F211" s="175" t="s">
        <v>3006</v>
      </c>
      <c r="G211" s="175" t="s">
        <v>1833</v>
      </c>
      <c r="H211" s="175" t="s">
        <v>3007</v>
      </c>
      <c r="I211" s="175" t="s">
        <v>1835</v>
      </c>
      <c r="J211" s="175" t="s">
        <v>3008</v>
      </c>
      <c r="K211" s="175" t="s">
        <v>1837</v>
      </c>
      <c r="L211" s="175"/>
      <c r="M211" s="175"/>
      <c r="N211" s="175" t="s">
        <v>3009</v>
      </c>
      <c r="O211" s="175" t="s">
        <v>1839</v>
      </c>
      <c r="P211" s="175" t="s">
        <v>3010</v>
      </c>
      <c r="Q211" s="175" t="s">
        <v>1841</v>
      </c>
      <c r="R211" s="175"/>
      <c r="S211" s="175"/>
      <c r="T211" s="175"/>
      <c r="U211" s="175"/>
      <c r="V211" s="175"/>
      <c r="W211" s="175"/>
      <c r="X211" s="175"/>
      <c r="Y211" s="175"/>
    </row>
    <row r="212" spans="1:25">
      <c r="A212" s="174">
        <v>205</v>
      </c>
      <c r="B212" s="175" t="s">
        <v>3011</v>
      </c>
      <c r="C212" s="175" t="s">
        <v>3012</v>
      </c>
      <c r="D212" s="175"/>
      <c r="E212" s="175"/>
      <c r="F212" s="175" t="s">
        <v>3013</v>
      </c>
      <c r="G212" s="175" t="s">
        <v>3014</v>
      </c>
      <c r="H212" s="175" t="s">
        <v>3015</v>
      </c>
      <c r="I212" s="175" t="s">
        <v>1451</v>
      </c>
      <c r="J212" s="175" t="s">
        <v>3016</v>
      </c>
      <c r="K212" s="175" t="s">
        <v>3017</v>
      </c>
      <c r="L212" s="175"/>
      <c r="M212" s="175"/>
      <c r="N212" s="175" t="s">
        <v>3018</v>
      </c>
      <c r="O212" s="175" t="s">
        <v>3019</v>
      </c>
      <c r="P212" s="175" t="s">
        <v>3020</v>
      </c>
      <c r="Q212" s="175" t="s">
        <v>3021</v>
      </c>
      <c r="R212" s="175"/>
      <c r="S212" s="175"/>
      <c r="T212" s="175"/>
      <c r="U212" s="175"/>
      <c r="V212" s="175"/>
      <c r="W212" s="175"/>
      <c r="X212" s="175"/>
      <c r="Y212" s="175"/>
    </row>
    <row r="213" spans="1:25">
      <c r="A213" s="174">
        <v>206</v>
      </c>
      <c r="B213" s="175" t="s">
        <v>3022</v>
      </c>
      <c r="C213" s="175" t="s">
        <v>3023</v>
      </c>
      <c r="D213" s="175"/>
      <c r="E213" s="175"/>
      <c r="F213" s="175" t="s">
        <v>3024</v>
      </c>
      <c r="G213" s="175" t="s">
        <v>3025</v>
      </c>
      <c r="H213" s="175" t="s">
        <v>3026</v>
      </c>
      <c r="I213" s="175" t="s">
        <v>3027</v>
      </c>
      <c r="J213" s="175" t="s">
        <v>3028</v>
      </c>
      <c r="K213" s="175" t="s">
        <v>3029</v>
      </c>
      <c r="L213" s="175"/>
      <c r="M213" s="175"/>
      <c r="N213" s="175" t="s">
        <v>3030</v>
      </c>
      <c r="O213" s="175" t="s">
        <v>3031</v>
      </c>
      <c r="P213" s="175" t="s">
        <v>3032</v>
      </c>
      <c r="Q213" s="175" t="s">
        <v>3033</v>
      </c>
      <c r="R213" s="175"/>
      <c r="S213" s="175"/>
      <c r="T213" s="175"/>
      <c r="U213" s="175"/>
      <c r="V213" s="175"/>
      <c r="W213" s="175"/>
      <c r="X213" s="175"/>
      <c r="Y213" s="175"/>
    </row>
    <row r="214" spans="1:25">
      <c r="A214" s="174">
        <v>207</v>
      </c>
      <c r="B214" s="175" t="s">
        <v>3034</v>
      </c>
      <c r="C214" s="175" t="s">
        <v>3035</v>
      </c>
      <c r="D214" s="175"/>
      <c r="E214" s="175"/>
      <c r="F214" s="175" t="s">
        <v>3036</v>
      </c>
      <c r="G214" s="175" t="s">
        <v>2128</v>
      </c>
      <c r="H214" s="175" t="s">
        <v>3037</v>
      </c>
      <c r="I214" s="175" t="s">
        <v>2281</v>
      </c>
      <c r="J214" s="175" t="s">
        <v>3038</v>
      </c>
      <c r="K214" s="175" t="s">
        <v>3039</v>
      </c>
      <c r="L214" s="175"/>
      <c r="M214" s="175"/>
      <c r="N214" s="175" t="s">
        <v>3040</v>
      </c>
      <c r="O214" s="175" t="s">
        <v>3041</v>
      </c>
      <c r="P214" s="175" t="s">
        <v>3042</v>
      </c>
      <c r="Q214" s="175" t="s">
        <v>3043</v>
      </c>
      <c r="R214" s="175"/>
      <c r="S214" s="175"/>
      <c r="T214" s="175"/>
      <c r="U214" s="175"/>
      <c r="V214" s="175"/>
      <c r="W214" s="175"/>
      <c r="X214" s="175"/>
      <c r="Y214" s="175"/>
    </row>
    <row r="215" spans="1:25">
      <c r="A215" s="174">
        <v>208</v>
      </c>
      <c r="B215" s="175" t="s">
        <v>660</v>
      </c>
      <c r="C215" s="175" t="s">
        <v>1886</v>
      </c>
      <c r="D215" s="175"/>
      <c r="E215" s="175"/>
      <c r="F215" s="175" t="s">
        <v>3044</v>
      </c>
      <c r="G215" s="175" t="s">
        <v>1216</v>
      </c>
      <c r="H215" s="175" t="s">
        <v>3045</v>
      </c>
      <c r="I215" s="175" t="s">
        <v>3046</v>
      </c>
      <c r="J215" s="175" t="s">
        <v>3047</v>
      </c>
      <c r="K215" s="175" t="s">
        <v>3048</v>
      </c>
      <c r="L215" s="175"/>
      <c r="M215" s="175"/>
      <c r="N215" s="175" t="s">
        <v>3049</v>
      </c>
      <c r="O215" s="175" t="s">
        <v>3050</v>
      </c>
      <c r="P215" s="175" t="s">
        <v>3051</v>
      </c>
      <c r="Q215" s="175" t="s">
        <v>3052</v>
      </c>
      <c r="R215" s="175"/>
      <c r="S215" s="175"/>
      <c r="T215" s="175"/>
      <c r="U215" s="175"/>
      <c r="V215" s="175"/>
      <c r="W215" s="175"/>
      <c r="X215" s="175"/>
      <c r="Y215" s="175"/>
    </row>
    <row r="216" spans="1:25">
      <c r="A216" s="174">
        <v>209</v>
      </c>
      <c r="B216" s="175" t="s">
        <v>3053</v>
      </c>
      <c r="C216" s="175" t="s">
        <v>2139</v>
      </c>
      <c r="D216" s="175"/>
      <c r="E216" s="175"/>
      <c r="F216" s="175" t="s">
        <v>3054</v>
      </c>
      <c r="G216" s="175" t="s">
        <v>3055</v>
      </c>
      <c r="H216" s="175" t="s">
        <v>3056</v>
      </c>
      <c r="I216" s="175" t="s">
        <v>3057</v>
      </c>
      <c r="J216" s="175" t="s">
        <v>3058</v>
      </c>
      <c r="K216" s="175" t="s">
        <v>3059</v>
      </c>
      <c r="L216" s="175"/>
      <c r="M216" s="175"/>
      <c r="N216" s="175" t="s">
        <v>3060</v>
      </c>
      <c r="O216" s="175" t="s">
        <v>3061</v>
      </c>
      <c r="P216" s="175" t="s">
        <v>3062</v>
      </c>
      <c r="Q216" s="175" t="s">
        <v>3063</v>
      </c>
      <c r="R216" s="175"/>
      <c r="S216" s="175"/>
      <c r="T216" s="175"/>
      <c r="U216" s="175"/>
      <c r="V216" s="175"/>
      <c r="W216" s="175"/>
      <c r="X216" s="175"/>
      <c r="Y216" s="175"/>
    </row>
    <row r="217" spans="1:25">
      <c r="A217" s="174">
        <v>210</v>
      </c>
      <c r="B217" s="175" t="s">
        <v>3064</v>
      </c>
      <c r="C217" s="175" t="s">
        <v>3065</v>
      </c>
      <c r="D217" s="175"/>
      <c r="E217" s="175"/>
      <c r="F217" s="175" t="s">
        <v>3066</v>
      </c>
      <c r="G217" s="175" t="s">
        <v>1595</v>
      </c>
      <c r="H217" s="175" t="s">
        <v>3067</v>
      </c>
      <c r="I217" s="175" t="s">
        <v>2280</v>
      </c>
      <c r="J217" s="175" t="s">
        <v>3068</v>
      </c>
      <c r="K217" s="175" t="s">
        <v>3069</v>
      </c>
      <c r="L217" s="175"/>
      <c r="M217" s="175"/>
      <c r="N217" s="175" t="s">
        <v>3070</v>
      </c>
      <c r="O217" s="175" t="s">
        <v>1601</v>
      </c>
      <c r="P217" s="175" t="s">
        <v>3071</v>
      </c>
      <c r="Q217" s="175" t="s">
        <v>3072</v>
      </c>
      <c r="R217" s="175"/>
      <c r="S217" s="175"/>
      <c r="T217" s="175"/>
      <c r="U217" s="175"/>
      <c r="V217" s="175"/>
      <c r="W217" s="175"/>
      <c r="X217" s="175"/>
      <c r="Y217" s="175"/>
    </row>
    <row r="218" spans="1:25">
      <c r="A218" s="174">
        <v>211</v>
      </c>
      <c r="B218" s="175" t="s">
        <v>3073</v>
      </c>
      <c r="C218" s="175" t="s">
        <v>3074</v>
      </c>
      <c r="D218" s="175"/>
      <c r="E218" s="175"/>
      <c r="F218" s="175" t="s">
        <v>3075</v>
      </c>
      <c r="G218" s="175" t="s">
        <v>3076</v>
      </c>
      <c r="H218" s="175" t="s">
        <v>3077</v>
      </c>
      <c r="I218" s="175" t="s">
        <v>2292</v>
      </c>
      <c r="J218" s="175" t="s">
        <v>3078</v>
      </c>
      <c r="K218" s="175" t="s">
        <v>3079</v>
      </c>
      <c r="L218" s="175"/>
      <c r="M218" s="175"/>
      <c r="N218" s="175" t="s">
        <v>3080</v>
      </c>
      <c r="O218" s="175" t="s">
        <v>3081</v>
      </c>
      <c r="P218" s="175" t="s">
        <v>3082</v>
      </c>
      <c r="Q218" s="175" t="s">
        <v>2297</v>
      </c>
      <c r="R218" s="175"/>
      <c r="S218" s="175"/>
      <c r="T218" s="175"/>
      <c r="U218" s="175"/>
      <c r="V218" s="175"/>
      <c r="W218" s="175"/>
      <c r="X218" s="175"/>
      <c r="Y218" s="175"/>
    </row>
    <row r="219" spans="1:25">
      <c r="A219" s="174">
        <v>212</v>
      </c>
      <c r="B219" s="175" t="s">
        <v>3083</v>
      </c>
      <c r="C219" s="175" t="s">
        <v>3084</v>
      </c>
      <c r="D219" s="175"/>
      <c r="E219" s="175"/>
      <c r="F219" s="175" t="s">
        <v>3085</v>
      </c>
      <c r="G219" s="175" t="s">
        <v>3086</v>
      </c>
      <c r="H219" s="175" t="s">
        <v>1976</v>
      </c>
      <c r="I219" s="175" t="s">
        <v>3087</v>
      </c>
      <c r="J219" s="175" t="s">
        <v>3088</v>
      </c>
      <c r="K219" s="175" t="s">
        <v>3089</v>
      </c>
      <c r="L219" s="175"/>
      <c r="M219" s="175"/>
      <c r="N219" s="175" t="s">
        <v>3090</v>
      </c>
      <c r="O219" s="175" t="s">
        <v>2633</v>
      </c>
      <c r="P219" s="175" t="s">
        <v>3091</v>
      </c>
      <c r="Q219" s="175" t="s">
        <v>3092</v>
      </c>
      <c r="R219" s="175"/>
      <c r="S219" s="175"/>
      <c r="T219" s="175"/>
      <c r="U219" s="175"/>
      <c r="V219" s="175"/>
      <c r="W219" s="175"/>
      <c r="X219" s="175"/>
      <c r="Y219" s="175"/>
    </row>
    <row r="220" spans="1:25">
      <c r="A220" s="174">
        <v>213</v>
      </c>
      <c r="B220" s="175" t="s">
        <v>3093</v>
      </c>
      <c r="C220" s="175" t="s">
        <v>3094</v>
      </c>
      <c r="D220" s="175"/>
      <c r="E220" s="175"/>
      <c r="F220" s="175" t="s">
        <v>3095</v>
      </c>
      <c r="G220" s="175" t="s">
        <v>1832</v>
      </c>
      <c r="H220" s="175" t="s">
        <v>1986</v>
      </c>
      <c r="I220" s="175" t="s">
        <v>3096</v>
      </c>
      <c r="J220" s="175" t="s">
        <v>3097</v>
      </c>
      <c r="K220" s="175" t="s">
        <v>3098</v>
      </c>
      <c r="L220" s="175"/>
      <c r="M220" s="175"/>
      <c r="N220" s="175" t="s">
        <v>3099</v>
      </c>
      <c r="O220" s="175" t="s">
        <v>1838</v>
      </c>
      <c r="P220" s="175" t="s">
        <v>3100</v>
      </c>
      <c r="Q220" s="175" t="s">
        <v>3101</v>
      </c>
      <c r="R220" s="175"/>
      <c r="S220" s="175"/>
      <c r="T220" s="175"/>
      <c r="U220" s="175"/>
      <c r="V220" s="175"/>
      <c r="W220" s="175"/>
      <c r="X220" s="175"/>
      <c r="Y220" s="175"/>
    </row>
    <row r="221" spans="1:25">
      <c r="A221" s="174">
        <v>214</v>
      </c>
      <c r="B221" s="175" t="s">
        <v>3102</v>
      </c>
      <c r="C221" s="175" t="s">
        <v>1843</v>
      </c>
      <c r="D221" s="175"/>
      <c r="E221" s="175"/>
      <c r="F221" s="175" t="s">
        <v>1419</v>
      </c>
      <c r="G221" s="175" t="s">
        <v>1845</v>
      </c>
      <c r="H221" s="175" t="s">
        <v>3103</v>
      </c>
      <c r="I221" s="175" t="s">
        <v>1847</v>
      </c>
      <c r="J221" s="175" t="s">
        <v>3104</v>
      </c>
      <c r="K221" s="175" t="s">
        <v>1849</v>
      </c>
      <c r="L221" s="175"/>
      <c r="M221" s="175"/>
      <c r="N221" s="175" t="s">
        <v>3105</v>
      </c>
      <c r="O221" s="175" t="s">
        <v>1851</v>
      </c>
      <c r="P221" s="175" t="s">
        <v>3106</v>
      </c>
      <c r="Q221" s="175" t="s">
        <v>1853</v>
      </c>
      <c r="R221" s="175"/>
      <c r="S221" s="175"/>
      <c r="T221" s="175"/>
      <c r="U221" s="175"/>
      <c r="V221" s="175"/>
      <c r="W221" s="175"/>
      <c r="X221" s="175"/>
      <c r="Y221" s="175"/>
    </row>
    <row r="222" spans="1:25">
      <c r="A222" s="174">
        <v>215</v>
      </c>
      <c r="B222" s="175" t="s">
        <v>3107</v>
      </c>
      <c r="C222" s="175" t="s">
        <v>3108</v>
      </c>
      <c r="D222" s="175"/>
      <c r="E222" s="175"/>
      <c r="F222" s="175" t="s">
        <v>1895</v>
      </c>
      <c r="G222" s="175" t="s">
        <v>3109</v>
      </c>
      <c r="H222" s="175" t="s">
        <v>3110</v>
      </c>
      <c r="I222" s="175" t="s">
        <v>3111</v>
      </c>
      <c r="J222" s="175" t="s">
        <v>3112</v>
      </c>
      <c r="K222" s="175" t="s">
        <v>3113</v>
      </c>
      <c r="L222" s="175"/>
      <c r="M222" s="175"/>
      <c r="N222" s="175" t="s">
        <v>3114</v>
      </c>
      <c r="O222" s="175" t="s">
        <v>2645</v>
      </c>
      <c r="P222" s="175" t="s">
        <v>3115</v>
      </c>
      <c r="Q222" s="175" t="s">
        <v>3116</v>
      </c>
      <c r="R222" s="175"/>
      <c r="S222" s="175"/>
      <c r="T222" s="175"/>
      <c r="U222" s="175"/>
      <c r="V222" s="175"/>
      <c r="W222" s="175"/>
      <c r="X222" s="175"/>
      <c r="Y222" s="175"/>
    </row>
    <row r="223" spans="1:25">
      <c r="A223" s="174">
        <v>216</v>
      </c>
      <c r="B223" s="175" t="s">
        <v>3117</v>
      </c>
      <c r="C223" s="175" t="s">
        <v>2410</v>
      </c>
      <c r="D223" s="175"/>
      <c r="E223" s="175"/>
      <c r="F223" s="175" t="s">
        <v>3118</v>
      </c>
      <c r="G223" s="175" t="s">
        <v>3119</v>
      </c>
      <c r="H223" s="175" t="s">
        <v>3120</v>
      </c>
      <c r="I223" s="175" t="s">
        <v>3121</v>
      </c>
      <c r="J223" s="175" t="s">
        <v>3122</v>
      </c>
      <c r="K223" s="175" t="s">
        <v>3123</v>
      </c>
      <c r="L223" s="175"/>
      <c r="M223" s="175"/>
      <c r="N223" s="175" t="s">
        <v>3124</v>
      </c>
      <c r="O223" s="175" t="s">
        <v>3125</v>
      </c>
      <c r="P223" s="175" t="s">
        <v>3126</v>
      </c>
      <c r="Q223" s="175" t="s">
        <v>3127</v>
      </c>
      <c r="R223" s="175"/>
      <c r="S223" s="175"/>
      <c r="T223" s="175"/>
      <c r="U223" s="175"/>
      <c r="V223" s="175"/>
      <c r="W223" s="175"/>
      <c r="X223" s="175"/>
      <c r="Y223" s="175"/>
    </row>
    <row r="224" spans="1:25">
      <c r="A224" s="174">
        <v>217</v>
      </c>
      <c r="B224" s="175" t="s">
        <v>2419</v>
      </c>
      <c r="C224" s="175" t="s">
        <v>1675</v>
      </c>
      <c r="D224" s="175"/>
      <c r="E224" s="175"/>
      <c r="F224" s="175" t="s">
        <v>3128</v>
      </c>
      <c r="G224" s="175" t="s">
        <v>1676</v>
      </c>
      <c r="H224" s="175" t="s">
        <v>3129</v>
      </c>
      <c r="I224" s="175" t="s">
        <v>1678</v>
      </c>
      <c r="J224" s="175" t="s">
        <v>3130</v>
      </c>
      <c r="K224" s="175" t="s">
        <v>3131</v>
      </c>
      <c r="L224" s="175"/>
      <c r="M224" s="175"/>
      <c r="N224" s="175" t="s">
        <v>3132</v>
      </c>
      <c r="O224" s="175" t="s">
        <v>3133</v>
      </c>
      <c r="P224" s="175" t="s">
        <v>3134</v>
      </c>
      <c r="Q224" s="175" t="s">
        <v>3135</v>
      </c>
      <c r="R224" s="175"/>
      <c r="S224" s="175"/>
      <c r="T224" s="175"/>
      <c r="U224" s="175"/>
      <c r="V224" s="175"/>
      <c r="W224" s="175"/>
      <c r="X224" s="175"/>
      <c r="Y224" s="175"/>
    </row>
    <row r="225" spans="1:25">
      <c r="A225" s="174">
        <v>218</v>
      </c>
      <c r="B225" s="175" t="s">
        <v>3136</v>
      </c>
      <c r="C225" s="175" t="s">
        <v>3137</v>
      </c>
      <c r="D225" s="175"/>
      <c r="E225" s="175"/>
      <c r="F225" s="175" t="s">
        <v>3138</v>
      </c>
      <c r="G225" s="175" t="s">
        <v>3139</v>
      </c>
      <c r="H225" s="175" t="s">
        <v>1483</v>
      </c>
      <c r="I225" s="175" t="s">
        <v>2302</v>
      </c>
      <c r="J225" s="175" t="s">
        <v>3140</v>
      </c>
      <c r="K225" s="175" t="s">
        <v>3141</v>
      </c>
      <c r="L225" s="175"/>
      <c r="M225" s="175"/>
      <c r="N225" s="175" t="s">
        <v>3142</v>
      </c>
      <c r="O225" s="175" t="s">
        <v>2088</v>
      </c>
      <c r="P225" s="175" t="s">
        <v>3143</v>
      </c>
      <c r="Q225" s="175" t="s">
        <v>2306</v>
      </c>
      <c r="R225" s="175"/>
      <c r="S225" s="175"/>
      <c r="T225" s="175"/>
      <c r="U225" s="175"/>
      <c r="V225" s="175"/>
      <c r="W225" s="175"/>
      <c r="X225" s="175"/>
      <c r="Y225" s="175"/>
    </row>
    <row r="226" spans="1:25">
      <c r="A226" s="174">
        <v>219</v>
      </c>
      <c r="B226" s="175" t="s">
        <v>3144</v>
      </c>
      <c r="C226" s="175" t="s">
        <v>3145</v>
      </c>
      <c r="D226" s="175"/>
      <c r="E226" s="175"/>
      <c r="F226" s="175" t="s">
        <v>3146</v>
      </c>
      <c r="G226" s="175" t="s">
        <v>3147</v>
      </c>
      <c r="H226" s="175" t="s">
        <v>3148</v>
      </c>
      <c r="I226" s="175" t="s">
        <v>3149</v>
      </c>
      <c r="J226" s="175" t="s">
        <v>3150</v>
      </c>
      <c r="K226" s="175" t="s">
        <v>3151</v>
      </c>
      <c r="L226" s="175"/>
      <c r="M226" s="175"/>
      <c r="N226" s="175" t="s">
        <v>3152</v>
      </c>
      <c r="O226" s="175" t="s">
        <v>3153</v>
      </c>
      <c r="P226" s="175" t="s">
        <v>3154</v>
      </c>
      <c r="Q226" s="175" t="s">
        <v>3155</v>
      </c>
      <c r="R226" s="175"/>
      <c r="S226" s="175"/>
      <c r="T226" s="175"/>
      <c r="U226" s="175"/>
      <c r="V226" s="175"/>
      <c r="W226" s="175"/>
      <c r="X226" s="175"/>
      <c r="Y226" s="175"/>
    </row>
    <row r="227" spans="1:25">
      <c r="A227" s="174">
        <v>220</v>
      </c>
      <c r="B227" s="175" t="s">
        <v>3156</v>
      </c>
      <c r="C227" s="175" t="s">
        <v>2420</v>
      </c>
      <c r="D227" s="175"/>
      <c r="E227" s="175"/>
      <c r="F227" s="175" t="s">
        <v>1244</v>
      </c>
      <c r="G227" s="175" t="s">
        <v>3157</v>
      </c>
      <c r="H227" s="175" t="s">
        <v>3158</v>
      </c>
      <c r="I227" s="175" t="s">
        <v>1987</v>
      </c>
      <c r="J227" s="175" t="s">
        <v>3159</v>
      </c>
      <c r="K227" s="175" t="s">
        <v>3160</v>
      </c>
      <c r="L227" s="175"/>
      <c r="M227" s="175"/>
      <c r="N227" s="175" t="s">
        <v>3161</v>
      </c>
      <c r="O227" s="175" t="s">
        <v>3162</v>
      </c>
      <c r="P227" s="175" t="s">
        <v>3163</v>
      </c>
      <c r="Q227" s="175" t="s">
        <v>2883</v>
      </c>
      <c r="R227" s="175"/>
      <c r="S227" s="175"/>
      <c r="T227" s="175"/>
      <c r="U227" s="175"/>
      <c r="V227" s="175"/>
      <c r="W227" s="175"/>
      <c r="X227" s="175"/>
      <c r="Y227" s="175"/>
    </row>
    <row r="228" spans="1:25">
      <c r="A228" s="174">
        <v>221</v>
      </c>
      <c r="B228" s="175" t="s">
        <v>3164</v>
      </c>
      <c r="C228" s="175" t="s">
        <v>1244</v>
      </c>
      <c r="D228" s="175"/>
      <c r="E228" s="175"/>
      <c r="F228" s="175" t="s">
        <v>3165</v>
      </c>
      <c r="G228" s="175" t="s">
        <v>1246</v>
      </c>
      <c r="H228" s="175" t="s">
        <v>3166</v>
      </c>
      <c r="I228" s="175" t="s">
        <v>1248</v>
      </c>
      <c r="J228" s="175" t="s">
        <v>3167</v>
      </c>
      <c r="K228" s="175" t="s">
        <v>3168</v>
      </c>
      <c r="L228" s="175"/>
      <c r="M228" s="175"/>
      <c r="N228" s="175" t="s">
        <v>3169</v>
      </c>
      <c r="O228" s="175" t="s">
        <v>3170</v>
      </c>
      <c r="P228" s="175" t="s">
        <v>3171</v>
      </c>
      <c r="Q228" s="175" t="s">
        <v>3172</v>
      </c>
      <c r="R228" s="175"/>
      <c r="S228" s="175"/>
      <c r="T228" s="175"/>
      <c r="U228" s="175"/>
      <c r="V228" s="175"/>
      <c r="W228" s="175"/>
      <c r="X228" s="175"/>
      <c r="Y228" s="175"/>
    </row>
    <row r="229" spans="1:25">
      <c r="A229" s="174">
        <v>222</v>
      </c>
      <c r="B229" s="175" t="s">
        <v>3173</v>
      </c>
      <c r="C229" s="175" t="s">
        <v>2156</v>
      </c>
      <c r="D229" s="175"/>
      <c r="E229" s="175"/>
      <c r="F229" s="175" t="s">
        <v>3174</v>
      </c>
      <c r="G229" s="175" t="s">
        <v>3175</v>
      </c>
      <c r="H229" s="175" t="s">
        <v>3176</v>
      </c>
      <c r="I229" s="175" t="s">
        <v>1467</v>
      </c>
      <c r="J229" s="175" t="s">
        <v>3177</v>
      </c>
      <c r="K229" s="175" t="s">
        <v>2159</v>
      </c>
      <c r="L229" s="175"/>
      <c r="M229" s="175"/>
      <c r="N229" s="175" t="s">
        <v>3178</v>
      </c>
      <c r="O229" s="175" t="s">
        <v>3179</v>
      </c>
      <c r="P229" s="175" t="s">
        <v>3180</v>
      </c>
      <c r="Q229" s="175" t="s">
        <v>3181</v>
      </c>
      <c r="R229" s="175"/>
      <c r="S229" s="175"/>
      <c r="T229" s="175"/>
      <c r="U229" s="175"/>
      <c r="V229" s="175"/>
      <c r="W229" s="175"/>
      <c r="X229" s="175"/>
      <c r="Y229" s="175"/>
    </row>
    <row r="230" spans="1:25">
      <c r="A230" s="174">
        <v>223</v>
      </c>
      <c r="B230" s="175" t="s">
        <v>3182</v>
      </c>
      <c r="C230" s="175" t="s">
        <v>3183</v>
      </c>
      <c r="D230" s="175"/>
      <c r="E230" s="175"/>
      <c r="F230" s="175" t="s">
        <v>3184</v>
      </c>
      <c r="G230" s="175" t="s">
        <v>1844</v>
      </c>
      <c r="H230" s="175" t="s">
        <v>3185</v>
      </c>
      <c r="I230" s="175" t="s">
        <v>3186</v>
      </c>
      <c r="J230" s="175" t="s">
        <v>3187</v>
      </c>
      <c r="K230" s="175" t="s">
        <v>3188</v>
      </c>
      <c r="L230" s="175"/>
      <c r="M230" s="175"/>
      <c r="N230" s="175" t="s">
        <v>3189</v>
      </c>
      <c r="O230" s="175" t="s">
        <v>1850</v>
      </c>
      <c r="P230" s="175" t="s">
        <v>3190</v>
      </c>
      <c r="Q230" s="175" t="s">
        <v>3191</v>
      </c>
      <c r="R230" s="175"/>
      <c r="S230" s="175"/>
      <c r="T230" s="175"/>
      <c r="U230" s="175"/>
      <c r="V230" s="175"/>
      <c r="W230" s="175"/>
      <c r="X230" s="175"/>
      <c r="Y230" s="175"/>
    </row>
    <row r="231" spans="1:25">
      <c r="A231" s="174">
        <v>224</v>
      </c>
      <c r="B231" s="175" t="s">
        <v>3192</v>
      </c>
      <c r="C231" s="175" t="s">
        <v>1855</v>
      </c>
      <c r="D231" s="175"/>
      <c r="E231" s="175"/>
      <c r="F231" s="175" t="s">
        <v>3193</v>
      </c>
      <c r="G231" s="175" t="s">
        <v>1857</v>
      </c>
      <c r="H231" s="175" t="s">
        <v>3194</v>
      </c>
      <c r="I231" s="175" t="s">
        <v>1859</v>
      </c>
      <c r="J231" s="175" t="s">
        <v>3195</v>
      </c>
      <c r="K231" s="175" t="s">
        <v>1860</v>
      </c>
      <c r="L231" s="175"/>
      <c r="M231" s="175"/>
      <c r="N231" s="175" t="s">
        <v>3196</v>
      </c>
      <c r="O231" s="175" t="s">
        <v>1862</v>
      </c>
      <c r="P231" s="175" t="s">
        <v>3197</v>
      </c>
      <c r="Q231" s="175" t="s">
        <v>1864</v>
      </c>
      <c r="R231" s="175"/>
      <c r="S231" s="175"/>
      <c r="T231" s="175"/>
      <c r="U231" s="175"/>
      <c r="V231" s="175"/>
      <c r="W231" s="175"/>
      <c r="X231" s="175"/>
      <c r="Y231" s="175"/>
    </row>
    <row r="232" spans="1:25">
      <c r="A232" s="174">
        <v>225</v>
      </c>
      <c r="B232" s="175" t="s">
        <v>3198</v>
      </c>
      <c r="C232" s="175" t="s">
        <v>3193</v>
      </c>
      <c r="D232" s="175"/>
      <c r="E232" s="175"/>
      <c r="F232" s="175" t="s">
        <v>3199</v>
      </c>
      <c r="G232" s="175" t="s">
        <v>3200</v>
      </c>
      <c r="H232" s="175" t="s">
        <v>3201</v>
      </c>
      <c r="I232" s="175" t="s">
        <v>3202</v>
      </c>
      <c r="J232" s="175" t="s">
        <v>3203</v>
      </c>
      <c r="K232" s="175" t="s">
        <v>3196</v>
      </c>
      <c r="L232" s="175"/>
      <c r="M232" s="175"/>
      <c r="N232" s="175" t="s">
        <v>3204</v>
      </c>
      <c r="O232" s="175" t="s">
        <v>2098</v>
      </c>
      <c r="P232" s="175" t="s">
        <v>3205</v>
      </c>
      <c r="Q232" s="175" t="s">
        <v>3206</v>
      </c>
      <c r="R232" s="175"/>
      <c r="S232" s="175"/>
      <c r="T232" s="175"/>
      <c r="U232" s="175"/>
      <c r="V232" s="175"/>
      <c r="W232" s="175"/>
      <c r="X232" s="175"/>
      <c r="Y232" s="175"/>
    </row>
    <row r="233" spans="1:25">
      <c r="A233" s="174">
        <v>226</v>
      </c>
      <c r="B233" s="175" t="s">
        <v>3207</v>
      </c>
      <c r="C233" s="175" t="s">
        <v>3208</v>
      </c>
      <c r="D233" s="175"/>
      <c r="E233" s="175"/>
      <c r="F233" s="175" t="s">
        <v>3209</v>
      </c>
      <c r="G233" s="175" t="s">
        <v>3210</v>
      </c>
      <c r="H233" s="175" t="s">
        <v>3211</v>
      </c>
      <c r="I233" s="175" t="s">
        <v>3212</v>
      </c>
      <c r="J233" s="175" t="s">
        <v>3213</v>
      </c>
      <c r="K233" s="175" t="s">
        <v>3214</v>
      </c>
      <c r="L233" s="175"/>
      <c r="M233" s="175"/>
      <c r="N233" s="175" t="s">
        <v>3215</v>
      </c>
      <c r="O233" s="175" t="s">
        <v>3216</v>
      </c>
      <c r="P233" s="175" t="s">
        <v>3217</v>
      </c>
      <c r="Q233" s="175" t="s">
        <v>3218</v>
      </c>
      <c r="R233" s="175"/>
      <c r="S233" s="175"/>
      <c r="T233" s="175"/>
      <c r="U233" s="175"/>
      <c r="V233" s="175"/>
      <c r="W233" s="175"/>
      <c r="X233" s="175"/>
      <c r="Y233" s="175"/>
    </row>
    <row r="234" spans="1:25">
      <c r="A234" s="174">
        <v>227</v>
      </c>
      <c r="B234" s="175" t="s">
        <v>2437</v>
      </c>
      <c r="C234" s="175" t="s">
        <v>3219</v>
      </c>
      <c r="D234" s="175"/>
      <c r="E234" s="175"/>
      <c r="F234" s="175" t="s">
        <v>2439</v>
      </c>
      <c r="G234" s="175" t="s">
        <v>3220</v>
      </c>
      <c r="H234" s="175" t="s">
        <v>2331</v>
      </c>
      <c r="I234" s="175" t="s">
        <v>1996</v>
      </c>
      <c r="J234" s="175" t="s">
        <v>3221</v>
      </c>
      <c r="K234" s="175" t="s">
        <v>3222</v>
      </c>
      <c r="L234" s="175"/>
      <c r="M234" s="175"/>
      <c r="N234" s="175" t="s">
        <v>3223</v>
      </c>
      <c r="O234" s="175" t="s">
        <v>3224</v>
      </c>
      <c r="P234" s="175" t="s">
        <v>2337</v>
      </c>
      <c r="Q234" s="175" t="s">
        <v>3225</v>
      </c>
      <c r="R234" s="175"/>
      <c r="S234" s="175"/>
      <c r="T234" s="175"/>
      <c r="U234" s="175"/>
      <c r="V234" s="175"/>
      <c r="W234" s="175"/>
      <c r="X234" s="175"/>
      <c r="Y234" s="175"/>
    </row>
    <row r="235" spans="1:25">
      <c r="A235" s="174">
        <v>228</v>
      </c>
      <c r="B235" s="175" t="s">
        <v>3226</v>
      </c>
      <c r="C235" s="175" t="s">
        <v>3227</v>
      </c>
      <c r="D235" s="175"/>
      <c r="E235" s="175"/>
      <c r="F235" s="175" t="s">
        <v>3228</v>
      </c>
      <c r="G235" s="175" t="s">
        <v>3229</v>
      </c>
      <c r="H235" s="175" t="s">
        <v>3230</v>
      </c>
      <c r="I235" s="175" t="s">
        <v>3231</v>
      </c>
      <c r="J235" s="175" t="s">
        <v>3232</v>
      </c>
      <c r="K235" s="175" t="s">
        <v>3233</v>
      </c>
      <c r="L235" s="175"/>
      <c r="M235" s="175"/>
      <c r="N235" s="175" t="s">
        <v>3234</v>
      </c>
      <c r="O235" s="175" t="s">
        <v>3235</v>
      </c>
      <c r="P235" s="175" t="s">
        <v>3236</v>
      </c>
      <c r="Q235" s="175" t="s">
        <v>3237</v>
      </c>
      <c r="R235" s="175"/>
      <c r="S235" s="175"/>
      <c r="T235" s="175"/>
      <c r="U235" s="175"/>
      <c r="V235" s="175"/>
      <c r="W235" s="175"/>
      <c r="X235" s="175"/>
      <c r="Y235" s="175"/>
    </row>
    <row r="236" spans="1:25">
      <c r="A236" s="174">
        <v>229</v>
      </c>
      <c r="B236" s="175" t="s">
        <v>2447</v>
      </c>
      <c r="C236" s="175" t="s">
        <v>3228</v>
      </c>
      <c r="D236" s="175"/>
      <c r="E236" s="175"/>
      <c r="F236" s="175" t="s">
        <v>3238</v>
      </c>
      <c r="G236" s="175" t="s">
        <v>1078</v>
      </c>
      <c r="H236" s="175" t="s">
        <v>3239</v>
      </c>
      <c r="I236" s="175" t="s">
        <v>3240</v>
      </c>
      <c r="J236" s="175" t="s">
        <v>3241</v>
      </c>
      <c r="K236" s="175" t="s">
        <v>3234</v>
      </c>
      <c r="L236" s="175"/>
      <c r="M236" s="175"/>
      <c r="N236" s="175" t="s">
        <v>3242</v>
      </c>
      <c r="O236" s="175" t="s">
        <v>3243</v>
      </c>
      <c r="P236" s="175" t="s">
        <v>3244</v>
      </c>
      <c r="Q236" s="175" t="s">
        <v>3245</v>
      </c>
      <c r="R236" s="175"/>
      <c r="S236" s="175"/>
      <c r="T236" s="175"/>
      <c r="U236" s="175"/>
      <c r="V236" s="175"/>
      <c r="W236" s="175"/>
      <c r="X236" s="175"/>
      <c r="Y236" s="175"/>
    </row>
    <row r="237" spans="1:25">
      <c r="A237" s="174">
        <v>230</v>
      </c>
      <c r="B237" s="175" t="s">
        <v>3246</v>
      </c>
      <c r="C237" s="175" t="s">
        <v>3247</v>
      </c>
      <c r="D237" s="175"/>
      <c r="E237" s="175"/>
      <c r="F237" s="175" t="s">
        <v>1692</v>
      </c>
      <c r="G237" s="175" t="s">
        <v>2165</v>
      </c>
      <c r="H237" s="175" t="s">
        <v>3248</v>
      </c>
      <c r="I237" s="175" t="s">
        <v>3249</v>
      </c>
      <c r="J237" s="175" t="s">
        <v>3250</v>
      </c>
      <c r="K237" s="175" t="s">
        <v>3251</v>
      </c>
      <c r="L237" s="175"/>
      <c r="M237" s="175"/>
      <c r="N237" s="175" t="s">
        <v>3252</v>
      </c>
      <c r="O237" s="175" t="s">
        <v>2171</v>
      </c>
      <c r="P237" s="175" t="s">
        <v>3253</v>
      </c>
      <c r="Q237" s="175" t="s">
        <v>3254</v>
      </c>
      <c r="R237" s="175"/>
      <c r="S237" s="175"/>
      <c r="T237" s="175"/>
      <c r="U237" s="175"/>
      <c r="V237" s="175"/>
      <c r="W237" s="175"/>
      <c r="X237" s="175"/>
      <c r="Y237" s="175"/>
    </row>
    <row r="238" spans="1:25">
      <c r="A238" s="174">
        <v>231</v>
      </c>
      <c r="B238" s="175" t="s">
        <v>2446</v>
      </c>
      <c r="C238" s="175" t="s">
        <v>1692</v>
      </c>
      <c r="D238" s="175"/>
      <c r="E238" s="175"/>
      <c r="F238" s="175" t="s">
        <v>2448</v>
      </c>
      <c r="G238" s="175" t="s">
        <v>3255</v>
      </c>
      <c r="H238" s="175" t="s">
        <v>2343</v>
      </c>
      <c r="I238" s="175" t="s">
        <v>3256</v>
      </c>
      <c r="J238" s="175" t="s">
        <v>3257</v>
      </c>
      <c r="K238" s="175" t="s">
        <v>2180</v>
      </c>
      <c r="L238" s="175"/>
      <c r="M238" s="175"/>
      <c r="N238" s="175" t="s">
        <v>3258</v>
      </c>
      <c r="O238" s="175" t="s">
        <v>3259</v>
      </c>
      <c r="P238" s="175" t="s">
        <v>2347</v>
      </c>
      <c r="Q238" s="175" t="s">
        <v>3260</v>
      </c>
      <c r="R238" s="175"/>
      <c r="S238" s="175"/>
      <c r="T238" s="175"/>
      <c r="U238" s="175"/>
      <c r="V238" s="175"/>
      <c r="W238" s="175"/>
      <c r="X238" s="175"/>
      <c r="Y238" s="175"/>
    </row>
    <row r="239" spans="1:25">
      <c r="A239" s="174">
        <v>232</v>
      </c>
      <c r="B239" s="175" t="s">
        <v>3261</v>
      </c>
      <c r="C239" s="175" t="s">
        <v>2448</v>
      </c>
      <c r="D239" s="175"/>
      <c r="E239" s="175"/>
      <c r="F239" s="175" t="s">
        <v>1436</v>
      </c>
      <c r="G239" s="175" t="s">
        <v>3262</v>
      </c>
      <c r="H239" s="175" t="s">
        <v>3263</v>
      </c>
      <c r="I239" s="175" t="s">
        <v>1658</v>
      </c>
      <c r="J239" s="175" t="s">
        <v>3264</v>
      </c>
      <c r="K239" s="175" t="s">
        <v>3265</v>
      </c>
      <c r="L239" s="175"/>
      <c r="M239" s="175"/>
      <c r="N239" s="175" t="s">
        <v>3266</v>
      </c>
      <c r="O239" s="175" t="s">
        <v>3267</v>
      </c>
      <c r="P239" s="175" t="s">
        <v>3268</v>
      </c>
      <c r="Q239" s="175" t="s">
        <v>1663</v>
      </c>
      <c r="R239" s="175"/>
      <c r="S239" s="175"/>
      <c r="T239" s="175"/>
      <c r="U239" s="175"/>
      <c r="V239" s="175"/>
      <c r="W239" s="175"/>
      <c r="X239" s="175"/>
      <c r="Y239" s="175"/>
    </row>
    <row r="240" spans="1:25">
      <c r="A240" s="174">
        <v>233</v>
      </c>
      <c r="B240" s="175" t="s">
        <v>3269</v>
      </c>
      <c r="C240" s="175" t="s">
        <v>1436</v>
      </c>
      <c r="D240" s="175"/>
      <c r="E240" s="175"/>
      <c r="F240" s="175" t="s">
        <v>3270</v>
      </c>
      <c r="G240" s="175" t="s">
        <v>3271</v>
      </c>
      <c r="H240" s="175" t="s">
        <v>3272</v>
      </c>
      <c r="I240" s="175" t="s">
        <v>3273</v>
      </c>
      <c r="J240" s="175" t="s">
        <v>3274</v>
      </c>
      <c r="K240" s="175" t="s">
        <v>3266</v>
      </c>
      <c r="L240" s="175"/>
      <c r="M240" s="175"/>
      <c r="N240" s="175" t="s">
        <v>3275</v>
      </c>
      <c r="O240" s="175" t="s">
        <v>3276</v>
      </c>
      <c r="P240" s="175" t="s">
        <v>3277</v>
      </c>
      <c r="Q240" s="175" t="s">
        <v>3278</v>
      </c>
      <c r="R240" s="175"/>
      <c r="S240" s="175"/>
      <c r="T240" s="175"/>
      <c r="U240" s="175"/>
      <c r="V240" s="175"/>
      <c r="W240" s="175"/>
      <c r="X240" s="175"/>
      <c r="Y240" s="175"/>
    </row>
    <row r="241" spans="1:25">
      <c r="A241" s="174">
        <v>234</v>
      </c>
      <c r="B241" s="175" t="s">
        <v>3279</v>
      </c>
      <c r="C241" s="175" t="s">
        <v>3280</v>
      </c>
      <c r="D241" s="175"/>
      <c r="E241" s="175"/>
      <c r="F241" s="175" t="s">
        <v>3281</v>
      </c>
      <c r="G241" s="175" t="s">
        <v>3282</v>
      </c>
      <c r="H241" s="175" t="s">
        <v>3283</v>
      </c>
      <c r="I241" s="175" t="s">
        <v>3284</v>
      </c>
      <c r="J241" s="175" t="s">
        <v>3285</v>
      </c>
      <c r="K241" s="175" t="s">
        <v>3286</v>
      </c>
      <c r="L241" s="175"/>
      <c r="M241" s="175"/>
      <c r="N241" s="175" t="s">
        <v>3287</v>
      </c>
      <c r="O241" s="175" t="s">
        <v>3288</v>
      </c>
      <c r="P241" s="175" t="s">
        <v>3289</v>
      </c>
      <c r="Q241" s="175" t="s">
        <v>3290</v>
      </c>
      <c r="R241" s="175"/>
      <c r="S241" s="175"/>
      <c r="T241" s="175"/>
      <c r="U241" s="175"/>
      <c r="V241" s="175"/>
      <c r="W241" s="175"/>
      <c r="X241" s="175"/>
      <c r="Y241" s="175"/>
    </row>
    <row r="242" spans="1:25">
      <c r="A242" s="174">
        <v>235</v>
      </c>
      <c r="B242" s="175" t="s">
        <v>2456</v>
      </c>
      <c r="C242" s="175" t="s">
        <v>3291</v>
      </c>
      <c r="D242" s="175"/>
      <c r="E242" s="175"/>
      <c r="F242" s="175" t="s">
        <v>2458</v>
      </c>
      <c r="G242" s="175" t="s">
        <v>2175</v>
      </c>
      <c r="H242" s="175" t="s">
        <v>1501</v>
      </c>
      <c r="I242" s="175" t="s">
        <v>3292</v>
      </c>
      <c r="J242" s="175" t="s">
        <v>3293</v>
      </c>
      <c r="K242" s="175" t="s">
        <v>3294</v>
      </c>
      <c r="L242" s="175"/>
      <c r="M242" s="175"/>
      <c r="N242" s="175" t="s">
        <v>3295</v>
      </c>
      <c r="O242" s="175" t="s">
        <v>3296</v>
      </c>
      <c r="P242" s="175" t="s">
        <v>3297</v>
      </c>
      <c r="Q242" s="175" t="s">
        <v>3298</v>
      </c>
      <c r="R242" s="175"/>
      <c r="S242" s="175"/>
      <c r="T242" s="175"/>
      <c r="U242" s="175"/>
      <c r="V242" s="175"/>
      <c r="W242" s="175"/>
      <c r="X242" s="175"/>
      <c r="Y242" s="175"/>
    </row>
    <row r="243" spans="1:25">
      <c r="A243" s="174">
        <v>236</v>
      </c>
      <c r="B243" s="175" t="s">
        <v>3299</v>
      </c>
      <c r="C243" s="175" t="s">
        <v>2458</v>
      </c>
      <c r="D243" s="175"/>
      <c r="E243" s="175"/>
      <c r="F243" s="175" t="s">
        <v>3300</v>
      </c>
      <c r="G243" s="175" t="s">
        <v>3301</v>
      </c>
      <c r="H243" s="175" t="s">
        <v>3302</v>
      </c>
      <c r="I243" s="175" t="s">
        <v>2354</v>
      </c>
      <c r="J243" s="175" t="s">
        <v>3303</v>
      </c>
      <c r="K243" s="175" t="s">
        <v>3295</v>
      </c>
      <c r="L243" s="175"/>
      <c r="M243" s="175"/>
      <c r="N243" s="175" t="s">
        <v>674</v>
      </c>
      <c r="O243" s="175" t="s">
        <v>3304</v>
      </c>
      <c r="P243" s="175" t="s">
        <v>3305</v>
      </c>
      <c r="Q243" s="175" t="s">
        <v>3306</v>
      </c>
      <c r="R243" s="175"/>
      <c r="S243" s="175"/>
      <c r="T243" s="175"/>
      <c r="U243" s="175"/>
      <c r="V243" s="175"/>
      <c r="W243" s="175"/>
      <c r="X243" s="175"/>
      <c r="Y243" s="175"/>
    </row>
    <row r="244" spans="1:25">
      <c r="A244" s="174">
        <v>237</v>
      </c>
      <c r="B244" s="175" t="s">
        <v>3307</v>
      </c>
      <c r="C244" s="175" t="s">
        <v>3300</v>
      </c>
      <c r="D244" s="175"/>
      <c r="E244" s="175"/>
      <c r="F244" s="175" t="s">
        <v>3308</v>
      </c>
      <c r="G244" s="175" t="s">
        <v>3309</v>
      </c>
      <c r="H244" s="175" t="s">
        <v>3310</v>
      </c>
      <c r="I244" s="175" t="s">
        <v>3311</v>
      </c>
      <c r="J244" s="175" t="s">
        <v>3312</v>
      </c>
      <c r="K244" s="175" t="s">
        <v>674</v>
      </c>
      <c r="L244" s="175"/>
      <c r="M244" s="175"/>
      <c r="N244" s="175" t="s">
        <v>3313</v>
      </c>
      <c r="O244" s="175" t="s">
        <v>2721</v>
      </c>
      <c r="P244" s="175" t="s">
        <v>3314</v>
      </c>
      <c r="Q244" s="175" t="s">
        <v>3315</v>
      </c>
      <c r="R244" s="175"/>
      <c r="S244" s="175"/>
      <c r="T244" s="175"/>
      <c r="U244" s="175"/>
      <c r="V244" s="175"/>
      <c r="W244" s="175"/>
      <c r="X244" s="175"/>
      <c r="Y244" s="175"/>
    </row>
    <row r="245" spans="1:25">
      <c r="A245" s="174">
        <v>238</v>
      </c>
      <c r="B245" s="175" t="s">
        <v>3316</v>
      </c>
      <c r="C245" s="175" t="s">
        <v>3308</v>
      </c>
      <c r="D245" s="175"/>
      <c r="E245" s="175"/>
      <c r="F245" s="175" t="s">
        <v>3317</v>
      </c>
      <c r="G245" s="175" t="s">
        <v>1420</v>
      </c>
      <c r="H245" s="175" t="s">
        <v>3318</v>
      </c>
      <c r="I245" s="175" t="s">
        <v>3319</v>
      </c>
      <c r="J245" s="175" t="s">
        <v>3320</v>
      </c>
      <c r="K245" s="175" t="s">
        <v>3321</v>
      </c>
      <c r="L245" s="175"/>
      <c r="M245" s="175"/>
      <c r="N245" s="175" t="s">
        <v>3322</v>
      </c>
      <c r="O245" s="175" t="s">
        <v>3323</v>
      </c>
      <c r="P245" s="175" t="s">
        <v>3324</v>
      </c>
      <c r="Q245" s="175" t="s">
        <v>3325</v>
      </c>
      <c r="R245" s="175"/>
      <c r="S245" s="175"/>
      <c r="T245" s="175"/>
      <c r="U245" s="175"/>
      <c r="V245" s="175"/>
      <c r="W245" s="175"/>
      <c r="X245" s="175"/>
      <c r="Y245" s="175"/>
    </row>
    <row r="246" spans="1:25">
      <c r="A246" s="174">
        <v>239</v>
      </c>
      <c r="B246" s="175" t="s">
        <v>2467</v>
      </c>
      <c r="C246" s="175" t="s">
        <v>3326</v>
      </c>
      <c r="D246" s="175"/>
      <c r="E246" s="175"/>
      <c r="F246" s="175" t="s">
        <v>2198</v>
      </c>
      <c r="G246" s="175" t="s">
        <v>3327</v>
      </c>
      <c r="H246" s="175" t="s">
        <v>2470</v>
      </c>
      <c r="I246" s="175" t="s">
        <v>1484</v>
      </c>
      <c r="J246" s="175" t="s">
        <v>3328</v>
      </c>
      <c r="K246" s="175" t="s">
        <v>3329</v>
      </c>
      <c r="L246" s="175"/>
      <c r="M246" s="175"/>
      <c r="N246" s="175" t="s">
        <v>3330</v>
      </c>
      <c r="O246" s="175" t="s">
        <v>3331</v>
      </c>
      <c r="P246" s="175" t="s">
        <v>3332</v>
      </c>
      <c r="Q246" s="175" t="s">
        <v>3333</v>
      </c>
      <c r="R246" s="175"/>
      <c r="S246" s="175"/>
      <c r="T246" s="175"/>
      <c r="U246" s="175"/>
      <c r="V246" s="175"/>
      <c r="W246" s="175"/>
      <c r="X246" s="175"/>
      <c r="Y246" s="175"/>
    </row>
    <row r="247" spans="1:25">
      <c r="A247" s="174">
        <v>240</v>
      </c>
      <c r="B247" s="175" t="s">
        <v>3334</v>
      </c>
      <c r="C247" s="175" t="s">
        <v>2198</v>
      </c>
      <c r="D247" s="175"/>
      <c r="E247" s="175"/>
      <c r="F247" s="175" t="s">
        <v>1926</v>
      </c>
      <c r="G247" s="175" t="s">
        <v>3335</v>
      </c>
      <c r="H247" s="175" t="s">
        <v>3336</v>
      </c>
      <c r="I247" s="175" t="s">
        <v>3337</v>
      </c>
      <c r="J247" s="175" t="s">
        <v>3338</v>
      </c>
      <c r="K247" s="175" t="s">
        <v>3330</v>
      </c>
      <c r="L247" s="175"/>
      <c r="M247" s="175"/>
      <c r="N247" s="175" t="s">
        <v>3339</v>
      </c>
      <c r="O247" s="175" t="s">
        <v>2730</v>
      </c>
      <c r="P247" s="175" t="s">
        <v>3340</v>
      </c>
      <c r="Q247" s="175" t="s">
        <v>3341</v>
      </c>
      <c r="R247" s="175"/>
      <c r="S247" s="175"/>
      <c r="T247" s="175"/>
      <c r="U247" s="175"/>
      <c r="V247" s="175"/>
      <c r="W247" s="175"/>
      <c r="X247" s="175"/>
      <c r="Y247" s="175"/>
    </row>
    <row r="248" spans="1:25">
      <c r="A248" s="174">
        <v>241</v>
      </c>
      <c r="B248" s="175" t="s">
        <v>3342</v>
      </c>
      <c r="C248" s="175" t="s">
        <v>1926</v>
      </c>
      <c r="D248" s="175"/>
      <c r="E248" s="175"/>
      <c r="F248" s="175" t="s">
        <v>1877</v>
      </c>
      <c r="G248" s="175" t="s">
        <v>1617</v>
      </c>
      <c r="H248" s="175" t="s">
        <v>3343</v>
      </c>
      <c r="I248" s="175" t="s">
        <v>3344</v>
      </c>
      <c r="J248" s="175" t="s">
        <v>3345</v>
      </c>
      <c r="K248" s="175" t="s">
        <v>3339</v>
      </c>
      <c r="L248" s="175"/>
      <c r="M248" s="175"/>
      <c r="N248" s="175" t="s">
        <v>3346</v>
      </c>
      <c r="O248" s="175" t="s">
        <v>1623</v>
      </c>
      <c r="P248" s="175" t="s">
        <v>3347</v>
      </c>
      <c r="Q248" s="175" t="s">
        <v>3348</v>
      </c>
      <c r="R248" s="175"/>
      <c r="S248" s="175"/>
      <c r="T248" s="175"/>
      <c r="U248" s="175"/>
      <c r="V248" s="175"/>
      <c r="W248" s="175"/>
      <c r="X248" s="175"/>
      <c r="Y248" s="175"/>
    </row>
    <row r="249" spans="1:25">
      <c r="A249" s="174">
        <v>242</v>
      </c>
      <c r="B249" s="175" t="s">
        <v>2476</v>
      </c>
      <c r="C249" s="175" t="s">
        <v>3349</v>
      </c>
      <c r="D249" s="175"/>
      <c r="E249" s="175"/>
      <c r="F249" s="175" t="s">
        <v>618</v>
      </c>
      <c r="G249" s="175" t="s">
        <v>1866</v>
      </c>
      <c r="H249" s="175" t="s">
        <v>2025</v>
      </c>
      <c r="I249" s="175" t="s">
        <v>2016</v>
      </c>
      <c r="J249" s="175" t="s">
        <v>3350</v>
      </c>
      <c r="K249" s="175" t="s">
        <v>3351</v>
      </c>
      <c r="L249" s="175"/>
      <c r="M249" s="175"/>
      <c r="N249" s="175" t="s">
        <v>3352</v>
      </c>
      <c r="O249" s="175" t="s">
        <v>3353</v>
      </c>
      <c r="P249" s="175" t="s">
        <v>3354</v>
      </c>
      <c r="Q249" s="175" t="s">
        <v>3355</v>
      </c>
      <c r="R249" s="175"/>
      <c r="S249" s="175"/>
      <c r="T249" s="175"/>
      <c r="U249" s="175"/>
      <c r="V249" s="175"/>
      <c r="W249" s="175"/>
      <c r="X249" s="175"/>
      <c r="Y249" s="175"/>
    </row>
    <row r="250" spans="1:25">
      <c r="A250" s="174">
        <v>243</v>
      </c>
      <c r="B250" s="175" t="s">
        <v>3356</v>
      </c>
      <c r="C250" s="175" t="s">
        <v>618</v>
      </c>
      <c r="D250" s="175"/>
      <c r="E250" s="175"/>
      <c r="F250" s="175" t="s">
        <v>3357</v>
      </c>
      <c r="G250" s="175" t="s">
        <v>3358</v>
      </c>
      <c r="H250" s="175" t="s">
        <v>3359</v>
      </c>
      <c r="I250" s="175" t="s">
        <v>2363</v>
      </c>
      <c r="J250" s="175" t="s">
        <v>3360</v>
      </c>
      <c r="K250" s="175" t="s">
        <v>3361</v>
      </c>
      <c r="L250" s="175"/>
      <c r="M250" s="175"/>
      <c r="N250" s="175" t="s">
        <v>3362</v>
      </c>
      <c r="O250" s="175" t="s">
        <v>620</v>
      </c>
      <c r="P250" s="175" t="s">
        <v>3363</v>
      </c>
      <c r="Q250" s="175" t="s">
        <v>2369</v>
      </c>
      <c r="R250" s="175"/>
      <c r="S250" s="175"/>
      <c r="T250" s="175"/>
      <c r="U250" s="175"/>
      <c r="V250" s="175"/>
      <c r="W250" s="175"/>
      <c r="X250" s="175"/>
      <c r="Y250" s="175"/>
    </row>
    <row r="251" spans="1:25">
      <c r="A251" s="174">
        <v>244</v>
      </c>
      <c r="B251" s="175" t="s">
        <v>3364</v>
      </c>
      <c r="C251" s="175" t="s">
        <v>3357</v>
      </c>
      <c r="D251" s="175"/>
      <c r="E251" s="175"/>
      <c r="F251" s="175" t="s">
        <v>3365</v>
      </c>
      <c r="G251" s="175" t="s">
        <v>1258</v>
      </c>
      <c r="H251" s="175" t="s">
        <v>1702</v>
      </c>
      <c r="I251" s="175" t="s">
        <v>3366</v>
      </c>
      <c r="J251" s="175" t="s">
        <v>3367</v>
      </c>
      <c r="K251" s="175" t="s">
        <v>3362</v>
      </c>
      <c r="L251" s="175"/>
      <c r="M251" s="175"/>
      <c r="N251" s="175" t="s">
        <v>3368</v>
      </c>
      <c r="O251" s="175" t="s">
        <v>3369</v>
      </c>
      <c r="P251" s="175" t="s">
        <v>3370</v>
      </c>
      <c r="Q251" s="175" t="s">
        <v>3371</v>
      </c>
      <c r="R251" s="175"/>
      <c r="S251" s="175"/>
      <c r="T251" s="175"/>
      <c r="U251" s="175"/>
      <c r="V251" s="175"/>
      <c r="W251" s="175"/>
      <c r="X251" s="175"/>
      <c r="Y251" s="175"/>
    </row>
    <row r="252" spans="1:25">
      <c r="A252" s="174">
        <v>245</v>
      </c>
      <c r="B252" s="175" t="s">
        <v>3372</v>
      </c>
      <c r="C252" s="175" t="s">
        <v>3365</v>
      </c>
      <c r="D252" s="175"/>
      <c r="E252" s="175"/>
      <c r="F252" s="175" t="s">
        <v>2486</v>
      </c>
      <c r="G252" s="175" t="s">
        <v>3373</v>
      </c>
      <c r="H252" s="175" t="s">
        <v>3374</v>
      </c>
      <c r="I252" s="175" t="s">
        <v>3375</v>
      </c>
      <c r="J252" s="175" t="s">
        <v>3376</v>
      </c>
      <c r="K252" s="175" t="s">
        <v>3368</v>
      </c>
      <c r="L252" s="175"/>
      <c r="M252" s="175"/>
      <c r="N252" s="175" t="s">
        <v>3377</v>
      </c>
      <c r="O252" s="175" t="s">
        <v>3378</v>
      </c>
      <c r="P252" s="175" t="s">
        <v>3379</v>
      </c>
      <c r="Q252" s="175" t="s">
        <v>3380</v>
      </c>
      <c r="R252" s="175"/>
      <c r="S252" s="175"/>
      <c r="T252" s="175"/>
      <c r="U252" s="175"/>
      <c r="V252" s="175"/>
      <c r="W252" s="175"/>
      <c r="X252" s="175"/>
      <c r="Y252" s="175"/>
    </row>
    <row r="253" spans="1:25">
      <c r="A253" s="174">
        <v>246</v>
      </c>
      <c r="B253" s="175" t="s">
        <v>3381</v>
      </c>
      <c r="C253" s="175" t="s">
        <v>3382</v>
      </c>
      <c r="D253" s="175"/>
      <c r="E253" s="175"/>
      <c r="F253" s="175" t="s">
        <v>3383</v>
      </c>
      <c r="G253" s="175" t="s">
        <v>3384</v>
      </c>
      <c r="H253" s="175" t="s">
        <v>3385</v>
      </c>
      <c r="I253" s="175" t="s">
        <v>3386</v>
      </c>
      <c r="J253" s="175" t="s">
        <v>3387</v>
      </c>
      <c r="K253" s="175" t="s">
        <v>3388</v>
      </c>
      <c r="L253" s="175"/>
      <c r="M253" s="175"/>
      <c r="N253" s="175" t="s">
        <v>3389</v>
      </c>
      <c r="O253" s="175" t="s">
        <v>3390</v>
      </c>
      <c r="P253" s="175" t="s">
        <v>3391</v>
      </c>
      <c r="Q253" s="175" t="s">
        <v>3392</v>
      </c>
      <c r="R253" s="175"/>
      <c r="S253" s="175"/>
      <c r="T253" s="175"/>
      <c r="U253" s="175"/>
      <c r="V253" s="175"/>
      <c r="W253" s="175"/>
      <c r="X253" s="175"/>
      <c r="Y253" s="175"/>
    </row>
    <row r="254" spans="1:25">
      <c r="A254" s="174">
        <v>247</v>
      </c>
      <c r="B254" s="175" t="s">
        <v>2497</v>
      </c>
      <c r="C254" s="175" t="s">
        <v>3383</v>
      </c>
      <c r="D254" s="175"/>
      <c r="E254" s="175"/>
      <c r="F254" s="175" t="s">
        <v>3393</v>
      </c>
      <c r="G254" s="175" t="s">
        <v>3394</v>
      </c>
      <c r="H254" s="175" t="s">
        <v>3395</v>
      </c>
      <c r="I254" s="175" t="s">
        <v>2375</v>
      </c>
      <c r="J254" s="175" t="s">
        <v>3396</v>
      </c>
      <c r="K254" s="175" t="s">
        <v>3389</v>
      </c>
      <c r="L254" s="175"/>
      <c r="M254" s="175"/>
      <c r="N254" s="175" t="s">
        <v>3397</v>
      </c>
      <c r="O254" s="175" t="s">
        <v>3398</v>
      </c>
      <c r="P254" s="175" t="s">
        <v>3399</v>
      </c>
      <c r="Q254" s="175" t="s">
        <v>3400</v>
      </c>
      <c r="R254" s="175"/>
      <c r="S254" s="175"/>
      <c r="T254" s="175"/>
      <c r="U254" s="175"/>
      <c r="V254" s="175"/>
      <c r="W254" s="175"/>
      <c r="X254" s="175"/>
      <c r="Y254" s="175"/>
    </row>
    <row r="255" spans="1:25">
      <c r="A255" s="174">
        <v>248</v>
      </c>
      <c r="B255" s="175" t="s">
        <v>3401</v>
      </c>
      <c r="C255" s="175" t="s">
        <v>3393</v>
      </c>
      <c r="D255" s="175"/>
      <c r="E255" s="175"/>
      <c r="F255" s="175" t="s">
        <v>3402</v>
      </c>
      <c r="G255" s="175" t="s">
        <v>2210</v>
      </c>
      <c r="H255" s="175" t="s">
        <v>3403</v>
      </c>
      <c r="I255" s="175" t="s">
        <v>3404</v>
      </c>
      <c r="J255" s="175" t="s">
        <v>3405</v>
      </c>
      <c r="K255" s="175" t="s">
        <v>3406</v>
      </c>
      <c r="L255" s="175"/>
      <c r="M255" s="175"/>
      <c r="N255" s="175" t="s">
        <v>3407</v>
      </c>
      <c r="O255" s="175" t="s">
        <v>2216</v>
      </c>
      <c r="P255" s="175" t="s">
        <v>3408</v>
      </c>
      <c r="Q255" s="175" t="s">
        <v>3409</v>
      </c>
      <c r="R255" s="175"/>
      <c r="S255" s="175"/>
      <c r="T255" s="175"/>
      <c r="U255" s="175"/>
      <c r="V255" s="175"/>
      <c r="W255" s="175"/>
      <c r="X255" s="175"/>
      <c r="Y255" s="175"/>
    </row>
    <row r="256" spans="1:25">
      <c r="A256" s="174">
        <v>249</v>
      </c>
      <c r="B256" s="175" t="s">
        <v>3410</v>
      </c>
      <c r="C256" s="175" t="s">
        <v>3402</v>
      </c>
      <c r="D256" s="175"/>
      <c r="E256" s="175"/>
      <c r="F256" s="175" t="s">
        <v>3411</v>
      </c>
      <c r="G256" s="175" t="s">
        <v>3412</v>
      </c>
      <c r="H256" s="175" t="s">
        <v>3413</v>
      </c>
      <c r="I256" s="175" t="s">
        <v>2026</v>
      </c>
      <c r="J256" s="175" t="s">
        <v>3414</v>
      </c>
      <c r="K256" s="175" t="s">
        <v>3415</v>
      </c>
      <c r="L256" s="175"/>
      <c r="M256" s="175"/>
      <c r="N256" s="175" t="s">
        <v>3416</v>
      </c>
      <c r="O256" s="175" t="s">
        <v>3417</v>
      </c>
      <c r="P256" s="175" t="s">
        <v>3418</v>
      </c>
      <c r="Q256" s="175" t="s">
        <v>2386</v>
      </c>
      <c r="R256" s="175"/>
      <c r="S256" s="175"/>
      <c r="T256" s="175"/>
      <c r="U256" s="175"/>
      <c r="V256" s="175"/>
      <c r="W256" s="175"/>
      <c r="X256" s="175"/>
      <c r="Y256" s="175"/>
    </row>
    <row r="257" spans="1:25">
      <c r="A257" s="174">
        <v>250</v>
      </c>
      <c r="B257" s="175" t="s">
        <v>3419</v>
      </c>
      <c r="C257" s="175" t="s">
        <v>3411</v>
      </c>
      <c r="D257" s="175"/>
      <c r="E257" s="175"/>
      <c r="F257" s="175" t="s">
        <v>1454</v>
      </c>
      <c r="G257" s="175" t="s">
        <v>3420</v>
      </c>
      <c r="H257" s="175" t="s">
        <v>3421</v>
      </c>
      <c r="I257" s="175" t="s">
        <v>1122</v>
      </c>
      <c r="J257" s="175" t="s">
        <v>3422</v>
      </c>
      <c r="K257" s="175" t="s">
        <v>3423</v>
      </c>
      <c r="L257" s="175"/>
      <c r="M257" s="175"/>
      <c r="N257" s="175" t="s">
        <v>1890</v>
      </c>
      <c r="O257" s="175" t="s">
        <v>3424</v>
      </c>
      <c r="P257" s="175" t="s">
        <v>3425</v>
      </c>
      <c r="Q257" s="175" t="s">
        <v>3426</v>
      </c>
      <c r="R257" s="175"/>
      <c r="S257" s="175"/>
      <c r="T257" s="175"/>
      <c r="U257" s="175"/>
      <c r="V257" s="175"/>
      <c r="W257" s="175"/>
      <c r="X257" s="175"/>
      <c r="Y257" s="175"/>
    </row>
    <row r="258" spans="1:25">
      <c r="B258" s="175"/>
      <c r="C258" s="175"/>
      <c r="D258" s="175"/>
      <c r="E258" s="175"/>
      <c r="F258" s="175"/>
      <c r="G258" s="175"/>
      <c r="H258" s="175"/>
      <c r="I258" s="175"/>
      <c r="J258" s="175"/>
      <c r="K258" s="175"/>
      <c r="L258" s="175"/>
      <c r="M258" s="175"/>
      <c r="N258" s="175"/>
      <c r="O258" s="175"/>
      <c r="P258" s="175"/>
      <c r="Q258" s="175"/>
      <c r="R258" s="175"/>
      <c r="S258" s="175"/>
      <c r="T258" s="175"/>
      <c r="U258" s="175"/>
      <c r="V258" s="175"/>
      <c r="W258" s="175"/>
      <c r="X258" s="175"/>
      <c r="Y258" s="175"/>
    </row>
  </sheetData>
  <pageMargins left="0.7" right="0.7" top="0.75" bottom="0.75" header="0.3" footer="0.3"/>
  <pageSetup paperSize="8" scale="5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9a550e0-fdef-4e24-b7ea-739d96bb9b0b" xsi:nil="true"/>
    <lcf76f155ced4ddcb4097134ff3c332f xmlns="8e00cc5b-f9fe-4d37-b5ee-a6adf6340d70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335B4D7AC069045A32CD659E946C311" ma:contentTypeVersion="17" ma:contentTypeDescription="Create a new document." ma:contentTypeScope="" ma:versionID="76594f8d638242a16ba68ce06e9e6ccf">
  <xsd:schema xmlns:xsd="http://www.w3.org/2001/XMLSchema" xmlns:xs="http://www.w3.org/2001/XMLSchema" xmlns:p="http://schemas.microsoft.com/office/2006/metadata/properties" xmlns:ns2="8e00cc5b-f9fe-4d37-b5ee-a6adf6340d70" xmlns:ns3="f9a550e0-fdef-4e24-b7ea-739d96bb9b0b" targetNamespace="http://schemas.microsoft.com/office/2006/metadata/properties" ma:root="true" ma:fieldsID="bbc98bc692ee3190930274949c5485eb" ns2:_="" ns3:_="">
    <xsd:import namespace="8e00cc5b-f9fe-4d37-b5ee-a6adf6340d70"/>
    <xsd:import namespace="f9a550e0-fdef-4e24-b7ea-739d96bb9b0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00cc5b-f9fe-4d37-b5ee-a6adf6340d7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ac5953c0-5a24-4809-b13a-ba84e959e6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a550e0-fdef-4e24-b7ea-739d96bb9b0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280117e4-8451-4fd2-97a7-761999bdfce7}" ma:internalName="TaxCatchAll" ma:showField="CatchAllData" ma:web="f9a550e0-fdef-4e24-b7ea-739d96bb9b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BEF0624-F63B-43EA-9EB0-E6E6AF17998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CC86FC1-813E-47C7-8E22-FEBF582C3FB0}">
  <ds:schemaRefs>
    <ds:schemaRef ds:uri="http://schemas.openxmlformats.org/package/2006/metadata/core-properties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purl.org/dc/dcmitype/"/>
    <ds:schemaRef ds:uri="f9a550e0-fdef-4e24-b7ea-739d96bb9b0b"/>
    <ds:schemaRef ds:uri="8e00cc5b-f9fe-4d37-b5ee-a6adf6340d70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8257F037-4AC6-4F0E-9B3B-5F9147F1AA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e00cc5b-f9fe-4d37-b5ee-a6adf6340d70"/>
    <ds:schemaRef ds:uri="f9a550e0-fdef-4e24-b7ea-739d96bb9b0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11</vt:i4>
      </vt:variant>
      <vt:variant>
        <vt:lpstr>Benoemde bereiken</vt:lpstr>
      </vt:variant>
      <vt:variant>
        <vt:i4>1</vt:i4>
      </vt:variant>
    </vt:vector>
  </HeadingPairs>
  <TitlesOfParts>
    <vt:vector size="12" baseType="lpstr">
      <vt:lpstr>Aanbevolen Inhoud</vt:lpstr>
      <vt:lpstr>LOG</vt:lpstr>
      <vt:lpstr>01 Vastrechten</vt:lpstr>
      <vt:lpstr>Arriva Flow</vt:lpstr>
      <vt:lpstr>Landelijk spoor NS</vt:lpstr>
      <vt:lpstr>LTK</vt:lpstr>
      <vt:lpstr>Indexatie Limburg</vt:lpstr>
      <vt:lpstr>ZZ-LB</vt:lpstr>
      <vt:lpstr>OV-Pay</vt:lpstr>
      <vt:lpstr>ZZ-Duitse tickets</vt:lpstr>
      <vt:lpstr>Tarieftabel ZZ-LR</vt:lpstr>
      <vt:lpstr>'Tarieftabel ZZ-LR'!Afdrukbereik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Mark Garmann</dc:creator>
  <cp:keywords/>
  <dc:description/>
  <cp:lastModifiedBy>Homan, Peter</cp:lastModifiedBy>
  <cp:revision/>
  <dcterms:created xsi:type="dcterms:W3CDTF">2021-10-27T11:29:27Z</dcterms:created>
  <dcterms:modified xsi:type="dcterms:W3CDTF">2024-12-23T10:47:53Z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0x0101008335B4D7AC069045A32CD659E946C311</vt:lpwstr>
  </property>
  <property fmtid="{D5CDD505-2E9C-101B-9397-08002B2CF9AE}" pid="3" name="MediaServiceImageTags">
    <vt:lpwstr/>
  </property>
</Properties>
</file>