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ata\Commercie\Producten\Producten en Tarieven 2021\Tarieven 2021\Valleilijn - Goedgekeurd\"/>
    </mc:Choice>
  </mc:AlternateContent>
  <xr:revisionPtr revIDLastSave="0" documentId="13_ncr:1_{CCC74DBA-0CD5-4EFB-9B7D-66FAA27AF7B6}" xr6:coauthVersionLast="44" xr6:coauthVersionMax="45" xr10:uidLastSave="{00000000-0000-0000-0000-000000000000}"/>
  <bookViews>
    <workbookView xWindow="-60" yWindow="-60" windowWidth="19320" windowHeight="10500" tabRatio="742" firstSheet="2" activeTab="6" xr2:uid="{00000000-000D-0000-FFFF-FFFF00000000}"/>
  </bookViews>
  <sheets>
    <sheet name="tariefeenheden" sheetId="4" r:id="rId1"/>
    <sheet name="degressie en km-tarief" sheetId="3" r:id="rId2"/>
    <sheet name="rekentabel" sheetId="1" r:id="rId3"/>
    <sheet name="toelichting" sheetId="2" state="hidden" r:id="rId4"/>
    <sheet name="input aan NS afgerond op centen" sheetId="5" r:id="rId5"/>
    <sheet name="point-to-point tbv ROR intern" sheetId="6" r:id="rId6"/>
    <sheet name="tabel EOD 1jan21" sheetId="7" r:id="rId7"/>
  </sheets>
  <externalReferences>
    <externalReference r:id="rId8"/>
  </externalReferences>
  <definedNames>
    <definedName name="_xlnm.Print_Area" localSheetId="5">'point-to-point tbv ROR intern'!$A$1:$I$61</definedName>
    <definedName name="_xlnm.Print_Area" localSheetId="2">rekentabel!$A$1:$W$257</definedName>
    <definedName name="_xlnm.Print_Area" localSheetId="6">'tabel EOD 1jan21'!$A$1:$I$256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3" i="6" l="1"/>
  <c r="C6" i="3" l="1"/>
  <c r="AK97" i="1" l="1"/>
  <c r="AG97" i="1"/>
  <c r="AH97" i="1" l="1"/>
  <c r="AI97" i="1"/>
  <c r="AF97" i="1"/>
  <c r="AJ97" i="1"/>
  <c r="S98" i="5"/>
  <c r="W98" i="5"/>
  <c r="T98" i="5"/>
  <c r="U98" i="5"/>
  <c r="W5" i="5"/>
  <c r="V5" i="5"/>
  <c r="U5" i="5"/>
  <c r="T5" i="5"/>
  <c r="S5" i="5"/>
  <c r="R5" i="5"/>
  <c r="Q5" i="5"/>
  <c r="P5" i="5"/>
  <c r="O5" i="5"/>
  <c r="N5" i="5"/>
  <c r="M5" i="5"/>
  <c r="L5" i="5"/>
  <c r="K5" i="5"/>
  <c r="J5" i="5"/>
  <c r="I5" i="5"/>
  <c r="H5" i="5"/>
  <c r="G5" i="5"/>
  <c r="F5" i="5"/>
  <c r="E5" i="5"/>
  <c r="D5" i="5"/>
  <c r="C5" i="5"/>
  <c r="B5" i="5"/>
  <c r="B3" i="5"/>
  <c r="V98" i="5" l="1"/>
  <c r="R98" i="5"/>
  <c r="C9" i="4"/>
  <c r="G43" i="6" s="1"/>
  <c r="H43" i="6" s="1"/>
  <c r="F42" i="6"/>
  <c r="F41" i="6"/>
  <c r="F40" i="6"/>
  <c r="F39" i="6"/>
  <c r="G9" i="7"/>
  <c r="G8" i="7" s="1"/>
  <c r="F9" i="7"/>
  <c r="F8" i="7" s="1"/>
  <c r="E8" i="7"/>
  <c r="D9" i="7"/>
  <c r="D8" i="7" s="1"/>
  <c r="H9" i="7"/>
  <c r="H8" i="7" s="1"/>
  <c r="B254" i="7"/>
  <c r="B253" i="7"/>
  <c r="B252" i="7"/>
  <c r="B251" i="7"/>
  <c r="B250" i="7"/>
  <c r="B249" i="7"/>
  <c r="B248" i="7"/>
  <c r="B247" i="7"/>
  <c r="B246" i="7"/>
  <c r="B245" i="7"/>
  <c r="B244" i="7"/>
  <c r="B243" i="7"/>
  <c r="B242" i="7"/>
  <c r="B241" i="7"/>
  <c r="B240" i="7"/>
  <c r="B239" i="7"/>
  <c r="B238" i="7"/>
  <c r="B237" i="7"/>
  <c r="B236" i="7"/>
  <c r="B235" i="7"/>
  <c r="B234" i="7"/>
  <c r="B233" i="7"/>
  <c r="B232" i="7"/>
  <c r="B231" i="7"/>
  <c r="B230" i="7"/>
  <c r="B229" i="7"/>
  <c r="B228" i="7"/>
  <c r="B227" i="7"/>
  <c r="B226" i="7"/>
  <c r="B225" i="7"/>
  <c r="B224" i="7"/>
  <c r="B223" i="7"/>
  <c r="B222" i="7"/>
  <c r="B221" i="7"/>
  <c r="B220" i="7"/>
  <c r="B219" i="7"/>
  <c r="B218" i="7"/>
  <c r="B217" i="7"/>
  <c r="B216" i="7"/>
  <c r="B215" i="7"/>
  <c r="B214" i="7"/>
  <c r="B213" i="7"/>
  <c r="B212" i="7"/>
  <c r="B211" i="7"/>
  <c r="B210" i="7"/>
  <c r="B209" i="7"/>
  <c r="B208" i="7"/>
  <c r="B207" i="7"/>
  <c r="B206" i="7"/>
  <c r="B205" i="7"/>
  <c r="B204" i="7"/>
  <c r="B203" i="7"/>
  <c r="B202" i="7"/>
  <c r="B201" i="7"/>
  <c r="B200" i="7"/>
  <c r="B199" i="7"/>
  <c r="B198" i="7"/>
  <c r="B197" i="7"/>
  <c r="B196" i="7"/>
  <c r="B195" i="7"/>
  <c r="B194" i="7"/>
  <c r="B193" i="7"/>
  <c r="B192" i="7"/>
  <c r="B191" i="7"/>
  <c r="B190" i="7"/>
  <c r="B189" i="7"/>
  <c r="B188" i="7"/>
  <c r="B187" i="7"/>
  <c r="B186" i="7"/>
  <c r="B185" i="7"/>
  <c r="B184" i="7"/>
  <c r="B183" i="7"/>
  <c r="B182" i="7"/>
  <c r="B181" i="7"/>
  <c r="B180" i="7"/>
  <c r="B179" i="7"/>
  <c r="B178" i="7"/>
  <c r="B177" i="7"/>
  <c r="B176" i="7"/>
  <c r="B175" i="7"/>
  <c r="B174" i="7"/>
  <c r="B173" i="7"/>
  <c r="B172" i="7"/>
  <c r="B171" i="7"/>
  <c r="B170" i="7"/>
  <c r="B169" i="7"/>
  <c r="B168" i="7"/>
  <c r="B167" i="7"/>
  <c r="B166" i="7"/>
  <c r="B165" i="7"/>
  <c r="B164" i="7"/>
  <c r="B163" i="7"/>
  <c r="B162" i="7"/>
  <c r="B161" i="7"/>
  <c r="B160" i="7"/>
  <c r="B159" i="7"/>
  <c r="B158" i="7"/>
  <c r="B157" i="7"/>
  <c r="B156" i="7"/>
  <c r="B155" i="7"/>
  <c r="B154" i="7"/>
  <c r="B153" i="7"/>
  <c r="B152" i="7"/>
  <c r="B151" i="7"/>
  <c r="B150" i="7"/>
  <c r="B149" i="7"/>
  <c r="B148" i="7"/>
  <c r="B147" i="7"/>
  <c r="B146" i="7"/>
  <c r="B145" i="7"/>
  <c r="B144" i="7"/>
  <c r="B143" i="7"/>
  <c r="B142" i="7"/>
  <c r="B141" i="7"/>
  <c r="B140" i="7"/>
  <c r="B139" i="7"/>
  <c r="B138" i="7"/>
  <c r="B137" i="7"/>
  <c r="B136" i="7"/>
  <c r="B135" i="7"/>
  <c r="B134" i="7"/>
  <c r="B133" i="7"/>
  <c r="B132" i="7"/>
  <c r="B131" i="7"/>
  <c r="B130" i="7"/>
  <c r="B129" i="7"/>
  <c r="B128" i="7"/>
  <c r="B127" i="7"/>
  <c r="B126" i="7"/>
  <c r="B125" i="7"/>
  <c r="B124" i="7"/>
  <c r="B123" i="7"/>
  <c r="B122" i="7"/>
  <c r="B121" i="7"/>
  <c r="B120" i="7"/>
  <c r="B119" i="7"/>
  <c r="B118" i="7"/>
  <c r="B117" i="7"/>
  <c r="B116" i="7"/>
  <c r="B115" i="7"/>
  <c r="B114" i="7"/>
  <c r="B113" i="7"/>
  <c r="B112" i="7"/>
  <c r="B111" i="7"/>
  <c r="B110" i="7"/>
  <c r="B109" i="7"/>
  <c r="B108" i="7"/>
  <c r="B107" i="7"/>
  <c r="B106" i="7"/>
  <c r="B105" i="7"/>
  <c r="B104" i="7"/>
  <c r="B103" i="7"/>
  <c r="B102" i="7"/>
  <c r="B101" i="7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H53" i="6"/>
  <c r="E53" i="6"/>
  <c r="D53" i="6"/>
  <c r="B23" i="6"/>
  <c r="A23" i="6"/>
  <c r="H21" i="6"/>
  <c r="G21" i="6"/>
  <c r="E21" i="6"/>
  <c r="D21" i="6"/>
  <c r="H20" i="6"/>
  <c r="G20" i="6"/>
  <c r="E20" i="6"/>
  <c r="D20" i="6"/>
  <c r="A11" i="4"/>
  <c r="A10" i="4"/>
  <c r="A8" i="4"/>
  <c r="A7" i="4"/>
  <c r="A6" i="4"/>
  <c r="C6" i="1"/>
  <c r="C7" i="5" s="1"/>
  <c r="F26" i="6" s="1"/>
  <c r="C7" i="3"/>
  <c r="C7" i="1" s="1"/>
  <c r="C8" i="3"/>
  <c r="C8" i="1" s="1"/>
  <c r="C9" i="3"/>
  <c r="C9" i="1" s="1"/>
  <c r="C10" i="5" s="1"/>
  <c r="E24" i="6" s="1"/>
  <c r="E57" i="6" s="1"/>
  <c r="E71" i="6" s="1"/>
  <c r="C10" i="3"/>
  <c r="C10" i="1" s="1"/>
  <c r="K10" i="1" s="1"/>
  <c r="K11" i="5" s="1"/>
  <c r="C11" i="3"/>
  <c r="C11" i="1" s="1"/>
  <c r="C12" i="5" s="1"/>
  <c r="C12" i="3"/>
  <c r="C12" i="1" s="1"/>
  <c r="C13" i="3"/>
  <c r="C13" i="1" s="1"/>
  <c r="K13" i="1" s="1"/>
  <c r="K14" i="5" s="1"/>
  <c r="C14" i="3"/>
  <c r="C34" i="2"/>
  <c r="C21" i="2"/>
  <c r="E34" i="2"/>
  <c r="C11" i="2"/>
  <c r="F34" i="2"/>
  <c r="C7" i="2"/>
  <c r="E7" i="2"/>
  <c r="F35" i="2"/>
  <c r="C29" i="2"/>
  <c r="C32" i="2"/>
  <c r="C33" i="2"/>
  <c r="D23" i="2"/>
  <c r="C12" i="2"/>
  <c r="E6" i="2"/>
  <c r="C13" i="2"/>
  <c r="E9" i="2"/>
  <c r="E8" i="2"/>
  <c r="E15" i="2"/>
  <c r="E35" i="2"/>
  <c r="E24" i="2"/>
  <c r="C14" i="2"/>
  <c r="E16" i="2"/>
  <c r="E22" i="2"/>
  <c r="D22" i="2"/>
  <c r="C24" i="2"/>
  <c r="D9" i="2"/>
  <c r="C23" i="2"/>
  <c r="C16" i="2"/>
  <c r="D16" i="2"/>
  <c r="D6" i="2"/>
  <c r="C31" i="2"/>
  <c r="D7" i="2"/>
  <c r="C9" i="2"/>
  <c r="C30" i="2"/>
  <c r="C6" i="2"/>
  <c r="E23" i="2"/>
  <c r="D21" i="2"/>
  <c r="D15" i="2"/>
  <c r="E21" i="2"/>
  <c r="D24" i="2"/>
  <c r="C35" i="2"/>
  <c r="C22" i="2"/>
  <c r="C15" i="2"/>
  <c r="C8" i="2"/>
  <c r="D8" i="2"/>
  <c r="K11" i="1"/>
  <c r="K12" i="5" s="1"/>
  <c r="C8" i="5"/>
  <c r="K9" i="1" l="1"/>
  <c r="K10" i="5" s="1"/>
  <c r="C14" i="5"/>
  <c r="AI98" i="1"/>
  <c r="U99" i="5"/>
  <c r="K7" i="5"/>
  <c r="C12" i="4"/>
  <c r="AK98" i="1"/>
  <c r="W99" i="5"/>
  <c r="AG98" i="1"/>
  <c r="S99" i="5"/>
  <c r="AF98" i="1"/>
  <c r="R99" i="5"/>
  <c r="G26" i="6"/>
  <c r="G59" i="6" s="1"/>
  <c r="G73" i="6" s="1"/>
  <c r="G39" i="6"/>
  <c r="AJ98" i="1"/>
  <c r="V99" i="5"/>
  <c r="G41" i="6"/>
  <c r="AH98" i="1"/>
  <c r="T99" i="5"/>
  <c r="C11" i="5"/>
  <c r="K7" i="1"/>
  <c r="K8" i="5" s="1"/>
  <c r="B7" i="1"/>
  <c r="J7" i="1" s="1"/>
  <c r="G40" i="6"/>
  <c r="G42" i="6"/>
  <c r="G25" i="6" s="1"/>
  <c r="G58" i="6" s="1"/>
  <c r="G72" i="6" s="1"/>
  <c r="I43" i="6"/>
  <c r="F24" i="6"/>
  <c r="F57" i="6" s="1"/>
  <c r="F71" i="6" s="1"/>
  <c r="G12" i="1"/>
  <c r="I12" i="1"/>
  <c r="B12" i="1"/>
  <c r="K12" i="1"/>
  <c r="K13" i="5" s="1"/>
  <c r="C13" i="5"/>
  <c r="G8" i="1"/>
  <c r="I8" i="1"/>
  <c r="B8" i="1"/>
  <c r="K8" i="1"/>
  <c r="K9" i="5" s="1"/>
  <c r="C9" i="5"/>
  <c r="C14" i="1"/>
  <c r="C15" i="3"/>
  <c r="G10" i="1"/>
  <c r="I10" i="1"/>
  <c r="B10" i="1"/>
  <c r="I6" i="1"/>
  <c r="I7" i="5" s="1"/>
  <c r="G6" i="1"/>
  <c r="G7" i="5" s="1"/>
  <c r="B6" i="1"/>
  <c r="B7" i="5" s="1"/>
  <c r="G13" i="1"/>
  <c r="I13" i="1"/>
  <c r="B13" i="1"/>
  <c r="G9" i="1"/>
  <c r="I9" i="1"/>
  <c r="B9" i="1"/>
  <c r="G11" i="1"/>
  <c r="I11" i="1"/>
  <c r="B11" i="1"/>
  <c r="G7" i="1"/>
  <c r="I7" i="1"/>
  <c r="AK99" i="1" l="1"/>
  <c r="W100" i="5"/>
  <c r="AH99" i="1"/>
  <c r="T100" i="5"/>
  <c r="AI99" i="1"/>
  <c r="U100" i="5"/>
  <c r="AG99" i="1"/>
  <c r="S100" i="5"/>
  <c r="AJ99" i="1"/>
  <c r="V100" i="5"/>
  <c r="AF99" i="1"/>
  <c r="R100" i="5"/>
  <c r="I28" i="6"/>
  <c r="I61" i="6" s="1"/>
  <c r="I75" i="6" s="1"/>
  <c r="F25" i="6"/>
  <c r="F58" i="6" s="1"/>
  <c r="F72" i="6" s="1"/>
  <c r="H11" i="1"/>
  <c r="F11" i="1"/>
  <c r="J11" i="1"/>
  <c r="J12" i="5" s="1"/>
  <c r="B12" i="5"/>
  <c r="Q11" i="1"/>
  <c r="Q12" i="5" s="1"/>
  <c r="I12" i="5"/>
  <c r="Q10" i="1"/>
  <c r="Q11" i="5" s="1"/>
  <c r="I11" i="5"/>
  <c r="G8" i="5"/>
  <c r="O7" i="1"/>
  <c r="O8" i="5" s="1"/>
  <c r="H9" i="1"/>
  <c r="F9" i="1"/>
  <c r="B10" i="5"/>
  <c r="J9" i="1"/>
  <c r="J10" i="5" s="1"/>
  <c r="Q13" i="1"/>
  <c r="Q14" i="5" s="1"/>
  <c r="I14" i="5"/>
  <c r="Q7" i="5"/>
  <c r="C15" i="1"/>
  <c r="C16" i="3"/>
  <c r="H8" i="1"/>
  <c r="F8" i="1"/>
  <c r="B9" i="5"/>
  <c r="J8" i="1"/>
  <c r="J9" i="5" s="1"/>
  <c r="I10" i="5"/>
  <c r="Q9" i="1"/>
  <c r="Q10" i="5" s="1"/>
  <c r="O13" i="1"/>
  <c r="O14" i="5" s="1"/>
  <c r="G14" i="5"/>
  <c r="H10" i="1"/>
  <c r="F10" i="1"/>
  <c r="B11" i="5"/>
  <c r="J10" i="1"/>
  <c r="J11" i="5" s="1"/>
  <c r="G14" i="1"/>
  <c r="I14" i="1"/>
  <c r="B14" i="1"/>
  <c r="C15" i="5"/>
  <c r="K14" i="1"/>
  <c r="K15" i="5" s="1"/>
  <c r="I9" i="5"/>
  <c r="Q8" i="1"/>
  <c r="Q9" i="5" s="1"/>
  <c r="H12" i="1"/>
  <c r="F12" i="1"/>
  <c r="J12" i="1"/>
  <c r="J13" i="5" s="1"/>
  <c r="B13" i="5"/>
  <c r="O8" i="1"/>
  <c r="O9" i="5" s="1"/>
  <c r="G9" i="5"/>
  <c r="I13" i="5"/>
  <c r="Q12" i="1"/>
  <c r="Q13" i="5" s="1"/>
  <c r="H7" i="1"/>
  <c r="F7" i="1"/>
  <c r="J8" i="5"/>
  <c r="B8" i="5"/>
  <c r="G10" i="5"/>
  <c r="O9" i="1"/>
  <c r="O10" i="5" s="1"/>
  <c r="F6" i="1"/>
  <c r="F7" i="5" s="1"/>
  <c r="H6" i="1"/>
  <c r="H7" i="5" s="1"/>
  <c r="J7" i="5"/>
  <c r="Q7" i="1"/>
  <c r="Q8" i="5" s="1"/>
  <c r="I8" i="5"/>
  <c r="G12" i="5"/>
  <c r="O11" i="1"/>
  <c r="O12" i="5" s="1"/>
  <c r="H13" i="1"/>
  <c r="F13" i="1"/>
  <c r="B14" i="5"/>
  <c r="J13" i="1"/>
  <c r="J14" i="5" s="1"/>
  <c r="O7" i="5"/>
  <c r="G11" i="5"/>
  <c r="O10" i="1"/>
  <c r="O11" i="5" s="1"/>
  <c r="H27" i="6"/>
  <c r="H60" i="6" s="1"/>
  <c r="H74" i="6" s="1"/>
  <c r="C22" i="6"/>
  <c r="C55" i="6" s="1"/>
  <c r="C69" i="6" s="1"/>
  <c r="O12" i="1"/>
  <c r="O13" i="5" s="1"/>
  <c r="G13" i="5"/>
  <c r="AJ100" i="1" l="1"/>
  <c r="V101" i="5"/>
  <c r="AH100" i="1"/>
  <c r="T101" i="5"/>
  <c r="AG100" i="1"/>
  <c r="S101" i="5"/>
  <c r="AI100" i="1"/>
  <c r="U101" i="5"/>
  <c r="AK100" i="1"/>
  <c r="W101" i="5"/>
  <c r="AF100" i="1"/>
  <c r="R101" i="5"/>
  <c r="N7" i="5"/>
  <c r="Q14" i="1"/>
  <c r="Q15" i="5" s="1"/>
  <c r="I15" i="5"/>
  <c r="E13" i="7" s="1"/>
  <c r="P7" i="1"/>
  <c r="P8" i="5" s="1"/>
  <c r="H8" i="5"/>
  <c r="P12" i="1"/>
  <c r="P13" i="5" s="1"/>
  <c r="H13" i="5"/>
  <c r="C13" i="7"/>
  <c r="I27" i="6"/>
  <c r="I60" i="6" s="1"/>
  <c r="I74" i="6" s="1"/>
  <c r="C16" i="1"/>
  <c r="C17" i="3"/>
  <c r="F10" i="5"/>
  <c r="N9" i="1"/>
  <c r="N10" i="5" s="1"/>
  <c r="P13" i="1"/>
  <c r="P14" i="5" s="1"/>
  <c r="H14" i="5"/>
  <c r="N10" i="1"/>
  <c r="N11" i="5" s="1"/>
  <c r="F11" i="5"/>
  <c r="F9" i="5"/>
  <c r="N8" i="1"/>
  <c r="N9" i="5" s="1"/>
  <c r="F14" i="5"/>
  <c r="N13" i="1"/>
  <c r="N14" i="5" s="1"/>
  <c r="P7" i="5"/>
  <c r="H14" i="1"/>
  <c r="F14" i="1"/>
  <c r="B15" i="5"/>
  <c r="D13" i="7" s="1"/>
  <c r="N13" i="7" s="1"/>
  <c r="J14" i="1"/>
  <c r="J15" i="5" s="1"/>
  <c r="G15" i="1"/>
  <c r="I15" i="1"/>
  <c r="B15" i="1"/>
  <c r="C16" i="5"/>
  <c r="C14" i="7" s="1"/>
  <c r="K15" i="1"/>
  <c r="K16" i="5" s="1"/>
  <c r="H10" i="5"/>
  <c r="P9" i="1"/>
  <c r="P10" i="5" s="1"/>
  <c r="N11" i="1"/>
  <c r="N12" i="5" s="1"/>
  <c r="F12" i="5"/>
  <c r="F8" i="5"/>
  <c r="N7" i="1"/>
  <c r="N8" i="5" s="1"/>
  <c r="F13" i="5"/>
  <c r="N12" i="1"/>
  <c r="N13" i="5" s="1"/>
  <c r="G15" i="5"/>
  <c r="G13" i="7" s="1"/>
  <c r="O14" i="1"/>
  <c r="O15" i="5" s="1"/>
  <c r="H11" i="5"/>
  <c r="P10" i="1"/>
  <c r="P11" i="5" s="1"/>
  <c r="P8" i="1"/>
  <c r="P9" i="5" s="1"/>
  <c r="H9" i="5"/>
  <c r="H12" i="5"/>
  <c r="P11" i="1"/>
  <c r="P12" i="5" s="1"/>
  <c r="AF101" i="1" l="1"/>
  <c r="R102" i="5"/>
  <c r="AI101" i="1"/>
  <c r="U102" i="5"/>
  <c r="AH101" i="1"/>
  <c r="T102" i="5"/>
  <c r="AK101" i="1"/>
  <c r="W102" i="5"/>
  <c r="AG101" i="1"/>
  <c r="S102" i="5"/>
  <c r="AJ101" i="1"/>
  <c r="V102" i="5"/>
  <c r="K13" i="7"/>
  <c r="M13" i="7"/>
  <c r="K14" i="7"/>
  <c r="M14" i="7"/>
  <c r="C17" i="1"/>
  <c r="C18" i="3"/>
  <c r="H15" i="1"/>
  <c r="F15" i="1"/>
  <c r="J15" i="1"/>
  <c r="J16" i="5" s="1"/>
  <c r="B16" i="5"/>
  <c r="D14" i="7" s="1"/>
  <c r="N14" i="7" s="1"/>
  <c r="G16" i="1"/>
  <c r="I16" i="1"/>
  <c r="B16" i="1"/>
  <c r="C17" i="5"/>
  <c r="K16" i="1"/>
  <c r="K17" i="5" s="1"/>
  <c r="I16" i="5"/>
  <c r="E14" i="7" s="1"/>
  <c r="Q15" i="1"/>
  <c r="Q16" i="5" s="1"/>
  <c r="F15" i="5"/>
  <c r="H13" i="7" s="1"/>
  <c r="N14" i="1"/>
  <c r="N15" i="5" s="1"/>
  <c r="G16" i="5"/>
  <c r="G14" i="7" s="1"/>
  <c r="O15" i="1"/>
  <c r="O16" i="5" s="1"/>
  <c r="H15" i="5"/>
  <c r="F13" i="7" s="1"/>
  <c r="P14" i="1"/>
  <c r="P15" i="5" s="1"/>
  <c r="AJ102" i="1" l="1"/>
  <c r="V103" i="5"/>
  <c r="AK102" i="1"/>
  <c r="W103" i="5"/>
  <c r="AH102" i="1"/>
  <c r="T103" i="5"/>
  <c r="AF102" i="1"/>
  <c r="R103" i="5"/>
  <c r="AG102" i="1"/>
  <c r="S103" i="5"/>
  <c r="AI102" i="1"/>
  <c r="U103" i="5"/>
  <c r="I17" i="5"/>
  <c r="E15" i="7" s="1"/>
  <c r="Q16" i="1"/>
  <c r="Q17" i="5" s="1"/>
  <c r="F16" i="5"/>
  <c r="H14" i="7" s="1"/>
  <c r="N15" i="1"/>
  <c r="N16" i="5" s="1"/>
  <c r="H16" i="5"/>
  <c r="F14" i="7" s="1"/>
  <c r="P15" i="1"/>
  <c r="P16" i="5" s="1"/>
  <c r="C18" i="1"/>
  <c r="C19" i="3"/>
  <c r="G17" i="5"/>
  <c r="G15" i="7" s="1"/>
  <c r="O16" i="1"/>
  <c r="O17" i="5" s="1"/>
  <c r="C15" i="7"/>
  <c r="D23" i="6"/>
  <c r="D56" i="6" s="1"/>
  <c r="D70" i="6" s="1"/>
  <c r="G24" i="6"/>
  <c r="G57" i="6" s="1"/>
  <c r="G71" i="6" s="1"/>
  <c r="H16" i="1"/>
  <c r="F16" i="1"/>
  <c r="B17" i="5"/>
  <c r="D15" i="7" s="1"/>
  <c r="N15" i="7" s="1"/>
  <c r="J16" i="1"/>
  <c r="J17" i="5" s="1"/>
  <c r="G17" i="1"/>
  <c r="I17" i="1"/>
  <c r="B17" i="1"/>
  <c r="C18" i="5"/>
  <c r="K17" i="1"/>
  <c r="K18" i="5" s="1"/>
  <c r="AI103" i="1" l="1"/>
  <c r="U104" i="5"/>
  <c r="AF103" i="1"/>
  <c r="R104" i="5"/>
  <c r="AK103" i="1"/>
  <c r="W104" i="5"/>
  <c r="AG103" i="1"/>
  <c r="S104" i="5"/>
  <c r="AH103" i="1"/>
  <c r="T104" i="5"/>
  <c r="AJ103" i="1"/>
  <c r="V104" i="5"/>
  <c r="M15" i="7"/>
  <c r="K15" i="7"/>
  <c r="C16" i="7"/>
  <c r="H26" i="6"/>
  <c r="H59" i="6" s="1"/>
  <c r="H73" i="6" s="1"/>
  <c r="C19" i="1"/>
  <c r="C20" i="3"/>
  <c r="F17" i="5"/>
  <c r="H15" i="7" s="1"/>
  <c r="N16" i="1"/>
  <c r="N17" i="5" s="1"/>
  <c r="G18" i="1"/>
  <c r="I18" i="1"/>
  <c r="B18" i="1"/>
  <c r="K18" i="1"/>
  <c r="K19" i="5" s="1"/>
  <c r="C19" i="5"/>
  <c r="C17" i="7" s="1"/>
  <c r="H17" i="1"/>
  <c r="F17" i="1"/>
  <c r="B18" i="5"/>
  <c r="D16" i="7" s="1"/>
  <c r="N16" i="7" s="1"/>
  <c r="J17" i="1"/>
  <c r="J18" i="5" s="1"/>
  <c r="I18" i="5"/>
  <c r="E16" i="7" s="1"/>
  <c r="Q17" i="1"/>
  <c r="Q18" i="5" s="1"/>
  <c r="G18" i="5"/>
  <c r="G16" i="7" s="1"/>
  <c r="O17" i="1"/>
  <c r="O18" i="5" s="1"/>
  <c r="H17" i="5"/>
  <c r="F15" i="7" s="1"/>
  <c r="P16" i="1"/>
  <c r="P17" i="5" s="1"/>
  <c r="AJ104" i="1" l="1"/>
  <c r="V105" i="5"/>
  <c r="AG104" i="1"/>
  <c r="S105" i="5"/>
  <c r="AK104" i="1"/>
  <c r="W105" i="5"/>
  <c r="AI104" i="1"/>
  <c r="U105" i="5"/>
  <c r="AH104" i="1"/>
  <c r="T105" i="5"/>
  <c r="AF104" i="1"/>
  <c r="R105" i="5"/>
  <c r="K16" i="7"/>
  <c r="M16" i="7"/>
  <c r="K17" i="7"/>
  <c r="M17" i="7"/>
  <c r="H18" i="1"/>
  <c r="F18" i="1"/>
  <c r="B19" i="5"/>
  <c r="D17" i="7" s="1"/>
  <c r="N17" i="7" s="1"/>
  <c r="J18" i="1"/>
  <c r="J19" i="5" s="1"/>
  <c r="H18" i="5"/>
  <c r="F16" i="7" s="1"/>
  <c r="P17" i="1"/>
  <c r="P18" i="5" s="1"/>
  <c r="I19" i="5"/>
  <c r="E17" i="7" s="1"/>
  <c r="Q18" i="1"/>
  <c r="Q19" i="5" s="1"/>
  <c r="C20" i="1"/>
  <c r="C21" i="3"/>
  <c r="C22" i="3" s="1"/>
  <c r="F18" i="5"/>
  <c r="H16" i="7" s="1"/>
  <c r="N17" i="1"/>
  <c r="N18" i="5" s="1"/>
  <c r="G19" i="5"/>
  <c r="G17" i="7" s="1"/>
  <c r="O18" i="1"/>
  <c r="O19" i="5" s="1"/>
  <c r="G19" i="1"/>
  <c r="I19" i="1"/>
  <c r="B19" i="1"/>
  <c r="C20" i="5"/>
  <c r="K19" i="1"/>
  <c r="K20" i="5" s="1"/>
  <c r="AH105" i="1" l="1"/>
  <c r="T106" i="5"/>
  <c r="AF105" i="1"/>
  <c r="R106" i="5"/>
  <c r="AI105" i="1"/>
  <c r="U106" i="5"/>
  <c r="AG105" i="1"/>
  <c r="S106" i="5"/>
  <c r="AK105" i="1"/>
  <c r="W106" i="5"/>
  <c r="AJ105" i="1"/>
  <c r="V106" i="5"/>
  <c r="H25" i="6"/>
  <c r="H58" i="6" s="1"/>
  <c r="H72" i="6" s="1"/>
  <c r="I26" i="6"/>
  <c r="I59" i="6" s="1"/>
  <c r="I73" i="6" s="1"/>
  <c r="I20" i="5"/>
  <c r="E18" i="7" s="1"/>
  <c r="Q19" i="1"/>
  <c r="Q20" i="5" s="1"/>
  <c r="G20" i="5"/>
  <c r="G18" i="7" s="1"/>
  <c r="O19" i="1"/>
  <c r="O20" i="5" s="1"/>
  <c r="F19" i="5"/>
  <c r="H17" i="7" s="1"/>
  <c r="N18" i="1"/>
  <c r="N19" i="5" s="1"/>
  <c r="C18" i="7"/>
  <c r="E23" i="6"/>
  <c r="E56" i="6" s="1"/>
  <c r="E70" i="6" s="1"/>
  <c r="C21" i="1"/>
  <c r="H19" i="1"/>
  <c r="F19" i="1"/>
  <c r="B20" i="5"/>
  <c r="D18" i="7" s="1"/>
  <c r="N18" i="7" s="1"/>
  <c r="J19" i="1"/>
  <c r="J20" i="5" s="1"/>
  <c r="G20" i="1"/>
  <c r="I20" i="1"/>
  <c r="B20" i="1"/>
  <c r="C21" i="5"/>
  <c r="C19" i="7" s="1"/>
  <c r="K20" i="1"/>
  <c r="K21" i="5" s="1"/>
  <c r="H19" i="5"/>
  <c r="F17" i="7" s="1"/>
  <c r="P18" i="1"/>
  <c r="P19" i="5" s="1"/>
  <c r="AJ106" i="1" l="1"/>
  <c r="V107" i="5"/>
  <c r="AH106" i="1"/>
  <c r="T107" i="5"/>
  <c r="AI106" i="1"/>
  <c r="U107" i="5"/>
  <c r="AK106" i="1"/>
  <c r="W107" i="5"/>
  <c r="AG106" i="1"/>
  <c r="S107" i="5"/>
  <c r="AF106" i="1"/>
  <c r="R107" i="5"/>
  <c r="M19" i="7"/>
  <c r="K19" i="7"/>
  <c r="K18" i="7"/>
  <c r="M18" i="7"/>
  <c r="G21" i="5"/>
  <c r="G19" i="7" s="1"/>
  <c r="O20" i="1"/>
  <c r="O21" i="5" s="1"/>
  <c r="H20" i="5"/>
  <c r="F18" i="7" s="1"/>
  <c r="P19" i="1"/>
  <c r="P20" i="5" s="1"/>
  <c r="C22" i="1"/>
  <c r="C23" i="3"/>
  <c r="G21" i="1"/>
  <c r="I21" i="1"/>
  <c r="B21" i="1"/>
  <c r="C22" i="5"/>
  <c r="K21" i="1"/>
  <c r="K22" i="5" s="1"/>
  <c r="H20" i="1"/>
  <c r="F20" i="1"/>
  <c r="B21" i="5"/>
  <c r="D19" i="7" s="1"/>
  <c r="N19" i="7" s="1"/>
  <c r="J20" i="1"/>
  <c r="J21" i="5" s="1"/>
  <c r="I21" i="5"/>
  <c r="E19" i="7" s="1"/>
  <c r="Q20" i="1"/>
  <c r="Q21" i="5" s="1"/>
  <c r="F20" i="5"/>
  <c r="H18" i="7" s="1"/>
  <c r="N19" i="1"/>
  <c r="N20" i="5" s="1"/>
  <c r="AF107" i="1" l="1"/>
  <c r="R108" i="5"/>
  <c r="AK107" i="1"/>
  <c r="W108" i="5"/>
  <c r="AI107" i="1"/>
  <c r="U108" i="5"/>
  <c r="AJ107" i="1"/>
  <c r="V108" i="5"/>
  <c r="AG107" i="1"/>
  <c r="S108" i="5"/>
  <c r="AH107" i="1"/>
  <c r="T108" i="5"/>
  <c r="I25" i="6"/>
  <c r="I58" i="6" s="1"/>
  <c r="I72" i="6" s="1"/>
  <c r="F23" i="6"/>
  <c r="F56" i="6" s="1"/>
  <c r="F70" i="6" s="1"/>
  <c r="H21" i="5"/>
  <c r="F19" i="7" s="1"/>
  <c r="P20" i="1"/>
  <c r="P21" i="5" s="1"/>
  <c r="I22" i="5"/>
  <c r="E20" i="7" s="1"/>
  <c r="Q21" i="1"/>
  <c r="Q22" i="5" s="1"/>
  <c r="C23" i="1"/>
  <c r="C24" i="3"/>
  <c r="G22" i="5"/>
  <c r="G20" i="7" s="1"/>
  <c r="O21" i="1"/>
  <c r="O22" i="5" s="1"/>
  <c r="C20" i="7"/>
  <c r="F21" i="5"/>
  <c r="H19" i="7" s="1"/>
  <c r="N20" i="1"/>
  <c r="N21" i="5" s="1"/>
  <c r="H21" i="1"/>
  <c r="F21" i="1"/>
  <c r="J21" i="1"/>
  <c r="J22" i="5" s="1"/>
  <c r="B22" i="5"/>
  <c r="D20" i="7" s="1"/>
  <c r="N20" i="7" s="1"/>
  <c r="G22" i="1"/>
  <c r="I22" i="1"/>
  <c r="B22" i="1"/>
  <c r="C23" i="5"/>
  <c r="K22" i="1"/>
  <c r="K23" i="5" s="1"/>
  <c r="AH108" i="1" l="1"/>
  <c r="T109" i="5"/>
  <c r="AJ108" i="1"/>
  <c r="V109" i="5"/>
  <c r="AK108" i="1"/>
  <c r="W109" i="5"/>
  <c r="AG108" i="1"/>
  <c r="S109" i="5"/>
  <c r="AI108" i="1"/>
  <c r="U109" i="5"/>
  <c r="AF108" i="1"/>
  <c r="R109" i="5"/>
  <c r="K20" i="7"/>
  <c r="M20" i="7"/>
  <c r="C21" i="7"/>
  <c r="H24" i="6"/>
  <c r="H57" i="6" s="1"/>
  <c r="H71" i="6" s="1"/>
  <c r="D22" i="6"/>
  <c r="D55" i="6" s="1"/>
  <c r="D69" i="6" s="1"/>
  <c r="H22" i="1"/>
  <c r="F22" i="1"/>
  <c r="B23" i="5"/>
  <c r="D21" i="7" s="1"/>
  <c r="N21" i="7" s="1"/>
  <c r="J22" i="1"/>
  <c r="J23" i="5" s="1"/>
  <c r="C24" i="1"/>
  <c r="C25" i="3"/>
  <c r="I23" i="5"/>
  <c r="E21" i="7" s="1"/>
  <c r="Q22" i="1"/>
  <c r="Q23" i="5" s="1"/>
  <c r="F22" i="5"/>
  <c r="H20" i="7" s="1"/>
  <c r="N21" i="1"/>
  <c r="N22" i="5" s="1"/>
  <c r="G23" i="5"/>
  <c r="G21" i="7" s="1"/>
  <c r="O22" i="1"/>
  <c r="O23" i="5" s="1"/>
  <c r="H22" i="5"/>
  <c r="F20" i="7" s="1"/>
  <c r="P21" i="1"/>
  <c r="P22" i="5" s="1"/>
  <c r="G23" i="1"/>
  <c r="I23" i="1"/>
  <c r="B23" i="1"/>
  <c r="C24" i="5"/>
  <c r="C22" i="7" s="1"/>
  <c r="K23" i="1"/>
  <c r="K24" i="5" s="1"/>
  <c r="AF109" i="1" l="1"/>
  <c r="R110" i="5"/>
  <c r="AG109" i="1"/>
  <c r="S110" i="5"/>
  <c r="AK109" i="1"/>
  <c r="W110" i="5"/>
  <c r="AH109" i="1"/>
  <c r="T110" i="5"/>
  <c r="AI109" i="1"/>
  <c r="U110" i="5"/>
  <c r="AJ109" i="1"/>
  <c r="V110" i="5"/>
  <c r="K21" i="7"/>
  <c r="M21" i="7"/>
  <c r="K22" i="7"/>
  <c r="M22" i="7"/>
  <c r="H23" i="1"/>
  <c r="F23" i="1"/>
  <c r="B24" i="5"/>
  <c r="D22" i="7" s="1"/>
  <c r="N22" i="7" s="1"/>
  <c r="J23" i="1"/>
  <c r="J24" i="5" s="1"/>
  <c r="G24" i="1"/>
  <c r="I24" i="1"/>
  <c r="B24" i="1"/>
  <c r="C25" i="5"/>
  <c r="K24" i="1"/>
  <c r="K25" i="5" s="1"/>
  <c r="H23" i="5"/>
  <c r="F21" i="7" s="1"/>
  <c r="P22" i="1"/>
  <c r="P23" i="5" s="1"/>
  <c r="I24" i="5"/>
  <c r="E22" i="7" s="1"/>
  <c r="Q23" i="1"/>
  <c r="Q24" i="5" s="1"/>
  <c r="G24" i="5"/>
  <c r="G22" i="7" s="1"/>
  <c r="O23" i="1"/>
  <c r="O24" i="5" s="1"/>
  <c r="C25" i="1"/>
  <c r="C26" i="3"/>
  <c r="F23" i="5"/>
  <c r="H21" i="7" s="1"/>
  <c r="N22" i="1"/>
  <c r="N23" i="5" s="1"/>
  <c r="AJ110" i="1" l="1"/>
  <c r="V111" i="5"/>
  <c r="AH110" i="1"/>
  <c r="T111" i="5"/>
  <c r="AG110" i="1"/>
  <c r="S111" i="5"/>
  <c r="AI110" i="1"/>
  <c r="U111" i="5"/>
  <c r="AK110" i="1"/>
  <c r="W111" i="5"/>
  <c r="AF110" i="1"/>
  <c r="R111" i="5"/>
  <c r="I25" i="5"/>
  <c r="E23" i="7" s="1"/>
  <c r="Q24" i="1"/>
  <c r="Q25" i="5" s="1"/>
  <c r="F24" i="5"/>
  <c r="H22" i="7" s="1"/>
  <c r="N23" i="1"/>
  <c r="N24" i="5" s="1"/>
  <c r="G25" i="1"/>
  <c r="I25" i="1"/>
  <c r="B25" i="1"/>
  <c r="C26" i="5"/>
  <c r="K25" i="1"/>
  <c r="K26" i="5" s="1"/>
  <c r="C23" i="7"/>
  <c r="I24" i="6"/>
  <c r="I57" i="6" s="1"/>
  <c r="I71" i="6" s="1"/>
  <c r="H24" i="1"/>
  <c r="F24" i="1"/>
  <c r="B25" i="5"/>
  <c r="D23" i="7" s="1"/>
  <c r="N23" i="7" s="1"/>
  <c r="J24" i="1"/>
  <c r="J25" i="5" s="1"/>
  <c r="C26" i="1"/>
  <c r="C27" i="3"/>
  <c r="G25" i="5"/>
  <c r="G23" i="7" s="1"/>
  <c r="O24" i="1"/>
  <c r="O25" i="5" s="1"/>
  <c r="H24" i="5"/>
  <c r="F22" i="7" s="1"/>
  <c r="P23" i="1"/>
  <c r="P24" i="5" s="1"/>
  <c r="AF111" i="1" l="1"/>
  <c r="R112" i="5"/>
  <c r="AI111" i="1"/>
  <c r="U112" i="5"/>
  <c r="AG111" i="1"/>
  <c r="S112" i="5"/>
  <c r="AJ111" i="1"/>
  <c r="V112" i="5"/>
  <c r="AK111" i="1"/>
  <c r="W112" i="5"/>
  <c r="AH111" i="1"/>
  <c r="T112" i="5"/>
  <c r="M23" i="7"/>
  <c r="K23" i="7"/>
  <c r="I26" i="5"/>
  <c r="E24" i="7" s="1"/>
  <c r="Q25" i="1"/>
  <c r="Q26" i="5" s="1"/>
  <c r="C27" i="1"/>
  <c r="C28" i="3"/>
  <c r="F25" i="5"/>
  <c r="H23" i="7" s="1"/>
  <c r="N24" i="1"/>
  <c r="N25" i="5" s="1"/>
  <c r="G26" i="5"/>
  <c r="G24" i="7" s="1"/>
  <c r="O25" i="1"/>
  <c r="O26" i="5" s="1"/>
  <c r="G26" i="1"/>
  <c r="I26" i="1"/>
  <c r="B26" i="1"/>
  <c r="C27" i="5"/>
  <c r="K26" i="1"/>
  <c r="K27" i="5" s="1"/>
  <c r="H25" i="5"/>
  <c r="F23" i="7" s="1"/>
  <c r="P24" i="1"/>
  <c r="P25" i="5" s="1"/>
  <c r="C24" i="7"/>
  <c r="E22" i="6"/>
  <c r="E55" i="6" s="1"/>
  <c r="E69" i="6" s="1"/>
  <c r="H25" i="1"/>
  <c r="F25" i="1"/>
  <c r="B26" i="5"/>
  <c r="D24" i="7" s="1"/>
  <c r="N24" i="7" s="1"/>
  <c r="J25" i="1"/>
  <c r="J26" i="5" s="1"/>
  <c r="AH112" i="1" l="1"/>
  <c r="T113" i="5"/>
  <c r="AJ112" i="1"/>
  <c r="V113" i="5"/>
  <c r="AI112" i="1"/>
  <c r="U113" i="5"/>
  <c r="AG112" i="1"/>
  <c r="S113" i="5"/>
  <c r="AK112" i="1"/>
  <c r="W113" i="5"/>
  <c r="AF112" i="1"/>
  <c r="R113" i="5"/>
  <c r="K24" i="7"/>
  <c r="M24" i="7"/>
  <c r="C25" i="7"/>
  <c r="G23" i="6"/>
  <c r="G56" i="6" s="1"/>
  <c r="C28" i="1"/>
  <c r="C29" i="3"/>
  <c r="F26" i="5"/>
  <c r="H24" i="7" s="1"/>
  <c r="N25" i="1"/>
  <c r="N26" i="5" s="1"/>
  <c r="H26" i="1"/>
  <c r="F26" i="1"/>
  <c r="B27" i="5"/>
  <c r="D25" i="7" s="1"/>
  <c r="N25" i="7" s="1"/>
  <c r="J26" i="1"/>
  <c r="J27" i="5" s="1"/>
  <c r="G27" i="1"/>
  <c r="I27" i="1"/>
  <c r="B27" i="1"/>
  <c r="C28" i="5"/>
  <c r="K27" i="1"/>
  <c r="K28" i="5" s="1"/>
  <c r="H26" i="5"/>
  <c r="F24" i="7" s="1"/>
  <c r="P25" i="1"/>
  <c r="P26" i="5" s="1"/>
  <c r="I27" i="5"/>
  <c r="E25" i="7" s="1"/>
  <c r="Q26" i="1"/>
  <c r="Q27" i="5" s="1"/>
  <c r="G27" i="5"/>
  <c r="G25" i="7" s="1"/>
  <c r="O26" i="1"/>
  <c r="O27" i="5" s="1"/>
  <c r="AF113" i="1" l="1"/>
  <c r="R114" i="5"/>
  <c r="AK113" i="1"/>
  <c r="W114" i="5"/>
  <c r="AJ113" i="1"/>
  <c r="V114" i="5"/>
  <c r="AG113" i="1"/>
  <c r="S114" i="5"/>
  <c r="AI113" i="1"/>
  <c r="U114" i="5"/>
  <c r="AH113" i="1"/>
  <c r="T114" i="5"/>
  <c r="K25" i="7"/>
  <c r="M25" i="7"/>
  <c r="C26" i="7"/>
  <c r="F22" i="6"/>
  <c r="F55" i="6" s="1"/>
  <c r="F69" i="6" s="1"/>
  <c r="H27" i="1"/>
  <c r="F27" i="1"/>
  <c r="B28" i="5"/>
  <c r="D26" i="7" s="1"/>
  <c r="N26" i="7" s="1"/>
  <c r="J27" i="1"/>
  <c r="J28" i="5" s="1"/>
  <c r="I28" i="5"/>
  <c r="E26" i="7" s="1"/>
  <c r="Q27" i="1"/>
  <c r="Q28" i="5" s="1"/>
  <c r="F27" i="5"/>
  <c r="H25" i="7" s="1"/>
  <c r="N26" i="1"/>
  <c r="N27" i="5" s="1"/>
  <c r="C29" i="1"/>
  <c r="C30" i="3"/>
  <c r="G28" i="5"/>
  <c r="G26" i="7" s="1"/>
  <c r="O27" i="1"/>
  <c r="O28" i="5" s="1"/>
  <c r="H27" i="5"/>
  <c r="F25" i="7" s="1"/>
  <c r="P26" i="1"/>
  <c r="P27" i="5" s="1"/>
  <c r="G28" i="1"/>
  <c r="I28" i="1"/>
  <c r="B28" i="1"/>
  <c r="C29" i="5"/>
  <c r="C27" i="7" s="1"/>
  <c r="K28" i="1"/>
  <c r="K29" i="5" s="1"/>
  <c r="AH114" i="1" l="1"/>
  <c r="T115" i="5"/>
  <c r="AG114" i="1"/>
  <c r="S115" i="5"/>
  <c r="AJ114" i="1"/>
  <c r="V115" i="5"/>
  <c r="AF114" i="1"/>
  <c r="R115" i="5"/>
  <c r="AI114" i="1"/>
  <c r="U115" i="5"/>
  <c r="AK114" i="1"/>
  <c r="W115" i="5"/>
  <c r="K26" i="7"/>
  <c r="M26" i="7"/>
  <c r="M27" i="7"/>
  <c r="K27" i="7"/>
  <c r="I29" i="5"/>
  <c r="E27" i="7" s="1"/>
  <c r="Q28" i="1"/>
  <c r="Q29" i="5" s="1"/>
  <c r="G29" i="5"/>
  <c r="G27" i="7" s="1"/>
  <c r="O28" i="1"/>
  <c r="O29" i="5" s="1"/>
  <c r="C30" i="1"/>
  <c r="C31" i="3"/>
  <c r="F28" i="5"/>
  <c r="H26" i="7" s="1"/>
  <c r="N27" i="1"/>
  <c r="N28" i="5" s="1"/>
  <c r="H28" i="1"/>
  <c r="F28" i="1"/>
  <c r="B29" i="5"/>
  <c r="D27" i="7" s="1"/>
  <c r="N27" i="7" s="1"/>
  <c r="J28" i="1"/>
  <c r="J29" i="5" s="1"/>
  <c r="G29" i="1"/>
  <c r="I29" i="1"/>
  <c r="B29" i="1"/>
  <c r="C30" i="5"/>
  <c r="C28" i="7" s="1"/>
  <c r="K29" i="1"/>
  <c r="K30" i="5" s="1"/>
  <c r="H28" i="5"/>
  <c r="F26" i="7" s="1"/>
  <c r="P27" i="1"/>
  <c r="P28" i="5" s="1"/>
  <c r="AK115" i="1" l="1"/>
  <c r="W116" i="5"/>
  <c r="AF115" i="1"/>
  <c r="R116" i="5"/>
  <c r="AG115" i="1"/>
  <c r="S116" i="5"/>
  <c r="AI115" i="1"/>
  <c r="U116" i="5"/>
  <c r="AJ115" i="1"/>
  <c r="V116" i="5"/>
  <c r="AH115" i="1"/>
  <c r="T116" i="5"/>
  <c r="K28" i="7"/>
  <c r="M28" i="7"/>
  <c r="F29" i="5"/>
  <c r="H27" i="7" s="1"/>
  <c r="N28" i="1"/>
  <c r="N29" i="5" s="1"/>
  <c r="H29" i="1"/>
  <c r="F29" i="1"/>
  <c r="B30" i="5"/>
  <c r="D28" i="7" s="1"/>
  <c r="N28" i="7" s="1"/>
  <c r="J29" i="1"/>
  <c r="J30" i="5" s="1"/>
  <c r="I30" i="5"/>
  <c r="E28" i="7" s="1"/>
  <c r="Q29" i="1"/>
  <c r="Q30" i="5" s="1"/>
  <c r="C31" i="1"/>
  <c r="C32" i="3"/>
  <c r="G30" i="5"/>
  <c r="G28" i="7" s="1"/>
  <c r="O29" i="1"/>
  <c r="O30" i="5" s="1"/>
  <c r="H29" i="5"/>
  <c r="F27" i="7" s="1"/>
  <c r="P28" i="1"/>
  <c r="P29" i="5" s="1"/>
  <c r="G30" i="1"/>
  <c r="I30" i="1"/>
  <c r="B30" i="1"/>
  <c r="C31" i="5"/>
  <c r="C29" i="7" s="1"/>
  <c r="K30" i="1"/>
  <c r="K31" i="5" s="1"/>
  <c r="AH116" i="1" l="1"/>
  <c r="T117" i="5"/>
  <c r="AI116" i="1"/>
  <c r="U117" i="5"/>
  <c r="AG116" i="1"/>
  <c r="S117" i="5"/>
  <c r="AK116" i="1"/>
  <c r="W117" i="5"/>
  <c r="AJ116" i="1"/>
  <c r="V117" i="5"/>
  <c r="AF116" i="1"/>
  <c r="R117" i="5"/>
  <c r="K29" i="7"/>
  <c r="M29" i="7"/>
  <c r="H30" i="1"/>
  <c r="F30" i="1"/>
  <c r="B31" i="5"/>
  <c r="D29" i="7" s="1"/>
  <c r="N29" i="7" s="1"/>
  <c r="J30" i="1"/>
  <c r="J31" i="5" s="1"/>
  <c r="I31" i="5"/>
  <c r="E29" i="7" s="1"/>
  <c r="Q30" i="1"/>
  <c r="Q31" i="5" s="1"/>
  <c r="F30" i="5"/>
  <c r="H28" i="7" s="1"/>
  <c r="N29" i="1"/>
  <c r="N30" i="5" s="1"/>
  <c r="H30" i="5"/>
  <c r="F28" i="7" s="1"/>
  <c r="P29" i="1"/>
  <c r="P30" i="5" s="1"/>
  <c r="C32" i="1"/>
  <c r="C33" i="3"/>
  <c r="G31" i="5"/>
  <c r="G29" i="7" s="1"/>
  <c r="O30" i="1"/>
  <c r="O31" i="5" s="1"/>
  <c r="G31" i="1"/>
  <c r="I31" i="1"/>
  <c r="B31" i="1"/>
  <c r="C32" i="5"/>
  <c r="C30" i="7" s="1"/>
  <c r="K31" i="1"/>
  <c r="K32" i="5" s="1"/>
  <c r="AF117" i="1" l="1"/>
  <c r="R118" i="5"/>
  <c r="AK117" i="1"/>
  <c r="W118" i="5"/>
  <c r="AI117" i="1"/>
  <c r="U118" i="5"/>
  <c r="AJ117" i="1"/>
  <c r="V118" i="5"/>
  <c r="AG117" i="1"/>
  <c r="S118" i="5"/>
  <c r="AH117" i="1"/>
  <c r="T118" i="5"/>
  <c r="K30" i="7"/>
  <c r="M30" i="7"/>
  <c r="I32" i="5"/>
  <c r="E30" i="7" s="1"/>
  <c r="Q31" i="1"/>
  <c r="Q32" i="5" s="1"/>
  <c r="C33" i="1"/>
  <c r="C34" i="3"/>
  <c r="G32" i="1"/>
  <c r="I32" i="1"/>
  <c r="B32" i="1"/>
  <c r="C33" i="5"/>
  <c r="K32" i="1"/>
  <c r="K33" i="5" s="1"/>
  <c r="F31" i="5"/>
  <c r="H29" i="7" s="1"/>
  <c r="N30" i="1"/>
  <c r="N31" i="5" s="1"/>
  <c r="G32" i="5"/>
  <c r="G30" i="7" s="1"/>
  <c r="O31" i="1"/>
  <c r="O32" i="5" s="1"/>
  <c r="H31" i="1"/>
  <c r="F31" i="1"/>
  <c r="B32" i="5"/>
  <c r="D30" i="7" s="1"/>
  <c r="N30" i="7" s="1"/>
  <c r="J31" i="1"/>
  <c r="J32" i="5" s="1"/>
  <c r="H31" i="5"/>
  <c r="F29" i="7" s="1"/>
  <c r="P30" i="1"/>
  <c r="P31" i="5" s="1"/>
  <c r="AH118" i="1" l="1"/>
  <c r="T119" i="5"/>
  <c r="AJ118" i="1"/>
  <c r="V119" i="5"/>
  <c r="AI118" i="1"/>
  <c r="U119" i="5"/>
  <c r="AF118" i="1"/>
  <c r="R119" i="5"/>
  <c r="AG118" i="1"/>
  <c r="S119" i="5"/>
  <c r="AK118" i="1"/>
  <c r="W119" i="5"/>
  <c r="C31" i="7"/>
  <c r="G22" i="6"/>
  <c r="G55" i="6" s="1"/>
  <c r="H23" i="6"/>
  <c r="H56" i="6" s="1"/>
  <c r="C34" i="1"/>
  <c r="C35" i="3"/>
  <c r="H32" i="1"/>
  <c r="F32" i="1"/>
  <c r="B33" i="5"/>
  <c r="D31" i="7" s="1"/>
  <c r="N31" i="7" s="1"/>
  <c r="J32" i="1"/>
  <c r="J33" i="5" s="1"/>
  <c r="G33" i="1"/>
  <c r="I33" i="1"/>
  <c r="B33" i="1"/>
  <c r="C34" i="5"/>
  <c r="C32" i="7" s="1"/>
  <c r="K33" i="1"/>
  <c r="K34" i="5" s="1"/>
  <c r="F32" i="5"/>
  <c r="H30" i="7" s="1"/>
  <c r="N31" i="1"/>
  <c r="N32" i="5" s="1"/>
  <c r="I33" i="5"/>
  <c r="E31" i="7" s="1"/>
  <c r="Q32" i="1"/>
  <c r="Q33" i="5" s="1"/>
  <c r="H32" i="5"/>
  <c r="F30" i="7" s="1"/>
  <c r="P31" i="1"/>
  <c r="P32" i="5" s="1"/>
  <c r="G33" i="5"/>
  <c r="G31" i="7" s="1"/>
  <c r="O32" i="1"/>
  <c r="O33" i="5" s="1"/>
  <c r="AK119" i="1" l="1"/>
  <c r="W120" i="5"/>
  <c r="AF119" i="1"/>
  <c r="R120" i="5"/>
  <c r="AJ119" i="1"/>
  <c r="V120" i="5"/>
  <c r="AG119" i="1"/>
  <c r="S120" i="5"/>
  <c r="AI119" i="1"/>
  <c r="U120" i="5"/>
  <c r="AH119" i="1"/>
  <c r="T120" i="5"/>
  <c r="K32" i="7"/>
  <c r="M32" i="7"/>
  <c r="M31" i="7"/>
  <c r="K31" i="7"/>
  <c r="I34" i="5"/>
  <c r="E32" i="7" s="1"/>
  <c r="Q33" i="1"/>
  <c r="Q34" i="5" s="1"/>
  <c r="H33" i="1"/>
  <c r="F33" i="1"/>
  <c r="B34" i="5"/>
  <c r="D32" i="7" s="1"/>
  <c r="N32" i="7" s="1"/>
  <c r="J33" i="1"/>
  <c r="J34" i="5" s="1"/>
  <c r="G34" i="1"/>
  <c r="I34" i="1"/>
  <c r="B34" i="1"/>
  <c r="C35" i="5"/>
  <c r="K34" i="1"/>
  <c r="K35" i="5" s="1"/>
  <c r="H33" i="5"/>
  <c r="F31" i="7" s="1"/>
  <c r="P32" i="1"/>
  <c r="P33" i="5" s="1"/>
  <c r="F33" i="5"/>
  <c r="H31" i="7" s="1"/>
  <c r="N32" i="1"/>
  <c r="N33" i="5" s="1"/>
  <c r="G34" i="5"/>
  <c r="G32" i="7" s="1"/>
  <c r="O33" i="1"/>
  <c r="O34" i="5" s="1"/>
  <c r="C35" i="1"/>
  <c r="C36" i="3"/>
  <c r="AH120" i="1" l="1"/>
  <c r="T121" i="5"/>
  <c r="AG120" i="1"/>
  <c r="S121" i="5"/>
  <c r="AJ120" i="1"/>
  <c r="V121" i="5"/>
  <c r="AK120" i="1"/>
  <c r="W121" i="5"/>
  <c r="AI120" i="1"/>
  <c r="U121" i="5"/>
  <c r="AF120" i="1"/>
  <c r="R121" i="5"/>
  <c r="G35" i="1"/>
  <c r="I35" i="1"/>
  <c r="B35" i="1"/>
  <c r="C36" i="5"/>
  <c r="C34" i="7" s="1"/>
  <c r="K35" i="1"/>
  <c r="K36" i="5" s="1"/>
  <c r="I35" i="5"/>
  <c r="E33" i="7" s="1"/>
  <c r="Q34" i="1"/>
  <c r="Q35" i="5" s="1"/>
  <c r="F34" i="5"/>
  <c r="H32" i="7" s="1"/>
  <c r="N33" i="1"/>
  <c r="N34" i="5" s="1"/>
  <c r="C36" i="1"/>
  <c r="C37" i="3"/>
  <c r="G35" i="5"/>
  <c r="G33" i="7" s="1"/>
  <c r="O34" i="1"/>
  <c r="O35" i="5" s="1"/>
  <c r="H34" i="5"/>
  <c r="F32" i="7" s="1"/>
  <c r="P33" i="1"/>
  <c r="P34" i="5" s="1"/>
  <c r="C33" i="7"/>
  <c r="I23" i="6"/>
  <c r="I56" i="6" s="1"/>
  <c r="I70" i="6" s="1"/>
  <c r="H34" i="1"/>
  <c r="F34" i="1"/>
  <c r="B35" i="5"/>
  <c r="D33" i="7" s="1"/>
  <c r="N33" i="7" s="1"/>
  <c r="J34" i="1"/>
  <c r="J35" i="5" s="1"/>
  <c r="AF121" i="1" l="1"/>
  <c r="R122" i="5"/>
  <c r="AK121" i="1"/>
  <c r="W122" i="5"/>
  <c r="AG121" i="1"/>
  <c r="S122" i="5"/>
  <c r="AI121" i="1"/>
  <c r="U122" i="5"/>
  <c r="AJ121" i="1"/>
  <c r="V122" i="5"/>
  <c r="AH121" i="1"/>
  <c r="T122" i="5"/>
  <c r="K34" i="7"/>
  <c r="M34" i="7"/>
  <c r="K33" i="7"/>
  <c r="M33" i="7"/>
  <c r="H35" i="1"/>
  <c r="F35" i="1"/>
  <c r="B36" i="5"/>
  <c r="D34" i="7" s="1"/>
  <c r="N34" i="7" s="1"/>
  <c r="J35" i="1"/>
  <c r="J36" i="5" s="1"/>
  <c r="F35" i="5"/>
  <c r="H33" i="7" s="1"/>
  <c r="N34" i="1"/>
  <c r="N35" i="5" s="1"/>
  <c r="C37" i="1"/>
  <c r="C38" i="3"/>
  <c r="H35" i="5"/>
  <c r="F33" i="7" s="1"/>
  <c r="P34" i="1"/>
  <c r="P35" i="5" s="1"/>
  <c r="G36" i="1"/>
  <c r="I36" i="1"/>
  <c r="B36" i="1"/>
  <c r="C37" i="5"/>
  <c r="C35" i="7" s="1"/>
  <c r="K36" i="1"/>
  <c r="K37" i="5" s="1"/>
  <c r="I36" i="5"/>
  <c r="E34" i="7" s="1"/>
  <c r="Q35" i="1"/>
  <c r="Q36" i="5" s="1"/>
  <c r="G36" i="5"/>
  <c r="G34" i="7" s="1"/>
  <c r="O35" i="1"/>
  <c r="O36" i="5" s="1"/>
  <c r="AH122" i="1" l="1"/>
  <c r="T123" i="5"/>
  <c r="AI122" i="1"/>
  <c r="U123" i="5"/>
  <c r="AG122" i="1"/>
  <c r="S123" i="5"/>
  <c r="AF122" i="1"/>
  <c r="R123" i="5"/>
  <c r="AJ122" i="1"/>
  <c r="V123" i="5"/>
  <c r="AK122" i="1"/>
  <c r="W123" i="5"/>
  <c r="M35" i="7"/>
  <c r="K35" i="7"/>
  <c r="C38" i="1"/>
  <c r="C39" i="3"/>
  <c r="G37" i="5"/>
  <c r="G35" i="7" s="1"/>
  <c r="O36" i="1"/>
  <c r="O37" i="5" s="1"/>
  <c r="G37" i="1"/>
  <c r="I37" i="1"/>
  <c r="B37" i="1"/>
  <c r="C38" i="5"/>
  <c r="C36" i="7" s="1"/>
  <c r="K37" i="1"/>
  <c r="K38" i="5" s="1"/>
  <c r="I37" i="5"/>
  <c r="E35" i="7" s="1"/>
  <c r="Q36" i="1"/>
  <c r="Q37" i="5" s="1"/>
  <c r="F36" i="5"/>
  <c r="H34" i="7" s="1"/>
  <c r="N35" i="1"/>
  <c r="N36" i="5" s="1"/>
  <c r="H36" i="1"/>
  <c r="F36" i="1"/>
  <c r="B37" i="5"/>
  <c r="D35" i="7" s="1"/>
  <c r="N35" i="7" s="1"/>
  <c r="J36" i="1"/>
  <c r="J37" i="5" s="1"/>
  <c r="H36" i="5"/>
  <c r="F34" i="7" s="1"/>
  <c r="P35" i="1"/>
  <c r="P36" i="5" s="1"/>
  <c r="AK123" i="1" l="1"/>
  <c r="W124" i="5"/>
  <c r="AF123" i="1"/>
  <c r="R124" i="5"/>
  <c r="AI123" i="1"/>
  <c r="U124" i="5"/>
  <c r="AJ123" i="1"/>
  <c r="V124" i="5"/>
  <c r="AG123" i="1"/>
  <c r="S124" i="5"/>
  <c r="AH123" i="1"/>
  <c r="T124" i="5"/>
  <c r="K36" i="7"/>
  <c r="M36" i="7"/>
  <c r="F37" i="5"/>
  <c r="H35" i="7" s="1"/>
  <c r="N36" i="1"/>
  <c r="N37" i="5" s="1"/>
  <c r="H37" i="1"/>
  <c r="F37" i="1"/>
  <c r="B38" i="5"/>
  <c r="D36" i="7" s="1"/>
  <c r="N36" i="7" s="1"/>
  <c r="J37" i="1"/>
  <c r="J38" i="5" s="1"/>
  <c r="H37" i="5"/>
  <c r="F35" i="7" s="1"/>
  <c r="P36" i="1"/>
  <c r="P37" i="5" s="1"/>
  <c r="C39" i="1"/>
  <c r="C40" i="3"/>
  <c r="I38" i="5"/>
  <c r="E36" i="7" s="1"/>
  <c r="Q37" i="1"/>
  <c r="Q38" i="5" s="1"/>
  <c r="G38" i="5"/>
  <c r="G36" i="7" s="1"/>
  <c r="O37" i="1"/>
  <c r="O38" i="5" s="1"/>
  <c r="G38" i="1"/>
  <c r="I38" i="1"/>
  <c r="B38" i="1"/>
  <c r="C39" i="5"/>
  <c r="K38" i="1"/>
  <c r="K39" i="5" s="1"/>
  <c r="AH124" i="1" l="1"/>
  <c r="T125" i="5"/>
  <c r="AJ124" i="1"/>
  <c r="V125" i="5"/>
  <c r="AI124" i="1"/>
  <c r="U125" i="5"/>
  <c r="AK124" i="1"/>
  <c r="W125" i="5"/>
  <c r="AG124" i="1"/>
  <c r="S125" i="5"/>
  <c r="AF124" i="1"/>
  <c r="R125" i="5"/>
  <c r="I39" i="5"/>
  <c r="E37" i="7" s="1"/>
  <c r="Q38" i="1"/>
  <c r="Q39" i="5" s="1"/>
  <c r="F38" i="5"/>
  <c r="H36" i="7" s="1"/>
  <c r="N37" i="1"/>
  <c r="N38" i="5" s="1"/>
  <c r="H38" i="5"/>
  <c r="F36" i="7" s="1"/>
  <c r="P37" i="1"/>
  <c r="P38" i="5" s="1"/>
  <c r="G39" i="5"/>
  <c r="G37" i="7" s="1"/>
  <c r="O38" i="1"/>
  <c r="O39" i="5" s="1"/>
  <c r="C37" i="7"/>
  <c r="H22" i="6"/>
  <c r="H55" i="6" s="1"/>
  <c r="C40" i="1"/>
  <c r="C41" i="3"/>
  <c r="H38" i="1"/>
  <c r="F38" i="1"/>
  <c r="B39" i="5"/>
  <c r="D37" i="7" s="1"/>
  <c r="N37" i="7" s="1"/>
  <c r="J38" i="1"/>
  <c r="J39" i="5" s="1"/>
  <c r="G39" i="1"/>
  <c r="I39" i="1"/>
  <c r="B39" i="1"/>
  <c r="C40" i="5"/>
  <c r="C38" i="7" s="1"/>
  <c r="K39" i="1"/>
  <c r="K40" i="5" s="1"/>
  <c r="AF125" i="1" l="1"/>
  <c r="R126" i="5"/>
  <c r="AK125" i="1"/>
  <c r="W126" i="5"/>
  <c r="AJ125" i="1"/>
  <c r="V126" i="5"/>
  <c r="AG125" i="1"/>
  <c r="S126" i="5"/>
  <c r="AI125" i="1"/>
  <c r="U126" i="5"/>
  <c r="AH125" i="1"/>
  <c r="T126" i="5"/>
  <c r="K38" i="7"/>
  <c r="M38" i="7"/>
  <c r="K37" i="7"/>
  <c r="M37" i="7"/>
  <c r="I40" i="5"/>
  <c r="E38" i="7" s="1"/>
  <c r="Q39" i="1"/>
  <c r="Q40" i="5" s="1"/>
  <c r="F39" i="5"/>
  <c r="H37" i="7" s="1"/>
  <c r="N38" i="1"/>
  <c r="N39" i="5" s="1"/>
  <c r="C41" i="1"/>
  <c r="C42" i="3"/>
  <c r="H39" i="1"/>
  <c r="F39" i="1"/>
  <c r="B40" i="5"/>
  <c r="D38" i="7" s="1"/>
  <c r="N38" i="7" s="1"/>
  <c r="J39" i="1"/>
  <c r="J40" i="5" s="1"/>
  <c r="G40" i="1"/>
  <c r="I40" i="1"/>
  <c r="B40" i="1"/>
  <c r="C41" i="5"/>
  <c r="C39" i="7" s="1"/>
  <c r="K40" i="1"/>
  <c r="K41" i="5" s="1"/>
  <c r="G40" i="5"/>
  <c r="G38" i="7" s="1"/>
  <c r="O39" i="1"/>
  <c r="O40" i="5" s="1"/>
  <c r="H39" i="5"/>
  <c r="F37" i="7" s="1"/>
  <c r="P38" i="1"/>
  <c r="P39" i="5" s="1"/>
  <c r="AH126" i="1" l="1"/>
  <c r="T127" i="5"/>
  <c r="AG126" i="1"/>
  <c r="S127" i="5"/>
  <c r="AJ126" i="1"/>
  <c r="V127" i="5"/>
  <c r="AF126" i="1"/>
  <c r="R127" i="5"/>
  <c r="AI126" i="1"/>
  <c r="U127" i="5"/>
  <c r="AK126" i="1"/>
  <c r="W127" i="5"/>
  <c r="I41" i="5"/>
  <c r="E39" i="7" s="1"/>
  <c r="Q40" i="1"/>
  <c r="Q41" i="5" s="1"/>
  <c r="F40" i="5"/>
  <c r="H38" i="7" s="1"/>
  <c r="N39" i="1"/>
  <c r="N40" i="5" s="1"/>
  <c r="H40" i="5"/>
  <c r="F38" i="7" s="1"/>
  <c r="P39" i="1"/>
  <c r="P40" i="5" s="1"/>
  <c r="G41" i="5"/>
  <c r="G39" i="7" s="1"/>
  <c r="O40" i="1"/>
  <c r="O41" i="5" s="1"/>
  <c r="I22" i="6"/>
  <c r="I55" i="6" s="1"/>
  <c r="I69" i="6" s="1"/>
  <c r="C42" i="1"/>
  <c r="C43" i="3"/>
  <c r="H40" i="1"/>
  <c r="F40" i="1"/>
  <c r="B41" i="5"/>
  <c r="D39" i="7" s="1"/>
  <c r="N39" i="7" s="1"/>
  <c r="J40" i="1"/>
  <c r="J41" i="5" s="1"/>
  <c r="G41" i="1"/>
  <c r="I41" i="1"/>
  <c r="B41" i="1"/>
  <c r="C42" i="5"/>
  <c r="C40" i="7" s="1"/>
  <c r="K41" i="1"/>
  <c r="K42" i="5" s="1"/>
  <c r="AK127" i="1" l="1"/>
  <c r="W128" i="5"/>
  <c r="AF127" i="1"/>
  <c r="R128" i="5"/>
  <c r="AG127" i="1"/>
  <c r="S128" i="5"/>
  <c r="AI127" i="1"/>
  <c r="U128" i="5"/>
  <c r="AJ127" i="1"/>
  <c r="V128" i="5"/>
  <c r="AH127" i="1"/>
  <c r="T128" i="5"/>
  <c r="K40" i="7"/>
  <c r="M40" i="7"/>
  <c r="M39" i="7"/>
  <c r="K39" i="7"/>
  <c r="C43" i="1"/>
  <c r="C44" i="3"/>
  <c r="G42" i="1"/>
  <c r="I42" i="1"/>
  <c r="B42" i="1"/>
  <c r="C43" i="5"/>
  <c r="C41" i="7" s="1"/>
  <c r="K42" i="1"/>
  <c r="K43" i="5" s="1"/>
  <c r="H41" i="1"/>
  <c r="F41" i="1"/>
  <c r="B42" i="5"/>
  <c r="D40" i="7" s="1"/>
  <c r="N40" i="7" s="1"/>
  <c r="J41" i="1"/>
  <c r="J42" i="5" s="1"/>
  <c r="I42" i="5"/>
  <c r="E40" i="7" s="1"/>
  <c r="Q41" i="1"/>
  <c r="Q42" i="5" s="1"/>
  <c r="F41" i="5"/>
  <c r="H39" i="7" s="1"/>
  <c r="N40" i="1"/>
  <c r="N41" i="5" s="1"/>
  <c r="G42" i="5"/>
  <c r="G40" i="7" s="1"/>
  <c r="O41" i="1"/>
  <c r="O42" i="5" s="1"/>
  <c r="H41" i="5"/>
  <c r="F39" i="7" s="1"/>
  <c r="P40" i="1"/>
  <c r="P41" i="5" s="1"/>
  <c r="AF128" i="1" l="1"/>
  <c r="R129" i="5"/>
  <c r="AH128" i="1"/>
  <c r="T129" i="5"/>
  <c r="AI128" i="1"/>
  <c r="U129" i="5"/>
  <c r="AG128" i="1"/>
  <c r="S129" i="5"/>
  <c r="AK128" i="1"/>
  <c r="W129" i="5"/>
  <c r="AJ128" i="1"/>
  <c r="V129" i="5"/>
  <c r="K41" i="7"/>
  <c r="M41" i="7"/>
  <c r="H42" i="5"/>
  <c r="F40" i="7" s="1"/>
  <c r="P41" i="1"/>
  <c r="P42" i="5" s="1"/>
  <c r="I43" i="5"/>
  <c r="E41" i="7" s="1"/>
  <c r="Q42" i="1"/>
  <c r="Q43" i="5" s="1"/>
  <c r="G43" i="5"/>
  <c r="G41" i="7" s="1"/>
  <c r="O42" i="1"/>
  <c r="O43" i="5" s="1"/>
  <c r="C44" i="1"/>
  <c r="C45" i="3"/>
  <c r="F42" i="5"/>
  <c r="H40" i="7" s="1"/>
  <c r="N41" i="1"/>
  <c r="N42" i="5" s="1"/>
  <c r="H42" i="1"/>
  <c r="F42" i="1"/>
  <c r="B43" i="5"/>
  <c r="D41" i="7" s="1"/>
  <c r="N41" i="7" s="1"/>
  <c r="J42" i="1"/>
  <c r="J43" i="5" s="1"/>
  <c r="G43" i="1"/>
  <c r="I43" i="1"/>
  <c r="B43" i="1"/>
  <c r="C44" i="5"/>
  <c r="C42" i="7" s="1"/>
  <c r="K43" i="1"/>
  <c r="K44" i="5" s="1"/>
  <c r="AH129" i="1" l="1"/>
  <c r="T130" i="5"/>
  <c r="AF129" i="1"/>
  <c r="R130" i="5"/>
  <c r="AK129" i="1"/>
  <c r="W130" i="5"/>
  <c r="AI129" i="1"/>
  <c r="U130" i="5"/>
  <c r="AJ129" i="1"/>
  <c r="V130" i="5"/>
  <c r="AG129" i="1"/>
  <c r="S130" i="5"/>
  <c r="K42" i="7"/>
  <c r="M42" i="7"/>
  <c r="H43" i="1"/>
  <c r="F43" i="1"/>
  <c r="B44" i="5"/>
  <c r="D42" i="7" s="1"/>
  <c r="N42" i="7" s="1"/>
  <c r="J43" i="1"/>
  <c r="J44" i="5" s="1"/>
  <c r="I44" i="5"/>
  <c r="E42" i="7" s="1"/>
  <c r="Q43" i="1"/>
  <c r="Q44" i="5" s="1"/>
  <c r="F43" i="5"/>
  <c r="H41" i="7" s="1"/>
  <c r="N42" i="1"/>
  <c r="N43" i="5" s="1"/>
  <c r="C45" i="1"/>
  <c r="C46" i="3"/>
  <c r="G44" i="5"/>
  <c r="G42" i="7" s="1"/>
  <c r="O43" i="1"/>
  <c r="O44" i="5" s="1"/>
  <c r="H43" i="5"/>
  <c r="F41" i="7" s="1"/>
  <c r="P42" i="1"/>
  <c r="P43" i="5" s="1"/>
  <c r="G44" i="1"/>
  <c r="I44" i="1"/>
  <c r="B44" i="1"/>
  <c r="C45" i="5"/>
  <c r="C43" i="7" s="1"/>
  <c r="K44" i="1"/>
  <c r="K45" i="5" s="1"/>
  <c r="AH130" i="1" l="1"/>
  <c r="T131" i="5"/>
  <c r="AJ130" i="1"/>
  <c r="V131" i="5"/>
  <c r="AI130" i="1"/>
  <c r="U131" i="5"/>
  <c r="AF130" i="1"/>
  <c r="R131" i="5"/>
  <c r="AG130" i="1"/>
  <c r="S131" i="5"/>
  <c r="AK130" i="1"/>
  <c r="W131" i="5"/>
  <c r="M43" i="7"/>
  <c r="K43" i="7"/>
  <c r="I45" i="5"/>
  <c r="E43" i="7" s="1"/>
  <c r="Q44" i="1"/>
  <c r="Q45" i="5" s="1"/>
  <c r="F44" i="5"/>
  <c r="H42" i="7" s="1"/>
  <c r="N43" i="1"/>
  <c r="N44" i="5" s="1"/>
  <c r="G45" i="5"/>
  <c r="G43" i="7" s="1"/>
  <c r="O44" i="1"/>
  <c r="O45" i="5" s="1"/>
  <c r="C46" i="1"/>
  <c r="C47" i="3"/>
  <c r="H44" i="1"/>
  <c r="F44" i="1"/>
  <c r="B45" i="5"/>
  <c r="D43" i="7" s="1"/>
  <c r="N43" i="7" s="1"/>
  <c r="J44" i="1"/>
  <c r="J45" i="5" s="1"/>
  <c r="G45" i="1"/>
  <c r="I45" i="1"/>
  <c r="B45" i="1"/>
  <c r="C46" i="5"/>
  <c r="C44" i="7" s="1"/>
  <c r="K45" i="1"/>
  <c r="K46" i="5" s="1"/>
  <c r="H44" i="5"/>
  <c r="F42" i="7" s="1"/>
  <c r="P43" i="1"/>
  <c r="P44" i="5" s="1"/>
  <c r="AG131" i="1" l="1"/>
  <c r="S132" i="5"/>
  <c r="AI131" i="1"/>
  <c r="U132" i="5"/>
  <c r="AK131" i="1"/>
  <c r="W132" i="5"/>
  <c r="AF131" i="1"/>
  <c r="R132" i="5"/>
  <c r="AJ131" i="1"/>
  <c r="V132" i="5"/>
  <c r="AH131" i="1"/>
  <c r="T132" i="5"/>
  <c r="K44" i="7"/>
  <c r="M44" i="7"/>
  <c r="F45" i="1"/>
  <c r="H45" i="1"/>
  <c r="B46" i="5"/>
  <c r="D44" i="7" s="1"/>
  <c r="N44" i="7" s="1"/>
  <c r="J45" i="1"/>
  <c r="J46" i="5" s="1"/>
  <c r="G46" i="1"/>
  <c r="I46" i="1"/>
  <c r="B46" i="1"/>
  <c r="C47" i="5"/>
  <c r="C45" i="7" s="1"/>
  <c r="K46" i="1"/>
  <c r="K47" i="5" s="1"/>
  <c r="C47" i="1"/>
  <c r="C48" i="3"/>
  <c r="I46" i="5"/>
  <c r="E44" i="7" s="1"/>
  <c r="Q45" i="1"/>
  <c r="Q46" i="5" s="1"/>
  <c r="F45" i="5"/>
  <c r="H43" i="7" s="1"/>
  <c r="N44" i="1"/>
  <c r="N45" i="5" s="1"/>
  <c r="G46" i="5"/>
  <c r="G44" i="7" s="1"/>
  <c r="O45" i="1"/>
  <c r="O46" i="5" s="1"/>
  <c r="H45" i="5"/>
  <c r="F43" i="7" s="1"/>
  <c r="P44" i="1"/>
  <c r="P45" i="5" s="1"/>
  <c r="AJ132" i="1" l="1"/>
  <c r="V133" i="5"/>
  <c r="AK132" i="1"/>
  <c r="W133" i="5"/>
  <c r="AG132" i="1"/>
  <c r="S133" i="5"/>
  <c r="AF132" i="1"/>
  <c r="R133" i="5"/>
  <c r="AI132" i="1"/>
  <c r="U133" i="5"/>
  <c r="AH132" i="1"/>
  <c r="T133" i="5"/>
  <c r="K45" i="7"/>
  <c r="M45" i="7"/>
  <c r="G47" i="1"/>
  <c r="I47" i="1"/>
  <c r="B47" i="1"/>
  <c r="C48" i="5"/>
  <c r="C46" i="7" s="1"/>
  <c r="K47" i="1"/>
  <c r="K48" i="5" s="1"/>
  <c r="I47" i="5"/>
  <c r="E45" i="7" s="1"/>
  <c r="Q46" i="1"/>
  <c r="Q47" i="5" s="1"/>
  <c r="H46" i="5"/>
  <c r="F44" i="7" s="1"/>
  <c r="P45" i="1"/>
  <c r="P46" i="5" s="1"/>
  <c r="C48" i="1"/>
  <c r="C49" i="3"/>
  <c r="C50" i="3" s="1"/>
  <c r="F46" i="1"/>
  <c r="H46" i="1"/>
  <c r="B47" i="5"/>
  <c r="D45" i="7" s="1"/>
  <c r="N45" i="7" s="1"/>
  <c r="J46" i="1"/>
  <c r="J47" i="5" s="1"/>
  <c r="G47" i="5"/>
  <c r="G45" i="7" s="1"/>
  <c r="O46" i="1"/>
  <c r="O47" i="5" s="1"/>
  <c r="F46" i="5"/>
  <c r="H44" i="7" s="1"/>
  <c r="N45" i="1"/>
  <c r="N46" i="5" s="1"/>
  <c r="AI133" i="1" l="1"/>
  <c r="U134" i="5"/>
  <c r="AF133" i="1"/>
  <c r="R134" i="5"/>
  <c r="AG133" i="1"/>
  <c r="S134" i="5"/>
  <c r="AJ133" i="1"/>
  <c r="V134" i="5"/>
  <c r="AH133" i="1"/>
  <c r="T134" i="5"/>
  <c r="AK133" i="1"/>
  <c r="W134" i="5"/>
  <c r="K46" i="7"/>
  <c r="M46" i="7"/>
  <c r="F47" i="5"/>
  <c r="H45" i="7" s="1"/>
  <c r="N46" i="1"/>
  <c r="N47" i="5" s="1"/>
  <c r="H47" i="1"/>
  <c r="F47" i="1"/>
  <c r="B48" i="5"/>
  <c r="D46" i="7" s="1"/>
  <c r="N46" i="7" s="1"/>
  <c r="J47" i="1"/>
  <c r="J48" i="5" s="1"/>
  <c r="G48" i="1"/>
  <c r="I48" i="1"/>
  <c r="B48" i="1"/>
  <c r="C49" i="5"/>
  <c r="C47" i="7" s="1"/>
  <c r="K48" i="1"/>
  <c r="K49" i="5" s="1"/>
  <c r="I48" i="5"/>
  <c r="E46" i="7" s="1"/>
  <c r="Q47" i="1"/>
  <c r="Q48" i="5" s="1"/>
  <c r="C49" i="1"/>
  <c r="H47" i="5"/>
  <c r="F45" i="7" s="1"/>
  <c r="P46" i="1"/>
  <c r="P47" i="5" s="1"/>
  <c r="G48" i="5"/>
  <c r="G46" i="7" s="1"/>
  <c r="O47" i="1"/>
  <c r="O48" i="5" s="1"/>
  <c r="AH134" i="1" l="1"/>
  <c r="T135" i="5"/>
  <c r="AK134" i="1"/>
  <c r="W135" i="5"/>
  <c r="AJ134" i="1"/>
  <c r="V135" i="5"/>
  <c r="AF134" i="1"/>
  <c r="R135" i="5"/>
  <c r="AG134" i="1"/>
  <c r="S135" i="5"/>
  <c r="AI134" i="1"/>
  <c r="U135" i="5"/>
  <c r="M47" i="7"/>
  <c r="K47" i="7"/>
  <c r="G49" i="5"/>
  <c r="G47" i="7" s="1"/>
  <c r="O48" i="1"/>
  <c r="O49" i="5" s="1"/>
  <c r="G49" i="1"/>
  <c r="I49" i="1"/>
  <c r="B49" i="1"/>
  <c r="C50" i="5"/>
  <c r="C48" i="7" s="1"/>
  <c r="K49" i="1"/>
  <c r="K50" i="5" s="1"/>
  <c r="I49" i="5"/>
  <c r="E47" i="7" s="1"/>
  <c r="Q48" i="1"/>
  <c r="Q49" i="5" s="1"/>
  <c r="F48" i="5"/>
  <c r="H46" i="7" s="1"/>
  <c r="N47" i="1"/>
  <c r="N48" i="5" s="1"/>
  <c r="H48" i="5"/>
  <c r="F46" i="7" s="1"/>
  <c r="P47" i="1"/>
  <c r="P48" i="5" s="1"/>
  <c r="C50" i="1"/>
  <c r="C51" i="3"/>
  <c r="F48" i="1"/>
  <c r="H48" i="1"/>
  <c r="B49" i="5"/>
  <c r="D47" i="7" s="1"/>
  <c r="N47" i="7" s="1"/>
  <c r="J48" i="1"/>
  <c r="J49" i="5" s="1"/>
  <c r="AG135" i="1" l="1"/>
  <c r="S136" i="5"/>
  <c r="AI135" i="1"/>
  <c r="U136" i="5"/>
  <c r="AH135" i="1"/>
  <c r="T136" i="5"/>
  <c r="AF135" i="1"/>
  <c r="R136" i="5"/>
  <c r="AK135" i="1"/>
  <c r="W136" i="5"/>
  <c r="AJ135" i="1"/>
  <c r="V136" i="5"/>
  <c r="K48" i="7"/>
  <c r="M48" i="7"/>
  <c r="F49" i="5"/>
  <c r="H47" i="7" s="1"/>
  <c r="N48" i="1"/>
  <c r="N49" i="5" s="1"/>
  <c r="I50" i="5"/>
  <c r="E48" i="7" s="1"/>
  <c r="Q49" i="1"/>
  <c r="Q50" i="5" s="1"/>
  <c r="G50" i="5"/>
  <c r="G48" i="7" s="1"/>
  <c r="O49" i="1"/>
  <c r="O50" i="5" s="1"/>
  <c r="C51" i="1"/>
  <c r="C52" i="3"/>
  <c r="G50" i="1"/>
  <c r="I50" i="1"/>
  <c r="B50" i="1"/>
  <c r="C51" i="5"/>
  <c r="C49" i="7" s="1"/>
  <c r="K50" i="1"/>
  <c r="K51" i="5" s="1"/>
  <c r="H49" i="5"/>
  <c r="F47" i="7" s="1"/>
  <c r="P48" i="1"/>
  <c r="P49" i="5" s="1"/>
  <c r="F49" i="1"/>
  <c r="H49" i="1"/>
  <c r="B50" i="5"/>
  <c r="D48" i="7" s="1"/>
  <c r="N48" i="7" s="1"/>
  <c r="J49" i="1"/>
  <c r="J50" i="5" s="1"/>
  <c r="AH136" i="1" l="1"/>
  <c r="T137" i="5"/>
  <c r="AJ136" i="1"/>
  <c r="V137" i="5"/>
  <c r="AF136" i="1"/>
  <c r="R137" i="5"/>
  <c r="AI136" i="1"/>
  <c r="U137" i="5"/>
  <c r="AG136" i="1"/>
  <c r="S137" i="5"/>
  <c r="AK136" i="1"/>
  <c r="W137" i="5"/>
  <c r="K49" i="7"/>
  <c r="M49" i="7"/>
  <c r="F50" i="1"/>
  <c r="H50" i="1"/>
  <c r="B51" i="5"/>
  <c r="D49" i="7" s="1"/>
  <c r="N49" i="7" s="1"/>
  <c r="J50" i="1"/>
  <c r="J51" i="5" s="1"/>
  <c r="G51" i="1"/>
  <c r="I51" i="1"/>
  <c r="B51" i="1"/>
  <c r="C52" i="5"/>
  <c r="C50" i="7" s="1"/>
  <c r="K51" i="1"/>
  <c r="K52" i="5" s="1"/>
  <c r="F50" i="5"/>
  <c r="H48" i="7" s="1"/>
  <c r="N49" i="1"/>
  <c r="N50" i="5" s="1"/>
  <c r="C52" i="1"/>
  <c r="C53" i="3"/>
  <c r="I51" i="5"/>
  <c r="E49" i="7" s="1"/>
  <c r="Q50" i="1"/>
  <c r="Q51" i="5" s="1"/>
  <c r="H50" i="5"/>
  <c r="F48" i="7" s="1"/>
  <c r="P49" i="1"/>
  <c r="P50" i="5" s="1"/>
  <c r="G51" i="5"/>
  <c r="G49" i="7" s="1"/>
  <c r="O50" i="1"/>
  <c r="O51" i="5" s="1"/>
  <c r="AH137" i="1" l="1"/>
  <c r="T138" i="5"/>
  <c r="AG137" i="1"/>
  <c r="S138" i="5"/>
  <c r="AI137" i="1"/>
  <c r="U138" i="5"/>
  <c r="AJ137" i="1"/>
  <c r="V138" i="5"/>
  <c r="AK137" i="1"/>
  <c r="W138" i="5"/>
  <c r="AF137" i="1"/>
  <c r="R138" i="5"/>
  <c r="K50" i="7"/>
  <c r="M50" i="7"/>
  <c r="H51" i="1"/>
  <c r="F51" i="1"/>
  <c r="B52" i="5"/>
  <c r="D50" i="7" s="1"/>
  <c r="N50" i="7" s="1"/>
  <c r="J51" i="1"/>
  <c r="J52" i="5" s="1"/>
  <c r="G52" i="1"/>
  <c r="I52" i="1"/>
  <c r="B52" i="1"/>
  <c r="C53" i="5"/>
  <c r="C51" i="7" s="1"/>
  <c r="K52" i="1"/>
  <c r="K53" i="5" s="1"/>
  <c r="I52" i="5"/>
  <c r="E50" i="7" s="1"/>
  <c r="Q51" i="1"/>
  <c r="Q52" i="5" s="1"/>
  <c r="H51" i="5"/>
  <c r="F49" i="7" s="1"/>
  <c r="P50" i="1"/>
  <c r="P51" i="5" s="1"/>
  <c r="C53" i="1"/>
  <c r="C54" i="3"/>
  <c r="G52" i="5"/>
  <c r="G50" i="7" s="1"/>
  <c r="O51" i="1"/>
  <c r="O52" i="5" s="1"/>
  <c r="F51" i="5"/>
  <c r="H49" i="7" s="1"/>
  <c r="N50" i="1"/>
  <c r="N51" i="5" s="1"/>
  <c r="AK138" i="1" l="1"/>
  <c r="W139" i="5"/>
  <c r="AF138" i="1"/>
  <c r="R139" i="5"/>
  <c r="AI138" i="1"/>
  <c r="U139" i="5"/>
  <c r="AH138" i="1"/>
  <c r="T139" i="5"/>
  <c r="AJ138" i="1"/>
  <c r="V139" i="5"/>
  <c r="AG138" i="1"/>
  <c r="S139" i="5"/>
  <c r="M51" i="7"/>
  <c r="K51" i="7"/>
  <c r="C54" i="1"/>
  <c r="C55" i="3"/>
  <c r="I53" i="5"/>
  <c r="E51" i="7" s="1"/>
  <c r="Q52" i="1"/>
  <c r="Q53" i="5" s="1"/>
  <c r="F52" i="5"/>
  <c r="H50" i="7" s="1"/>
  <c r="N51" i="1"/>
  <c r="N52" i="5" s="1"/>
  <c r="F52" i="1"/>
  <c r="H52" i="1"/>
  <c r="B53" i="5"/>
  <c r="D51" i="7" s="1"/>
  <c r="N51" i="7" s="1"/>
  <c r="J52" i="1"/>
  <c r="J53" i="5" s="1"/>
  <c r="G53" i="1"/>
  <c r="I53" i="1"/>
  <c r="B53" i="1"/>
  <c r="C54" i="5"/>
  <c r="C52" i="7" s="1"/>
  <c r="K53" i="1"/>
  <c r="K54" i="5" s="1"/>
  <c r="G53" i="5"/>
  <c r="G51" i="7" s="1"/>
  <c r="O52" i="1"/>
  <c r="O53" i="5" s="1"/>
  <c r="H52" i="5"/>
  <c r="F50" i="7" s="1"/>
  <c r="P51" i="1"/>
  <c r="P52" i="5" s="1"/>
  <c r="AG139" i="1" l="1"/>
  <c r="S140" i="5"/>
  <c r="AK139" i="1"/>
  <c r="W140" i="5"/>
  <c r="AI139" i="1"/>
  <c r="U140" i="5"/>
  <c r="AJ139" i="1"/>
  <c r="V140" i="5"/>
  <c r="AH139" i="1"/>
  <c r="T140" i="5"/>
  <c r="AF139" i="1"/>
  <c r="R140" i="5"/>
  <c r="K52" i="7"/>
  <c r="M52" i="7"/>
  <c r="F53" i="5"/>
  <c r="H51" i="7" s="1"/>
  <c r="N52" i="1"/>
  <c r="N53" i="5" s="1"/>
  <c r="I54" i="5"/>
  <c r="E52" i="7" s="1"/>
  <c r="Q53" i="1"/>
  <c r="Q54" i="5" s="1"/>
  <c r="H53" i="5"/>
  <c r="F51" i="7" s="1"/>
  <c r="P52" i="1"/>
  <c r="P53" i="5" s="1"/>
  <c r="C55" i="1"/>
  <c r="C56" i="3"/>
  <c r="G54" i="5"/>
  <c r="G52" i="7" s="1"/>
  <c r="O53" i="1"/>
  <c r="O54" i="5" s="1"/>
  <c r="F53" i="1"/>
  <c r="H53" i="1"/>
  <c r="B54" i="5"/>
  <c r="D52" i="7" s="1"/>
  <c r="N52" i="7" s="1"/>
  <c r="J53" i="1"/>
  <c r="J54" i="5" s="1"/>
  <c r="G54" i="1"/>
  <c r="I54" i="1"/>
  <c r="B54" i="1"/>
  <c r="C55" i="5"/>
  <c r="C53" i="7" s="1"/>
  <c r="K54" i="1"/>
  <c r="K55" i="5" s="1"/>
  <c r="AF140" i="1" l="1"/>
  <c r="R141" i="5"/>
  <c r="AJ140" i="1"/>
  <c r="V141" i="5"/>
  <c r="AI140" i="1"/>
  <c r="U141" i="5"/>
  <c r="AG140" i="1"/>
  <c r="S141" i="5"/>
  <c r="AH140" i="1"/>
  <c r="T141" i="5"/>
  <c r="AK140" i="1"/>
  <c r="W141" i="5"/>
  <c r="K53" i="7"/>
  <c r="M53" i="7"/>
  <c r="F54" i="1"/>
  <c r="H54" i="1"/>
  <c r="B55" i="5"/>
  <c r="D53" i="7" s="1"/>
  <c r="N53" i="7" s="1"/>
  <c r="J54" i="1"/>
  <c r="J55" i="5" s="1"/>
  <c r="I55" i="5"/>
  <c r="E53" i="7" s="1"/>
  <c r="Q54" i="1"/>
  <c r="Q55" i="5" s="1"/>
  <c r="H54" i="5"/>
  <c r="F52" i="7" s="1"/>
  <c r="P53" i="1"/>
  <c r="P54" i="5" s="1"/>
  <c r="C56" i="1"/>
  <c r="C57" i="3"/>
  <c r="F54" i="5"/>
  <c r="H52" i="7" s="1"/>
  <c r="N53" i="1"/>
  <c r="N54" i="5" s="1"/>
  <c r="G55" i="5"/>
  <c r="G53" i="7" s="1"/>
  <c r="O54" i="1"/>
  <c r="O55" i="5" s="1"/>
  <c r="G55" i="1"/>
  <c r="I55" i="1"/>
  <c r="B55" i="1"/>
  <c r="C56" i="5"/>
  <c r="C54" i="7" s="1"/>
  <c r="K55" i="1"/>
  <c r="K56" i="5" s="1"/>
  <c r="AK141" i="1" l="1"/>
  <c r="W142" i="5"/>
  <c r="AI141" i="1"/>
  <c r="U142" i="5"/>
  <c r="AF141" i="1"/>
  <c r="R142" i="5"/>
  <c r="AH141" i="1"/>
  <c r="T142" i="5"/>
  <c r="AG141" i="1"/>
  <c r="S142" i="5"/>
  <c r="AJ141" i="1"/>
  <c r="V142" i="5"/>
  <c r="K54" i="7"/>
  <c r="M54" i="7"/>
  <c r="I56" i="5"/>
  <c r="E54" i="7" s="1"/>
  <c r="Q55" i="1"/>
  <c r="Q56" i="5" s="1"/>
  <c r="G56" i="5"/>
  <c r="G54" i="7" s="1"/>
  <c r="O55" i="1"/>
  <c r="O56" i="5" s="1"/>
  <c r="C57" i="1"/>
  <c r="C58" i="3"/>
  <c r="H55" i="5"/>
  <c r="F53" i="7" s="1"/>
  <c r="P54" i="1"/>
  <c r="P55" i="5" s="1"/>
  <c r="H55" i="1"/>
  <c r="F55" i="1"/>
  <c r="B56" i="5"/>
  <c r="D54" i="7" s="1"/>
  <c r="N54" i="7" s="1"/>
  <c r="J55" i="1"/>
  <c r="J56" i="5" s="1"/>
  <c r="G56" i="1"/>
  <c r="I56" i="1"/>
  <c r="B56" i="1"/>
  <c r="C57" i="5"/>
  <c r="C55" i="7" s="1"/>
  <c r="K56" i="1"/>
  <c r="K57" i="5" s="1"/>
  <c r="F55" i="5"/>
  <c r="H53" i="7" s="1"/>
  <c r="N54" i="1"/>
  <c r="N55" i="5" s="1"/>
  <c r="AJ142" i="1" l="1"/>
  <c r="V143" i="5"/>
  <c r="AH142" i="1"/>
  <c r="T143" i="5"/>
  <c r="AF142" i="1"/>
  <c r="R143" i="5"/>
  <c r="AK142" i="1"/>
  <c r="W143" i="5"/>
  <c r="AG142" i="1"/>
  <c r="S143" i="5"/>
  <c r="AI142" i="1"/>
  <c r="U143" i="5"/>
  <c r="M55" i="7"/>
  <c r="K55" i="7"/>
  <c r="I57" i="5"/>
  <c r="E55" i="7" s="1"/>
  <c r="Q56" i="1"/>
  <c r="Q57" i="5" s="1"/>
  <c r="F56" i="5"/>
  <c r="H54" i="7" s="1"/>
  <c r="N55" i="1"/>
  <c r="N56" i="5" s="1"/>
  <c r="C58" i="1"/>
  <c r="C59" i="3"/>
  <c r="F56" i="1"/>
  <c r="H56" i="1"/>
  <c r="B57" i="5"/>
  <c r="D55" i="7" s="1"/>
  <c r="N55" i="7" s="1"/>
  <c r="J56" i="1"/>
  <c r="J57" i="5" s="1"/>
  <c r="G57" i="5"/>
  <c r="G55" i="7" s="1"/>
  <c r="O56" i="1"/>
  <c r="O57" i="5" s="1"/>
  <c r="H56" i="5"/>
  <c r="F54" i="7" s="1"/>
  <c r="P55" i="1"/>
  <c r="P56" i="5" s="1"/>
  <c r="G57" i="1"/>
  <c r="I57" i="1"/>
  <c r="B57" i="1"/>
  <c r="C58" i="5"/>
  <c r="C56" i="7" s="1"/>
  <c r="K57" i="1"/>
  <c r="K58" i="5" s="1"/>
  <c r="AI143" i="1" l="1"/>
  <c r="U144" i="5"/>
  <c r="AK143" i="1"/>
  <c r="W144" i="5"/>
  <c r="AH143" i="1"/>
  <c r="T144" i="5"/>
  <c r="AG143" i="1"/>
  <c r="S144" i="5"/>
  <c r="AF143" i="1"/>
  <c r="R144" i="5"/>
  <c r="AJ143" i="1"/>
  <c r="V144" i="5"/>
  <c r="K56" i="7"/>
  <c r="M56" i="7"/>
  <c r="I58" i="5"/>
  <c r="E56" i="7" s="1"/>
  <c r="Q57" i="1"/>
  <c r="Q58" i="5" s="1"/>
  <c r="H57" i="5"/>
  <c r="F55" i="7" s="1"/>
  <c r="P56" i="1"/>
  <c r="P57" i="5" s="1"/>
  <c r="C59" i="1"/>
  <c r="C60" i="3"/>
  <c r="G58" i="5"/>
  <c r="G56" i="7" s="1"/>
  <c r="O57" i="1"/>
  <c r="O58" i="5" s="1"/>
  <c r="F57" i="5"/>
  <c r="H55" i="7" s="1"/>
  <c r="N56" i="1"/>
  <c r="N57" i="5" s="1"/>
  <c r="F57" i="1"/>
  <c r="H57" i="1"/>
  <c r="B58" i="5"/>
  <c r="D56" i="7" s="1"/>
  <c r="N56" i="7" s="1"/>
  <c r="J57" i="1"/>
  <c r="J58" i="5" s="1"/>
  <c r="G58" i="1"/>
  <c r="I58" i="1"/>
  <c r="B58" i="1"/>
  <c r="C59" i="5"/>
  <c r="C57" i="7" s="1"/>
  <c r="K58" i="1"/>
  <c r="K59" i="5" s="1"/>
  <c r="AJ144" i="1" l="1"/>
  <c r="V145" i="5"/>
  <c r="AG144" i="1"/>
  <c r="S145" i="5"/>
  <c r="AH144" i="1"/>
  <c r="T145" i="5"/>
  <c r="AI144" i="1"/>
  <c r="U145" i="5"/>
  <c r="AF144" i="1"/>
  <c r="R145" i="5"/>
  <c r="AK144" i="1"/>
  <c r="W145" i="5"/>
  <c r="K57" i="7"/>
  <c r="M57" i="7"/>
  <c r="I59" i="5"/>
  <c r="E57" i="7" s="1"/>
  <c r="Q58" i="1"/>
  <c r="Q59" i="5" s="1"/>
  <c r="H58" i="5"/>
  <c r="F56" i="7" s="1"/>
  <c r="P57" i="1"/>
  <c r="P58" i="5" s="1"/>
  <c r="G59" i="5"/>
  <c r="G57" i="7" s="1"/>
  <c r="O58" i="1"/>
  <c r="O59" i="5" s="1"/>
  <c r="F58" i="5"/>
  <c r="H56" i="7" s="1"/>
  <c r="N57" i="1"/>
  <c r="N58" i="5" s="1"/>
  <c r="C60" i="1"/>
  <c r="C61" i="3"/>
  <c r="F58" i="1"/>
  <c r="H58" i="1"/>
  <c r="B59" i="5"/>
  <c r="D57" i="7" s="1"/>
  <c r="N57" i="7" s="1"/>
  <c r="J58" i="1"/>
  <c r="J59" i="5" s="1"/>
  <c r="G59" i="1"/>
  <c r="I59" i="1"/>
  <c r="B59" i="1"/>
  <c r="C60" i="5"/>
  <c r="C58" i="7" s="1"/>
  <c r="K59" i="1"/>
  <c r="K60" i="5" s="1"/>
  <c r="AK145" i="1" l="1"/>
  <c r="W146" i="5"/>
  <c r="AI145" i="1"/>
  <c r="U146" i="5"/>
  <c r="AG145" i="1"/>
  <c r="S146" i="5"/>
  <c r="AF145" i="1"/>
  <c r="R146" i="5"/>
  <c r="AH145" i="1"/>
  <c r="T146" i="5"/>
  <c r="AJ145" i="1"/>
  <c r="V146" i="5"/>
  <c r="K58" i="7"/>
  <c r="M58" i="7"/>
  <c r="I60" i="5"/>
  <c r="E58" i="7" s="1"/>
  <c r="Q59" i="1"/>
  <c r="Q60" i="5" s="1"/>
  <c r="H59" i="5"/>
  <c r="F57" i="7" s="1"/>
  <c r="P58" i="1"/>
  <c r="P59" i="5" s="1"/>
  <c r="F59" i="5"/>
  <c r="H57" i="7" s="1"/>
  <c r="N58" i="1"/>
  <c r="N59" i="5" s="1"/>
  <c r="C61" i="1"/>
  <c r="C62" i="3"/>
  <c r="G60" i="5"/>
  <c r="G58" i="7" s="1"/>
  <c r="O59" i="1"/>
  <c r="O60" i="5" s="1"/>
  <c r="H59" i="1"/>
  <c r="F59" i="1"/>
  <c r="B60" i="5"/>
  <c r="D58" i="7" s="1"/>
  <c r="N58" i="7" s="1"/>
  <c r="J59" i="1"/>
  <c r="J60" i="5" s="1"/>
  <c r="G60" i="1"/>
  <c r="I60" i="1"/>
  <c r="B60" i="1"/>
  <c r="C61" i="5"/>
  <c r="C59" i="7" s="1"/>
  <c r="K60" i="1"/>
  <c r="K61" i="5" s="1"/>
  <c r="AI146" i="1" l="1"/>
  <c r="U147" i="5"/>
  <c r="AJ146" i="1"/>
  <c r="V147" i="5"/>
  <c r="AF146" i="1"/>
  <c r="R147" i="5"/>
  <c r="AG146" i="1"/>
  <c r="S147" i="5"/>
  <c r="AK146" i="1"/>
  <c r="W147" i="5"/>
  <c r="AH146" i="1"/>
  <c r="T147" i="5"/>
  <c r="K59" i="7"/>
  <c r="M59" i="7"/>
  <c r="F60" i="1"/>
  <c r="H60" i="1"/>
  <c r="B61" i="5"/>
  <c r="D59" i="7" s="1"/>
  <c r="N59" i="7" s="1"/>
  <c r="J60" i="1"/>
  <c r="J61" i="5" s="1"/>
  <c r="I61" i="5"/>
  <c r="E59" i="7" s="1"/>
  <c r="Q60" i="1"/>
  <c r="Q61" i="5" s="1"/>
  <c r="F60" i="5"/>
  <c r="H58" i="7" s="1"/>
  <c r="N59" i="1"/>
  <c r="N60" i="5" s="1"/>
  <c r="C62" i="1"/>
  <c r="C63" i="3"/>
  <c r="G61" i="5"/>
  <c r="G59" i="7" s="1"/>
  <c r="O60" i="1"/>
  <c r="O61" i="5" s="1"/>
  <c r="H60" i="5"/>
  <c r="F58" i="7" s="1"/>
  <c r="P59" i="1"/>
  <c r="P60" i="5" s="1"/>
  <c r="G61" i="1"/>
  <c r="I61" i="1"/>
  <c r="B61" i="1"/>
  <c r="C62" i="5"/>
  <c r="C60" i="7" s="1"/>
  <c r="K61" i="1"/>
  <c r="K62" i="5" s="1"/>
  <c r="AI147" i="1" l="1"/>
  <c r="U148" i="5"/>
  <c r="AG147" i="1"/>
  <c r="S148" i="5"/>
  <c r="AJ147" i="1"/>
  <c r="V148" i="5"/>
  <c r="AH147" i="1"/>
  <c r="T148" i="5"/>
  <c r="AK147" i="1"/>
  <c r="W148" i="5"/>
  <c r="AF147" i="1"/>
  <c r="R148" i="5"/>
  <c r="K60" i="7"/>
  <c r="M60" i="7"/>
  <c r="I62" i="5"/>
  <c r="E60" i="7" s="1"/>
  <c r="Q61" i="1"/>
  <c r="Q62" i="5" s="1"/>
  <c r="C63" i="1"/>
  <c r="C64" i="3"/>
  <c r="H61" i="5"/>
  <c r="F59" i="7" s="1"/>
  <c r="P60" i="1"/>
  <c r="P61" i="5" s="1"/>
  <c r="G62" i="5"/>
  <c r="G60" i="7" s="1"/>
  <c r="O61" i="1"/>
  <c r="O62" i="5" s="1"/>
  <c r="F61" i="1"/>
  <c r="H61" i="1"/>
  <c r="B62" i="5"/>
  <c r="D60" i="7" s="1"/>
  <c r="N60" i="7" s="1"/>
  <c r="J61" i="1"/>
  <c r="J62" i="5" s="1"/>
  <c r="G62" i="1"/>
  <c r="I62" i="1"/>
  <c r="B62" i="1"/>
  <c r="C63" i="5"/>
  <c r="C61" i="7" s="1"/>
  <c r="K62" i="1"/>
  <c r="K63" i="5" s="1"/>
  <c r="F61" i="5"/>
  <c r="H59" i="7" s="1"/>
  <c r="N60" i="1"/>
  <c r="N61" i="5" s="1"/>
  <c r="AG148" i="1" l="1"/>
  <c r="S149" i="5"/>
  <c r="AF148" i="1"/>
  <c r="R149" i="5"/>
  <c r="AH148" i="1"/>
  <c r="T149" i="5"/>
  <c r="AJ148" i="1"/>
  <c r="V149" i="5"/>
  <c r="AI148" i="1"/>
  <c r="U149" i="5"/>
  <c r="AK148" i="1"/>
  <c r="W149" i="5"/>
  <c r="K61" i="7"/>
  <c r="M61" i="7"/>
  <c r="C64" i="1"/>
  <c r="C65" i="3"/>
  <c r="I63" i="5"/>
  <c r="E61" i="7" s="1"/>
  <c r="Q62" i="1"/>
  <c r="Q63" i="5" s="1"/>
  <c r="H62" i="5"/>
  <c r="F60" i="7" s="1"/>
  <c r="P61" i="1"/>
  <c r="P62" i="5" s="1"/>
  <c r="F62" i="1"/>
  <c r="H62" i="1"/>
  <c r="B63" i="5"/>
  <c r="D61" i="7" s="1"/>
  <c r="N61" i="7" s="1"/>
  <c r="J62" i="1"/>
  <c r="J63" i="5" s="1"/>
  <c r="G63" i="1"/>
  <c r="I63" i="1"/>
  <c r="B63" i="1"/>
  <c r="C64" i="5"/>
  <c r="C62" i="7" s="1"/>
  <c r="K63" i="1"/>
  <c r="K64" i="5" s="1"/>
  <c r="G63" i="5"/>
  <c r="G61" i="7" s="1"/>
  <c r="O62" i="1"/>
  <c r="O63" i="5" s="1"/>
  <c r="F62" i="5"/>
  <c r="H60" i="7" s="1"/>
  <c r="N61" i="1"/>
  <c r="N62" i="5" s="1"/>
  <c r="AG149" i="1" l="1"/>
  <c r="S150" i="5"/>
  <c r="AI149" i="1"/>
  <c r="U150" i="5"/>
  <c r="AH149" i="1"/>
  <c r="T150" i="5"/>
  <c r="AK149" i="1"/>
  <c r="W150" i="5"/>
  <c r="AJ149" i="1"/>
  <c r="V150" i="5"/>
  <c r="AF149" i="1"/>
  <c r="R150" i="5"/>
  <c r="K62" i="7"/>
  <c r="M62" i="7"/>
  <c r="I64" i="5"/>
  <c r="E62" i="7" s="1"/>
  <c r="Q63" i="1"/>
  <c r="Q64" i="5" s="1"/>
  <c r="H63" i="5"/>
  <c r="F61" i="7" s="1"/>
  <c r="P62" i="1"/>
  <c r="P63" i="5" s="1"/>
  <c r="G64" i="5"/>
  <c r="G62" i="7" s="1"/>
  <c r="O63" i="1"/>
  <c r="O64" i="5" s="1"/>
  <c r="C65" i="1"/>
  <c r="C66" i="3"/>
  <c r="F63" i="5"/>
  <c r="H61" i="7" s="1"/>
  <c r="N62" i="1"/>
  <c r="N63" i="5" s="1"/>
  <c r="H63" i="1"/>
  <c r="F63" i="1"/>
  <c r="B64" i="5"/>
  <c r="D62" i="7" s="1"/>
  <c r="N62" i="7" s="1"/>
  <c r="J63" i="1"/>
  <c r="J64" i="5" s="1"/>
  <c r="G64" i="1"/>
  <c r="I64" i="1"/>
  <c r="B64" i="1"/>
  <c r="C65" i="5"/>
  <c r="C63" i="7" s="1"/>
  <c r="K64" i="1"/>
  <c r="K65" i="5" s="1"/>
  <c r="AH150" i="1" l="1"/>
  <c r="T151" i="5"/>
  <c r="AF150" i="1"/>
  <c r="R151" i="5"/>
  <c r="AK150" i="1"/>
  <c r="W151" i="5"/>
  <c r="AI150" i="1"/>
  <c r="U151" i="5"/>
  <c r="AJ150" i="1"/>
  <c r="V151" i="5"/>
  <c r="AG150" i="1"/>
  <c r="S151" i="5"/>
  <c r="K63" i="7"/>
  <c r="M63" i="7"/>
  <c r="I65" i="5"/>
  <c r="E63" i="7" s="1"/>
  <c r="Q64" i="1"/>
  <c r="Q65" i="5" s="1"/>
  <c r="F64" i="5"/>
  <c r="H62" i="7" s="1"/>
  <c r="N63" i="1"/>
  <c r="N64" i="5" s="1"/>
  <c r="C66" i="1"/>
  <c r="C67" i="3"/>
  <c r="G65" i="5"/>
  <c r="G63" i="7" s="1"/>
  <c r="O64" i="1"/>
  <c r="O65" i="5" s="1"/>
  <c r="H64" i="5"/>
  <c r="F62" i="7" s="1"/>
  <c r="P63" i="1"/>
  <c r="P64" i="5" s="1"/>
  <c r="G65" i="1"/>
  <c r="I65" i="1"/>
  <c r="B65" i="1"/>
  <c r="C66" i="5"/>
  <c r="C64" i="7" s="1"/>
  <c r="K65" i="1"/>
  <c r="K66" i="5" s="1"/>
  <c r="F64" i="1"/>
  <c r="H64" i="1"/>
  <c r="B65" i="5"/>
  <c r="D63" i="7" s="1"/>
  <c r="N63" i="7" s="1"/>
  <c r="J64" i="1"/>
  <c r="J65" i="5" s="1"/>
  <c r="AG151" i="1" l="1"/>
  <c r="S152" i="5"/>
  <c r="AJ151" i="1"/>
  <c r="V152" i="5"/>
  <c r="AK151" i="1"/>
  <c r="W152" i="5"/>
  <c r="AI151" i="1"/>
  <c r="U152" i="5"/>
  <c r="AH151" i="1"/>
  <c r="T152" i="5"/>
  <c r="AF151" i="1"/>
  <c r="R152" i="5"/>
  <c r="K64" i="7"/>
  <c r="M64" i="7"/>
  <c r="F65" i="5"/>
  <c r="H63" i="7" s="1"/>
  <c r="N64" i="1"/>
  <c r="N65" i="5" s="1"/>
  <c r="I66" i="5"/>
  <c r="E64" i="7" s="1"/>
  <c r="Q65" i="1"/>
  <c r="Q66" i="5" s="1"/>
  <c r="G66" i="5"/>
  <c r="G64" i="7" s="1"/>
  <c r="O65" i="1"/>
  <c r="O66" i="5" s="1"/>
  <c r="C67" i="1"/>
  <c r="C68" i="3"/>
  <c r="H65" i="5"/>
  <c r="F63" i="7" s="1"/>
  <c r="P64" i="1"/>
  <c r="P65" i="5" s="1"/>
  <c r="F65" i="1"/>
  <c r="H65" i="1"/>
  <c r="B66" i="5"/>
  <c r="D64" i="7" s="1"/>
  <c r="N64" i="7" s="1"/>
  <c r="J65" i="1"/>
  <c r="J66" i="5" s="1"/>
  <c r="G66" i="1"/>
  <c r="I66" i="1"/>
  <c r="B66" i="1"/>
  <c r="C67" i="5"/>
  <c r="C65" i="7" s="1"/>
  <c r="K66" i="1"/>
  <c r="K67" i="5" s="1"/>
  <c r="AI152" i="1" l="1"/>
  <c r="U153" i="5"/>
  <c r="AF152" i="1"/>
  <c r="R153" i="5"/>
  <c r="AH152" i="1"/>
  <c r="T153" i="5"/>
  <c r="AJ152" i="1"/>
  <c r="V153" i="5"/>
  <c r="AK152" i="1"/>
  <c r="W153" i="5"/>
  <c r="AG152" i="1"/>
  <c r="S153" i="5"/>
  <c r="K65" i="7"/>
  <c r="M65" i="7"/>
  <c r="F66" i="5"/>
  <c r="H64" i="7" s="1"/>
  <c r="N65" i="1"/>
  <c r="N66" i="5" s="1"/>
  <c r="F66" i="1"/>
  <c r="H66" i="1"/>
  <c r="B67" i="5"/>
  <c r="D65" i="7" s="1"/>
  <c r="N65" i="7" s="1"/>
  <c r="J66" i="1"/>
  <c r="J67" i="5" s="1"/>
  <c r="I67" i="5"/>
  <c r="E65" i="7" s="1"/>
  <c r="Q66" i="1"/>
  <c r="Q67" i="5" s="1"/>
  <c r="H66" i="5"/>
  <c r="F64" i="7" s="1"/>
  <c r="P65" i="1"/>
  <c r="P66" i="5" s="1"/>
  <c r="C68" i="1"/>
  <c r="C69" i="3"/>
  <c r="G67" i="1"/>
  <c r="I67" i="1"/>
  <c r="B67" i="1"/>
  <c r="C68" i="5"/>
  <c r="C66" i="7" s="1"/>
  <c r="K67" i="1"/>
  <c r="K68" i="5" s="1"/>
  <c r="G67" i="5"/>
  <c r="G65" i="7" s="1"/>
  <c r="O66" i="1"/>
  <c r="O67" i="5" s="1"/>
  <c r="AG153" i="1" l="1"/>
  <c r="S154" i="5"/>
  <c r="AI153" i="1"/>
  <c r="U154" i="5"/>
  <c r="AJ153" i="1"/>
  <c r="V154" i="5"/>
  <c r="AF153" i="1"/>
  <c r="R154" i="5"/>
  <c r="AH153" i="1"/>
  <c r="T154" i="5"/>
  <c r="AK153" i="1"/>
  <c r="W154" i="5"/>
  <c r="K66" i="7"/>
  <c r="M66" i="7"/>
  <c r="G68" i="5"/>
  <c r="G66" i="7" s="1"/>
  <c r="O67" i="1"/>
  <c r="O68" i="5" s="1"/>
  <c r="C69" i="1"/>
  <c r="C70" i="3"/>
  <c r="H67" i="5"/>
  <c r="F65" i="7" s="1"/>
  <c r="P66" i="1"/>
  <c r="P67" i="5" s="1"/>
  <c r="H67" i="1"/>
  <c r="F67" i="1"/>
  <c r="B68" i="5"/>
  <c r="D66" i="7" s="1"/>
  <c r="N66" i="7" s="1"/>
  <c r="J67" i="1"/>
  <c r="J68" i="5" s="1"/>
  <c r="G68" i="1"/>
  <c r="I68" i="1"/>
  <c r="B68" i="1"/>
  <c r="C69" i="5"/>
  <c r="C67" i="7" s="1"/>
  <c r="K68" i="1"/>
  <c r="K69" i="5" s="1"/>
  <c r="F67" i="5"/>
  <c r="H65" i="7" s="1"/>
  <c r="N66" i="1"/>
  <c r="N67" i="5" s="1"/>
  <c r="I68" i="5"/>
  <c r="E66" i="7" s="1"/>
  <c r="Q67" i="1"/>
  <c r="Q68" i="5" s="1"/>
  <c r="AF154" i="1" l="1"/>
  <c r="R155" i="5"/>
  <c r="AH154" i="1"/>
  <c r="T155" i="5"/>
  <c r="AJ154" i="1"/>
  <c r="V155" i="5"/>
  <c r="AG154" i="1"/>
  <c r="S155" i="5"/>
  <c r="AI154" i="1"/>
  <c r="U155" i="5"/>
  <c r="AK154" i="1"/>
  <c r="W155" i="5"/>
  <c r="K67" i="7"/>
  <c r="M67" i="7"/>
  <c r="I69" i="5"/>
  <c r="E67" i="7" s="1"/>
  <c r="Q68" i="1"/>
  <c r="Q69" i="5" s="1"/>
  <c r="F68" i="5"/>
  <c r="H66" i="7" s="1"/>
  <c r="N67" i="1"/>
  <c r="N68" i="5" s="1"/>
  <c r="C70" i="1"/>
  <c r="C71" i="3"/>
  <c r="G69" i="5"/>
  <c r="G67" i="7" s="1"/>
  <c r="O68" i="1"/>
  <c r="O69" i="5" s="1"/>
  <c r="H68" i="5"/>
  <c r="F66" i="7" s="1"/>
  <c r="P67" i="1"/>
  <c r="P68" i="5" s="1"/>
  <c r="G69" i="1"/>
  <c r="I69" i="1"/>
  <c r="B69" i="1"/>
  <c r="C70" i="5"/>
  <c r="C68" i="7" s="1"/>
  <c r="K69" i="1"/>
  <c r="K70" i="5" s="1"/>
  <c r="F68" i="1"/>
  <c r="H68" i="1"/>
  <c r="B69" i="5"/>
  <c r="D67" i="7" s="1"/>
  <c r="N67" i="7" s="1"/>
  <c r="J68" i="1"/>
  <c r="J69" i="5" s="1"/>
  <c r="AI155" i="1" l="1"/>
  <c r="U156" i="5"/>
  <c r="AK155" i="1"/>
  <c r="W156" i="5"/>
  <c r="AG155" i="1"/>
  <c r="S156" i="5"/>
  <c r="AH155" i="1"/>
  <c r="T156" i="5"/>
  <c r="AF155" i="1"/>
  <c r="R156" i="5"/>
  <c r="AJ155" i="1"/>
  <c r="V156" i="5"/>
  <c r="K68" i="7"/>
  <c r="M68" i="7"/>
  <c r="G70" i="5"/>
  <c r="G68" i="7" s="1"/>
  <c r="O69" i="1"/>
  <c r="O70" i="5" s="1"/>
  <c r="F69" i="5"/>
  <c r="H67" i="7" s="1"/>
  <c r="N68" i="1"/>
  <c r="N69" i="5" s="1"/>
  <c r="C71" i="1"/>
  <c r="C72" i="3"/>
  <c r="I70" i="5"/>
  <c r="E68" i="7" s="1"/>
  <c r="Q69" i="1"/>
  <c r="Q70" i="5" s="1"/>
  <c r="H69" i="5"/>
  <c r="F67" i="7" s="1"/>
  <c r="P68" i="1"/>
  <c r="P69" i="5" s="1"/>
  <c r="F69" i="1"/>
  <c r="H69" i="1"/>
  <c r="B70" i="5"/>
  <c r="D68" i="7" s="1"/>
  <c r="N68" i="7" s="1"/>
  <c r="J69" i="1"/>
  <c r="J70" i="5" s="1"/>
  <c r="G70" i="1"/>
  <c r="I70" i="1"/>
  <c r="B70" i="1"/>
  <c r="C71" i="5"/>
  <c r="C69" i="7" s="1"/>
  <c r="K70" i="1"/>
  <c r="K71" i="5" s="1"/>
  <c r="AJ156" i="1" l="1"/>
  <c r="V157" i="5"/>
  <c r="AH156" i="1"/>
  <c r="T157" i="5"/>
  <c r="AK156" i="1"/>
  <c r="W157" i="5"/>
  <c r="AF156" i="1"/>
  <c r="R157" i="5"/>
  <c r="AG156" i="1"/>
  <c r="S157" i="5"/>
  <c r="AI156" i="1"/>
  <c r="U157" i="5"/>
  <c r="K69" i="7"/>
  <c r="M69" i="7"/>
  <c r="I71" i="5"/>
  <c r="E69" i="7" s="1"/>
  <c r="Q70" i="1"/>
  <c r="Q71" i="5" s="1"/>
  <c r="H70" i="5"/>
  <c r="F68" i="7" s="1"/>
  <c r="P69" i="1"/>
  <c r="P70" i="5" s="1"/>
  <c r="G71" i="5"/>
  <c r="G69" i="7" s="1"/>
  <c r="O70" i="1"/>
  <c r="O71" i="5" s="1"/>
  <c r="F70" i="5"/>
  <c r="H68" i="7" s="1"/>
  <c r="N69" i="1"/>
  <c r="N70" i="5" s="1"/>
  <c r="C72" i="1"/>
  <c r="C73" i="3"/>
  <c r="F70" i="1"/>
  <c r="H70" i="1"/>
  <c r="B71" i="5"/>
  <c r="D69" i="7" s="1"/>
  <c r="N69" i="7" s="1"/>
  <c r="J70" i="1"/>
  <c r="J71" i="5" s="1"/>
  <c r="G71" i="1"/>
  <c r="I71" i="1"/>
  <c r="B71" i="1"/>
  <c r="C72" i="5"/>
  <c r="C70" i="7" s="1"/>
  <c r="K71" i="1"/>
  <c r="K72" i="5" s="1"/>
  <c r="AH157" i="1" l="1"/>
  <c r="T158" i="5"/>
  <c r="AI157" i="1"/>
  <c r="U158" i="5"/>
  <c r="AG157" i="1"/>
  <c r="S158" i="5"/>
  <c r="AK157" i="1"/>
  <c r="W158" i="5"/>
  <c r="AJ157" i="1"/>
  <c r="V158" i="5"/>
  <c r="AF157" i="1"/>
  <c r="R158" i="5"/>
  <c r="K70" i="7"/>
  <c r="M70" i="7"/>
  <c r="G72" i="5"/>
  <c r="G70" i="7" s="1"/>
  <c r="O71" i="1"/>
  <c r="O72" i="5" s="1"/>
  <c r="I72" i="1"/>
  <c r="G72" i="1"/>
  <c r="B72" i="1"/>
  <c r="C73" i="5"/>
  <c r="C71" i="7" s="1"/>
  <c r="K72" i="1"/>
  <c r="K73" i="5" s="1"/>
  <c r="I72" i="5"/>
  <c r="E70" i="7" s="1"/>
  <c r="Q71" i="1"/>
  <c r="Q72" i="5" s="1"/>
  <c r="H71" i="5"/>
  <c r="F69" i="7" s="1"/>
  <c r="P70" i="1"/>
  <c r="P71" i="5" s="1"/>
  <c r="C73" i="1"/>
  <c r="C74" i="3"/>
  <c r="F71" i="5"/>
  <c r="H69" i="7" s="1"/>
  <c r="N70" i="1"/>
  <c r="N71" i="5" s="1"/>
  <c r="H71" i="1"/>
  <c r="F71" i="1"/>
  <c r="B72" i="5"/>
  <c r="D70" i="7" s="1"/>
  <c r="N70" i="7" s="1"/>
  <c r="J71" i="1"/>
  <c r="J72" i="5" s="1"/>
  <c r="AJ158" i="1" l="1"/>
  <c r="V159" i="5"/>
  <c r="AH158" i="1"/>
  <c r="T159" i="5"/>
  <c r="AG158" i="1"/>
  <c r="S159" i="5"/>
  <c r="AI158" i="1"/>
  <c r="U159" i="5"/>
  <c r="AK158" i="1"/>
  <c r="W159" i="5"/>
  <c r="AF158" i="1"/>
  <c r="R159" i="5"/>
  <c r="K71" i="7"/>
  <c r="M71" i="7"/>
  <c r="H72" i="5"/>
  <c r="F70" i="7" s="1"/>
  <c r="P71" i="1"/>
  <c r="P72" i="5" s="1"/>
  <c r="I73" i="1"/>
  <c r="G73" i="1"/>
  <c r="B73" i="1"/>
  <c r="C74" i="5"/>
  <c r="C72" i="7" s="1"/>
  <c r="K73" i="1"/>
  <c r="K74" i="5" s="1"/>
  <c r="G73" i="5"/>
  <c r="G71" i="7" s="1"/>
  <c r="O72" i="1"/>
  <c r="O73" i="5" s="1"/>
  <c r="I73" i="5"/>
  <c r="E71" i="7" s="1"/>
  <c r="Q72" i="1"/>
  <c r="Q73" i="5" s="1"/>
  <c r="F72" i="5"/>
  <c r="H70" i="7" s="1"/>
  <c r="N71" i="1"/>
  <c r="N72" i="5" s="1"/>
  <c r="C74" i="1"/>
  <c r="C75" i="3"/>
  <c r="H72" i="1"/>
  <c r="F72" i="1"/>
  <c r="B73" i="5"/>
  <c r="D71" i="7" s="1"/>
  <c r="N71" i="7" s="1"/>
  <c r="J72" i="1"/>
  <c r="J73" i="5" s="1"/>
  <c r="AG159" i="1" l="1"/>
  <c r="S160" i="5"/>
  <c r="AI159" i="1"/>
  <c r="U160" i="5"/>
  <c r="AK159" i="1"/>
  <c r="W160" i="5"/>
  <c r="AH159" i="1"/>
  <c r="T160" i="5"/>
  <c r="AJ159" i="1"/>
  <c r="V160" i="5"/>
  <c r="AF159" i="1"/>
  <c r="R160" i="5"/>
  <c r="K72" i="7"/>
  <c r="M72" i="7"/>
  <c r="H73" i="5"/>
  <c r="F71" i="7" s="1"/>
  <c r="P72" i="1"/>
  <c r="P73" i="5" s="1"/>
  <c r="G74" i="5"/>
  <c r="G72" i="7" s="1"/>
  <c r="O73" i="1"/>
  <c r="O74" i="5" s="1"/>
  <c r="C75" i="1"/>
  <c r="C76" i="3"/>
  <c r="I74" i="5"/>
  <c r="E72" i="7" s="1"/>
  <c r="Q73" i="1"/>
  <c r="Q74" i="5" s="1"/>
  <c r="I74" i="1"/>
  <c r="G74" i="1"/>
  <c r="B74" i="1"/>
  <c r="C75" i="5"/>
  <c r="C73" i="7" s="1"/>
  <c r="K74" i="1"/>
  <c r="K75" i="5" s="1"/>
  <c r="F73" i="5"/>
  <c r="H71" i="7" s="1"/>
  <c r="N72" i="1"/>
  <c r="N73" i="5" s="1"/>
  <c r="H73" i="1"/>
  <c r="F73" i="1"/>
  <c r="B74" i="5"/>
  <c r="D72" i="7" s="1"/>
  <c r="N72" i="7" s="1"/>
  <c r="J73" i="1"/>
  <c r="J74" i="5" s="1"/>
  <c r="AK160" i="1" l="1"/>
  <c r="W161" i="5"/>
  <c r="AG160" i="1"/>
  <c r="S161" i="5"/>
  <c r="AF160" i="1"/>
  <c r="R161" i="5"/>
  <c r="AJ160" i="1"/>
  <c r="V161" i="5"/>
  <c r="AH160" i="1"/>
  <c r="T161" i="5"/>
  <c r="AI160" i="1"/>
  <c r="U161" i="5"/>
  <c r="K73" i="7"/>
  <c r="M73" i="7"/>
  <c r="H74" i="5"/>
  <c r="F72" i="7" s="1"/>
  <c r="P73" i="1"/>
  <c r="P74" i="5" s="1"/>
  <c r="G75" i="5"/>
  <c r="G73" i="7" s="1"/>
  <c r="O74" i="1"/>
  <c r="O75" i="5" s="1"/>
  <c r="H74" i="1"/>
  <c r="F74" i="1"/>
  <c r="B75" i="5"/>
  <c r="D73" i="7" s="1"/>
  <c r="N73" i="7" s="1"/>
  <c r="J74" i="1"/>
  <c r="J75" i="5" s="1"/>
  <c r="C76" i="1"/>
  <c r="C77" i="3"/>
  <c r="F74" i="5"/>
  <c r="H72" i="7" s="1"/>
  <c r="N73" i="1"/>
  <c r="N74" i="5" s="1"/>
  <c r="I75" i="5"/>
  <c r="E73" i="7" s="1"/>
  <c r="Q74" i="1"/>
  <c r="Q75" i="5" s="1"/>
  <c r="I75" i="1"/>
  <c r="G75" i="1"/>
  <c r="B75" i="1"/>
  <c r="C76" i="5"/>
  <c r="C74" i="7" s="1"/>
  <c r="K75" i="1"/>
  <c r="K76" i="5" s="1"/>
  <c r="AI161" i="1" l="1"/>
  <c r="U162" i="5"/>
  <c r="AG161" i="1"/>
  <c r="S162" i="5"/>
  <c r="AJ161" i="1"/>
  <c r="V162" i="5"/>
  <c r="AH161" i="1"/>
  <c r="T162" i="5"/>
  <c r="AF161" i="1"/>
  <c r="R162" i="5"/>
  <c r="AK161" i="1"/>
  <c r="W162" i="5"/>
  <c r="K74" i="7"/>
  <c r="M74" i="7"/>
  <c r="G76" i="5"/>
  <c r="G74" i="7" s="1"/>
  <c r="O75" i="1"/>
  <c r="O76" i="5" s="1"/>
  <c r="I76" i="5"/>
  <c r="E74" i="7" s="1"/>
  <c r="Q75" i="1"/>
  <c r="Q76" i="5" s="1"/>
  <c r="C77" i="1"/>
  <c r="C78" i="3"/>
  <c r="F75" i="5"/>
  <c r="H73" i="7" s="1"/>
  <c r="N74" i="1"/>
  <c r="N75" i="5" s="1"/>
  <c r="H75" i="1"/>
  <c r="F75" i="1"/>
  <c r="B76" i="5"/>
  <c r="D74" i="7" s="1"/>
  <c r="N74" i="7" s="1"/>
  <c r="J75" i="1"/>
  <c r="J76" i="5" s="1"/>
  <c r="I76" i="1"/>
  <c r="G76" i="1"/>
  <c r="B76" i="1"/>
  <c r="C77" i="5"/>
  <c r="C75" i="7" s="1"/>
  <c r="K76" i="1"/>
  <c r="K77" i="5" s="1"/>
  <c r="H75" i="5"/>
  <c r="F73" i="7" s="1"/>
  <c r="P74" i="1"/>
  <c r="P75" i="5" s="1"/>
  <c r="AH162" i="1" l="1"/>
  <c r="T163" i="5"/>
  <c r="AK162" i="1"/>
  <c r="W163" i="5"/>
  <c r="AJ162" i="1"/>
  <c r="V163" i="5"/>
  <c r="AF162" i="1"/>
  <c r="R163" i="5"/>
  <c r="AG162" i="1"/>
  <c r="S163" i="5"/>
  <c r="AI162" i="1"/>
  <c r="U163" i="5"/>
  <c r="K75" i="7"/>
  <c r="M75" i="7"/>
  <c r="G77" i="5"/>
  <c r="G75" i="7" s="1"/>
  <c r="O76" i="1"/>
  <c r="O77" i="5" s="1"/>
  <c r="F76" i="5"/>
  <c r="H74" i="7" s="1"/>
  <c r="N75" i="1"/>
  <c r="N76" i="5" s="1"/>
  <c r="C78" i="1"/>
  <c r="C79" i="3"/>
  <c r="H76" i="1"/>
  <c r="F76" i="1"/>
  <c r="B77" i="5"/>
  <c r="D75" i="7" s="1"/>
  <c r="N75" i="7" s="1"/>
  <c r="J76" i="1"/>
  <c r="J77" i="5" s="1"/>
  <c r="I77" i="5"/>
  <c r="E75" i="7" s="1"/>
  <c r="Q76" i="1"/>
  <c r="Q77" i="5" s="1"/>
  <c r="H76" i="5"/>
  <c r="F74" i="7" s="1"/>
  <c r="P75" i="1"/>
  <c r="P76" i="5" s="1"/>
  <c r="I77" i="1"/>
  <c r="G77" i="1"/>
  <c r="B77" i="1"/>
  <c r="C78" i="5"/>
  <c r="C76" i="7" s="1"/>
  <c r="K77" i="1"/>
  <c r="K78" i="5" s="1"/>
  <c r="AG163" i="1" l="1"/>
  <c r="S164" i="5"/>
  <c r="AJ163" i="1"/>
  <c r="V164" i="5"/>
  <c r="AF163" i="1"/>
  <c r="R164" i="5"/>
  <c r="AI163" i="1"/>
  <c r="U164" i="5"/>
  <c r="AH163" i="1"/>
  <c r="T164" i="5"/>
  <c r="AK163" i="1"/>
  <c r="W164" i="5"/>
  <c r="K76" i="7"/>
  <c r="M76" i="7"/>
  <c r="I78" i="5"/>
  <c r="E76" i="7" s="1"/>
  <c r="Q77" i="1"/>
  <c r="Q78" i="5" s="1"/>
  <c r="G78" i="5"/>
  <c r="G76" i="7" s="1"/>
  <c r="O77" i="1"/>
  <c r="O78" i="5" s="1"/>
  <c r="F77" i="5"/>
  <c r="H75" i="7" s="1"/>
  <c r="N76" i="1"/>
  <c r="N77" i="5" s="1"/>
  <c r="H77" i="5"/>
  <c r="F75" i="7" s="1"/>
  <c r="P76" i="1"/>
  <c r="P77" i="5" s="1"/>
  <c r="C79" i="1"/>
  <c r="C80" i="3"/>
  <c r="H77" i="1"/>
  <c r="F77" i="1"/>
  <c r="B78" i="5"/>
  <c r="D76" i="7" s="1"/>
  <c r="N76" i="7" s="1"/>
  <c r="J77" i="1"/>
  <c r="J78" i="5" s="1"/>
  <c r="I78" i="1"/>
  <c r="G78" i="1"/>
  <c r="B78" i="1"/>
  <c r="C79" i="5"/>
  <c r="C77" i="7" s="1"/>
  <c r="K78" i="1"/>
  <c r="K79" i="5" s="1"/>
  <c r="AH164" i="1" l="1"/>
  <c r="T165" i="5"/>
  <c r="AJ164" i="1"/>
  <c r="V165" i="5"/>
  <c r="AI164" i="1"/>
  <c r="U165" i="5"/>
  <c r="AK164" i="1"/>
  <c r="W165" i="5"/>
  <c r="AG164" i="1"/>
  <c r="S165" i="5"/>
  <c r="AF164" i="1"/>
  <c r="R165" i="5"/>
  <c r="K77" i="7"/>
  <c r="M77" i="7"/>
  <c r="G79" i="5"/>
  <c r="G77" i="7" s="1"/>
  <c r="O78" i="1"/>
  <c r="O79" i="5" s="1"/>
  <c r="F78" i="5"/>
  <c r="H76" i="7" s="1"/>
  <c r="N77" i="1"/>
  <c r="N78" i="5" s="1"/>
  <c r="H78" i="5"/>
  <c r="F76" i="7" s="1"/>
  <c r="P77" i="1"/>
  <c r="P78" i="5" s="1"/>
  <c r="I79" i="5"/>
  <c r="E77" i="7" s="1"/>
  <c r="Q78" i="1"/>
  <c r="Q79" i="5" s="1"/>
  <c r="C80" i="1"/>
  <c r="C81" i="3"/>
  <c r="H78" i="1"/>
  <c r="F78" i="1"/>
  <c r="B79" i="5"/>
  <c r="D77" i="7" s="1"/>
  <c r="N77" i="7" s="1"/>
  <c r="J78" i="1"/>
  <c r="J79" i="5" s="1"/>
  <c r="I79" i="1"/>
  <c r="G79" i="1"/>
  <c r="B79" i="1"/>
  <c r="C80" i="5"/>
  <c r="C78" i="7" s="1"/>
  <c r="K79" i="1"/>
  <c r="K80" i="5" s="1"/>
  <c r="AG165" i="1" l="1"/>
  <c r="S166" i="5"/>
  <c r="AF165" i="1"/>
  <c r="R166" i="5"/>
  <c r="AI165" i="1"/>
  <c r="U166" i="5"/>
  <c r="AK165" i="1"/>
  <c r="W166" i="5"/>
  <c r="AJ165" i="1"/>
  <c r="V166" i="5"/>
  <c r="AH165" i="1"/>
  <c r="T166" i="5"/>
  <c r="K78" i="7"/>
  <c r="M78" i="7"/>
  <c r="G80" i="5"/>
  <c r="G78" i="7" s="1"/>
  <c r="O79" i="1"/>
  <c r="O80" i="5" s="1"/>
  <c r="F79" i="5"/>
  <c r="H77" i="7" s="1"/>
  <c r="N78" i="1"/>
  <c r="N79" i="5" s="1"/>
  <c r="H79" i="5"/>
  <c r="F77" i="7" s="1"/>
  <c r="P78" i="1"/>
  <c r="P79" i="5" s="1"/>
  <c r="I80" i="5"/>
  <c r="E78" i="7" s="1"/>
  <c r="Q79" i="1"/>
  <c r="Q80" i="5" s="1"/>
  <c r="C81" i="1"/>
  <c r="C82" i="3"/>
  <c r="H79" i="1"/>
  <c r="F79" i="1"/>
  <c r="B80" i="5"/>
  <c r="D78" i="7" s="1"/>
  <c r="N78" i="7" s="1"/>
  <c r="J79" i="1"/>
  <c r="J80" i="5" s="1"/>
  <c r="I80" i="1"/>
  <c r="G80" i="1"/>
  <c r="B80" i="1"/>
  <c r="C81" i="5"/>
  <c r="C79" i="7" s="1"/>
  <c r="K80" i="1"/>
  <c r="K81" i="5" s="1"/>
  <c r="AK166" i="1" l="1"/>
  <c r="W167" i="5"/>
  <c r="AJ166" i="1"/>
  <c r="V167" i="5"/>
  <c r="AF166" i="1"/>
  <c r="R167" i="5"/>
  <c r="AG166" i="1"/>
  <c r="S167" i="5"/>
  <c r="AH166" i="1"/>
  <c r="T167" i="5"/>
  <c r="AI166" i="1"/>
  <c r="U167" i="5"/>
  <c r="K79" i="7"/>
  <c r="M79" i="7"/>
  <c r="G81" i="5"/>
  <c r="G79" i="7" s="1"/>
  <c r="O80" i="1"/>
  <c r="O81" i="5" s="1"/>
  <c r="F80" i="5"/>
  <c r="H78" i="7" s="1"/>
  <c r="N79" i="1"/>
  <c r="N80" i="5" s="1"/>
  <c r="I81" i="5"/>
  <c r="E79" i="7" s="1"/>
  <c r="Q80" i="1"/>
  <c r="Q81" i="5" s="1"/>
  <c r="H80" i="5"/>
  <c r="F78" i="7" s="1"/>
  <c r="P79" i="1"/>
  <c r="P80" i="5" s="1"/>
  <c r="C82" i="1"/>
  <c r="C83" i="3"/>
  <c r="H80" i="1"/>
  <c r="F80" i="1"/>
  <c r="B81" i="5"/>
  <c r="D79" i="7" s="1"/>
  <c r="N79" i="7" s="1"/>
  <c r="J80" i="1"/>
  <c r="J81" i="5" s="1"/>
  <c r="I81" i="1"/>
  <c r="G81" i="1"/>
  <c r="B81" i="1"/>
  <c r="C82" i="5"/>
  <c r="C80" i="7" s="1"/>
  <c r="K81" i="1"/>
  <c r="K82" i="5" s="1"/>
  <c r="AG167" i="1" l="1"/>
  <c r="S168" i="5"/>
  <c r="AI167" i="1"/>
  <c r="U168" i="5"/>
  <c r="AJ167" i="1"/>
  <c r="V168" i="5"/>
  <c r="AH167" i="1"/>
  <c r="T168" i="5"/>
  <c r="AF167" i="1"/>
  <c r="R168" i="5"/>
  <c r="AK167" i="1"/>
  <c r="W168" i="5"/>
  <c r="K80" i="7"/>
  <c r="M80" i="7"/>
  <c r="G82" i="5"/>
  <c r="G80" i="7" s="1"/>
  <c r="O81" i="1"/>
  <c r="O82" i="5" s="1"/>
  <c r="F81" i="5"/>
  <c r="H79" i="7" s="1"/>
  <c r="N80" i="1"/>
  <c r="N81" i="5" s="1"/>
  <c r="H81" i="5"/>
  <c r="F79" i="7" s="1"/>
  <c r="P80" i="1"/>
  <c r="P81" i="5" s="1"/>
  <c r="I82" i="5"/>
  <c r="E80" i="7" s="1"/>
  <c r="Q81" i="1"/>
  <c r="Q82" i="5" s="1"/>
  <c r="C83" i="1"/>
  <c r="C84" i="3"/>
  <c r="H81" i="1"/>
  <c r="F81" i="1"/>
  <c r="B82" i="5"/>
  <c r="D80" i="7" s="1"/>
  <c r="N80" i="7" s="1"/>
  <c r="J81" i="1"/>
  <c r="J82" i="5" s="1"/>
  <c r="I82" i="1"/>
  <c r="G82" i="1"/>
  <c r="B82" i="1"/>
  <c r="C83" i="5"/>
  <c r="C81" i="7" s="1"/>
  <c r="K82" i="1"/>
  <c r="K83" i="5" s="1"/>
  <c r="AK168" i="1" l="1"/>
  <c r="W169" i="5"/>
  <c r="AH168" i="1"/>
  <c r="T169" i="5"/>
  <c r="AF168" i="1"/>
  <c r="R169" i="5"/>
  <c r="AI168" i="1"/>
  <c r="U169" i="5"/>
  <c r="AG168" i="1"/>
  <c r="S169" i="5"/>
  <c r="AJ168" i="1"/>
  <c r="V169" i="5"/>
  <c r="K81" i="7"/>
  <c r="M81" i="7"/>
  <c r="H82" i="5"/>
  <c r="F80" i="7" s="1"/>
  <c r="P81" i="1"/>
  <c r="P82" i="5" s="1"/>
  <c r="C84" i="1"/>
  <c r="C85" i="3"/>
  <c r="G83" i="5"/>
  <c r="G81" i="7" s="1"/>
  <c r="O82" i="1"/>
  <c r="O83" i="5" s="1"/>
  <c r="F82" i="5"/>
  <c r="H80" i="7" s="1"/>
  <c r="N81" i="1"/>
  <c r="N82" i="5" s="1"/>
  <c r="I83" i="5"/>
  <c r="E81" i="7" s="1"/>
  <c r="Q82" i="1"/>
  <c r="Q83" i="5" s="1"/>
  <c r="H82" i="1"/>
  <c r="F82" i="1"/>
  <c r="B83" i="5"/>
  <c r="D81" i="7" s="1"/>
  <c r="N81" i="7" s="1"/>
  <c r="J82" i="1"/>
  <c r="J83" i="5" s="1"/>
  <c r="I83" i="1"/>
  <c r="G83" i="1"/>
  <c r="B83" i="1"/>
  <c r="C84" i="5"/>
  <c r="C82" i="7" s="1"/>
  <c r="K83" i="1"/>
  <c r="K84" i="5" s="1"/>
  <c r="AF169" i="1" l="1"/>
  <c r="R170" i="5"/>
  <c r="AH169" i="1"/>
  <c r="T170" i="5"/>
  <c r="AI169" i="1"/>
  <c r="U170" i="5"/>
  <c r="AJ169" i="1"/>
  <c r="V170" i="5"/>
  <c r="AK169" i="1"/>
  <c r="W170" i="5"/>
  <c r="AG169" i="1"/>
  <c r="S170" i="5"/>
  <c r="K82" i="7"/>
  <c r="M82" i="7"/>
  <c r="H83" i="1"/>
  <c r="F83" i="1"/>
  <c r="B84" i="5"/>
  <c r="D82" i="7" s="1"/>
  <c r="N82" i="7" s="1"/>
  <c r="J83" i="1"/>
  <c r="J84" i="5" s="1"/>
  <c r="G84" i="5"/>
  <c r="G82" i="7" s="1"/>
  <c r="O83" i="1"/>
  <c r="O84" i="5" s="1"/>
  <c r="F83" i="5"/>
  <c r="H81" i="7" s="1"/>
  <c r="N82" i="1"/>
  <c r="N83" i="5" s="1"/>
  <c r="C85" i="1"/>
  <c r="C86" i="3"/>
  <c r="I84" i="1"/>
  <c r="G84" i="1"/>
  <c r="B84" i="1"/>
  <c r="C85" i="5"/>
  <c r="C83" i="7" s="1"/>
  <c r="K84" i="1"/>
  <c r="K85" i="5" s="1"/>
  <c r="I84" i="5"/>
  <c r="E82" i="7" s="1"/>
  <c r="Q83" i="1"/>
  <c r="Q84" i="5" s="1"/>
  <c r="H83" i="5"/>
  <c r="F81" i="7" s="1"/>
  <c r="P82" i="1"/>
  <c r="P83" i="5" s="1"/>
  <c r="AI170" i="1" l="1"/>
  <c r="U171" i="5"/>
  <c r="AH170" i="1"/>
  <c r="T171" i="5"/>
  <c r="AJ170" i="1"/>
  <c r="V171" i="5"/>
  <c r="AF170" i="1"/>
  <c r="R171" i="5"/>
  <c r="AK170" i="1"/>
  <c r="W171" i="5"/>
  <c r="AG170" i="1"/>
  <c r="S171" i="5"/>
  <c r="K83" i="7"/>
  <c r="M83" i="7"/>
  <c r="G85" i="5"/>
  <c r="G83" i="7" s="1"/>
  <c r="O84" i="1"/>
  <c r="O85" i="5" s="1"/>
  <c r="F84" i="5"/>
  <c r="H82" i="7" s="1"/>
  <c r="N83" i="1"/>
  <c r="N84" i="5" s="1"/>
  <c r="I85" i="5"/>
  <c r="E83" i="7" s="1"/>
  <c r="Q84" i="1"/>
  <c r="Q85" i="5" s="1"/>
  <c r="C86" i="1"/>
  <c r="C87" i="3"/>
  <c r="H84" i="1"/>
  <c r="F84" i="1"/>
  <c r="B85" i="5"/>
  <c r="D83" i="7" s="1"/>
  <c r="N83" i="7" s="1"/>
  <c r="J84" i="1"/>
  <c r="J85" i="5" s="1"/>
  <c r="I85" i="1"/>
  <c r="G85" i="1"/>
  <c r="B85" i="1"/>
  <c r="C86" i="5"/>
  <c r="C84" i="7" s="1"/>
  <c r="K85" i="1"/>
  <c r="K86" i="5" s="1"/>
  <c r="H84" i="5"/>
  <c r="F82" i="7" s="1"/>
  <c r="P83" i="1"/>
  <c r="P84" i="5" s="1"/>
  <c r="AI171" i="1" l="1"/>
  <c r="U172" i="5"/>
  <c r="AJ171" i="1"/>
  <c r="V172" i="5"/>
  <c r="AH171" i="1"/>
  <c r="T172" i="5"/>
  <c r="AK171" i="1"/>
  <c r="W172" i="5"/>
  <c r="AF171" i="1"/>
  <c r="R172" i="5"/>
  <c r="AG171" i="1"/>
  <c r="S172" i="5"/>
  <c r="K84" i="7"/>
  <c r="M84" i="7"/>
  <c r="I86" i="1"/>
  <c r="G86" i="1"/>
  <c r="B86" i="1"/>
  <c r="C87" i="5"/>
  <c r="C85" i="7" s="1"/>
  <c r="K86" i="1"/>
  <c r="K87" i="5" s="1"/>
  <c r="C87" i="1"/>
  <c r="C88" i="3"/>
  <c r="H85" i="1"/>
  <c r="F85" i="1"/>
  <c r="B86" i="5"/>
  <c r="D84" i="7" s="1"/>
  <c r="N84" i="7" s="1"/>
  <c r="J85" i="1"/>
  <c r="J86" i="5" s="1"/>
  <c r="F85" i="5"/>
  <c r="H83" i="7" s="1"/>
  <c r="N84" i="1"/>
  <c r="N85" i="5" s="1"/>
  <c r="G86" i="5"/>
  <c r="G84" i="7" s="1"/>
  <c r="O85" i="1"/>
  <c r="O86" i="5" s="1"/>
  <c r="I86" i="5"/>
  <c r="E84" i="7" s="1"/>
  <c r="Q85" i="1"/>
  <c r="Q86" i="5" s="1"/>
  <c r="H85" i="5"/>
  <c r="F83" i="7" s="1"/>
  <c r="P84" i="1"/>
  <c r="P85" i="5" s="1"/>
  <c r="AK172" i="1" l="1"/>
  <c r="W173" i="5"/>
  <c r="AI172" i="1"/>
  <c r="U173" i="5"/>
  <c r="AH172" i="1"/>
  <c r="T173" i="5"/>
  <c r="AG172" i="1"/>
  <c r="S173" i="5"/>
  <c r="AJ172" i="1"/>
  <c r="V173" i="5"/>
  <c r="AF172" i="1"/>
  <c r="R173" i="5"/>
  <c r="K85" i="7"/>
  <c r="M85" i="7"/>
  <c r="H86" i="5"/>
  <c r="F84" i="7" s="1"/>
  <c r="P85" i="1"/>
  <c r="P86" i="5" s="1"/>
  <c r="C88" i="1"/>
  <c r="C89" i="3"/>
  <c r="H86" i="1"/>
  <c r="F86" i="1"/>
  <c r="B87" i="5"/>
  <c r="D85" i="7" s="1"/>
  <c r="N85" i="7" s="1"/>
  <c r="J86" i="1"/>
  <c r="J87" i="5" s="1"/>
  <c r="I87" i="1"/>
  <c r="G87" i="1"/>
  <c r="B87" i="1"/>
  <c r="C88" i="5"/>
  <c r="C86" i="7" s="1"/>
  <c r="K87" i="1"/>
  <c r="K88" i="5" s="1"/>
  <c r="G87" i="5"/>
  <c r="G85" i="7" s="1"/>
  <c r="O86" i="1"/>
  <c r="O87" i="5" s="1"/>
  <c r="F86" i="5"/>
  <c r="H84" i="7" s="1"/>
  <c r="N85" i="1"/>
  <c r="N86" i="5" s="1"/>
  <c r="I87" i="5"/>
  <c r="E85" i="7" s="1"/>
  <c r="Q86" i="1"/>
  <c r="Q87" i="5" s="1"/>
  <c r="AG173" i="1" l="1"/>
  <c r="S174" i="5"/>
  <c r="AJ173" i="1"/>
  <c r="V174" i="5"/>
  <c r="AH173" i="1"/>
  <c r="T174" i="5"/>
  <c r="AI173" i="1"/>
  <c r="U174" i="5"/>
  <c r="AK173" i="1"/>
  <c r="W174" i="5"/>
  <c r="AF173" i="1"/>
  <c r="R174" i="5"/>
  <c r="K86" i="7"/>
  <c r="M86" i="7"/>
  <c r="H87" i="1"/>
  <c r="F87" i="1"/>
  <c r="B88" i="5"/>
  <c r="D86" i="7" s="1"/>
  <c r="N86" i="7" s="1"/>
  <c r="J87" i="1"/>
  <c r="J88" i="5" s="1"/>
  <c r="C89" i="1"/>
  <c r="C90" i="3"/>
  <c r="I88" i="1"/>
  <c r="G88" i="1"/>
  <c r="B88" i="1"/>
  <c r="C89" i="5"/>
  <c r="C87" i="7" s="1"/>
  <c r="K88" i="1"/>
  <c r="K89" i="5" s="1"/>
  <c r="G88" i="5"/>
  <c r="G86" i="7" s="1"/>
  <c r="O87" i="1"/>
  <c r="O88" i="5" s="1"/>
  <c r="F87" i="5"/>
  <c r="H85" i="7" s="1"/>
  <c r="N86" i="1"/>
  <c r="N87" i="5" s="1"/>
  <c r="I88" i="5"/>
  <c r="E86" i="7" s="1"/>
  <c r="Q87" i="1"/>
  <c r="Q88" i="5" s="1"/>
  <c r="H87" i="5"/>
  <c r="F85" i="7" s="1"/>
  <c r="P86" i="1"/>
  <c r="P87" i="5" s="1"/>
  <c r="AH174" i="1" l="1"/>
  <c r="T175" i="5"/>
  <c r="AF174" i="1"/>
  <c r="R175" i="5"/>
  <c r="AI174" i="1"/>
  <c r="U175" i="5"/>
  <c r="AJ174" i="1"/>
  <c r="V175" i="5"/>
  <c r="AG174" i="1"/>
  <c r="S175" i="5"/>
  <c r="AK174" i="1"/>
  <c r="W175" i="5"/>
  <c r="K87" i="7"/>
  <c r="M87" i="7"/>
  <c r="G89" i="5"/>
  <c r="G87" i="7" s="1"/>
  <c r="O88" i="1"/>
  <c r="O89" i="5" s="1"/>
  <c r="I89" i="5"/>
  <c r="E87" i="7" s="1"/>
  <c r="Q88" i="1"/>
  <c r="Q89" i="5" s="1"/>
  <c r="C90" i="1"/>
  <c r="C91" i="3"/>
  <c r="F88" i="5"/>
  <c r="H86" i="7" s="1"/>
  <c r="N87" i="1"/>
  <c r="N88" i="5" s="1"/>
  <c r="H88" i="1"/>
  <c r="F88" i="1"/>
  <c r="B89" i="5"/>
  <c r="D87" i="7" s="1"/>
  <c r="N87" i="7" s="1"/>
  <c r="J88" i="1"/>
  <c r="J89" i="5" s="1"/>
  <c r="I89" i="1"/>
  <c r="G89" i="1"/>
  <c r="B89" i="1"/>
  <c r="C90" i="5"/>
  <c r="C88" i="7" s="1"/>
  <c r="K89" i="1"/>
  <c r="K90" i="5" s="1"/>
  <c r="H88" i="5"/>
  <c r="F86" i="7" s="1"/>
  <c r="P87" i="1"/>
  <c r="P88" i="5" s="1"/>
  <c r="AI175" i="1" l="1"/>
  <c r="U176" i="5"/>
  <c r="AJ175" i="1"/>
  <c r="V176" i="5"/>
  <c r="AF175" i="1"/>
  <c r="R176" i="5"/>
  <c r="AK175" i="1"/>
  <c r="W176" i="5"/>
  <c r="AG175" i="1"/>
  <c r="S176" i="5"/>
  <c r="AH175" i="1"/>
  <c r="T176" i="5"/>
  <c r="K88" i="7"/>
  <c r="M88" i="7"/>
  <c r="H89" i="1"/>
  <c r="F89" i="1"/>
  <c r="B90" i="5"/>
  <c r="D88" i="7" s="1"/>
  <c r="N88" i="7" s="1"/>
  <c r="J89" i="1"/>
  <c r="J90" i="5" s="1"/>
  <c r="F89" i="5"/>
  <c r="H87" i="7" s="1"/>
  <c r="N88" i="1"/>
  <c r="N89" i="5" s="1"/>
  <c r="C91" i="1"/>
  <c r="C92" i="3"/>
  <c r="G90" i="5"/>
  <c r="G88" i="7" s="1"/>
  <c r="O89" i="1"/>
  <c r="O90" i="5" s="1"/>
  <c r="I90" i="5"/>
  <c r="E88" i="7" s="1"/>
  <c r="Q89" i="1"/>
  <c r="Q90" i="5" s="1"/>
  <c r="H89" i="5"/>
  <c r="F87" i="7" s="1"/>
  <c r="P88" i="1"/>
  <c r="P89" i="5" s="1"/>
  <c r="I90" i="1"/>
  <c r="G90" i="1"/>
  <c r="B90" i="1"/>
  <c r="C91" i="5"/>
  <c r="C89" i="7" s="1"/>
  <c r="K90" i="1"/>
  <c r="K91" i="5" s="1"/>
  <c r="AJ176" i="1" l="1"/>
  <c r="V177" i="5"/>
  <c r="AK176" i="1"/>
  <c r="W177" i="5"/>
  <c r="AG176" i="1"/>
  <c r="S177" i="5"/>
  <c r="AF176" i="1"/>
  <c r="R177" i="5"/>
  <c r="AI176" i="1"/>
  <c r="U177" i="5"/>
  <c r="AH176" i="1"/>
  <c r="T177" i="5"/>
  <c r="K89" i="7"/>
  <c r="M89" i="7"/>
  <c r="G91" i="5"/>
  <c r="G89" i="7" s="1"/>
  <c r="O90" i="1"/>
  <c r="O91" i="5" s="1"/>
  <c r="C92" i="1"/>
  <c r="C93" i="3"/>
  <c r="F90" i="5"/>
  <c r="H88" i="7" s="1"/>
  <c r="N89" i="1"/>
  <c r="N90" i="5" s="1"/>
  <c r="I91" i="5"/>
  <c r="E89" i="7" s="1"/>
  <c r="Q90" i="1"/>
  <c r="Q91" i="5" s="1"/>
  <c r="I91" i="1"/>
  <c r="G91" i="1"/>
  <c r="B91" i="1"/>
  <c r="C92" i="5"/>
  <c r="C90" i="7" s="1"/>
  <c r="K91" i="1"/>
  <c r="K92" i="5" s="1"/>
  <c r="H90" i="1"/>
  <c r="F90" i="1"/>
  <c r="B91" i="5"/>
  <c r="D89" i="7" s="1"/>
  <c r="N89" i="7" s="1"/>
  <c r="J90" i="1"/>
  <c r="J91" i="5" s="1"/>
  <c r="H90" i="5"/>
  <c r="F88" i="7" s="1"/>
  <c r="P89" i="1"/>
  <c r="P90" i="5" s="1"/>
  <c r="AH177" i="1" l="1"/>
  <c r="T178" i="5"/>
  <c r="AK177" i="1"/>
  <c r="W178" i="5"/>
  <c r="AF177" i="1"/>
  <c r="R178" i="5"/>
  <c r="AG177" i="1"/>
  <c r="S178" i="5"/>
  <c r="AJ177" i="1"/>
  <c r="V178" i="5"/>
  <c r="AI177" i="1"/>
  <c r="U178" i="5"/>
  <c r="K90" i="7"/>
  <c r="M90" i="7"/>
  <c r="C93" i="1"/>
  <c r="C94" i="3"/>
  <c r="I92" i="1"/>
  <c r="G92" i="1"/>
  <c r="B92" i="1"/>
  <c r="C93" i="5"/>
  <c r="C91" i="7" s="1"/>
  <c r="K92" i="1"/>
  <c r="K93" i="5" s="1"/>
  <c r="H91" i="1"/>
  <c r="F91" i="1"/>
  <c r="B92" i="5"/>
  <c r="D90" i="7" s="1"/>
  <c r="N90" i="7" s="1"/>
  <c r="J91" i="1"/>
  <c r="J92" i="5" s="1"/>
  <c r="H91" i="5"/>
  <c r="F89" i="7" s="1"/>
  <c r="P90" i="1"/>
  <c r="P91" i="5" s="1"/>
  <c r="G92" i="5"/>
  <c r="G90" i="7" s="1"/>
  <c r="O91" i="1"/>
  <c r="O92" i="5" s="1"/>
  <c r="F91" i="5"/>
  <c r="H89" i="7" s="1"/>
  <c r="N90" i="1"/>
  <c r="N91" i="5" s="1"/>
  <c r="I92" i="5"/>
  <c r="E90" i="7" s="1"/>
  <c r="Q91" i="1"/>
  <c r="Q92" i="5" s="1"/>
  <c r="AJ178" i="1" l="1"/>
  <c r="V179" i="5"/>
  <c r="AK178" i="1"/>
  <c r="W179" i="5"/>
  <c r="AF178" i="1"/>
  <c r="R179" i="5"/>
  <c r="AI178" i="1"/>
  <c r="U179" i="5"/>
  <c r="AG178" i="1"/>
  <c r="S179" i="5"/>
  <c r="AH178" i="1"/>
  <c r="T179" i="5"/>
  <c r="K91" i="7"/>
  <c r="M91" i="7"/>
  <c r="H92" i="5"/>
  <c r="F90" i="7" s="1"/>
  <c r="P91" i="1"/>
  <c r="P92" i="5" s="1"/>
  <c r="G93" i="5"/>
  <c r="G91" i="7" s="1"/>
  <c r="O92" i="1"/>
  <c r="O93" i="5" s="1"/>
  <c r="I93" i="5"/>
  <c r="E91" i="7" s="1"/>
  <c r="Q92" i="1"/>
  <c r="Q93" i="5" s="1"/>
  <c r="C94" i="1"/>
  <c r="C95" i="3"/>
  <c r="F92" i="5"/>
  <c r="H90" i="7" s="1"/>
  <c r="N91" i="1"/>
  <c r="N92" i="5" s="1"/>
  <c r="H92" i="1"/>
  <c r="F92" i="1"/>
  <c r="B93" i="5"/>
  <c r="D91" i="7" s="1"/>
  <c r="N91" i="7" s="1"/>
  <c r="J92" i="1"/>
  <c r="J93" i="5" s="1"/>
  <c r="I93" i="1"/>
  <c r="G93" i="1"/>
  <c r="B93" i="1"/>
  <c r="C94" i="5"/>
  <c r="C92" i="7" s="1"/>
  <c r="K93" i="1"/>
  <c r="K94" i="5" s="1"/>
  <c r="AH179" i="1" l="1"/>
  <c r="T180" i="5"/>
  <c r="AI179" i="1"/>
  <c r="U180" i="5"/>
  <c r="AF179" i="1"/>
  <c r="R180" i="5"/>
  <c r="AG179" i="1"/>
  <c r="S180" i="5"/>
  <c r="AK179" i="1"/>
  <c r="W180" i="5"/>
  <c r="AJ179" i="1"/>
  <c r="V180" i="5"/>
  <c r="K92" i="7"/>
  <c r="M92" i="7"/>
  <c r="H93" i="1"/>
  <c r="F93" i="1"/>
  <c r="B94" i="5"/>
  <c r="D92" i="7" s="1"/>
  <c r="N92" i="7" s="1"/>
  <c r="J93" i="1"/>
  <c r="J94" i="5" s="1"/>
  <c r="G94" i="5"/>
  <c r="G92" i="7" s="1"/>
  <c r="O93" i="1"/>
  <c r="O94" i="5" s="1"/>
  <c r="F93" i="5"/>
  <c r="H91" i="7" s="1"/>
  <c r="N92" i="1"/>
  <c r="N93" i="5" s="1"/>
  <c r="C95" i="1"/>
  <c r="C96" i="3"/>
  <c r="I94" i="5"/>
  <c r="E92" i="7" s="1"/>
  <c r="Q93" i="1"/>
  <c r="Q94" i="5" s="1"/>
  <c r="H93" i="5"/>
  <c r="F91" i="7" s="1"/>
  <c r="P92" i="1"/>
  <c r="P93" i="5" s="1"/>
  <c r="I94" i="1"/>
  <c r="G94" i="1"/>
  <c r="B94" i="1"/>
  <c r="C95" i="5"/>
  <c r="C93" i="7" s="1"/>
  <c r="K94" i="1"/>
  <c r="K95" i="5" s="1"/>
  <c r="AJ180" i="1" l="1"/>
  <c r="V181" i="5"/>
  <c r="AG180" i="1"/>
  <c r="S181" i="5"/>
  <c r="AI180" i="1"/>
  <c r="U181" i="5"/>
  <c r="AK180" i="1"/>
  <c r="W181" i="5"/>
  <c r="AF180" i="1"/>
  <c r="R181" i="5"/>
  <c r="AH180" i="1"/>
  <c r="T181" i="5"/>
  <c r="K93" i="7"/>
  <c r="M93" i="7"/>
  <c r="I95" i="5"/>
  <c r="E93" i="7" s="1"/>
  <c r="Q94" i="1"/>
  <c r="Q95" i="5" s="1"/>
  <c r="C96" i="1"/>
  <c r="C97" i="3"/>
  <c r="F94" i="5"/>
  <c r="H92" i="7" s="1"/>
  <c r="N93" i="1"/>
  <c r="N94" i="5" s="1"/>
  <c r="G95" i="5"/>
  <c r="G93" i="7" s="1"/>
  <c r="O94" i="1"/>
  <c r="O95" i="5" s="1"/>
  <c r="H94" i="1"/>
  <c r="F94" i="1"/>
  <c r="B95" i="5"/>
  <c r="D93" i="7" s="1"/>
  <c r="N93" i="7" s="1"/>
  <c r="J94" i="1"/>
  <c r="J95" i="5" s="1"/>
  <c r="I95" i="1"/>
  <c r="G95" i="1"/>
  <c r="B95" i="1"/>
  <c r="C96" i="5"/>
  <c r="C94" i="7" s="1"/>
  <c r="K95" i="1"/>
  <c r="K96" i="5" s="1"/>
  <c r="H94" i="5"/>
  <c r="F92" i="7" s="1"/>
  <c r="P93" i="1"/>
  <c r="P94" i="5" s="1"/>
  <c r="AH181" i="1" l="1"/>
  <c r="T182" i="5"/>
  <c r="AK181" i="1"/>
  <c r="W182" i="5"/>
  <c r="AI181" i="1"/>
  <c r="U182" i="5"/>
  <c r="AJ181" i="1"/>
  <c r="V182" i="5"/>
  <c r="AF181" i="1"/>
  <c r="R182" i="5"/>
  <c r="AG181" i="1"/>
  <c r="S182" i="5"/>
  <c r="K94" i="7"/>
  <c r="M94" i="7"/>
  <c r="C97" i="1"/>
  <c r="C98" i="3"/>
  <c r="H95" i="1"/>
  <c r="F95" i="1"/>
  <c r="B96" i="5"/>
  <c r="D94" i="7" s="1"/>
  <c r="N94" i="7" s="1"/>
  <c r="J95" i="1"/>
  <c r="J96" i="5" s="1"/>
  <c r="I96" i="1"/>
  <c r="G96" i="1"/>
  <c r="B96" i="1"/>
  <c r="C97" i="5"/>
  <c r="C95" i="7" s="1"/>
  <c r="K96" i="1"/>
  <c r="K97" i="5" s="1"/>
  <c r="G96" i="5"/>
  <c r="G94" i="7" s="1"/>
  <c r="O95" i="1"/>
  <c r="O96" i="5" s="1"/>
  <c r="F95" i="5"/>
  <c r="H93" i="7" s="1"/>
  <c r="N94" i="1"/>
  <c r="N95" i="5" s="1"/>
  <c r="I96" i="5"/>
  <c r="E94" i="7" s="1"/>
  <c r="Q95" i="1"/>
  <c r="Q96" i="5" s="1"/>
  <c r="H95" i="5"/>
  <c r="F93" i="7" s="1"/>
  <c r="P94" i="1"/>
  <c r="P95" i="5" s="1"/>
  <c r="AG182" i="1" l="1"/>
  <c r="S183" i="5"/>
  <c r="AJ182" i="1"/>
  <c r="V183" i="5"/>
  <c r="AK182" i="1"/>
  <c r="W183" i="5"/>
  <c r="AF182" i="1"/>
  <c r="R183" i="5"/>
  <c r="AI182" i="1"/>
  <c r="U183" i="5"/>
  <c r="AH182" i="1"/>
  <c r="T183" i="5"/>
  <c r="K95" i="7"/>
  <c r="M95" i="7"/>
  <c r="G97" i="5"/>
  <c r="G95" i="7" s="1"/>
  <c r="O96" i="1"/>
  <c r="O97" i="5" s="1"/>
  <c r="F96" i="5"/>
  <c r="H94" i="7" s="1"/>
  <c r="N95" i="1"/>
  <c r="N96" i="5" s="1"/>
  <c r="I97" i="5"/>
  <c r="E95" i="7" s="1"/>
  <c r="Q96" i="1"/>
  <c r="Q97" i="5" s="1"/>
  <c r="H96" i="5"/>
  <c r="F94" i="7" s="1"/>
  <c r="P95" i="1"/>
  <c r="P96" i="5" s="1"/>
  <c r="C98" i="1"/>
  <c r="C99" i="3"/>
  <c r="H96" i="1"/>
  <c r="F96" i="1"/>
  <c r="B97" i="5"/>
  <c r="D95" i="7" s="1"/>
  <c r="N95" i="7" s="1"/>
  <c r="J96" i="1"/>
  <c r="J97" i="5" s="1"/>
  <c r="I97" i="1"/>
  <c r="G97" i="1"/>
  <c r="B97" i="1"/>
  <c r="C98" i="5"/>
  <c r="C96" i="7" s="1"/>
  <c r="K97" i="1"/>
  <c r="K98" i="5" s="1"/>
  <c r="AH183" i="1" l="1"/>
  <c r="T184" i="5"/>
  <c r="AF183" i="1"/>
  <c r="R184" i="5"/>
  <c r="AK183" i="1"/>
  <c r="W184" i="5"/>
  <c r="AG183" i="1"/>
  <c r="S184" i="5"/>
  <c r="AI183" i="1"/>
  <c r="U184" i="5"/>
  <c r="AJ183" i="1"/>
  <c r="V184" i="5"/>
  <c r="K96" i="7"/>
  <c r="M96" i="7"/>
  <c r="C99" i="1"/>
  <c r="C100" i="3"/>
  <c r="I98" i="1"/>
  <c r="G98" i="1"/>
  <c r="B98" i="1"/>
  <c r="C99" i="5"/>
  <c r="C97" i="7" s="1"/>
  <c r="K98" i="1"/>
  <c r="K99" i="5" s="1"/>
  <c r="G98" i="5"/>
  <c r="G96" i="7" s="1"/>
  <c r="O97" i="1"/>
  <c r="O98" i="5" s="1"/>
  <c r="F97" i="5"/>
  <c r="H95" i="7" s="1"/>
  <c r="N96" i="1"/>
  <c r="N97" i="5" s="1"/>
  <c r="I98" i="5"/>
  <c r="E96" i="7" s="1"/>
  <c r="Q97" i="1"/>
  <c r="Q98" i="5" s="1"/>
  <c r="H97" i="5"/>
  <c r="F95" i="7" s="1"/>
  <c r="P96" i="1"/>
  <c r="P97" i="5" s="1"/>
  <c r="H97" i="1"/>
  <c r="F97" i="1"/>
  <c r="B98" i="5"/>
  <c r="D96" i="7" s="1"/>
  <c r="N96" i="7" s="1"/>
  <c r="J97" i="1"/>
  <c r="J98" i="5" s="1"/>
  <c r="AJ184" i="1" l="1"/>
  <c r="V185" i="5"/>
  <c r="AG184" i="1"/>
  <c r="S185" i="5"/>
  <c r="AI184" i="1"/>
  <c r="U185" i="5"/>
  <c r="AH184" i="1"/>
  <c r="T185" i="5"/>
  <c r="AF184" i="1"/>
  <c r="R185" i="5"/>
  <c r="AK184" i="1"/>
  <c r="W185" i="5"/>
  <c r="K97" i="7"/>
  <c r="M97" i="7"/>
  <c r="H98" i="5"/>
  <c r="F96" i="7" s="1"/>
  <c r="P97" i="1"/>
  <c r="P98" i="5" s="1"/>
  <c r="G99" i="5"/>
  <c r="G97" i="7" s="1"/>
  <c r="O98" i="1"/>
  <c r="O99" i="5" s="1"/>
  <c r="I99" i="5"/>
  <c r="E97" i="7" s="1"/>
  <c r="Q98" i="1"/>
  <c r="Q99" i="5" s="1"/>
  <c r="C100" i="1"/>
  <c r="C101" i="3"/>
  <c r="F98" i="5"/>
  <c r="H96" i="7" s="1"/>
  <c r="N97" i="1"/>
  <c r="N98" i="5" s="1"/>
  <c r="H98" i="1"/>
  <c r="F98" i="1"/>
  <c r="B99" i="5"/>
  <c r="D97" i="7" s="1"/>
  <c r="N97" i="7" s="1"/>
  <c r="J98" i="1"/>
  <c r="J99" i="5" s="1"/>
  <c r="I99" i="1"/>
  <c r="G99" i="1"/>
  <c r="B99" i="1"/>
  <c r="C100" i="5"/>
  <c r="C98" i="7" s="1"/>
  <c r="K99" i="1"/>
  <c r="K100" i="5" s="1"/>
  <c r="AF185" i="1" l="1"/>
  <c r="R186" i="5"/>
  <c r="AI185" i="1"/>
  <c r="U186" i="5"/>
  <c r="AG185" i="1"/>
  <c r="S186" i="5"/>
  <c r="AJ185" i="1"/>
  <c r="V186" i="5"/>
  <c r="AH185" i="1"/>
  <c r="T186" i="5"/>
  <c r="AK185" i="1"/>
  <c r="W186" i="5"/>
  <c r="K98" i="7"/>
  <c r="M98" i="7"/>
  <c r="G100" i="5"/>
  <c r="G98" i="7" s="1"/>
  <c r="O99" i="1"/>
  <c r="O100" i="5" s="1"/>
  <c r="C101" i="1"/>
  <c r="C102" i="3"/>
  <c r="I100" i="1"/>
  <c r="G100" i="1"/>
  <c r="B100" i="1"/>
  <c r="C101" i="5"/>
  <c r="C99" i="7" s="1"/>
  <c r="K100" i="1"/>
  <c r="K101" i="5" s="1"/>
  <c r="F99" i="5"/>
  <c r="H97" i="7" s="1"/>
  <c r="N98" i="1"/>
  <c r="N99" i="5" s="1"/>
  <c r="I100" i="5"/>
  <c r="E98" i="7" s="1"/>
  <c r="Q99" i="1"/>
  <c r="Q100" i="5" s="1"/>
  <c r="H99" i="5"/>
  <c r="F97" i="7" s="1"/>
  <c r="P98" i="1"/>
  <c r="P99" i="5" s="1"/>
  <c r="H99" i="1"/>
  <c r="F99" i="1"/>
  <c r="B100" i="5"/>
  <c r="D98" i="7" s="1"/>
  <c r="N98" i="7" s="1"/>
  <c r="J99" i="1"/>
  <c r="J100" i="5" s="1"/>
  <c r="AG186" i="1" l="1"/>
  <c r="S187" i="5"/>
  <c r="AI186" i="1"/>
  <c r="U187" i="5"/>
  <c r="AH186" i="1"/>
  <c r="T187" i="5"/>
  <c r="AJ186" i="1"/>
  <c r="V187" i="5"/>
  <c r="AF186" i="1"/>
  <c r="R187" i="5"/>
  <c r="AK186" i="1"/>
  <c r="W187" i="5"/>
  <c r="K99" i="7"/>
  <c r="M99" i="7"/>
  <c r="H100" i="5"/>
  <c r="F98" i="7" s="1"/>
  <c r="P99" i="1"/>
  <c r="P100" i="5" s="1"/>
  <c r="C102" i="1"/>
  <c r="C103" i="3"/>
  <c r="H100" i="1"/>
  <c r="F100" i="1"/>
  <c r="B101" i="5"/>
  <c r="D99" i="7" s="1"/>
  <c r="N99" i="7" s="1"/>
  <c r="J100" i="1"/>
  <c r="J101" i="5" s="1"/>
  <c r="I101" i="1"/>
  <c r="G101" i="1"/>
  <c r="B101" i="1"/>
  <c r="C102" i="5"/>
  <c r="C100" i="7" s="1"/>
  <c r="K101" i="1"/>
  <c r="K102" i="5" s="1"/>
  <c r="G101" i="5"/>
  <c r="G99" i="7" s="1"/>
  <c r="O100" i="1"/>
  <c r="O101" i="5" s="1"/>
  <c r="F100" i="5"/>
  <c r="H98" i="7" s="1"/>
  <c r="N99" i="1"/>
  <c r="N100" i="5" s="1"/>
  <c r="I101" i="5"/>
  <c r="E99" i="7" s="1"/>
  <c r="Q100" i="1"/>
  <c r="Q101" i="5" s="1"/>
  <c r="AF187" i="1" l="1"/>
  <c r="R188" i="5"/>
  <c r="AH187" i="1"/>
  <c r="T188" i="5"/>
  <c r="AG187" i="1"/>
  <c r="S188" i="5"/>
  <c r="AJ187" i="1"/>
  <c r="V188" i="5"/>
  <c r="AI187" i="1"/>
  <c r="U188" i="5"/>
  <c r="AK187" i="1"/>
  <c r="W188" i="5"/>
  <c r="K100" i="7"/>
  <c r="M100" i="7"/>
  <c r="C103" i="1"/>
  <c r="C104" i="3"/>
  <c r="H101" i="1"/>
  <c r="F101" i="1"/>
  <c r="B102" i="5"/>
  <c r="D100" i="7" s="1"/>
  <c r="N100" i="7" s="1"/>
  <c r="J101" i="1"/>
  <c r="J102" i="5" s="1"/>
  <c r="I102" i="1"/>
  <c r="G102" i="1"/>
  <c r="B102" i="1"/>
  <c r="C103" i="5"/>
  <c r="C101" i="7" s="1"/>
  <c r="K102" i="1"/>
  <c r="K103" i="5" s="1"/>
  <c r="G102" i="5"/>
  <c r="G100" i="7" s="1"/>
  <c r="O101" i="1"/>
  <c r="O102" i="5" s="1"/>
  <c r="F101" i="5"/>
  <c r="H99" i="7" s="1"/>
  <c r="N100" i="1"/>
  <c r="N101" i="5" s="1"/>
  <c r="I102" i="5"/>
  <c r="E100" i="7" s="1"/>
  <c r="Q101" i="1"/>
  <c r="Q102" i="5" s="1"/>
  <c r="H101" i="5"/>
  <c r="F99" i="7" s="1"/>
  <c r="P100" i="1"/>
  <c r="P101" i="5" s="1"/>
  <c r="AF188" i="1" l="1"/>
  <c r="R189" i="5"/>
  <c r="AJ188" i="1"/>
  <c r="V189" i="5"/>
  <c r="AG188" i="1"/>
  <c r="S189" i="5"/>
  <c r="AI188" i="1"/>
  <c r="U189" i="5"/>
  <c r="AH188" i="1"/>
  <c r="T189" i="5"/>
  <c r="AK188" i="1"/>
  <c r="W189" i="5"/>
  <c r="K101" i="7"/>
  <c r="M101" i="7"/>
  <c r="G103" i="5"/>
  <c r="G101" i="7" s="1"/>
  <c r="O102" i="1"/>
  <c r="O103" i="5" s="1"/>
  <c r="F102" i="5"/>
  <c r="H100" i="7" s="1"/>
  <c r="N101" i="1"/>
  <c r="N102" i="5" s="1"/>
  <c r="I103" i="5"/>
  <c r="E101" i="7" s="1"/>
  <c r="Q102" i="1"/>
  <c r="Q103" i="5" s="1"/>
  <c r="H102" i="5"/>
  <c r="F100" i="7" s="1"/>
  <c r="P101" i="1"/>
  <c r="P102" i="5" s="1"/>
  <c r="C104" i="1"/>
  <c r="C105" i="3"/>
  <c r="H102" i="1"/>
  <c r="F102" i="1"/>
  <c r="B103" i="5"/>
  <c r="D101" i="7" s="1"/>
  <c r="N101" i="7" s="1"/>
  <c r="J102" i="1"/>
  <c r="J103" i="5" s="1"/>
  <c r="I103" i="1"/>
  <c r="G103" i="1"/>
  <c r="B103" i="1"/>
  <c r="C104" i="5"/>
  <c r="C102" i="7" s="1"/>
  <c r="K103" i="1"/>
  <c r="K104" i="5" s="1"/>
  <c r="AH189" i="1" l="1"/>
  <c r="T190" i="5"/>
  <c r="AG189" i="1"/>
  <c r="S190" i="5"/>
  <c r="AK189" i="1"/>
  <c r="W190" i="5"/>
  <c r="AI189" i="1"/>
  <c r="U190" i="5"/>
  <c r="AF189" i="1"/>
  <c r="R190" i="5"/>
  <c r="AJ189" i="1"/>
  <c r="V190" i="5"/>
  <c r="K102" i="7"/>
  <c r="M102" i="7"/>
  <c r="H103" i="5"/>
  <c r="F101" i="7" s="1"/>
  <c r="P102" i="1"/>
  <c r="P103" i="5" s="1"/>
  <c r="G104" i="5"/>
  <c r="G102" i="7" s="1"/>
  <c r="O103" i="1"/>
  <c r="O104" i="5" s="1"/>
  <c r="F103" i="5"/>
  <c r="H101" i="7" s="1"/>
  <c r="N102" i="1"/>
  <c r="N103" i="5" s="1"/>
  <c r="I104" i="5"/>
  <c r="E102" i="7" s="1"/>
  <c r="Q103" i="1"/>
  <c r="Q104" i="5" s="1"/>
  <c r="C105" i="1"/>
  <c r="C106" i="3"/>
  <c r="H103" i="1"/>
  <c r="F103" i="1"/>
  <c r="B104" i="5"/>
  <c r="D102" i="7" s="1"/>
  <c r="N102" i="7" s="1"/>
  <c r="J103" i="1"/>
  <c r="J104" i="5" s="1"/>
  <c r="I104" i="1"/>
  <c r="G104" i="1"/>
  <c r="B104" i="1"/>
  <c r="C105" i="5"/>
  <c r="C103" i="7" s="1"/>
  <c r="K104" i="1"/>
  <c r="K105" i="5" s="1"/>
  <c r="AJ190" i="1" l="1"/>
  <c r="V191" i="5"/>
  <c r="AI190" i="1"/>
  <c r="U191" i="5"/>
  <c r="AG190" i="1"/>
  <c r="S191" i="5"/>
  <c r="AK190" i="1"/>
  <c r="W191" i="5"/>
  <c r="AF190" i="1"/>
  <c r="R191" i="5"/>
  <c r="AH190" i="1"/>
  <c r="T191" i="5"/>
  <c r="K103" i="7"/>
  <c r="M103" i="7"/>
  <c r="G105" i="5"/>
  <c r="G103" i="7" s="1"/>
  <c r="O104" i="1"/>
  <c r="O105" i="5" s="1"/>
  <c r="F104" i="5"/>
  <c r="H102" i="7" s="1"/>
  <c r="N103" i="1"/>
  <c r="N104" i="5" s="1"/>
  <c r="I105" i="5"/>
  <c r="E103" i="7" s="1"/>
  <c r="Q104" i="1"/>
  <c r="Q105" i="5" s="1"/>
  <c r="C106" i="1"/>
  <c r="C107" i="3"/>
  <c r="H104" i="5"/>
  <c r="F102" i="7" s="1"/>
  <c r="P103" i="1"/>
  <c r="P104" i="5" s="1"/>
  <c r="H104" i="1"/>
  <c r="F104" i="1"/>
  <c r="B105" i="5"/>
  <c r="D103" i="7" s="1"/>
  <c r="N103" i="7" s="1"/>
  <c r="J104" i="1"/>
  <c r="J105" i="5" s="1"/>
  <c r="I105" i="1"/>
  <c r="G105" i="1"/>
  <c r="B105" i="1"/>
  <c r="C106" i="5"/>
  <c r="C104" i="7" s="1"/>
  <c r="K105" i="1"/>
  <c r="K106" i="5" s="1"/>
  <c r="AH191" i="1" l="1"/>
  <c r="T192" i="5"/>
  <c r="AF191" i="1"/>
  <c r="R192" i="5"/>
  <c r="AI191" i="1"/>
  <c r="U192" i="5"/>
  <c r="AK191" i="1"/>
  <c r="W192" i="5"/>
  <c r="AG191" i="1"/>
  <c r="S192" i="5"/>
  <c r="AJ191" i="1"/>
  <c r="V192" i="5"/>
  <c r="K104" i="7"/>
  <c r="M104" i="7"/>
  <c r="I106" i="5"/>
  <c r="E104" i="7" s="1"/>
  <c r="Q105" i="1"/>
  <c r="Q106" i="5" s="1"/>
  <c r="G106" i="5"/>
  <c r="G104" i="7" s="1"/>
  <c r="O105" i="1"/>
  <c r="O106" i="5" s="1"/>
  <c r="F105" i="5"/>
  <c r="H103" i="7" s="1"/>
  <c r="N104" i="1"/>
  <c r="N105" i="5" s="1"/>
  <c r="C107" i="1"/>
  <c r="C108" i="3"/>
  <c r="H105" i="5"/>
  <c r="F103" i="7" s="1"/>
  <c r="P104" i="1"/>
  <c r="P105" i="5" s="1"/>
  <c r="I106" i="1"/>
  <c r="G106" i="1"/>
  <c r="B106" i="1"/>
  <c r="C107" i="5"/>
  <c r="C105" i="7" s="1"/>
  <c r="K106" i="1"/>
  <c r="K107" i="5" s="1"/>
  <c r="H105" i="1"/>
  <c r="F105" i="1"/>
  <c r="B106" i="5"/>
  <c r="D104" i="7" s="1"/>
  <c r="N104" i="7" s="1"/>
  <c r="J105" i="1"/>
  <c r="J106" i="5" s="1"/>
  <c r="AJ192" i="1" l="1"/>
  <c r="V193" i="5"/>
  <c r="AK192" i="1"/>
  <c r="W193" i="5"/>
  <c r="AI192" i="1"/>
  <c r="U193" i="5"/>
  <c r="AH192" i="1"/>
  <c r="T193" i="5"/>
  <c r="AG192" i="1"/>
  <c r="S193" i="5"/>
  <c r="AF192" i="1"/>
  <c r="R193" i="5"/>
  <c r="K105" i="7"/>
  <c r="M105" i="7"/>
  <c r="F106" i="5"/>
  <c r="H104" i="7" s="1"/>
  <c r="N105" i="1"/>
  <c r="N106" i="5" s="1"/>
  <c r="H106" i="5"/>
  <c r="F104" i="7" s="1"/>
  <c r="P105" i="1"/>
  <c r="P106" i="5" s="1"/>
  <c r="G107" i="5"/>
  <c r="G105" i="7" s="1"/>
  <c r="O106" i="1"/>
  <c r="O107" i="5" s="1"/>
  <c r="C108" i="1"/>
  <c r="C109" i="3"/>
  <c r="I107" i="1"/>
  <c r="G107" i="1"/>
  <c r="B107" i="1"/>
  <c r="C108" i="5"/>
  <c r="C106" i="7" s="1"/>
  <c r="K107" i="1"/>
  <c r="K108" i="5" s="1"/>
  <c r="I107" i="5"/>
  <c r="E105" i="7" s="1"/>
  <c r="Q106" i="1"/>
  <c r="Q107" i="5" s="1"/>
  <c r="H106" i="1"/>
  <c r="F106" i="1"/>
  <c r="B107" i="5"/>
  <c r="D105" i="7" s="1"/>
  <c r="N105" i="7" s="1"/>
  <c r="J106" i="1"/>
  <c r="J107" i="5" s="1"/>
  <c r="AF193" i="1" l="1"/>
  <c r="R194" i="5"/>
  <c r="AH193" i="1"/>
  <c r="T194" i="5"/>
  <c r="AG193" i="1"/>
  <c r="S194" i="5"/>
  <c r="AI193" i="1"/>
  <c r="U194" i="5"/>
  <c r="AJ193" i="1"/>
  <c r="V194" i="5"/>
  <c r="AK193" i="1"/>
  <c r="W194" i="5"/>
  <c r="K106" i="7"/>
  <c r="M106" i="7"/>
  <c r="I108" i="1"/>
  <c r="G108" i="1"/>
  <c r="B108" i="1"/>
  <c r="C109" i="5"/>
  <c r="C107" i="7" s="1"/>
  <c r="K108" i="1"/>
  <c r="K109" i="5" s="1"/>
  <c r="H107" i="5"/>
  <c r="F105" i="7" s="1"/>
  <c r="P106" i="1"/>
  <c r="P107" i="5" s="1"/>
  <c r="C109" i="1"/>
  <c r="C110" i="3"/>
  <c r="H107" i="1"/>
  <c r="F107" i="1"/>
  <c r="B108" i="5"/>
  <c r="D106" i="7" s="1"/>
  <c r="N106" i="7" s="1"/>
  <c r="J107" i="1"/>
  <c r="J108" i="5" s="1"/>
  <c r="G108" i="5"/>
  <c r="G106" i="7" s="1"/>
  <c r="O107" i="1"/>
  <c r="O108" i="5" s="1"/>
  <c r="F107" i="5"/>
  <c r="H105" i="7" s="1"/>
  <c r="N106" i="1"/>
  <c r="N107" i="5" s="1"/>
  <c r="I108" i="5"/>
  <c r="E106" i="7" s="1"/>
  <c r="Q107" i="1"/>
  <c r="Q108" i="5" s="1"/>
  <c r="AJ194" i="1" l="1"/>
  <c r="V195" i="5"/>
  <c r="AG194" i="1"/>
  <c r="S195" i="5"/>
  <c r="AK194" i="1"/>
  <c r="W195" i="5"/>
  <c r="AF194" i="1"/>
  <c r="R195" i="5"/>
  <c r="AI194" i="1"/>
  <c r="U195" i="5"/>
  <c r="AH194" i="1"/>
  <c r="T195" i="5"/>
  <c r="K107" i="7"/>
  <c r="M107" i="7"/>
  <c r="I109" i="1"/>
  <c r="G109" i="1"/>
  <c r="B109" i="1"/>
  <c r="C110" i="5"/>
  <c r="C108" i="7" s="1"/>
  <c r="K109" i="1"/>
  <c r="K110" i="5" s="1"/>
  <c r="F108" i="5"/>
  <c r="H106" i="7" s="1"/>
  <c r="N107" i="1"/>
  <c r="N108" i="5" s="1"/>
  <c r="H108" i="1"/>
  <c r="F108" i="1"/>
  <c r="B109" i="5"/>
  <c r="D107" i="7" s="1"/>
  <c r="N107" i="7" s="1"/>
  <c r="J108" i="1"/>
  <c r="J109" i="5" s="1"/>
  <c r="H108" i="5"/>
  <c r="F106" i="7" s="1"/>
  <c r="P107" i="1"/>
  <c r="P108" i="5" s="1"/>
  <c r="G109" i="5"/>
  <c r="G107" i="7" s="1"/>
  <c r="O108" i="1"/>
  <c r="O109" i="5" s="1"/>
  <c r="C110" i="1"/>
  <c r="C111" i="3"/>
  <c r="I109" i="5"/>
  <c r="E107" i="7" s="1"/>
  <c r="Q108" i="1"/>
  <c r="Q109" i="5" s="1"/>
  <c r="AJ195" i="1" l="1"/>
  <c r="V196" i="5"/>
  <c r="AH195" i="1"/>
  <c r="T196" i="5"/>
  <c r="AF195" i="1"/>
  <c r="R196" i="5"/>
  <c r="AI195" i="1"/>
  <c r="U196" i="5"/>
  <c r="AK195" i="1"/>
  <c r="W196" i="5"/>
  <c r="AG195" i="1"/>
  <c r="S196" i="5"/>
  <c r="K108" i="7"/>
  <c r="M108" i="7"/>
  <c r="I110" i="1"/>
  <c r="G110" i="1"/>
  <c r="B110" i="1"/>
  <c r="C111" i="5"/>
  <c r="C109" i="7" s="1"/>
  <c r="K110" i="1"/>
  <c r="K111" i="5" s="1"/>
  <c r="H109" i="5"/>
  <c r="F107" i="7" s="1"/>
  <c r="P108" i="1"/>
  <c r="P109" i="5" s="1"/>
  <c r="H109" i="1"/>
  <c r="F109" i="1"/>
  <c r="B110" i="5"/>
  <c r="D108" i="7" s="1"/>
  <c r="N108" i="7" s="1"/>
  <c r="J109" i="1"/>
  <c r="J110" i="5" s="1"/>
  <c r="G110" i="5"/>
  <c r="G108" i="7" s="1"/>
  <c r="O109" i="1"/>
  <c r="O110" i="5" s="1"/>
  <c r="C111" i="1"/>
  <c r="C112" i="3"/>
  <c r="F109" i="5"/>
  <c r="H107" i="7" s="1"/>
  <c r="N108" i="1"/>
  <c r="N109" i="5" s="1"/>
  <c r="I110" i="5"/>
  <c r="E108" i="7" s="1"/>
  <c r="Q109" i="1"/>
  <c r="Q110" i="5" s="1"/>
  <c r="AK196" i="1" l="1"/>
  <c r="W197" i="5"/>
  <c r="AG196" i="1"/>
  <c r="S197" i="5"/>
  <c r="AI196" i="1"/>
  <c r="U197" i="5"/>
  <c r="AJ196" i="1"/>
  <c r="V197" i="5"/>
  <c r="AH196" i="1"/>
  <c r="T197" i="5"/>
  <c r="AF196" i="1"/>
  <c r="R197" i="5"/>
  <c r="K109" i="7"/>
  <c r="M109" i="7"/>
  <c r="H110" i="5"/>
  <c r="F108" i="7" s="1"/>
  <c r="P109" i="1"/>
  <c r="P110" i="5" s="1"/>
  <c r="H110" i="1"/>
  <c r="F110" i="1"/>
  <c r="B111" i="5"/>
  <c r="D109" i="7" s="1"/>
  <c r="N109" i="7" s="1"/>
  <c r="J110" i="1"/>
  <c r="J111" i="5" s="1"/>
  <c r="C112" i="1"/>
  <c r="C113" i="3"/>
  <c r="G111" i="5"/>
  <c r="G109" i="7" s="1"/>
  <c r="O110" i="1"/>
  <c r="O111" i="5" s="1"/>
  <c r="I111" i="1"/>
  <c r="G111" i="1"/>
  <c r="B111" i="1"/>
  <c r="C112" i="5"/>
  <c r="C110" i="7" s="1"/>
  <c r="K111" i="1"/>
  <c r="K112" i="5" s="1"/>
  <c r="F110" i="5"/>
  <c r="H108" i="7" s="1"/>
  <c r="N109" i="1"/>
  <c r="N110" i="5" s="1"/>
  <c r="I111" i="5"/>
  <c r="E109" i="7" s="1"/>
  <c r="Q110" i="1"/>
  <c r="Q111" i="5" s="1"/>
  <c r="AF197" i="1" l="1"/>
  <c r="R198" i="5"/>
  <c r="AH197" i="1"/>
  <c r="T198" i="5"/>
  <c r="AI197" i="1"/>
  <c r="U198" i="5"/>
  <c r="AK197" i="1"/>
  <c r="W198" i="5"/>
  <c r="AJ197" i="1"/>
  <c r="V198" i="5"/>
  <c r="AG197" i="1"/>
  <c r="S198" i="5"/>
  <c r="K110" i="7"/>
  <c r="M110" i="7"/>
  <c r="G112" i="5"/>
  <c r="G110" i="7" s="1"/>
  <c r="O111" i="1"/>
  <c r="O112" i="5" s="1"/>
  <c r="C113" i="1"/>
  <c r="C114" i="3"/>
  <c r="F111" i="5"/>
  <c r="H109" i="7" s="1"/>
  <c r="N110" i="1"/>
  <c r="N111" i="5" s="1"/>
  <c r="I112" i="5"/>
  <c r="E110" i="7" s="1"/>
  <c r="Q111" i="1"/>
  <c r="Q112" i="5" s="1"/>
  <c r="I112" i="1"/>
  <c r="G112" i="1"/>
  <c r="B112" i="1"/>
  <c r="C113" i="5"/>
  <c r="C111" i="7" s="1"/>
  <c r="K112" i="1"/>
  <c r="K113" i="5" s="1"/>
  <c r="H111" i="5"/>
  <c r="F109" i="7" s="1"/>
  <c r="P110" i="1"/>
  <c r="P111" i="5" s="1"/>
  <c r="H111" i="1"/>
  <c r="F111" i="1"/>
  <c r="B112" i="5"/>
  <c r="D110" i="7" s="1"/>
  <c r="N110" i="7" s="1"/>
  <c r="J111" i="1"/>
  <c r="J112" i="5" s="1"/>
  <c r="AG198" i="1" l="1"/>
  <c r="S199" i="5"/>
  <c r="AK198" i="1"/>
  <c r="W199" i="5"/>
  <c r="AI198" i="1"/>
  <c r="U199" i="5"/>
  <c r="AF198" i="1"/>
  <c r="R199" i="5"/>
  <c r="AJ198" i="1"/>
  <c r="V199" i="5"/>
  <c r="AH198" i="1"/>
  <c r="T199" i="5"/>
  <c r="K111" i="7"/>
  <c r="M111" i="7"/>
  <c r="H112" i="1"/>
  <c r="F112" i="1"/>
  <c r="B113" i="5"/>
  <c r="D111" i="7" s="1"/>
  <c r="N111" i="7" s="1"/>
  <c r="J112" i="1"/>
  <c r="J113" i="5" s="1"/>
  <c r="H112" i="5"/>
  <c r="F110" i="7" s="1"/>
  <c r="P111" i="1"/>
  <c r="P112" i="5" s="1"/>
  <c r="C114" i="1"/>
  <c r="C115" i="3"/>
  <c r="I113" i="1"/>
  <c r="G113" i="1"/>
  <c r="B113" i="1"/>
  <c r="C114" i="5"/>
  <c r="C112" i="7" s="1"/>
  <c r="K113" i="1"/>
  <c r="K114" i="5" s="1"/>
  <c r="G113" i="5"/>
  <c r="G111" i="7" s="1"/>
  <c r="O112" i="1"/>
  <c r="O113" i="5" s="1"/>
  <c r="F112" i="5"/>
  <c r="H110" i="7" s="1"/>
  <c r="N111" i="1"/>
  <c r="N112" i="5" s="1"/>
  <c r="I113" i="5"/>
  <c r="E111" i="7" s="1"/>
  <c r="Q112" i="1"/>
  <c r="Q113" i="5" s="1"/>
  <c r="AI199" i="1" l="1"/>
  <c r="U200" i="5"/>
  <c r="AH199" i="1"/>
  <c r="T200" i="5"/>
  <c r="AF199" i="1"/>
  <c r="R200" i="5"/>
  <c r="AK199" i="1"/>
  <c r="W200" i="5"/>
  <c r="AJ199" i="1"/>
  <c r="V200" i="5"/>
  <c r="AG199" i="1"/>
  <c r="S200" i="5"/>
  <c r="K112" i="7"/>
  <c r="M112" i="7"/>
  <c r="H113" i="1"/>
  <c r="F113" i="1"/>
  <c r="B114" i="5"/>
  <c r="D112" i="7" s="1"/>
  <c r="N112" i="7" s="1"/>
  <c r="J113" i="1"/>
  <c r="J114" i="5" s="1"/>
  <c r="C115" i="1"/>
  <c r="C116" i="3"/>
  <c r="I114" i="1"/>
  <c r="G114" i="1"/>
  <c r="B114" i="1"/>
  <c r="C115" i="5"/>
  <c r="C113" i="7" s="1"/>
  <c r="K114" i="1"/>
  <c r="K115" i="5" s="1"/>
  <c r="G114" i="5"/>
  <c r="G112" i="7" s="1"/>
  <c r="O113" i="1"/>
  <c r="O114" i="5" s="1"/>
  <c r="F113" i="5"/>
  <c r="H111" i="7" s="1"/>
  <c r="N112" i="1"/>
  <c r="N113" i="5" s="1"/>
  <c r="I114" i="5"/>
  <c r="E112" i="7" s="1"/>
  <c r="Q113" i="1"/>
  <c r="Q114" i="5" s="1"/>
  <c r="H113" i="5"/>
  <c r="F111" i="7" s="1"/>
  <c r="P112" i="1"/>
  <c r="P113" i="5" s="1"/>
  <c r="AG200" i="1" l="1"/>
  <c r="S201" i="5"/>
  <c r="AJ200" i="1"/>
  <c r="V201" i="5"/>
  <c r="AF200" i="1"/>
  <c r="R201" i="5"/>
  <c r="AH200" i="1"/>
  <c r="T201" i="5"/>
  <c r="AI200" i="1"/>
  <c r="U201" i="5"/>
  <c r="AK200" i="1"/>
  <c r="W201" i="5"/>
  <c r="K113" i="7"/>
  <c r="M113" i="7"/>
  <c r="G115" i="5"/>
  <c r="G113" i="7" s="1"/>
  <c r="O114" i="1"/>
  <c r="O115" i="5" s="1"/>
  <c r="C116" i="1"/>
  <c r="C117" i="3"/>
  <c r="F114" i="5"/>
  <c r="H112" i="7" s="1"/>
  <c r="N113" i="1"/>
  <c r="N114" i="5" s="1"/>
  <c r="I115" i="5"/>
  <c r="E113" i="7" s="1"/>
  <c r="Q114" i="1"/>
  <c r="Q115" i="5" s="1"/>
  <c r="H114" i="1"/>
  <c r="F114" i="1"/>
  <c r="B115" i="5"/>
  <c r="D113" i="7" s="1"/>
  <c r="N113" i="7" s="1"/>
  <c r="J114" i="1"/>
  <c r="J115" i="5" s="1"/>
  <c r="I115" i="1"/>
  <c r="G115" i="1"/>
  <c r="B115" i="1"/>
  <c r="C116" i="5"/>
  <c r="C114" i="7" s="1"/>
  <c r="K115" i="1"/>
  <c r="K116" i="5" s="1"/>
  <c r="H114" i="5"/>
  <c r="F112" i="7" s="1"/>
  <c r="P113" i="1"/>
  <c r="P114" i="5" s="1"/>
  <c r="AF201" i="1" l="1"/>
  <c r="R202" i="5"/>
  <c r="AH201" i="1"/>
  <c r="T202" i="5"/>
  <c r="AI201" i="1"/>
  <c r="U202" i="5"/>
  <c r="AJ201" i="1"/>
  <c r="V202" i="5"/>
  <c r="AK201" i="1"/>
  <c r="W202" i="5"/>
  <c r="AG201" i="1"/>
  <c r="S202" i="5"/>
  <c r="K114" i="7"/>
  <c r="M114" i="7"/>
  <c r="H115" i="1"/>
  <c r="F115" i="1"/>
  <c r="B116" i="5"/>
  <c r="D114" i="7" s="1"/>
  <c r="N114" i="7" s="1"/>
  <c r="J115" i="1"/>
  <c r="J116" i="5" s="1"/>
  <c r="C117" i="1"/>
  <c r="C118" i="3"/>
  <c r="I116" i="1"/>
  <c r="G116" i="1"/>
  <c r="B116" i="1"/>
  <c r="C117" i="5"/>
  <c r="C115" i="7" s="1"/>
  <c r="K116" i="1"/>
  <c r="K117" i="5" s="1"/>
  <c r="G116" i="5"/>
  <c r="G114" i="7" s="1"/>
  <c r="O115" i="1"/>
  <c r="O116" i="5" s="1"/>
  <c r="F115" i="5"/>
  <c r="H113" i="7" s="1"/>
  <c r="N114" i="1"/>
  <c r="N115" i="5" s="1"/>
  <c r="I116" i="5"/>
  <c r="E114" i="7" s="1"/>
  <c r="Q115" i="1"/>
  <c r="Q116" i="5" s="1"/>
  <c r="H115" i="5"/>
  <c r="F113" i="7" s="1"/>
  <c r="P114" i="1"/>
  <c r="P115" i="5" s="1"/>
  <c r="AF202" i="1" l="1"/>
  <c r="R203" i="5"/>
  <c r="AG202" i="1"/>
  <c r="S203" i="5"/>
  <c r="AK202" i="1"/>
  <c r="W203" i="5"/>
  <c r="AJ202" i="1"/>
  <c r="V203" i="5"/>
  <c r="AH202" i="1"/>
  <c r="T203" i="5"/>
  <c r="AI202" i="1"/>
  <c r="U203" i="5"/>
  <c r="K115" i="7"/>
  <c r="M115" i="7"/>
  <c r="I117" i="5"/>
  <c r="E115" i="7" s="1"/>
  <c r="Q116" i="1"/>
  <c r="Q117" i="5" s="1"/>
  <c r="G117" i="5"/>
  <c r="G115" i="7" s="1"/>
  <c r="O116" i="1"/>
  <c r="O117" i="5" s="1"/>
  <c r="C118" i="1"/>
  <c r="C119" i="3"/>
  <c r="F116" i="5"/>
  <c r="H114" i="7" s="1"/>
  <c r="N115" i="1"/>
  <c r="N116" i="5" s="1"/>
  <c r="H116" i="1"/>
  <c r="F116" i="1"/>
  <c r="B117" i="5"/>
  <c r="D115" i="7" s="1"/>
  <c r="N115" i="7" s="1"/>
  <c r="J116" i="1"/>
  <c r="J117" i="5" s="1"/>
  <c r="I117" i="1"/>
  <c r="G117" i="1"/>
  <c r="B117" i="1"/>
  <c r="C118" i="5"/>
  <c r="C116" i="7" s="1"/>
  <c r="K117" i="1"/>
  <c r="K118" i="5" s="1"/>
  <c r="H116" i="5"/>
  <c r="F114" i="7" s="1"/>
  <c r="P115" i="1"/>
  <c r="P116" i="5" s="1"/>
  <c r="AK203" i="1" l="1"/>
  <c r="W204" i="5"/>
  <c r="AI203" i="1"/>
  <c r="U204" i="5"/>
  <c r="AJ203" i="1"/>
  <c r="V204" i="5"/>
  <c r="AG203" i="1"/>
  <c r="S204" i="5"/>
  <c r="AF203" i="1"/>
  <c r="R204" i="5"/>
  <c r="AH203" i="1"/>
  <c r="T204" i="5"/>
  <c r="K116" i="7"/>
  <c r="M116" i="7"/>
  <c r="H117" i="1"/>
  <c r="F117" i="1"/>
  <c r="B118" i="5"/>
  <c r="D116" i="7" s="1"/>
  <c r="N116" i="7" s="1"/>
  <c r="J117" i="1"/>
  <c r="J118" i="5" s="1"/>
  <c r="F117" i="5"/>
  <c r="H115" i="7" s="1"/>
  <c r="N116" i="1"/>
  <c r="N117" i="5" s="1"/>
  <c r="C119" i="1"/>
  <c r="C120" i="3"/>
  <c r="G118" i="5"/>
  <c r="G116" i="7" s="1"/>
  <c r="O117" i="1"/>
  <c r="O118" i="5" s="1"/>
  <c r="I118" i="5"/>
  <c r="E116" i="7" s="1"/>
  <c r="Q117" i="1"/>
  <c r="Q118" i="5" s="1"/>
  <c r="H117" i="5"/>
  <c r="F115" i="7" s="1"/>
  <c r="P116" i="1"/>
  <c r="P117" i="5" s="1"/>
  <c r="I118" i="1"/>
  <c r="G118" i="1"/>
  <c r="B118" i="1"/>
  <c r="C119" i="5"/>
  <c r="C117" i="7" s="1"/>
  <c r="K118" i="1"/>
  <c r="K119" i="5" s="1"/>
  <c r="AK204" i="1" l="1"/>
  <c r="W205" i="5"/>
  <c r="AI204" i="1"/>
  <c r="U205" i="5"/>
  <c r="AF204" i="1"/>
  <c r="R205" i="5"/>
  <c r="AH204" i="1"/>
  <c r="T205" i="5"/>
  <c r="AJ204" i="1"/>
  <c r="V205" i="5"/>
  <c r="AG204" i="1"/>
  <c r="S205" i="5"/>
  <c r="K117" i="7"/>
  <c r="M117" i="7"/>
  <c r="G119" i="5"/>
  <c r="G117" i="7" s="1"/>
  <c r="O118" i="1"/>
  <c r="O119" i="5" s="1"/>
  <c r="C120" i="1"/>
  <c r="C121" i="3"/>
  <c r="I119" i="5"/>
  <c r="E117" i="7" s="1"/>
  <c r="Q118" i="1"/>
  <c r="Q119" i="5" s="1"/>
  <c r="I119" i="1"/>
  <c r="G119" i="1"/>
  <c r="B119" i="1"/>
  <c r="C120" i="5"/>
  <c r="C118" i="7" s="1"/>
  <c r="K119" i="1"/>
  <c r="K120" i="5" s="1"/>
  <c r="F118" i="5"/>
  <c r="H116" i="7" s="1"/>
  <c r="N117" i="1"/>
  <c r="N118" i="5" s="1"/>
  <c r="H118" i="1"/>
  <c r="F118" i="1"/>
  <c r="B119" i="5"/>
  <c r="D117" i="7" s="1"/>
  <c r="N117" i="7" s="1"/>
  <c r="J118" i="1"/>
  <c r="J119" i="5" s="1"/>
  <c r="H118" i="5"/>
  <c r="F116" i="7" s="1"/>
  <c r="P117" i="1"/>
  <c r="P118" i="5" s="1"/>
  <c r="AJ205" i="1" l="1"/>
  <c r="V206" i="5"/>
  <c r="AI205" i="1"/>
  <c r="U206" i="5"/>
  <c r="AF205" i="1"/>
  <c r="R206" i="5"/>
  <c r="AH205" i="1"/>
  <c r="T206" i="5"/>
  <c r="AG205" i="1"/>
  <c r="S206" i="5"/>
  <c r="AK205" i="1"/>
  <c r="W206" i="5"/>
  <c r="K118" i="7"/>
  <c r="M118" i="7"/>
  <c r="G120" i="5"/>
  <c r="G118" i="7" s="1"/>
  <c r="O119" i="1"/>
  <c r="O120" i="5" s="1"/>
  <c r="C121" i="1"/>
  <c r="C122" i="3"/>
  <c r="F119" i="5"/>
  <c r="H117" i="7" s="1"/>
  <c r="N118" i="1"/>
  <c r="N119" i="5" s="1"/>
  <c r="I120" i="5"/>
  <c r="E118" i="7" s="1"/>
  <c r="Q119" i="1"/>
  <c r="Q120" i="5" s="1"/>
  <c r="I120" i="1"/>
  <c r="G120" i="1"/>
  <c r="B120" i="1"/>
  <c r="C121" i="5"/>
  <c r="C119" i="7" s="1"/>
  <c r="K120" i="1"/>
  <c r="K121" i="5" s="1"/>
  <c r="H119" i="5"/>
  <c r="F117" i="7" s="1"/>
  <c r="P118" i="1"/>
  <c r="P119" i="5" s="1"/>
  <c r="H119" i="1"/>
  <c r="F119" i="1"/>
  <c r="B120" i="5"/>
  <c r="D118" i="7" s="1"/>
  <c r="N118" i="7" s="1"/>
  <c r="J119" i="1"/>
  <c r="J120" i="5" s="1"/>
  <c r="AI206" i="1" l="1"/>
  <c r="U207" i="5"/>
  <c r="AK206" i="1"/>
  <c r="W207" i="5"/>
  <c r="AH206" i="1"/>
  <c r="T207" i="5"/>
  <c r="AF206" i="1"/>
  <c r="R207" i="5"/>
  <c r="AJ206" i="1"/>
  <c r="V207" i="5"/>
  <c r="AG206" i="1"/>
  <c r="S207" i="5"/>
  <c r="K119" i="7"/>
  <c r="M119" i="7"/>
  <c r="H120" i="5"/>
  <c r="F118" i="7" s="1"/>
  <c r="P119" i="1"/>
  <c r="P120" i="5" s="1"/>
  <c r="C122" i="1"/>
  <c r="C123" i="3"/>
  <c r="I121" i="1"/>
  <c r="G121" i="1"/>
  <c r="B121" i="1"/>
  <c r="C122" i="5"/>
  <c r="C120" i="7" s="1"/>
  <c r="K121" i="1"/>
  <c r="K122" i="5" s="1"/>
  <c r="G121" i="5"/>
  <c r="G119" i="7" s="1"/>
  <c r="O120" i="1"/>
  <c r="O121" i="5" s="1"/>
  <c r="H120" i="1"/>
  <c r="F120" i="1"/>
  <c r="B121" i="5"/>
  <c r="D119" i="7" s="1"/>
  <c r="N119" i="7" s="1"/>
  <c r="J120" i="1"/>
  <c r="J121" i="5" s="1"/>
  <c r="F120" i="5"/>
  <c r="H118" i="7" s="1"/>
  <c r="N119" i="1"/>
  <c r="N120" i="5" s="1"/>
  <c r="I121" i="5"/>
  <c r="E119" i="7" s="1"/>
  <c r="Q120" i="1"/>
  <c r="Q121" i="5" s="1"/>
  <c r="AF207" i="1" l="1"/>
  <c r="R208" i="5"/>
  <c r="AI207" i="1"/>
  <c r="U208" i="5"/>
  <c r="AJ207" i="1"/>
  <c r="V208" i="5"/>
  <c r="AH207" i="1"/>
  <c r="T208" i="5"/>
  <c r="AG207" i="1"/>
  <c r="S208" i="5"/>
  <c r="AK207" i="1"/>
  <c r="W208" i="5"/>
  <c r="K120" i="7"/>
  <c r="M120" i="7"/>
  <c r="H121" i="5"/>
  <c r="F119" i="7" s="1"/>
  <c r="P120" i="1"/>
  <c r="P121" i="5" s="1"/>
  <c r="C123" i="1"/>
  <c r="C124" i="3"/>
  <c r="H121" i="1"/>
  <c r="F121" i="1"/>
  <c r="B122" i="5"/>
  <c r="D120" i="7" s="1"/>
  <c r="N120" i="7" s="1"/>
  <c r="J121" i="1"/>
  <c r="J122" i="5" s="1"/>
  <c r="I122" i="1"/>
  <c r="G122" i="1"/>
  <c r="B122" i="1"/>
  <c r="C123" i="5"/>
  <c r="C121" i="7" s="1"/>
  <c r="K122" i="1"/>
  <c r="K123" i="5" s="1"/>
  <c r="G122" i="5"/>
  <c r="G120" i="7" s="1"/>
  <c r="O121" i="1"/>
  <c r="O122" i="5" s="1"/>
  <c r="F121" i="5"/>
  <c r="H119" i="7" s="1"/>
  <c r="N120" i="1"/>
  <c r="N121" i="5" s="1"/>
  <c r="I122" i="5"/>
  <c r="E120" i="7" s="1"/>
  <c r="Q121" i="1"/>
  <c r="Q122" i="5" s="1"/>
  <c r="AK208" i="1" l="1"/>
  <c r="W209" i="5"/>
  <c r="AG208" i="1"/>
  <c r="S209" i="5"/>
  <c r="AJ208" i="1"/>
  <c r="V209" i="5"/>
  <c r="AF208" i="1"/>
  <c r="R209" i="5"/>
  <c r="AH208" i="1"/>
  <c r="T209" i="5"/>
  <c r="AI208" i="1"/>
  <c r="U209" i="5"/>
  <c r="K121" i="7"/>
  <c r="M121" i="7"/>
  <c r="H122" i="1"/>
  <c r="F122" i="1"/>
  <c r="B123" i="5"/>
  <c r="D121" i="7" s="1"/>
  <c r="N121" i="7" s="1"/>
  <c r="J122" i="1"/>
  <c r="J123" i="5" s="1"/>
  <c r="C124" i="1"/>
  <c r="C125" i="3"/>
  <c r="I123" i="1"/>
  <c r="G123" i="1"/>
  <c r="B123" i="1"/>
  <c r="C124" i="5"/>
  <c r="C122" i="7" s="1"/>
  <c r="K123" i="1"/>
  <c r="K124" i="5" s="1"/>
  <c r="G123" i="5"/>
  <c r="G121" i="7" s="1"/>
  <c r="O122" i="1"/>
  <c r="O123" i="5" s="1"/>
  <c r="F122" i="5"/>
  <c r="H120" i="7" s="1"/>
  <c r="N121" i="1"/>
  <c r="N122" i="5" s="1"/>
  <c r="I123" i="5"/>
  <c r="E121" i="7" s="1"/>
  <c r="Q122" i="1"/>
  <c r="Q123" i="5" s="1"/>
  <c r="H122" i="5"/>
  <c r="F120" i="7" s="1"/>
  <c r="P121" i="1"/>
  <c r="P122" i="5" s="1"/>
  <c r="AI209" i="1" l="1"/>
  <c r="U210" i="5"/>
  <c r="AF209" i="1"/>
  <c r="R210" i="5"/>
  <c r="AJ209" i="1"/>
  <c r="V210" i="5"/>
  <c r="AK209" i="1"/>
  <c r="W210" i="5"/>
  <c r="AH209" i="1"/>
  <c r="T210" i="5"/>
  <c r="AG209" i="1"/>
  <c r="S210" i="5"/>
  <c r="K122" i="7"/>
  <c r="M122" i="7"/>
  <c r="I124" i="5"/>
  <c r="E122" i="7" s="1"/>
  <c r="Q123" i="1"/>
  <c r="Q124" i="5" s="1"/>
  <c r="G124" i="5"/>
  <c r="G122" i="7" s="1"/>
  <c r="O123" i="1"/>
  <c r="O124" i="5" s="1"/>
  <c r="C125" i="1"/>
  <c r="C126" i="3"/>
  <c r="F123" i="5"/>
  <c r="H121" i="7" s="1"/>
  <c r="N122" i="1"/>
  <c r="N123" i="5" s="1"/>
  <c r="H123" i="1"/>
  <c r="F123" i="1"/>
  <c r="B124" i="5"/>
  <c r="D122" i="7" s="1"/>
  <c r="N122" i="7" s="1"/>
  <c r="J123" i="1"/>
  <c r="J124" i="5" s="1"/>
  <c r="I124" i="1"/>
  <c r="G124" i="1"/>
  <c r="B124" i="1"/>
  <c r="C125" i="5"/>
  <c r="C123" i="7" s="1"/>
  <c r="K124" i="1"/>
  <c r="K125" i="5" s="1"/>
  <c r="H123" i="5"/>
  <c r="F121" i="7" s="1"/>
  <c r="P122" i="1"/>
  <c r="P123" i="5" s="1"/>
  <c r="AG210" i="1" l="1"/>
  <c r="S211" i="5"/>
  <c r="AK210" i="1"/>
  <c r="W211" i="5"/>
  <c r="AF210" i="1"/>
  <c r="R211" i="5"/>
  <c r="AH210" i="1"/>
  <c r="T211" i="5"/>
  <c r="AJ210" i="1"/>
  <c r="V211" i="5"/>
  <c r="AI210" i="1"/>
  <c r="U211" i="5"/>
  <c r="K123" i="7"/>
  <c r="M123" i="7"/>
  <c r="G125" i="5"/>
  <c r="G123" i="7" s="1"/>
  <c r="O124" i="1"/>
  <c r="O125" i="5" s="1"/>
  <c r="C126" i="1"/>
  <c r="C127" i="3"/>
  <c r="H124" i="1"/>
  <c r="F124" i="1"/>
  <c r="B125" i="5"/>
  <c r="D123" i="7" s="1"/>
  <c r="N123" i="7" s="1"/>
  <c r="J124" i="1"/>
  <c r="J125" i="5" s="1"/>
  <c r="F124" i="5"/>
  <c r="H122" i="7" s="1"/>
  <c r="N123" i="1"/>
  <c r="N124" i="5" s="1"/>
  <c r="I125" i="5"/>
  <c r="E123" i="7" s="1"/>
  <c r="Q124" i="1"/>
  <c r="Q125" i="5" s="1"/>
  <c r="H124" i="5"/>
  <c r="F122" i="7" s="1"/>
  <c r="P123" i="1"/>
  <c r="P124" i="5" s="1"/>
  <c r="I125" i="1"/>
  <c r="G125" i="1"/>
  <c r="B125" i="1"/>
  <c r="C126" i="5"/>
  <c r="C124" i="7" s="1"/>
  <c r="K125" i="1"/>
  <c r="K126" i="5" s="1"/>
  <c r="AK211" i="1" l="1"/>
  <c r="W212" i="5"/>
  <c r="AI211" i="1"/>
  <c r="U212" i="5"/>
  <c r="AH211" i="1"/>
  <c r="T212" i="5"/>
  <c r="AJ211" i="1"/>
  <c r="V212" i="5"/>
  <c r="AF211" i="1"/>
  <c r="R212" i="5"/>
  <c r="AG211" i="1"/>
  <c r="S212" i="5"/>
  <c r="K124" i="7"/>
  <c r="M124" i="7"/>
  <c r="H125" i="1"/>
  <c r="F125" i="1"/>
  <c r="B126" i="5"/>
  <c r="D124" i="7" s="1"/>
  <c r="N124" i="7" s="1"/>
  <c r="J125" i="1"/>
  <c r="J126" i="5" s="1"/>
  <c r="G126" i="5"/>
  <c r="G124" i="7" s="1"/>
  <c r="O125" i="1"/>
  <c r="O126" i="5" s="1"/>
  <c r="C127" i="1"/>
  <c r="C128" i="3"/>
  <c r="I126" i="5"/>
  <c r="E124" i="7" s="1"/>
  <c r="Q125" i="1"/>
  <c r="Q126" i="5" s="1"/>
  <c r="F125" i="5"/>
  <c r="H123" i="7" s="1"/>
  <c r="N124" i="1"/>
  <c r="N125" i="5" s="1"/>
  <c r="I126" i="1"/>
  <c r="G126" i="1"/>
  <c r="B126" i="1"/>
  <c r="C127" i="5"/>
  <c r="C125" i="7" s="1"/>
  <c r="K126" i="1"/>
  <c r="K127" i="5" s="1"/>
  <c r="H125" i="5"/>
  <c r="F123" i="7" s="1"/>
  <c r="P124" i="1"/>
  <c r="P125" i="5" s="1"/>
  <c r="AG212" i="1" l="1"/>
  <c r="S213" i="5"/>
  <c r="AJ212" i="1"/>
  <c r="V213" i="5"/>
  <c r="AK212" i="1"/>
  <c r="W213" i="5"/>
  <c r="AI212" i="1"/>
  <c r="U213" i="5"/>
  <c r="AF212" i="1"/>
  <c r="R213" i="5"/>
  <c r="AH212" i="1"/>
  <c r="T213" i="5"/>
  <c r="K125" i="7"/>
  <c r="M125" i="7"/>
  <c r="I127" i="5"/>
  <c r="E125" i="7" s="1"/>
  <c r="Q126" i="1"/>
  <c r="Q127" i="5" s="1"/>
  <c r="H126" i="5"/>
  <c r="F124" i="7" s="1"/>
  <c r="P125" i="1"/>
  <c r="P126" i="5" s="1"/>
  <c r="C128" i="1"/>
  <c r="C129" i="3"/>
  <c r="H126" i="1"/>
  <c r="F126" i="1"/>
  <c r="B127" i="5"/>
  <c r="D125" i="7" s="1"/>
  <c r="N125" i="7" s="1"/>
  <c r="J126" i="1"/>
  <c r="J127" i="5" s="1"/>
  <c r="I127" i="1"/>
  <c r="G127" i="1"/>
  <c r="B127" i="1"/>
  <c r="C128" i="5"/>
  <c r="C126" i="7" s="1"/>
  <c r="K127" i="1"/>
  <c r="K128" i="5" s="1"/>
  <c r="G127" i="5"/>
  <c r="G125" i="7" s="1"/>
  <c r="O126" i="1"/>
  <c r="O127" i="5" s="1"/>
  <c r="F126" i="5"/>
  <c r="H124" i="7" s="1"/>
  <c r="N125" i="1"/>
  <c r="N126" i="5" s="1"/>
  <c r="AF213" i="1" l="1"/>
  <c r="R214" i="5"/>
  <c r="AH213" i="1"/>
  <c r="T214" i="5"/>
  <c r="AI213" i="1"/>
  <c r="U214" i="5"/>
  <c r="AJ213" i="1"/>
  <c r="V214" i="5"/>
  <c r="AK213" i="1"/>
  <c r="W214" i="5"/>
  <c r="AG213" i="1"/>
  <c r="S214" i="5"/>
  <c r="K126" i="7"/>
  <c r="M126" i="7"/>
  <c r="G128" i="5"/>
  <c r="G126" i="7" s="1"/>
  <c r="O127" i="1"/>
  <c r="O128" i="5" s="1"/>
  <c r="F127" i="5"/>
  <c r="H125" i="7" s="1"/>
  <c r="N126" i="1"/>
  <c r="N127" i="5" s="1"/>
  <c r="I128" i="5"/>
  <c r="E126" i="7" s="1"/>
  <c r="Q127" i="1"/>
  <c r="Q128" i="5" s="1"/>
  <c r="H127" i="5"/>
  <c r="F125" i="7" s="1"/>
  <c r="P126" i="1"/>
  <c r="P127" i="5" s="1"/>
  <c r="C129" i="1"/>
  <c r="C130" i="3"/>
  <c r="H127" i="1"/>
  <c r="F127" i="1"/>
  <c r="B128" i="5"/>
  <c r="D126" i="7" s="1"/>
  <c r="N126" i="7" s="1"/>
  <c r="J127" i="1"/>
  <c r="J128" i="5" s="1"/>
  <c r="I128" i="1"/>
  <c r="G128" i="1"/>
  <c r="B128" i="1"/>
  <c r="C129" i="5"/>
  <c r="C127" i="7" s="1"/>
  <c r="K128" i="1"/>
  <c r="K129" i="5" s="1"/>
  <c r="AG214" i="1" l="1"/>
  <c r="S215" i="5"/>
  <c r="AF214" i="1"/>
  <c r="R215" i="5"/>
  <c r="AI214" i="1"/>
  <c r="U215" i="5"/>
  <c r="AK214" i="1"/>
  <c r="W215" i="5"/>
  <c r="AJ214" i="1"/>
  <c r="V215" i="5"/>
  <c r="AH214" i="1"/>
  <c r="T215" i="5"/>
  <c r="K127" i="7"/>
  <c r="M127" i="7"/>
  <c r="G129" i="5"/>
  <c r="G127" i="7" s="1"/>
  <c r="O128" i="1"/>
  <c r="O129" i="5" s="1"/>
  <c r="I129" i="5"/>
  <c r="E127" i="7" s="1"/>
  <c r="Q128" i="1"/>
  <c r="Q129" i="5" s="1"/>
  <c r="H128" i="5"/>
  <c r="F126" i="7" s="1"/>
  <c r="P127" i="1"/>
  <c r="P128" i="5" s="1"/>
  <c r="C130" i="1"/>
  <c r="C131" i="3"/>
  <c r="F128" i="5"/>
  <c r="H126" i="7" s="1"/>
  <c r="N127" i="1"/>
  <c r="N128" i="5" s="1"/>
  <c r="H128" i="1"/>
  <c r="F128" i="1"/>
  <c r="B129" i="5"/>
  <c r="D127" i="7" s="1"/>
  <c r="N127" i="7" s="1"/>
  <c r="J128" i="1"/>
  <c r="J129" i="5" s="1"/>
  <c r="I129" i="1"/>
  <c r="G129" i="1"/>
  <c r="B129" i="1"/>
  <c r="C130" i="5"/>
  <c r="C128" i="7" s="1"/>
  <c r="K129" i="1"/>
  <c r="K130" i="5" s="1"/>
  <c r="AH215" i="1" l="1"/>
  <c r="T216" i="5"/>
  <c r="AK215" i="1"/>
  <c r="W216" i="5"/>
  <c r="AI215" i="1"/>
  <c r="U216" i="5"/>
  <c r="AG215" i="1"/>
  <c r="S216" i="5"/>
  <c r="AJ215" i="1"/>
  <c r="V216" i="5"/>
  <c r="AF215" i="1"/>
  <c r="R216" i="5"/>
  <c r="K128" i="7"/>
  <c r="M128" i="7"/>
  <c r="F129" i="5"/>
  <c r="H127" i="7" s="1"/>
  <c r="N128" i="1"/>
  <c r="N129" i="5" s="1"/>
  <c r="G130" i="5"/>
  <c r="G128" i="7" s="1"/>
  <c r="O129" i="1"/>
  <c r="O130" i="5" s="1"/>
  <c r="C131" i="1"/>
  <c r="C132" i="3"/>
  <c r="I130" i="5"/>
  <c r="E128" i="7" s="1"/>
  <c r="Q129" i="1"/>
  <c r="Q130" i="5" s="1"/>
  <c r="H129" i="5"/>
  <c r="F127" i="7" s="1"/>
  <c r="P128" i="1"/>
  <c r="P129" i="5" s="1"/>
  <c r="I130" i="1"/>
  <c r="G130" i="1"/>
  <c r="B130" i="1"/>
  <c r="C131" i="5"/>
  <c r="C129" i="7" s="1"/>
  <c r="K130" i="1"/>
  <c r="K131" i="5" s="1"/>
  <c r="H129" i="1"/>
  <c r="F129" i="1"/>
  <c r="B130" i="5"/>
  <c r="D128" i="7" s="1"/>
  <c r="N128" i="7" s="1"/>
  <c r="J129" i="1"/>
  <c r="J130" i="5" s="1"/>
  <c r="AF216" i="1" l="1"/>
  <c r="R217" i="5"/>
  <c r="AG216" i="1"/>
  <c r="S217" i="5"/>
  <c r="AK216" i="1"/>
  <c r="W217" i="5"/>
  <c r="AJ216" i="1"/>
  <c r="V217" i="5"/>
  <c r="AI216" i="1"/>
  <c r="U217" i="5"/>
  <c r="AH216" i="1"/>
  <c r="T217" i="5"/>
  <c r="K129" i="7"/>
  <c r="M129" i="7"/>
  <c r="H130" i="5"/>
  <c r="F128" i="7" s="1"/>
  <c r="P129" i="1"/>
  <c r="P130" i="5" s="1"/>
  <c r="G131" i="5"/>
  <c r="G129" i="7" s="1"/>
  <c r="O130" i="1"/>
  <c r="O131" i="5" s="1"/>
  <c r="C132" i="1"/>
  <c r="C133" i="3"/>
  <c r="I131" i="5"/>
  <c r="E129" i="7" s="1"/>
  <c r="Q130" i="1"/>
  <c r="Q131" i="5" s="1"/>
  <c r="F130" i="5"/>
  <c r="H128" i="7" s="1"/>
  <c r="N129" i="1"/>
  <c r="N130" i="5" s="1"/>
  <c r="H130" i="1"/>
  <c r="F130" i="1"/>
  <c r="B131" i="5"/>
  <c r="D129" i="7" s="1"/>
  <c r="N129" i="7" s="1"/>
  <c r="J130" i="1"/>
  <c r="J131" i="5" s="1"/>
  <c r="I131" i="1"/>
  <c r="G131" i="1"/>
  <c r="B131" i="1"/>
  <c r="C132" i="5"/>
  <c r="C130" i="7" s="1"/>
  <c r="K131" i="1"/>
  <c r="K132" i="5" s="1"/>
  <c r="AH217" i="1" l="1"/>
  <c r="T218" i="5"/>
  <c r="AJ217" i="1"/>
  <c r="V218" i="5"/>
  <c r="AK217" i="1"/>
  <c r="W218" i="5"/>
  <c r="AI217" i="1"/>
  <c r="U218" i="5"/>
  <c r="AG217" i="1"/>
  <c r="S218" i="5"/>
  <c r="AF217" i="1"/>
  <c r="R218" i="5"/>
  <c r="K130" i="7"/>
  <c r="M130" i="7"/>
  <c r="H131" i="5"/>
  <c r="F129" i="7" s="1"/>
  <c r="P130" i="1"/>
  <c r="P131" i="5" s="1"/>
  <c r="G132" i="5"/>
  <c r="G130" i="7" s="1"/>
  <c r="O131" i="1"/>
  <c r="O132" i="5" s="1"/>
  <c r="F131" i="5"/>
  <c r="H129" i="7" s="1"/>
  <c r="N130" i="1"/>
  <c r="N131" i="5" s="1"/>
  <c r="I132" i="5"/>
  <c r="E130" i="7" s="1"/>
  <c r="Q131" i="1"/>
  <c r="Q132" i="5" s="1"/>
  <c r="C133" i="1"/>
  <c r="C134" i="3"/>
  <c r="H131" i="1"/>
  <c r="F131" i="1"/>
  <c r="B132" i="5"/>
  <c r="D130" i="7" s="1"/>
  <c r="N130" i="7" s="1"/>
  <c r="J131" i="1"/>
  <c r="J132" i="5" s="1"/>
  <c r="I132" i="1"/>
  <c r="G132" i="1"/>
  <c r="B132" i="1"/>
  <c r="C133" i="5"/>
  <c r="C131" i="7" s="1"/>
  <c r="K132" i="1"/>
  <c r="K133" i="5" s="1"/>
  <c r="AJ218" i="1" l="1"/>
  <c r="V219" i="5"/>
  <c r="AF218" i="1"/>
  <c r="R219" i="5"/>
  <c r="AI218" i="1"/>
  <c r="U219" i="5"/>
  <c r="AK218" i="1"/>
  <c r="W219" i="5"/>
  <c r="AG218" i="1"/>
  <c r="S219" i="5"/>
  <c r="AH218" i="1"/>
  <c r="T219" i="5"/>
  <c r="K131" i="7"/>
  <c r="M131" i="7"/>
  <c r="C134" i="1"/>
  <c r="C135" i="3"/>
  <c r="G133" i="5"/>
  <c r="G131" i="7" s="1"/>
  <c r="O132" i="1"/>
  <c r="O133" i="5" s="1"/>
  <c r="F132" i="5"/>
  <c r="H130" i="7" s="1"/>
  <c r="N131" i="1"/>
  <c r="N132" i="5" s="1"/>
  <c r="H132" i="5"/>
  <c r="F130" i="7" s="1"/>
  <c r="P131" i="1"/>
  <c r="P132" i="5" s="1"/>
  <c r="I133" i="5"/>
  <c r="E131" i="7" s="1"/>
  <c r="Q132" i="1"/>
  <c r="Q133" i="5" s="1"/>
  <c r="H132" i="1"/>
  <c r="F132" i="1"/>
  <c r="B133" i="5"/>
  <c r="D131" i="7" s="1"/>
  <c r="N131" i="7" s="1"/>
  <c r="J132" i="1"/>
  <c r="J133" i="5" s="1"/>
  <c r="I133" i="1"/>
  <c r="G133" i="1"/>
  <c r="B133" i="1"/>
  <c r="C134" i="5"/>
  <c r="C132" i="7" s="1"/>
  <c r="K133" i="1"/>
  <c r="K134" i="5" s="1"/>
  <c r="AH219" i="1" l="1"/>
  <c r="T220" i="5"/>
  <c r="AJ219" i="1"/>
  <c r="V220" i="5"/>
  <c r="AI219" i="1"/>
  <c r="U220" i="5"/>
  <c r="AK219" i="1"/>
  <c r="W220" i="5"/>
  <c r="AG219" i="1"/>
  <c r="S220" i="5"/>
  <c r="AF219" i="1"/>
  <c r="R220" i="5"/>
  <c r="K132" i="7"/>
  <c r="M132" i="7"/>
  <c r="H133" i="5"/>
  <c r="F131" i="7" s="1"/>
  <c r="P132" i="1"/>
  <c r="P133" i="5" s="1"/>
  <c r="G134" i="5"/>
  <c r="G132" i="7" s="1"/>
  <c r="O133" i="1"/>
  <c r="O134" i="5" s="1"/>
  <c r="F133" i="5"/>
  <c r="H131" i="7" s="1"/>
  <c r="N132" i="1"/>
  <c r="N133" i="5" s="1"/>
  <c r="I134" i="5"/>
  <c r="E132" i="7" s="1"/>
  <c r="Q133" i="1"/>
  <c r="Q134" i="5" s="1"/>
  <c r="C135" i="1"/>
  <c r="C136" i="3"/>
  <c r="H133" i="1"/>
  <c r="F133" i="1"/>
  <c r="B134" i="5"/>
  <c r="D132" i="7" s="1"/>
  <c r="N132" i="7" s="1"/>
  <c r="J133" i="1"/>
  <c r="J134" i="5" s="1"/>
  <c r="I134" i="1"/>
  <c r="G134" i="1"/>
  <c r="B134" i="1"/>
  <c r="C135" i="5"/>
  <c r="C133" i="7" s="1"/>
  <c r="K134" i="1"/>
  <c r="K135" i="5" s="1"/>
  <c r="AI220" i="1" l="1"/>
  <c r="U221" i="5"/>
  <c r="AF220" i="1"/>
  <c r="R221" i="5"/>
  <c r="AK220" i="1"/>
  <c r="W221" i="5"/>
  <c r="AJ220" i="1"/>
  <c r="V221" i="5"/>
  <c r="AG220" i="1"/>
  <c r="S221" i="5"/>
  <c r="AH220" i="1"/>
  <c r="T221" i="5"/>
  <c r="K133" i="7"/>
  <c r="M133" i="7"/>
  <c r="H134" i="5"/>
  <c r="F132" i="7" s="1"/>
  <c r="P133" i="1"/>
  <c r="P134" i="5" s="1"/>
  <c r="G135" i="5"/>
  <c r="G133" i="7" s="1"/>
  <c r="O134" i="1"/>
  <c r="O135" i="5" s="1"/>
  <c r="F134" i="5"/>
  <c r="H132" i="7" s="1"/>
  <c r="N133" i="1"/>
  <c r="N134" i="5" s="1"/>
  <c r="I135" i="5"/>
  <c r="E133" i="7" s="1"/>
  <c r="Q134" i="1"/>
  <c r="Q135" i="5" s="1"/>
  <c r="C136" i="1"/>
  <c r="C137" i="3"/>
  <c r="H134" i="1"/>
  <c r="F134" i="1"/>
  <c r="B135" i="5"/>
  <c r="D133" i="7" s="1"/>
  <c r="N133" i="7" s="1"/>
  <c r="J134" i="1"/>
  <c r="J135" i="5" s="1"/>
  <c r="I135" i="1"/>
  <c r="G135" i="1"/>
  <c r="B135" i="1"/>
  <c r="C136" i="5"/>
  <c r="C134" i="7" s="1"/>
  <c r="K135" i="1"/>
  <c r="K136" i="5" s="1"/>
  <c r="AH221" i="1" l="1"/>
  <c r="T222" i="5"/>
  <c r="AJ221" i="1"/>
  <c r="V222" i="5"/>
  <c r="AK221" i="1"/>
  <c r="W222" i="5"/>
  <c r="AG221" i="1"/>
  <c r="S222" i="5"/>
  <c r="AI221" i="1"/>
  <c r="U222" i="5"/>
  <c r="AF221" i="1"/>
  <c r="R222" i="5"/>
  <c r="K134" i="7"/>
  <c r="M134" i="7"/>
  <c r="C137" i="1"/>
  <c r="C138" i="3"/>
  <c r="G136" i="5"/>
  <c r="G134" i="7" s="1"/>
  <c r="O135" i="1"/>
  <c r="O136" i="5" s="1"/>
  <c r="F135" i="5"/>
  <c r="H133" i="7" s="1"/>
  <c r="N134" i="1"/>
  <c r="N135" i="5" s="1"/>
  <c r="I136" i="5"/>
  <c r="E134" i="7" s="1"/>
  <c r="Q135" i="1"/>
  <c r="Q136" i="5" s="1"/>
  <c r="H135" i="5"/>
  <c r="F133" i="7" s="1"/>
  <c r="P134" i="1"/>
  <c r="P135" i="5" s="1"/>
  <c r="H135" i="1"/>
  <c r="F135" i="1"/>
  <c r="B136" i="5"/>
  <c r="D134" i="7" s="1"/>
  <c r="N134" i="7" s="1"/>
  <c r="J135" i="1"/>
  <c r="J136" i="5" s="1"/>
  <c r="I136" i="1"/>
  <c r="G136" i="1"/>
  <c r="B136" i="1"/>
  <c r="C137" i="5"/>
  <c r="C135" i="7" s="1"/>
  <c r="K136" i="1"/>
  <c r="K137" i="5" s="1"/>
  <c r="AF222" i="1" l="1"/>
  <c r="R223" i="5"/>
  <c r="AI222" i="1"/>
  <c r="U223" i="5"/>
  <c r="AJ222" i="1"/>
  <c r="V223" i="5"/>
  <c r="AG222" i="1"/>
  <c r="S223" i="5"/>
  <c r="AK222" i="1"/>
  <c r="W223" i="5"/>
  <c r="AH222" i="1"/>
  <c r="T223" i="5"/>
  <c r="K135" i="7"/>
  <c r="M135" i="7"/>
  <c r="G137" i="5"/>
  <c r="G135" i="7" s="1"/>
  <c r="O136" i="1"/>
  <c r="O137" i="5" s="1"/>
  <c r="F136" i="5"/>
  <c r="H134" i="7" s="1"/>
  <c r="N135" i="1"/>
  <c r="N136" i="5" s="1"/>
  <c r="I137" i="5"/>
  <c r="E135" i="7" s="1"/>
  <c r="Q136" i="1"/>
  <c r="Q137" i="5" s="1"/>
  <c r="H136" i="5"/>
  <c r="F134" i="7" s="1"/>
  <c r="P135" i="1"/>
  <c r="P136" i="5" s="1"/>
  <c r="C138" i="1"/>
  <c r="C139" i="3"/>
  <c r="H136" i="1"/>
  <c r="F136" i="1"/>
  <c r="B137" i="5"/>
  <c r="D135" i="7" s="1"/>
  <c r="N135" i="7" s="1"/>
  <c r="J136" i="1"/>
  <c r="J137" i="5" s="1"/>
  <c r="I137" i="1"/>
  <c r="G137" i="1"/>
  <c r="B137" i="1"/>
  <c r="C138" i="5"/>
  <c r="C136" i="7" s="1"/>
  <c r="K137" i="1"/>
  <c r="K138" i="5" s="1"/>
  <c r="AH223" i="1" l="1"/>
  <c r="T224" i="5"/>
  <c r="AG223" i="1"/>
  <c r="S224" i="5"/>
  <c r="AI223" i="1"/>
  <c r="U224" i="5"/>
  <c r="AK223" i="1"/>
  <c r="W224" i="5"/>
  <c r="AJ223" i="1"/>
  <c r="V224" i="5"/>
  <c r="AF223" i="1"/>
  <c r="R224" i="5"/>
  <c r="K136" i="7"/>
  <c r="M136" i="7"/>
  <c r="H137" i="5"/>
  <c r="F135" i="7" s="1"/>
  <c r="P136" i="1"/>
  <c r="P137" i="5" s="1"/>
  <c r="H137" i="1"/>
  <c r="F137" i="1"/>
  <c r="B138" i="5"/>
  <c r="D136" i="7" s="1"/>
  <c r="N136" i="7" s="1"/>
  <c r="J137" i="1"/>
  <c r="J138" i="5" s="1"/>
  <c r="G138" i="5"/>
  <c r="G136" i="7" s="1"/>
  <c r="O137" i="1"/>
  <c r="O138" i="5" s="1"/>
  <c r="F137" i="5"/>
  <c r="H135" i="7" s="1"/>
  <c r="N136" i="1"/>
  <c r="N137" i="5" s="1"/>
  <c r="I138" i="5"/>
  <c r="E136" i="7" s="1"/>
  <c r="Q137" i="1"/>
  <c r="Q138" i="5" s="1"/>
  <c r="C139" i="1"/>
  <c r="C140" i="3"/>
  <c r="I138" i="1"/>
  <c r="G138" i="1"/>
  <c r="B138" i="1"/>
  <c r="C139" i="5"/>
  <c r="C137" i="7" s="1"/>
  <c r="K138" i="1"/>
  <c r="K139" i="5" s="1"/>
  <c r="AF224" i="1" l="1"/>
  <c r="R225" i="5"/>
  <c r="AK224" i="1"/>
  <c r="W225" i="5"/>
  <c r="AI224" i="1"/>
  <c r="U225" i="5"/>
  <c r="AH224" i="1"/>
  <c r="T225" i="5"/>
  <c r="AJ224" i="1"/>
  <c r="V225" i="5"/>
  <c r="AG224" i="1"/>
  <c r="S225" i="5"/>
  <c r="K137" i="7"/>
  <c r="M137" i="7"/>
  <c r="C140" i="1"/>
  <c r="C141" i="3"/>
  <c r="G139" i="5"/>
  <c r="G137" i="7" s="1"/>
  <c r="O138" i="1"/>
  <c r="O139" i="5" s="1"/>
  <c r="F138" i="5"/>
  <c r="H136" i="7" s="1"/>
  <c r="N137" i="1"/>
  <c r="N138" i="5" s="1"/>
  <c r="H138" i="5"/>
  <c r="F136" i="7" s="1"/>
  <c r="P137" i="1"/>
  <c r="P138" i="5" s="1"/>
  <c r="I139" i="5"/>
  <c r="E137" i="7" s="1"/>
  <c r="Q138" i="1"/>
  <c r="Q139" i="5" s="1"/>
  <c r="H138" i="1"/>
  <c r="F138" i="1"/>
  <c r="B139" i="5"/>
  <c r="D137" i="7" s="1"/>
  <c r="N137" i="7" s="1"/>
  <c r="J138" i="1"/>
  <c r="J139" i="5" s="1"/>
  <c r="I139" i="1"/>
  <c r="G139" i="1"/>
  <c r="B139" i="1"/>
  <c r="C140" i="5"/>
  <c r="C138" i="7" s="1"/>
  <c r="K139" i="1"/>
  <c r="K140" i="5" s="1"/>
  <c r="AG225" i="1" l="1"/>
  <c r="S226" i="5"/>
  <c r="AF225" i="1"/>
  <c r="R226" i="5"/>
  <c r="AJ225" i="1"/>
  <c r="V226" i="5"/>
  <c r="AI225" i="1"/>
  <c r="U226" i="5"/>
  <c r="AK225" i="1"/>
  <c r="W226" i="5"/>
  <c r="AH225" i="1"/>
  <c r="T226" i="5"/>
  <c r="K138" i="7"/>
  <c r="M138" i="7"/>
  <c r="I140" i="5"/>
  <c r="E138" i="7" s="1"/>
  <c r="Q139" i="1"/>
  <c r="Q140" i="5" s="1"/>
  <c r="G140" i="5"/>
  <c r="G138" i="7" s="1"/>
  <c r="O139" i="1"/>
  <c r="O140" i="5" s="1"/>
  <c r="F139" i="5"/>
  <c r="H137" i="7" s="1"/>
  <c r="N138" i="1"/>
  <c r="N139" i="5" s="1"/>
  <c r="H139" i="5"/>
  <c r="F137" i="7" s="1"/>
  <c r="P138" i="1"/>
  <c r="P139" i="5" s="1"/>
  <c r="C141" i="1"/>
  <c r="C142" i="3"/>
  <c r="H139" i="1"/>
  <c r="F139" i="1"/>
  <c r="B140" i="5"/>
  <c r="D138" i="7" s="1"/>
  <c r="N138" i="7" s="1"/>
  <c r="J139" i="1"/>
  <c r="J140" i="5" s="1"/>
  <c r="I140" i="1"/>
  <c r="G140" i="1"/>
  <c r="B140" i="1"/>
  <c r="C141" i="5"/>
  <c r="C139" i="7" s="1"/>
  <c r="K140" i="1"/>
  <c r="K141" i="5" s="1"/>
  <c r="AK226" i="1" l="1"/>
  <c r="W227" i="5"/>
  <c r="AH226" i="1"/>
  <c r="T227" i="5"/>
  <c r="AJ226" i="1"/>
  <c r="V227" i="5"/>
  <c r="AI226" i="1"/>
  <c r="U227" i="5"/>
  <c r="AF226" i="1"/>
  <c r="R227" i="5"/>
  <c r="AG226" i="1"/>
  <c r="S227" i="5"/>
  <c r="K139" i="7"/>
  <c r="M139" i="7"/>
  <c r="F140" i="5"/>
  <c r="H138" i="7" s="1"/>
  <c r="N139" i="1"/>
  <c r="N140" i="5" s="1"/>
  <c r="H140" i="5"/>
  <c r="F138" i="7" s="1"/>
  <c r="P139" i="1"/>
  <c r="P140" i="5" s="1"/>
  <c r="G141" i="5"/>
  <c r="G139" i="7" s="1"/>
  <c r="O140" i="1"/>
  <c r="O141" i="5" s="1"/>
  <c r="I141" i="5"/>
  <c r="E139" i="7" s="1"/>
  <c r="Q140" i="1"/>
  <c r="Q141" i="5" s="1"/>
  <c r="C142" i="1"/>
  <c r="C143" i="3"/>
  <c r="H140" i="1"/>
  <c r="F140" i="1"/>
  <c r="B141" i="5"/>
  <c r="D139" i="7" s="1"/>
  <c r="N139" i="7" s="1"/>
  <c r="J140" i="1"/>
  <c r="J141" i="5" s="1"/>
  <c r="G141" i="1"/>
  <c r="I141" i="1"/>
  <c r="B141" i="1"/>
  <c r="C142" i="5"/>
  <c r="C140" i="7" s="1"/>
  <c r="K141" i="1"/>
  <c r="K142" i="5" s="1"/>
  <c r="AG227" i="1" l="1"/>
  <c r="S228" i="5"/>
  <c r="AI227" i="1"/>
  <c r="U228" i="5"/>
  <c r="AJ227" i="1"/>
  <c r="V228" i="5"/>
  <c r="AF227" i="1"/>
  <c r="R228" i="5"/>
  <c r="AH227" i="1"/>
  <c r="T228" i="5"/>
  <c r="AK227" i="1"/>
  <c r="W228" i="5"/>
  <c r="K140" i="7"/>
  <c r="M140" i="7"/>
  <c r="H141" i="5"/>
  <c r="F139" i="7" s="1"/>
  <c r="P140" i="1"/>
  <c r="P141" i="5" s="1"/>
  <c r="C143" i="1"/>
  <c r="C144" i="3"/>
  <c r="I142" i="5"/>
  <c r="E140" i="7" s="1"/>
  <c r="Q141" i="1"/>
  <c r="Q142" i="5" s="1"/>
  <c r="F141" i="5"/>
  <c r="H139" i="7" s="1"/>
  <c r="N140" i="1"/>
  <c r="N141" i="5" s="1"/>
  <c r="G142" i="5"/>
  <c r="G140" i="7" s="1"/>
  <c r="O141" i="1"/>
  <c r="O142" i="5" s="1"/>
  <c r="H141" i="1"/>
  <c r="F141" i="1"/>
  <c r="B142" i="5"/>
  <c r="D140" i="7" s="1"/>
  <c r="N140" i="7" s="1"/>
  <c r="J141" i="1"/>
  <c r="J142" i="5" s="1"/>
  <c r="G142" i="1"/>
  <c r="I142" i="1"/>
  <c r="B142" i="1"/>
  <c r="C143" i="5"/>
  <c r="C141" i="7" s="1"/>
  <c r="K142" i="1"/>
  <c r="K143" i="5" s="1"/>
  <c r="AG228" i="1" l="1"/>
  <c r="S229" i="5"/>
  <c r="AK228" i="1"/>
  <c r="W229" i="5"/>
  <c r="AF228" i="1"/>
  <c r="R229" i="5"/>
  <c r="AJ228" i="1"/>
  <c r="V229" i="5"/>
  <c r="AH228" i="1"/>
  <c r="T229" i="5"/>
  <c r="AI228" i="1"/>
  <c r="U229" i="5"/>
  <c r="K141" i="7"/>
  <c r="M141" i="7"/>
  <c r="G143" i="5"/>
  <c r="G141" i="7" s="1"/>
  <c r="O142" i="1"/>
  <c r="O143" i="5" s="1"/>
  <c r="I143" i="5"/>
  <c r="E141" i="7" s="1"/>
  <c r="Q142" i="1"/>
  <c r="Q143" i="5" s="1"/>
  <c r="F142" i="5"/>
  <c r="H140" i="7" s="1"/>
  <c r="N141" i="1"/>
  <c r="N142" i="5" s="1"/>
  <c r="C144" i="1"/>
  <c r="C145" i="3"/>
  <c r="G143" i="1"/>
  <c r="I143" i="1"/>
  <c r="B143" i="1"/>
  <c r="C144" i="5"/>
  <c r="C142" i="7" s="1"/>
  <c r="K143" i="1"/>
  <c r="K144" i="5" s="1"/>
  <c r="H142" i="5"/>
  <c r="F140" i="7" s="1"/>
  <c r="P141" i="1"/>
  <c r="P142" i="5" s="1"/>
  <c r="H142" i="1"/>
  <c r="F142" i="1"/>
  <c r="B143" i="5"/>
  <c r="D141" i="7" s="1"/>
  <c r="N141" i="7" s="1"/>
  <c r="J142" i="1"/>
  <c r="J143" i="5" s="1"/>
  <c r="AI229" i="1" l="1"/>
  <c r="U230" i="5"/>
  <c r="AH229" i="1"/>
  <c r="T230" i="5"/>
  <c r="AF229" i="1"/>
  <c r="R230" i="5"/>
  <c r="AG229" i="1"/>
  <c r="S230" i="5"/>
  <c r="AJ229" i="1"/>
  <c r="V230" i="5"/>
  <c r="AK229" i="1"/>
  <c r="W230" i="5"/>
  <c r="K142" i="7"/>
  <c r="M142" i="7"/>
  <c r="G144" i="1"/>
  <c r="I144" i="1"/>
  <c r="B144" i="1"/>
  <c r="C145" i="5"/>
  <c r="C143" i="7" s="1"/>
  <c r="K144" i="1"/>
  <c r="K145" i="5" s="1"/>
  <c r="H143" i="5"/>
  <c r="F141" i="7" s="1"/>
  <c r="P142" i="1"/>
  <c r="P143" i="5" s="1"/>
  <c r="C145" i="1"/>
  <c r="C146" i="3"/>
  <c r="H143" i="1"/>
  <c r="F143" i="1"/>
  <c r="B144" i="5"/>
  <c r="D142" i="7" s="1"/>
  <c r="N142" i="7" s="1"/>
  <c r="J143" i="1"/>
  <c r="J144" i="5" s="1"/>
  <c r="I144" i="5"/>
  <c r="E142" i="7" s="1"/>
  <c r="Q143" i="1"/>
  <c r="Q144" i="5" s="1"/>
  <c r="F143" i="5"/>
  <c r="H141" i="7" s="1"/>
  <c r="N142" i="1"/>
  <c r="N143" i="5" s="1"/>
  <c r="G144" i="5"/>
  <c r="G142" i="7" s="1"/>
  <c r="O143" i="1"/>
  <c r="O144" i="5" s="1"/>
  <c r="AK230" i="1" l="1"/>
  <c r="W231" i="5"/>
  <c r="AG230" i="1"/>
  <c r="S231" i="5"/>
  <c r="AJ230" i="1"/>
  <c r="V231" i="5"/>
  <c r="AI230" i="1"/>
  <c r="U231" i="5"/>
  <c r="AF230" i="1"/>
  <c r="R231" i="5"/>
  <c r="AH230" i="1"/>
  <c r="T231" i="5"/>
  <c r="K143" i="7"/>
  <c r="M143" i="7"/>
  <c r="G145" i="1"/>
  <c r="I145" i="1"/>
  <c r="B145" i="1"/>
  <c r="C146" i="5"/>
  <c r="C144" i="7" s="1"/>
  <c r="K145" i="1"/>
  <c r="K146" i="5" s="1"/>
  <c r="F144" i="5"/>
  <c r="H142" i="7" s="1"/>
  <c r="N143" i="1"/>
  <c r="N144" i="5" s="1"/>
  <c r="H144" i="1"/>
  <c r="F144" i="1"/>
  <c r="B145" i="5"/>
  <c r="D143" i="7" s="1"/>
  <c r="N143" i="7" s="1"/>
  <c r="J144" i="1"/>
  <c r="J145" i="5" s="1"/>
  <c r="H144" i="5"/>
  <c r="F142" i="7" s="1"/>
  <c r="P143" i="1"/>
  <c r="P144" i="5" s="1"/>
  <c r="I145" i="5"/>
  <c r="E143" i="7" s="1"/>
  <c r="Q144" i="1"/>
  <c r="Q145" i="5" s="1"/>
  <c r="C146" i="1"/>
  <c r="C147" i="3"/>
  <c r="G145" i="5"/>
  <c r="G143" i="7" s="1"/>
  <c r="O144" i="1"/>
  <c r="O145" i="5" s="1"/>
  <c r="AI231" i="1" l="1"/>
  <c r="U232" i="5"/>
  <c r="AK231" i="1"/>
  <c r="W232" i="5"/>
  <c r="AH231" i="1"/>
  <c r="T232" i="5"/>
  <c r="AF231" i="1"/>
  <c r="R232" i="5"/>
  <c r="AJ231" i="1"/>
  <c r="V232" i="5"/>
  <c r="AG231" i="1"/>
  <c r="S232" i="5"/>
  <c r="K144" i="7"/>
  <c r="M144" i="7"/>
  <c r="G146" i="1"/>
  <c r="I146" i="1"/>
  <c r="B146" i="1"/>
  <c r="C147" i="5"/>
  <c r="C145" i="7" s="1"/>
  <c r="K146" i="1"/>
  <c r="K147" i="5" s="1"/>
  <c r="H145" i="5"/>
  <c r="F143" i="7" s="1"/>
  <c r="P144" i="1"/>
  <c r="P145" i="5" s="1"/>
  <c r="H145" i="1"/>
  <c r="F145" i="1"/>
  <c r="B146" i="5"/>
  <c r="D144" i="7" s="1"/>
  <c r="N144" i="7" s="1"/>
  <c r="J145" i="1"/>
  <c r="J146" i="5" s="1"/>
  <c r="I146" i="5"/>
  <c r="E144" i="7" s="1"/>
  <c r="Q145" i="1"/>
  <c r="Q146" i="5" s="1"/>
  <c r="C147" i="1"/>
  <c r="C148" i="3"/>
  <c r="F145" i="5"/>
  <c r="H143" i="7" s="1"/>
  <c r="N144" i="1"/>
  <c r="N145" i="5" s="1"/>
  <c r="G146" i="5"/>
  <c r="G144" i="7" s="1"/>
  <c r="O145" i="1"/>
  <c r="O146" i="5" s="1"/>
  <c r="AG232" i="1" l="1"/>
  <c r="S233" i="5"/>
  <c r="AF232" i="1"/>
  <c r="R233" i="5"/>
  <c r="AK232" i="1"/>
  <c r="W233" i="5"/>
  <c r="AH232" i="1"/>
  <c r="T233" i="5"/>
  <c r="AJ232" i="1"/>
  <c r="V233" i="5"/>
  <c r="AI232" i="1"/>
  <c r="U233" i="5"/>
  <c r="K145" i="7"/>
  <c r="M145" i="7"/>
  <c r="H146" i="5"/>
  <c r="F144" i="7" s="1"/>
  <c r="P145" i="1"/>
  <c r="P146" i="5" s="1"/>
  <c r="H146" i="1"/>
  <c r="F146" i="1"/>
  <c r="B147" i="5"/>
  <c r="D145" i="7" s="1"/>
  <c r="N145" i="7" s="1"/>
  <c r="J146" i="1"/>
  <c r="J147" i="5" s="1"/>
  <c r="G147" i="1"/>
  <c r="I147" i="1"/>
  <c r="B147" i="1"/>
  <c r="C148" i="5"/>
  <c r="C146" i="7" s="1"/>
  <c r="K147" i="1"/>
  <c r="K148" i="5" s="1"/>
  <c r="I147" i="5"/>
  <c r="E145" i="7" s="1"/>
  <c r="Q146" i="1"/>
  <c r="Q147" i="5" s="1"/>
  <c r="C148" i="1"/>
  <c r="C149" i="3"/>
  <c r="F146" i="5"/>
  <c r="H144" i="7" s="1"/>
  <c r="N145" i="1"/>
  <c r="N146" i="5" s="1"/>
  <c r="G147" i="5"/>
  <c r="G145" i="7" s="1"/>
  <c r="O146" i="1"/>
  <c r="O147" i="5" s="1"/>
  <c r="AI233" i="1" l="1"/>
  <c r="U234" i="5"/>
  <c r="AH233" i="1"/>
  <c r="T234" i="5"/>
  <c r="AF233" i="1"/>
  <c r="R234" i="5"/>
  <c r="AJ233" i="1"/>
  <c r="V234" i="5"/>
  <c r="AK233" i="1"/>
  <c r="W234" i="5"/>
  <c r="AG233" i="1"/>
  <c r="S234" i="5"/>
  <c r="K146" i="7"/>
  <c r="M146" i="7"/>
  <c r="C149" i="1"/>
  <c r="C150" i="3"/>
  <c r="G148" i="1"/>
  <c r="I148" i="1"/>
  <c r="B148" i="1"/>
  <c r="C149" i="5"/>
  <c r="C147" i="7" s="1"/>
  <c r="K148" i="1"/>
  <c r="K149" i="5" s="1"/>
  <c r="I148" i="5"/>
  <c r="E146" i="7" s="1"/>
  <c r="Q147" i="1"/>
  <c r="Q148" i="5" s="1"/>
  <c r="F147" i="5"/>
  <c r="H145" i="7" s="1"/>
  <c r="N146" i="1"/>
  <c r="N147" i="5" s="1"/>
  <c r="G148" i="5"/>
  <c r="G146" i="7" s="1"/>
  <c r="O147" i="1"/>
  <c r="O148" i="5" s="1"/>
  <c r="H147" i="5"/>
  <c r="F145" i="7" s="1"/>
  <c r="P146" i="1"/>
  <c r="P147" i="5" s="1"/>
  <c r="H147" i="1"/>
  <c r="F147" i="1"/>
  <c r="B148" i="5"/>
  <c r="D146" i="7" s="1"/>
  <c r="N146" i="7" s="1"/>
  <c r="J147" i="1"/>
  <c r="J148" i="5" s="1"/>
  <c r="AG234" i="1" l="1"/>
  <c r="S235" i="5"/>
  <c r="AJ234" i="1"/>
  <c r="V235" i="5"/>
  <c r="AF234" i="1"/>
  <c r="R235" i="5"/>
  <c r="AI234" i="1"/>
  <c r="U235" i="5"/>
  <c r="AK234" i="1"/>
  <c r="W235" i="5"/>
  <c r="AH234" i="1"/>
  <c r="T235" i="5"/>
  <c r="K147" i="7"/>
  <c r="M147" i="7"/>
  <c r="H148" i="5"/>
  <c r="F146" i="7" s="1"/>
  <c r="P147" i="1"/>
  <c r="P148" i="5" s="1"/>
  <c r="I149" i="5"/>
  <c r="E147" i="7" s="1"/>
  <c r="Q148" i="1"/>
  <c r="Q149" i="5" s="1"/>
  <c r="G149" i="5"/>
  <c r="G147" i="7" s="1"/>
  <c r="O148" i="1"/>
  <c r="O149" i="5" s="1"/>
  <c r="C150" i="1"/>
  <c r="C151" i="3"/>
  <c r="F148" i="5"/>
  <c r="H146" i="7" s="1"/>
  <c r="N147" i="1"/>
  <c r="N148" i="5" s="1"/>
  <c r="H148" i="1"/>
  <c r="F148" i="1"/>
  <c r="B149" i="5"/>
  <c r="D147" i="7" s="1"/>
  <c r="N147" i="7" s="1"/>
  <c r="J148" i="1"/>
  <c r="J149" i="5" s="1"/>
  <c r="G149" i="1"/>
  <c r="I149" i="1"/>
  <c r="B149" i="1"/>
  <c r="C150" i="5"/>
  <c r="C148" i="7" s="1"/>
  <c r="K149" i="1"/>
  <c r="K150" i="5" s="1"/>
  <c r="AH235" i="1" l="1"/>
  <c r="T236" i="5"/>
  <c r="AI235" i="1"/>
  <c r="U236" i="5"/>
  <c r="AG235" i="1"/>
  <c r="S236" i="5"/>
  <c r="AK235" i="1"/>
  <c r="W236" i="5"/>
  <c r="AJ235" i="1"/>
  <c r="V236" i="5"/>
  <c r="AF235" i="1"/>
  <c r="R236" i="5"/>
  <c r="K148" i="7"/>
  <c r="M148" i="7"/>
  <c r="H149" i="1"/>
  <c r="F149" i="1"/>
  <c r="B150" i="5"/>
  <c r="D148" i="7" s="1"/>
  <c r="N148" i="7" s="1"/>
  <c r="J149" i="1"/>
  <c r="J150" i="5" s="1"/>
  <c r="I150" i="5"/>
  <c r="E148" i="7" s="1"/>
  <c r="Q149" i="1"/>
  <c r="Q150" i="5" s="1"/>
  <c r="F149" i="5"/>
  <c r="H147" i="7" s="1"/>
  <c r="N148" i="1"/>
  <c r="N149" i="5" s="1"/>
  <c r="C151" i="1"/>
  <c r="C152" i="3"/>
  <c r="H149" i="5"/>
  <c r="F147" i="7" s="1"/>
  <c r="P148" i="1"/>
  <c r="P149" i="5" s="1"/>
  <c r="G150" i="1"/>
  <c r="I150" i="1"/>
  <c r="B150" i="1"/>
  <c r="C151" i="5"/>
  <c r="C149" i="7" s="1"/>
  <c r="K150" i="1"/>
  <c r="K151" i="5" s="1"/>
  <c r="G150" i="5"/>
  <c r="G148" i="7" s="1"/>
  <c r="O149" i="1"/>
  <c r="O150" i="5" s="1"/>
  <c r="AF236" i="1" l="1"/>
  <c r="R237" i="5"/>
  <c r="AK236" i="1"/>
  <c r="W237" i="5"/>
  <c r="AI236" i="1"/>
  <c r="U237" i="5"/>
  <c r="AH236" i="1"/>
  <c r="T237" i="5"/>
  <c r="AJ236" i="1"/>
  <c r="V237" i="5"/>
  <c r="AG236" i="1"/>
  <c r="S237" i="5"/>
  <c r="K149" i="7"/>
  <c r="M149" i="7"/>
  <c r="H150" i="1"/>
  <c r="F150" i="1"/>
  <c r="B151" i="5"/>
  <c r="D149" i="7" s="1"/>
  <c r="N149" i="7" s="1"/>
  <c r="J150" i="1"/>
  <c r="J151" i="5" s="1"/>
  <c r="C152" i="1"/>
  <c r="C153" i="3"/>
  <c r="F150" i="5"/>
  <c r="H148" i="7" s="1"/>
  <c r="N149" i="1"/>
  <c r="N150" i="5" s="1"/>
  <c r="I151" i="5"/>
  <c r="E149" i="7" s="1"/>
  <c r="Q150" i="1"/>
  <c r="Q151" i="5" s="1"/>
  <c r="G151" i="5"/>
  <c r="G149" i="7" s="1"/>
  <c r="O150" i="1"/>
  <c r="O151" i="5" s="1"/>
  <c r="G151" i="1"/>
  <c r="I151" i="1"/>
  <c r="B151" i="1"/>
  <c r="C152" i="5"/>
  <c r="C150" i="7" s="1"/>
  <c r="K151" i="1"/>
  <c r="K152" i="5" s="1"/>
  <c r="H150" i="5"/>
  <c r="F148" i="7" s="1"/>
  <c r="P149" i="1"/>
  <c r="P150" i="5" s="1"/>
  <c r="AG237" i="1" l="1"/>
  <c r="S238" i="5"/>
  <c r="AH237" i="1"/>
  <c r="T238" i="5"/>
  <c r="AK237" i="1"/>
  <c r="W238" i="5"/>
  <c r="AJ237" i="1"/>
  <c r="V238" i="5"/>
  <c r="AI237" i="1"/>
  <c r="U238" i="5"/>
  <c r="AF237" i="1"/>
  <c r="R238" i="5"/>
  <c r="K150" i="7"/>
  <c r="M150" i="7"/>
  <c r="H151" i="1"/>
  <c r="F151" i="1"/>
  <c r="B152" i="5"/>
  <c r="D150" i="7" s="1"/>
  <c r="N150" i="7" s="1"/>
  <c r="J151" i="1"/>
  <c r="J152" i="5" s="1"/>
  <c r="I152" i="5"/>
  <c r="E150" i="7" s="1"/>
  <c r="Q151" i="1"/>
  <c r="Q152" i="5" s="1"/>
  <c r="C153" i="1"/>
  <c r="C154" i="3"/>
  <c r="F151" i="5"/>
  <c r="H149" i="7" s="1"/>
  <c r="N150" i="1"/>
  <c r="N151" i="5" s="1"/>
  <c r="G152" i="5"/>
  <c r="G150" i="7" s="1"/>
  <c r="O151" i="1"/>
  <c r="O152" i="5" s="1"/>
  <c r="G152" i="1"/>
  <c r="I152" i="1"/>
  <c r="B152" i="1"/>
  <c r="C153" i="5"/>
  <c r="C151" i="7" s="1"/>
  <c r="K152" i="1"/>
  <c r="K153" i="5" s="1"/>
  <c r="H151" i="5"/>
  <c r="F149" i="7" s="1"/>
  <c r="P150" i="1"/>
  <c r="P151" i="5" s="1"/>
  <c r="AF238" i="1" l="1"/>
  <c r="R239" i="5"/>
  <c r="AJ238" i="1"/>
  <c r="V239" i="5"/>
  <c r="AH238" i="1"/>
  <c r="T239" i="5"/>
  <c r="AI238" i="1"/>
  <c r="U239" i="5"/>
  <c r="AK238" i="1"/>
  <c r="W239" i="5"/>
  <c r="AG238" i="1"/>
  <c r="S239" i="5"/>
  <c r="K151" i="7"/>
  <c r="M151" i="7"/>
  <c r="C154" i="1"/>
  <c r="C155" i="3"/>
  <c r="H152" i="1"/>
  <c r="F152" i="1"/>
  <c r="B153" i="5"/>
  <c r="D151" i="7" s="1"/>
  <c r="N151" i="7" s="1"/>
  <c r="J152" i="1"/>
  <c r="J153" i="5" s="1"/>
  <c r="F152" i="5"/>
  <c r="H150" i="7" s="1"/>
  <c r="N151" i="1"/>
  <c r="N152" i="5" s="1"/>
  <c r="G153" i="1"/>
  <c r="I153" i="1"/>
  <c r="B153" i="1"/>
  <c r="C154" i="5"/>
  <c r="C152" i="7" s="1"/>
  <c r="K153" i="1"/>
  <c r="K154" i="5" s="1"/>
  <c r="I153" i="5"/>
  <c r="E151" i="7" s="1"/>
  <c r="Q152" i="1"/>
  <c r="Q153" i="5" s="1"/>
  <c r="G153" i="5"/>
  <c r="G151" i="7" s="1"/>
  <c r="O152" i="1"/>
  <c r="O153" i="5" s="1"/>
  <c r="H152" i="5"/>
  <c r="F150" i="7" s="1"/>
  <c r="P151" i="1"/>
  <c r="P152" i="5" s="1"/>
  <c r="AG239" i="1" l="1"/>
  <c r="S240" i="5"/>
  <c r="AI239" i="1"/>
  <c r="U240" i="5"/>
  <c r="AF239" i="1"/>
  <c r="R240" i="5"/>
  <c r="AJ239" i="1"/>
  <c r="V240" i="5"/>
  <c r="AK239" i="1"/>
  <c r="W240" i="5"/>
  <c r="AH239" i="1"/>
  <c r="T240" i="5"/>
  <c r="K152" i="7"/>
  <c r="M152" i="7"/>
  <c r="H153" i="1"/>
  <c r="F153" i="1"/>
  <c r="B154" i="5"/>
  <c r="D152" i="7" s="1"/>
  <c r="N152" i="7" s="1"/>
  <c r="J153" i="1"/>
  <c r="J154" i="5" s="1"/>
  <c r="I154" i="5"/>
  <c r="E152" i="7" s="1"/>
  <c r="Q153" i="1"/>
  <c r="Q154" i="5" s="1"/>
  <c r="F153" i="5"/>
  <c r="H151" i="7" s="1"/>
  <c r="N152" i="1"/>
  <c r="N153" i="5" s="1"/>
  <c r="H153" i="5"/>
  <c r="F151" i="7" s="1"/>
  <c r="P152" i="1"/>
  <c r="P153" i="5" s="1"/>
  <c r="C155" i="1"/>
  <c r="C156" i="3"/>
  <c r="G154" i="5"/>
  <c r="G152" i="7" s="1"/>
  <c r="O153" i="1"/>
  <c r="O154" i="5" s="1"/>
  <c r="G154" i="1"/>
  <c r="I154" i="1"/>
  <c r="B154" i="1"/>
  <c r="C155" i="5"/>
  <c r="C153" i="7" s="1"/>
  <c r="K154" i="1"/>
  <c r="K155" i="5" s="1"/>
  <c r="AH240" i="1" l="1"/>
  <c r="T241" i="5"/>
  <c r="AJ240" i="1"/>
  <c r="V241" i="5"/>
  <c r="AF240" i="1"/>
  <c r="R241" i="5"/>
  <c r="AK240" i="1"/>
  <c r="W241" i="5"/>
  <c r="AI240" i="1"/>
  <c r="U241" i="5"/>
  <c r="AG240" i="1"/>
  <c r="S241" i="5"/>
  <c r="K153" i="7"/>
  <c r="M153" i="7"/>
  <c r="I155" i="5"/>
  <c r="E153" i="7" s="1"/>
  <c r="Q154" i="1"/>
  <c r="Q155" i="5" s="1"/>
  <c r="C156" i="1"/>
  <c r="C157" i="3"/>
  <c r="G155" i="1"/>
  <c r="I155" i="1"/>
  <c r="B155" i="1"/>
  <c r="C156" i="5"/>
  <c r="C154" i="7" s="1"/>
  <c r="K155" i="1"/>
  <c r="K156" i="5" s="1"/>
  <c r="F154" i="5"/>
  <c r="H152" i="7" s="1"/>
  <c r="N153" i="1"/>
  <c r="N154" i="5" s="1"/>
  <c r="G155" i="5"/>
  <c r="G153" i="7" s="1"/>
  <c r="O154" i="1"/>
  <c r="O155" i="5" s="1"/>
  <c r="H154" i="1"/>
  <c r="F154" i="1"/>
  <c r="B155" i="5"/>
  <c r="D153" i="7" s="1"/>
  <c r="N153" i="7" s="1"/>
  <c r="J154" i="1"/>
  <c r="J155" i="5" s="1"/>
  <c r="H154" i="5"/>
  <c r="F152" i="7" s="1"/>
  <c r="P153" i="1"/>
  <c r="P154" i="5" s="1"/>
  <c r="AG241" i="1" l="1"/>
  <c r="S242" i="5"/>
  <c r="AK241" i="1"/>
  <c r="W242" i="5"/>
  <c r="AH241" i="1"/>
  <c r="T242" i="5"/>
  <c r="AI241" i="1"/>
  <c r="U242" i="5"/>
  <c r="AJ241" i="1"/>
  <c r="V242" i="5"/>
  <c r="AF241" i="1"/>
  <c r="R242" i="5"/>
  <c r="K154" i="7"/>
  <c r="M154" i="7"/>
  <c r="F155" i="5"/>
  <c r="H153" i="7" s="1"/>
  <c r="N154" i="1"/>
  <c r="N155" i="5" s="1"/>
  <c r="C157" i="1"/>
  <c r="C158" i="3"/>
  <c r="H155" i="1"/>
  <c r="F155" i="1"/>
  <c r="B156" i="5"/>
  <c r="D154" i="7" s="1"/>
  <c r="N154" i="7" s="1"/>
  <c r="J155" i="1"/>
  <c r="J156" i="5" s="1"/>
  <c r="G156" i="1"/>
  <c r="I156" i="1"/>
  <c r="B156" i="1"/>
  <c r="C157" i="5"/>
  <c r="C155" i="7" s="1"/>
  <c r="K156" i="1"/>
  <c r="K157" i="5" s="1"/>
  <c r="H155" i="5"/>
  <c r="F153" i="7" s="1"/>
  <c r="P154" i="1"/>
  <c r="P155" i="5" s="1"/>
  <c r="I156" i="5"/>
  <c r="E154" i="7" s="1"/>
  <c r="Q155" i="1"/>
  <c r="Q156" i="5" s="1"/>
  <c r="G156" i="5"/>
  <c r="G154" i="7" s="1"/>
  <c r="O155" i="1"/>
  <c r="O156" i="5" s="1"/>
  <c r="AF242" i="1" l="1"/>
  <c r="R243" i="5"/>
  <c r="AI242" i="1"/>
  <c r="U243" i="5"/>
  <c r="AK242" i="1"/>
  <c r="W243" i="5"/>
  <c r="AJ242" i="1"/>
  <c r="V243" i="5"/>
  <c r="AG242" i="1"/>
  <c r="S243" i="5"/>
  <c r="AH242" i="1"/>
  <c r="T243" i="5"/>
  <c r="K155" i="7"/>
  <c r="M155" i="7"/>
  <c r="H156" i="1"/>
  <c r="F156" i="1"/>
  <c r="B157" i="5"/>
  <c r="D155" i="7" s="1"/>
  <c r="N155" i="7" s="1"/>
  <c r="J156" i="1"/>
  <c r="J157" i="5" s="1"/>
  <c r="C158" i="1"/>
  <c r="C159" i="3"/>
  <c r="G157" i="1"/>
  <c r="I157" i="1"/>
  <c r="B157" i="1"/>
  <c r="C158" i="5"/>
  <c r="C156" i="7" s="1"/>
  <c r="K157" i="1"/>
  <c r="K158" i="5" s="1"/>
  <c r="I157" i="5"/>
  <c r="E155" i="7" s="1"/>
  <c r="Q156" i="1"/>
  <c r="Q157" i="5" s="1"/>
  <c r="F156" i="5"/>
  <c r="H154" i="7" s="1"/>
  <c r="N155" i="1"/>
  <c r="N156" i="5" s="1"/>
  <c r="G157" i="5"/>
  <c r="G155" i="7" s="1"/>
  <c r="O156" i="1"/>
  <c r="O157" i="5" s="1"/>
  <c r="H156" i="5"/>
  <c r="F154" i="7" s="1"/>
  <c r="P155" i="1"/>
  <c r="P156" i="5" s="1"/>
  <c r="AH243" i="1" l="1"/>
  <c r="T244" i="5"/>
  <c r="AJ243" i="1"/>
  <c r="V244" i="5"/>
  <c r="AI243" i="1"/>
  <c r="U244" i="5"/>
  <c r="AG243" i="1"/>
  <c r="S244" i="5"/>
  <c r="AF243" i="1"/>
  <c r="R244" i="5"/>
  <c r="AK243" i="1"/>
  <c r="W244" i="5"/>
  <c r="K156" i="7"/>
  <c r="M156" i="7"/>
  <c r="I158" i="5"/>
  <c r="E156" i="7" s="1"/>
  <c r="Q157" i="1"/>
  <c r="Q158" i="5" s="1"/>
  <c r="G158" i="5"/>
  <c r="G156" i="7" s="1"/>
  <c r="O157" i="1"/>
  <c r="O158" i="5" s="1"/>
  <c r="C159" i="1"/>
  <c r="C160" i="3"/>
  <c r="F157" i="5"/>
  <c r="H155" i="7" s="1"/>
  <c r="N156" i="1"/>
  <c r="N157" i="5" s="1"/>
  <c r="H157" i="1"/>
  <c r="F157" i="1"/>
  <c r="B158" i="5"/>
  <c r="D156" i="7" s="1"/>
  <c r="N156" i="7" s="1"/>
  <c r="J157" i="1"/>
  <c r="J158" i="5" s="1"/>
  <c r="G158" i="1"/>
  <c r="I158" i="1"/>
  <c r="B158" i="1"/>
  <c r="C159" i="5"/>
  <c r="C157" i="7" s="1"/>
  <c r="K158" i="1"/>
  <c r="K159" i="5" s="1"/>
  <c r="H157" i="5"/>
  <c r="F155" i="7" s="1"/>
  <c r="P156" i="1"/>
  <c r="P157" i="5" s="1"/>
  <c r="AK244" i="1" l="1"/>
  <c r="W245" i="5"/>
  <c r="AG244" i="1"/>
  <c r="S245" i="5"/>
  <c r="AJ244" i="1"/>
  <c r="V245" i="5"/>
  <c r="AF244" i="1"/>
  <c r="R245" i="5"/>
  <c r="AI244" i="1"/>
  <c r="U245" i="5"/>
  <c r="AH244" i="1"/>
  <c r="T245" i="5"/>
  <c r="K157" i="7"/>
  <c r="M157" i="7"/>
  <c r="H158" i="1"/>
  <c r="F158" i="1"/>
  <c r="B159" i="5"/>
  <c r="D157" i="7" s="1"/>
  <c r="N157" i="7" s="1"/>
  <c r="J158" i="1"/>
  <c r="J159" i="5" s="1"/>
  <c r="I159" i="5"/>
  <c r="E157" i="7" s="1"/>
  <c r="Q158" i="1"/>
  <c r="Q159" i="5" s="1"/>
  <c r="F158" i="5"/>
  <c r="H156" i="7" s="1"/>
  <c r="N157" i="1"/>
  <c r="N158" i="5" s="1"/>
  <c r="C160" i="1"/>
  <c r="C161" i="3"/>
  <c r="G159" i="5"/>
  <c r="G157" i="7" s="1"/>
  <c r="O158" i="1"/>
  <c r="O159" i="5" s="1"/>
  <c r="H158" i="5"/>
  <c r="F156" i="7" s="1"/>
  <c r="P157" i="1"/>
  <c r="P158" i="5" s="1"/>
  <c r="G159" i="1"/>
  <c r="I159" i="1"/>
  <c r="B159" i="1"/>
  <c r="C160" i="5"/>
  <c r="C158" i="7" s="1"/>
  <c r="K159" i="1"/>
  <c r="K160" i="5" s="1"/>
  <c r="AH245" i="1" l="1"/>
  <c r="T246" i="5"/>
  <c r="AF245" i="1"/>
  <c r="R246" i="5"/>
  <c r="AG245" i="1"/>
  <c r="S246" i="5"/>
  <c r="AI245" i="1"/>
  <c r="U246" i="5"/>
  <c r="AJ245" i="1"/>
  <c r="V246" i="5"/>
  <c r="AK245" i="1"/>
  <c r="W246" i="5"/>
  <c r="K158" i="7"/>
  <c r="M158" i="7"/>
  <c r="I160" i="5"/>
  <c r="E158" i="7" s="1"/>
  <c r="Q159" i="1"/>
  <c r="Q160" i="5" s="1"/>
  <c r="G160" i="5"/>
  <c r="G158" i="7" s="1"/>
  <c r="O159" i="1"/>
  <c r="O160" i="5" s="1"/>
  <c r="C161" i="1"/>
  <c r="C162" i="3"/>
  <c r="F159" i="5"/>
  <c r="H157" i="7" s="1"/>
  <c r="N158" i="1"/>
  <c r="N159" i="5" s="1"/>
  <c r="H159" i="1"/>
  <c r="F159" i="1"/>
  <c r="B160" i="5"/>
  <c r="D158" i="7" s="1"/>
  <c r="N158" i="7" s="1"/>
  <c r="J159" i="1"/>
  <c r="J160" i="5" s="1"/>
  <c r="G160" i="1"/>
  <c r="I160" i="1"/>
  <c r="B160" i="1"/>
  <c r="C161" i="5"/>
  <c r="C159" i="7" s="1"/>
  <c r="K160" i="1"/>
  <c r="K161" i="5" s="1"/>
  <c r="H159" i="5"/>
  <c r="F157" i="7" s="1"/>
  <c r="P158" i="1"/>
  <c r="P159" i="5" s="1"/>
  <c r="AK246" i="1" l="1"/>
  <c r="W247" i="5"/>
  <c r="AI246" i="1"/>
  <c r="U247" i="5"/>
  <c r="AF246" i="1"/>
  <c r="R247" i="5"/>
  <c r="AJ246" i="1"/>
  <c r="V247" i="5"/>
  <c r="AG246" i="1"/>
  <c r="S247" i="5"/>
  <c r="AH246" i="1"/>
  <c r="T247" i="5"/>
  <c r="K159" i="7"/>
  <c r="M159" i="7"/>
  <c r="H160" i="1"/>
  <c r="F160" i="1"/>
  <c r="B161" i="5"/>
  <c r="D159" i="7" s="1"/>
  <c r="N159" i="7" s="1"/>
  <c r="J160" i="1"/>
  <c r="J161" i="5" s="1"/>
  <c r="I161" i="5"/>
  <c r="E159" i="7" s="1"/>
  <c r="Q160" i="1"/>
  <c r="Q161" i="5" s="1"/>
  <c r="F160" i="5"/>
  <c r="H158" i="7" s="1"/>
  <c r="N159" i="1"/>
  <c r="N160" i="5" s="1"/>
  <c r="C162" i="1"/>
  <c r="C163" i="3"/>
  <c r="G161" i="5"/>
  <c r="G159" i="7" s="1"/>
  <c r="O160" i="1"/>
  <c r="O161" i="5" s="1"/>
  <c r="H160" i="5"/>
  <c r="F158" i="7" s="1"/>
  <c r="P159" i="1"/>
  <c r="P160" i="5" s="1"/>
  <c r="G161" i="1"/>
  <c r="I161" i="1"/>
  <c r="B161" i="1"/>
  <c r="C162" i="5"/>
  <c r="C160" i="7" s="1"/>
  <c r="K161" i="1"/>
  <c r="K162" i="5" s="1"/>
  <c r="AH247" i="1" l="1"/>
  <c r="T248" i="5"/>
  <c r="AJ247" i="1"/>
  <c r="V248" i="5"/>
  <c r="AI247" i="1"/>
  <c r="U248" i="5"/>
  <c r="AG247" i="1"/>
  <c r="S248" i="5"/>
  <c r="AF247" i="1"/>
  <c r="R248" i="5"/>
  <c r="AK247" i="1"/>
  <c r="W248" i="5"/>
  <c r="K160" i="7"/>
  <c r="M160" i="7"/>
  <c r="I162" i="5"/>
  <c r="E160" i="7" s="1"/>
  <c r="Q161" i="1"/>
  <c r="Q162" i="5" s="1"/>
  <c r="G162" i="5"/>
  <c r="G160" i="7" s="1"/>
  <c r="O161" i="1"/>
  <c r="O162" i="5" s="1"/>
  <c r="F161" i="5"/>
  <c r="H159" i="7" s="1"/>
  <c r="N160" i="1"/>
  <c r="N161" i="5" s="1"/>
  <c r="C163" i="1"/>
  <c r="C164" i="3"/>
  <c r="H161" i="1"/>
  <c r="F161" i="1"/>
  <c r="B162" i="5"/>
  <c r="D160" i="7" s="1"/>
  <c r="N160" i="7" s="1"/>
  <c r="J161" i="1"/>
  <c r="J162" i="5" s="1"/>
  <c r="G162" i="1"/>
  <c r="I162" i="1"/>
  <c r="B162" i="1"/>
  <c r="C163" i="5"/>
  <c r="C161" i="7" s="1"/>
  <c r="K162" i="1"/>
  <c r="K163" i="5" s="1"/>
  <c r="H161" i="5"/>
  <c r="F159" i="7" s="1"/>
  <c r="P160" i="1"/>
  <c r="P161" i="5" s="1"/>
  <c r="AK248" i="1" l="1"/>
  <c r="W249" i="5"/>
  <c r="AG248" i="1"/>
  <c r="S249" i="5"/>
  <c r="AH248" i="1"/>
  <c r="T249" i="5"/>
  <c r="AI248" i="1"/>
  <c r="U249" i="5"/>
  <c r="AF248" i="1"/>
  <c r="R249" i="5"/>
  <c r="AJ248" i="1"/>
  <c r="V249" i="5"/>
  <c r="K161" i="7"/>
  <c r="M161" i="7"/>
  <c r="H162" i="1"/>
  <c r="F162" i="1"/>
  <c r="B163" i="5"/>
  <c r="D161" i="7" s="1"/>
  <c r="N161" i="7" s="1"/>
  <c r="J162" i="1"/>
  <c r="J163" i="5" s="1"/>
  <c r="G163" i="5"/>
  <c r="G161" i="7" s="1"/>
  <c r="O162" i="1"/>
  <c r="O163" i="5" s="1"/>
  <c r="C164" i="1"/>
  <c r="C165" i="3"/>
  <c r="G163" i="1"/>
  <c r="I163" i="1"/>
  <c r="B163" i="1"/>
  <c r="C164" i="5"/>
  <c r="C162" i="7" s="1"/>
  <c r="K163" i="1"/>
  <c r="K164" i="5" s="1"/>
  <c r="I163" i="5"/>
  <c r="E161" i="7" s="1"/>
  <c r="Q162" i="1"/>
  <c r="Q163" i="5" s="1"/>
  <c r="F162" i="5"/>
  <c r="H160" i="7" s="1"/>
  <c r="N161" i="1"/>
  <c r="N162" i="5" s="1"/>
  <c r="H162" i="5"/>
  <c r="F160" i="7" s="1"/>
  <c r="P161" i="1"/>
  <c r="P162" i="5" s="1"/>
  <c r="AJ249" i="1" l="1"/>
  <c r="V250" i="5"/>
  <c r="AH249" i="1"/>
  <c r="T250" i="5"/>
  <c r="AI249" i="1"/>
  <c r="U250" i="5"/>
  <c r="AF249" i="1"/>
  <c r="R250" i="5"/>
  <c r="AK249" i="1"/>
  <c r="W250" i="5"/>
  <c r="AG249" i="1"/>
  <c r="S250" i="5"/>
  <c r="K162" i="7"/>
  <c r="M162" i="7"/>
  <c r="G164" i="1"/>
  <c r="I164" i="1"/>
  <c r="B164" i="1"/>
  <c r="C165" i="5"/>
  <c r="C163" i="7" s="1"/>
  <c r="K164" i="1"/>
  <c r="K165" i="5" s="1"/>
  <c r="C165" i="1"/>
  <c r="C166" i="3"/>
  <c r="H163" i="1"/>
  <c r="F163" i="1"/>
  <c r="B164" i="5"/>
  <c r="D162" i="7" s="1"/>
  <c r="N162" i="7" s="1"/>
  <c r="J163" i="1"/>
  <c r="J164" i="5" s="1"/>
  <c r="I164" i="5"/>
  <c r="E162" i="7" s="1"/>
  <c r="Q163" i="1"/>
  <c r="Q164" i="5" s="1"/>
  <c r="F163" i="5"/>
  <c r="H161" i="7" s="1"/>
  <c r="N162" i="1"/>
  <c r="N163" i="5" s="1"/>
  <c r="G164" i="5"/>
  <c r="G162" i="7" s="1"/>
  <c r="O163" i="1"/>
  <c r="O164" i="5" s="1"/>
  <c r="H163" i="5"/>
  <c r="F161" i="7" s="1"/>
  <c r="P162" i="1"/>
  <c r="P163" i="5" s="1"/>
  <c r="AG250" i="1" l="1"/>
  <c r="S251" i="5"/>
  <c r="AF250" i="1"/>
  <c r="R251" i="5"/>
  <c r="AJ250" i="1"/>
  <c r="V251" i="5"/>
  <c r="AH250" i="1"/>
  <c r="T251" i="5"/>
  <c r="AK250" i="1"/>
  <c r="W251" i="5"/>
  <c r="AI250" i="1"/>
  <c r="U251" i="5"/>
  <c r="K163" i="7"/>
  <c r="M163" i="7"/>
  <c r="H164" i="5"/>
  <c r="F162" i="7" s="1"/>
  <c r="P163" i="1"/>
  <c r="P164" i="5" s="1"/>
  <c r="C166" i="1"/>
  <c r="C167" i="3"/>
  <c r="H164" i="1"/>
  <c r="F164" i="1"/>
  <c r="B165" i="5"/>
  <c r="D163" i="7" s="1"/>
  <c r="N163" i="7" s="1"/>
  <c r="J164" i="1"/>
  <c r="J165" i="5" s="1"/>
  <c r="G165" i="1"/>
  <c r="I165" i="1"/>
  <c r="B165" i="1"/>
  <c r="C166" i="5"/>
  <c r="C164" i="7" s="1"/>
  <c r="K165" i="1"/>
  <c r="K166" i="5" s="1"/>
  <c r="I165" i="5"/>
  <c r="E163" i="7" s="1"/>
  <c r="Q164" i="1"/>
  <c r="Q165" i="5" s="1"/>
  <c r="F164" i="5"/>
  <c r="H162" i="7" s="1"/>
  <c r="N163" i="1"/>
  <c r="N164" i="5" s="1"/>
  <c r="G165" i="5"/>
  <c r="G163" i="7" s="1"/>
  <c r="O164" i="1"/>
  <c r="O165" i="5" s="1"/>
  <c r="AI251" i="1" l="1"/>
  <c r="U252" i="5"/>
  <c r="AG251" i="1"/>
  <c r="S252" i="5"/>
  <c r="AJ251" i="1"/>
  <c r="V252" i="5"/>
  <c r="AK251" i="1"/>
  <c r="W252" i="5"/>
  <c r="AH251" i="1"/>
  <c r="T252" i="5"/>
  <c r="AF251" i="1"/>
  <c r="R252" i="5"/>
  <c r="K164" i="7"/>
  <c r="M164" i="7"/>
  <c r="C167" i="1"/>
  <c r="C168" i="3"/>
  <c r="G166" i="1"/>
  <c r="I166" i="1"/>
  <c r="B166" i="1"/>
  <c r="C167" i="5"/>
  <c r="C165" i="7" s="1"/>
  <c r="K166" i="1"/>
  <c r="K167" i="5" s="1"/>
  <c r="I166" i="5"/>
  <c r="E164" i="7" s="1"/>
  <c r="Q165" i="1"/>
  <c r="Q166" i="5" s="1"/>
  <c r="F165" i="5"/>
  <c r="H163" i="7" s="1"/>
  <c r="N164" i="1"/>
  <c r="N165" i="5" s="1"/>
  <c r="H165" i="1"/>
  <c r="F165" i="1"/>
  <c r="B166" i="5"/>
  <c r="D164" i="7" s="1"/>
  <c r="N164" i="7" s="1"/>
  <c r="J165" i="1"/>
  <c r="J166" i="5" s="1"/>
  <c r="G166" i="5"/>
  <c r="G164" i="7" s="1"/>
  <c r="O165" i="1"/>
  <c r="O166" i="5" s="1"/>
  <c r="H165" i="5"/>
  <c r="F163" i="7" s="1"/>
  <c r="P164" i="1"/>
  <c r="P165" i="5" s="1"/>
  <c r="AF252" i="1" l="1"/>
  <c r="R253" i="5"/>
  <c r="AK252" i="1"/>
  <c r="W253" i="5"/>
  <c r="AG252" i="1"/>
  <c r="S253" i="5"/>
  <c r="AH252" i="1"/>
  <c r="T253" i="5"/>
  <c r="AI252" i="1"/>
  <c r="U253" i="5"/>
  <c r="AJ252" i="1"/>
  <c r="V253" i="5"/>
  <c r="K165" i="7"/>
  <c r="M165" i="7"/>
  <c r="H166" i="5"/>
  <c r="F164" i="7" s="1"/>
  <c r="P165" i="1"/>
  <c r="P166" i="5" s="1"/>
  <c r="I167" i="5"/>
  <c r="E165" i="7" s="1"/>
  <c r="Q166" i="1"/>
  <c r="Q167" i="5" s="1"/>
  <c r="G167" i="5"/>
  <c r="G165" i="7" s="1"/>
  <c r="O166" i="1"/>
  <c r="O167" i="5" s="1"/>
  <c r="C168" i="1"/>
  <c r="C169" i="3"/>
  <c r="F166" i="5"/>
  <c r="H164" i="7" s="1"/>
  <c r="N165" i="1"/>
  <c r="N166" i="5" s="1"/>
  <c r="H166" i="1"/>
  <c r="F166" i="1"/>
  <c r="B167" i="5"/>
  <c r="D165" i="7" s="1"/>
  <c r="N165" i="7" s="1"/>
  <c r="J166" i="1"/>
  <c r="J167" i="5" s="1"/>
  <c r="G167" i="1"/>
  <c r="I167" i="1"/>
  <c r="B167" i="1"/>
  <c r="C168" i="5"/>
  <c r="C166" i="7" s="1"/>
  <c r="K167" i="1"/>
  <c r="K168" i="5" s="1"/>
  <c r="AJ253" i="1" l="1"/>
  <c r="V254" i="5"/>
  <c r="AH253" i="1"/>
  <c r="T254" i="5"/>
  <c r="AK253" i="1"/>
  <c r="W254" i="5"/>
  <c r="AI253" i="1"/>
  <c r="U254" i="5"/>
  <c r="AF253" i="1"/>
  <c r="R254" i="5"/>
  <c r="AG253" i="1"/>
  <c r="S254" i="5"/>
  <c r="K166" i="7"/>
  <c r="M166" i="7"/>
  <c r="G168" i="5"/>
  <c r="G166" i="7" s="1"/>
  <c r="O167" i="1"/>
  <c r="O168" i="5" s="1"/>
  <c r="H167" i="1"/>
  <c r="F167" i="1"/>
  <c r="B168" i="5"/>
  <c r="D166" i="7" s="1"/>
  <c r="N166" i="7" s="1"/>
  <c r="J167" i="1"/>
  <c r="J168" i="5" s="1"/>
  <c r="I168" i="5"/>
  <c r="E166" i="7" s="1"/>
  <c r="Q167" i="1"/>
  <c r="Q168" i="5" s="1"/>
  <c r="F167" i="5"/>
  <c r="H165" i="7" s="1"/>
  <c r="N166" i="1"/>
  <c r="N167" i="5" s="1"/>
  <c r="C169" i="1"/>
  <c r="C170" i="3"/>
  <c r="H167" i="5"/>
  <c r="F165" i="7" s="1"/>
  <c r="P166" i="1"/>
  <c r="P167" i="5" s="1"/>
  <c r="G168" i="1"/>
  <c r="I168" i="1"/>
  <c r="B168" i="1"/>
  <c r="C169" i="5"/>
  <c r="C167" i="7" s="1"/>
  <c r="K168" i="1"/>
  <c r="K169" i="5" s="1"/>
  <c r="AG254" i="1" l="1"/>
  <c r="S255" i="5"/>
  <c r="AI254" i="1"/>
  <c r="U255" i="5"/>
  <c r="AH254" i="1"/>
  <c r="T255" i="5"/>
  <c r="AJ254" i="1"/>
  <c r="V255" i="5"/>
  <c r="AK254" i="1"/>
  <c r="W255" i="5"/>
  <c r="AF254" i="1"/>
  <c r="R255" i="5"/>
  <c r="K167" i="7"/>
  <c r="M167" i="7"/>
  <c r="G169" i="1"/>
  <c r="B169" i="1"/>
  <c r="I169" i="1"/>
  <c r="C170" i="5"/>
  <c r="C168" i="7" s="1"/>
  <c r="K169" i="1"/>
  <c r="K170" i="5" s="1"/>
  <c r="H168" i="1"/>
  <c r="F168" i="1"/>
  <c r="B169" i="5"/>
  <c r="D167" i="7" s="1"/>
  <c r="N167" i="7" s="1"/>
  <c r="J168" i="1"/>
  <c r="J169" i="5" s="1"/>
  <c r="I169" i="5"/>
  <c r="E167" i="7" s="1"/>
  <c r="Q168" i="1"/>
  <c r="Q169" i="5" s="1"/>
  <c r="C170" i="1"/>
  <c r="C171" i="3"/>
  <c r="F168" i="5"/>
  <c r="H166" i="7" s="1"/>
  <c r="N167" i="1"/>
  <c r="N168" i="5" s="1"/>
  <c r="H168" i="5"/>
  <c r="F166" i="7" s="1"/>
  <c r="P167" i="1"/>
  <c r="P168" i="5" s="1"/>
  <c r="G169" i="5"/>
  <c r="G167" i="7" s="1"/>
  <c r="O168" i="1"/>
  <c r="O169" i="5" s="1"/>
  <c r="AK255" i="1" l="1"/>
  <c r="W256" i="5"/>
  <c r="AF255" i="1"/>
  <c r="R256" i="5"/>
  <c r="AH255" i="1"/>
  <c r="T256" i="5"/>
  <c r="AG255" i="1"/>
  <c r="S256" i="5"/>
  <c r="AJ255" i="1"/>
  <c r="V256" i="5"/>
  <c r="AI255" i="1"/>
  <c r="U256" i="5"/>
  <c r="K168" i="7"/>
  <c r="M168" i="7"/>
  <c r="G170" i="1"/>
  <c r="I170" i="1"/>
  <c r="B170" i="1"/>
  <c r="C171" i="5"/>
  <c r="C169" i="7" s="1"/>
  <c r="K170" i="1"/>
  <c r="K171" i="5" s="1"/>
  <c r="F169" i="5"/>
  <c r="H167" i="7" s="1"/>
  <c r="N168" i="1"/>
  <c r="N169" i="5" s="1"/>
  <c r="I170" i="5"/>
  <c r="E168" i="7" s="1"/>
  <c r="Q169" i="1"/>
  <c r="Q170" i="5" s="1"/>
  <c r="H169" i="5"/>
  <c r="F167" i="7" s="1"/>
  <c r="P168" i="1"/>
  <c r="P169" i="5" s="1"/>
  <c r="H169" i="1"/>
  <c r="F169" i="1"/>
  <c r="B170" i="5"/>
  <c r="D168" i="7" s="1"/>
  <c r="N168" i="7" s="1"/>
  <c r="J169" i="1"/>
  <c r="J170" i="5" s="1"/>
  <c r="C171" i="1"/>
  <c r="C172" i="3"/>
  <c r="G170" i="5"/>
  <c r="G168" i="7" s="1"/>
  <c r="O169" i="1"/>
  <c r="O170" i="5" s="1"/>
  <c r="AI256" i="1" l="1"/>
  <c r="U257" i="5"/>
  <c r="AF256" i="1"/>
  <c r="R257" i="5"/>
  <c r="AH256" i="1"/>
  <c r="T257" i="5"/>
  <c r="AJ256" i="1"/>
  <c r="V257" i="5"/>
  <c r="AG256" i="1"/>
  <c r="S257" i="5"/>
  <c r="AK256" i="1"/>
  <c r="W257" i="5"/>
  <c r="K169" i="7"/>
  <c r="M169" i="7"/>
  <c r="G171" i="1"/>
  <c r="B171" i="1"/>
  <c r="I171" i="1"/>
  <c r="C172" i="5"/>
  <c r="C170" i="7" s="1"/>
  <c r="K171" i="1"/>
  <c r="K172" i="5" s="1"/>
  <c r="H170" i="5"/>
  <c r="F168" i="7" s="1"/>
  <c r="P169" i="1"/>
  <c r="P170" i="5" s="1"/>
  <c r="H170" i="1"/>
  <c r="F170" i="1"/>
  <c r="B171" i="5"/>
  <c r="D169" i="7" s="1"/>
  <c r="N169" i="7" s="1"/>
  <c r="J170" i="1"/>
  <c r="J171" i="5" s="1"/>
  <c r="I171" i="5"/>
  <c r="E169" i="7" s="1"/>
  <c r="Q170" i="1"/>
  <c r="Q171" i="5" s="1"/>
  <c r="C172" i="1"/>
  <c r="C173" i="3"/>
  <c r="F170" i="5"/>
  <c r="H168" i="7" s="1"/>
  <c r="N169" i="1"/>
  <c r="N170" i="5" s="1"/>
  <c r="G171" i="5"/>
  <c r="G169" i="7" s="1"/>
  <c r="O170" i="1"/>
  <c r="O171" i="5" s="1"/>
  <c r="K170" i="7" l="1"/>
  <c r="M170" i="7"/>
  <c r="H171" i="5"/>
  <c r="F169" i="7" s="1"/>
  <c r="P170" i="1"/>
  <c r="P171" i="5" s="1"/>
  <c r="C173" i="1"/>
  <c r="C174" i="3"/>
  <c r="I172" i="5"/>
  <c r="E170" i="7" s="1"/>
  <c r="Q171" i="1"/>
  <c r="Q172" i="5" s="1"/>
  <c r="G172" i="1"/>
  <c r="I172" i="1"/>
  <c r="B172" i="1"/>
  <c r="C173" i="5"/>
  <c r="C171" i="7" s="1"/>
  <c r="K172" i="1"/>
  <c r="K173" i="5" s="1"/>
  <c r="H171" i="1"/>
  <c r="F171" i="1"/>
  <c r="B172" i="5"/>
  <c r="D170" i="7" s="1"/>
  <c r="N170" i="7" s="1"/>
  <c r="J171" i="1"/>
  <c r="J172" i="5" s="1"/>
  <c r="F171" i="5"/>
  <c r="H169" i="7" s="1"/>
  <c r="N170" i="1"/>
  <c r="N171" i="5" s="1"/>
  <c r="G172" i="5"/>
  <c r="G170" i="7" s="1"/>
  <c r="O171" i="1"/>
  <c r="O172" i="5" s="1"/>
  <c r="K171" i="7" l="1"/>
  <c r="M171" i="7"/>
  <c r="H172" i="5"/>
  <c r="F170" i="7" s="1"/>
  <c r="P171" i="1"/>
  <c r="P172" i="5" s="1"/>
  <c r="I173" i="5"/>
  <c r="E171" i="7" s="1"/>
  <c r="Q172" i="1"/>
  <c r="Q173" i="5" s="1"/>
  <c r="C174" i="1"/>
  <c r="C175" i="3"/>
  <c r="G173" i="5"/>
  <c r="G171" i="7" s="1"/>
  <c r="O172" i="1"/>
  <c r="O173" i="5" s="1"/>
  <c r="G173" i="1"/>
  <c r="B173" i="1"/>
  <c r="I173" i="1"/>
  <c r="C174" i="5"/>
  <c r="C172" i="7" s="1"/>
  <c r="K173" i="1"/>
  <c r="K174" i="5" s="1"/>
  <c r="F172" i="5"/>
  <c r="H170" i="7" s="1"/>
  <c r="N171" i="1"/>
  <c r="N172" i="5" s="1"/>
  <c r="H172" i="1"/>
  <c r="F172" i="1"/>
  <c r="B173" i="5"/>
  <c r="D171" i="7" s="1"/>
  <c r="N171" i="7" s="1"/>
  <c r="J172" i="1"/>
  <c r="J173" i="5" s="1"/>
  <c r="K172" i="7" l="1"/>
  <c r="M172" i="7"/>
  <c r="H173" i="5"/>
  <c r="F171" i="7" s="1"/>
  <c r="P172" i="1"/>
  <c r="P173" i="5" s="1"/>
  <c r="H173" i="1"/>
  <c r="F173" i="1"/>
  <c r="B174" i="5"/>
  <c r="D172" i="7" s="1"/>
  <c r="N172" i="7" s="1"/>
  <c r="J173" i="1"/>
  <c r="J174" i="5" s="1"/>
  <c r="I174" i="5"/>
  <c r="E172" i="7" s="1"/>
  <c r="Q173" i="1"/>
  <c r="Q174" i="5" s="1"/>
  <c r="C175" i="1"/>
  <c r="C176" i="3"/>
  <c r="F173" i="5"/>
  <c r="H171" i="7" s="1"/>
  <c r="N172" i="1"/>
  <c r="N173" i="5" s="1"/>
  <c r="G174" i="5"/>
  <c r="G172" i="7" s="1"/>
  <c r="O173" i="1"/>
  <c r="O174" i="5" s="1"/>
  <c r="G174" i="1"/>
  <c r="I174" i="1"/>
  <c r="B174" i="1"/>
  <c r="C175" i="5"/>
  <c r="C173" i="7" s="1"/>
  <c r="K174" i="1"/>
  <c r="K175" i="5" s="1"/>
  <c r="K173" i="7" l="1"/>
  <c r="M173" i="7"/>
  <c r="G175" i="5"/>
  <c r="G173" i="7" s="1"/>
  <c r="O174" i="1"/>
  <c r="O175" i="5" s="1"/>
  <c r="I175" i="5"/>
  <c r="E173" i="7" s="1"/>
  <c r="Q174" i="1"/>
  <c r="Q175" i="5" s="1"/>
  <c r="F174" i="5"/>
  <c r="H172" i="7" s="1"/>
  <c r="N173" i="1"/>
  <c r="N174" i="5" s="1"/>
  <c r="H174" i="5"/>
  <c r="F172" i="7" s="1"/>
  <c r="P173" i="1"/>
  <c r="P174" i="5" s="1"/>
  <c r="C176" i="1"/>
  <c r="C177" i="3"/>
  <c r="H174" i="1"/>
  <c r="F174" i="1"/>
  <c r="B175" i="5"/>
  <c r="D173" i="7" s="1"/>
  <c r="N173" i="7" s="1"/>
  <c r="J174" i="1"/>
  <c r="J175" i="5" s="1"/>
  <c r="G175" i="1"/>
  <c r="B175" i="1"/>
  <c r="I175" i="1"/>
  <c r="C176" i="5"/>
  <c r="C174" i="7" s="1"/>
  <c r="K175" i="1"/>
  <c r="K176" i="5" s="1"/>
  <c r="K174" i="7" l="1"/>
  <c r="M174" i="7"/>
  <c r="H175" i="5"/>
  <c r="F173" i="7" s="1"/>
  <c r="P174" i="1"/>
  <c r="P175" i="5" s="1"/>
  <c r="H175" i="1"/>
  <c r="F175" i="1"/>
  <c r="B176" i="5"/>
  <c r="D174" i="7" s="1"/>
  <c r="N174" i="7" s="1"/>
  <c r="J175" i="1"/>
  <c r="J176" i="5" s="1"/>
  <c r="F175" i="5"/>
  <c r="H173" i="7" s="1"/>
  <c r="N174" i="1"/>
  <c r="N175" i="5" s="1"/>
  <c r="G176" i="5"/>
  <c r="G174" i="7" s="1"/>
  <c r="O175" i="1"/>
  <c r="O176" i="5" s="1"/>
  <c r="C177" i="1"/>
  <c r="C178" i="3"/>
  <c r="I176" i="5"/>
  <c r="E174" i="7" s="1"/>
  <c r="Q175" i="1"/>
  <c r="Q176" i="5" s="1"/>
  <c r="G176" i="1"/>
  <c r="I176" i="1"/>
  <c r="B176" i="1"/>
  <c r="C177" i="5"/>
  <c r="C175" i="7" s="1"/>
  <c r="K176" i="1"/>
  <c r="K177" i="5" s="1"/>
  <c r="K175" i="7" l="1"/>
  <c r="M175" i="7"/>
  <c r="G177" i="5"/>
  <c r="G175" i="7" s="1"/>
  <c r="O176" i="1"/>
  <c r="O177" i="5" s="1"/>
  <c r="H176" i="1"/>
  <c r="F176" i="1"/>
  <c r="B177" i="5"/>
  <c r="D175" i="7" s="1"/>
  <c r="N175" i="7" s="1"/>
  <c r="J176" i="1"/>
  <c r="J177" i="5" s="1"/>
  <c r="I177" i="5"/>
  <c r="E175" i="7" s="1"/>
  <c r="Q176" i="1"/>
  <c r="Q177" i="5" s="1"/>
  <c r="C178" i="1"/>
  <c r="C179" i="3"/>
  <c r="F176" i="5"/>
  <c r="H174" i="7" s="1"/>
  <c r="N175" i="1"/>
  <c r="N176" i="5" s="1"/>
  <c r="H176" i="5"/>
  <c r="F174" i="7" s="1"/>
  <c r="P175" i="1"/>
  <c r="P176" i="5" s="1"/>
  <c r="G177" i="1"/>
  <c r="B177" i="1"/>
  <c r="I177" i="1"/>
  <c r="C178" i="5"/>
  <c r="C176" i="7" s="1"/>
  <c r="K177" i="1"/>
  <c r="K178" i="5" s="1"/>
  <c r="K176" i="7" l="1"/>
  <c r="M176" i="7"/>
  <c r="G178" i="5"/>
  <c r="G176" i="7" s="1"/>
  <c r="O177" i="1"/>
  <c r="O178" i="5" s="1"/>
  <c r="H177" i="1"/>
  <c r="F177" i="1"/>
  <c r="B178" i="5"/>
  <c r="D176" i="7" s="1"/>
  <c r="N176" i="7" s="1"/>
  <c r="J177" i="1"/>
  <c r="J178" i="5" s="1"/>
  <c r="F177" i="5"/>
  <c r="H175" i="7" s="1"/>
  <c r="N176" i="1"/>
  <c r="N177" i="5" s="1"/>
  <c r="H177" i="5"/>
  <c r="F175" i="7" s="1"/>
  <c r="P176" i="1"/>
  <c r="P177" i="5" s="1"/>
  <c r="C179" i="1"/>
  <c r="C180" i="3"/>
  <c r="I178" i="5"/>
  <c r="E176" i="7" s="1"/>
  <c r="Q177" i="1"/>
  <c r="Q178" i="5" s="1"/>
  <c r="G178" i="1"/>
  <c r="I178" i="1"/>
  <c r="B178" i="1"/>
  <c r="C179" i="5"/>
  <c r="C177" i="7" s="1"/>
  <c r="K178" i="1"/>
  <c r="K179" i="5" s="1"/>
  <c r="K177" i="7" l="1"/>
  <c r="M177" i="7"/>
  <c r="I179" i="5"/>
  <c r="E177" i="7" s="1"/>
  <c r="Q178" i="1"/>
  <c r="Q179" i="5" s="1"/>
  <c r="F178" i="5"/>
  <c r="H176" i="7" s="1"/>
  <c r="N177" i="1"/>
  <c r="N178" i="5" s="1"/>
  <c r="G179" i="5"/>
  <c r="G177" i="7" s="1"/>
  <c r="O178" i="1"/>
  <c r="O179" i="5" s="1"/>
  <c r="G179" i="1"/>
  <c r="B179" i="1"/>
  <c r="I179" i="1"/>
  <c r="C180" i="5"/>
  <c r="C178" i="7" s="1"/>
  <c r="K179" i="1"/>
  <c r="K180" i="5" s="1"/>
  <c r="H178" i="5"/>
  <c r="F176" i="7" s="1"/>
  <c r="P177" i="1"/>
  <c r="P178" i="5" s="1"/>
  <c r="C180" i="1"/>
  <c r="C181" i="3"/>
  <c r="H178" i="1"/>
  <c r="F178" i="1"/>
  <c r="B179" i="5"/>
  <c r="D177" i="7" s="1"/>
  <c r="N177" i="7" s="1"/>
  <c r="J178" i="1"/>
  <c r="J179" i="5" s="1"/>
  <c r="K178" i="7" l="1"/>
  <c r="M178" i="7"/>
  <c r="H179" i="5"/>
  <c r="F177" i="7" s="1"/>
  <c r="P178" i="1"/>
  <c r="P179" i="5" s="1"/>
  <c r="H179" i="1"/>
  <c r="F179" i="1"/>
  <c r="B180" i="5"/>
  <c r="D178" i="7" s="1"/>
  <c r="N178" i="7" s="1"/>
  <c r="J179" i="1"/>
  <c r="J180" i="5" s="1"/>
  <c r="G180" i="5"/>
  <c r="G178" i="7" s="1"/>
  <c r="O179" i="1"/>
  <c r="O180" i="5" s="1"/>
  <c r="G180" i="1"/>
  <c r="I180" i="1"/>
  <c r="B180" i="1"/>
  <c r="C181" i="5"/>
  <c r="C179" i="7" s="1"/>
  <c r="K180" i="1"/>
  <c r="K181" i="5" s="1"/>
  <c r="C181" i="1"/>
  <c r="C182" i="3"/>
  <c r="F179" i="5"/>
  <c r="H177" i="7" s="1"/>
  <c r="N178" i="1"/>
  <c r="N179" i="5" s="1"/>
  <c r="I180" i="5"/>
  <c r="E178" i="7" s="1"/>
  <c r="Q179" i="1"/>
  <c r="Q180" i="5" s="1"/>
  <c r="K179" i="7" l="1"/>
  <c r="M179" i="7"/>
  <c r="C182" i="1"/>
  <c r="C183" i="3"/>
  <c r="F180" i="5"/>
  <c r="H178" i="7" s="1"/>
  <c r="N179" i="1"/>
  <c r="N180" i="5" s="1"/>
  <c r="H180" i="5"/>
  <c r="F178" i="7" s="1"/>
  <c r="P179" i="1"/>
  <c r="P180" i="5" s="1"/>
  <c r="G181" i="1"/>
  <c r="B181" i="1"/>
  <c r="I181" i="1"/>
  <c r="C182" i="5"/>
  <c r="C180" i="7" s="1"/>
  <c r="K181" i="1"/>
  <c r="K182" i="5" s="1"/>
  <c r="I181" i="5"/>
  <c r="E179" i="7" s="1"/>
  <c r="Q180" i="1"/>
  <c r="Q181" i="5" s="1"/>
  <c r="H180" i="1"/>
  <c r="F180" i="1"/>
  <c r="B181" i="5"/>
  <c r="D179" i="7" s="1"/>
  <c r="N179" i="7" s="1"/>
  <c r="J180" i="1"/>
  <c r="J181" i="5" s="1"/>
  <c r="G181" i="5"/>
  <c r="G179" i="7" s="1"/>
  <c r="O180" i="1"/>
  <c r="O181" i="5" s="1"/>
  <c r="K180" i="7" l="1"/>
  <c r="M180" i="7"/>
  <c r="H181" i="1"/>
  <c r="F181" i="1"/>
  <c r="B182" i="5"/>
  <c r="D180" i="7" s="1"/>
  <c r="N180" i="7" s="1"/>
  <c r="J181" i="1"/>
  <c r="J182" i="5" s="1"/>
  <c r="F181" i="5"/>
  <c r="H179" i="7" s="1"/>
  <c r="N180" i="1"/>
  <c r="N181" i="5" s="1"/>
  <c r="C183" i="1"/>
  <c r="C184" i="3"/>
  <c r="G182" i="5"/>
  <c r="G180" i="7" s="1"/>
  <c r="O181" i="1"/>
  <c r="O182" i="5" s="1"/>
  <c r="H181" i="5"/>
  <c r="F179" i="7" s="1"/>
  <c r="P180" i="1"/>
  <c r="P181" i="5" s="1"/>
  <c r="I182" i="5"/>
  <c r="E180" i="7" s="1"/>
  <c r="Q181" i="1"/>
  <c r="Q182" i="5" s="1"/>
  <c r="G182" i="1"/>
  <c r="I182" i="1"/>
  <c r="B182" i="1"/>
  <c r="C183" i="5"/>
  <c r="C181" i="7" s="1"/>
  <c r="K182" i="1"/>
  <c r="K183" i="5" s="1"/>
  <c r="K181" i="7" l="1"/>
  <c r="M181" i="7"/>
  <c r="I183" i="5"/>
  <c r="E181" i="7" s="1"/>
  <c r="Q182" i="1"/>
  <c r="Q183" i="5" s="1"/>
  <c r="C184" i="1"/>
  <c r="C185" i="3"/>
  <c r="G183" i="1"/>
  <c r="B183" i="1"/>
  <c r="I183" i="1"/>
  <c r="C184" i="5"/>
  <c r="C182" i="7" s="1"/>
  <c r="K183" i="1"/>
  <c r="K184" i="5" s="1"/>
  <c r="F182" i="5"/>
  <c r="H180" i="7" s="1"/>
  <c r="N181" i="1"/>
  <c r="N182" i="5" s="1"/>
  <c r="G183" i="5"/>
  <c r="G181" i="7" s="1"/>
  <c r="O182" i="1"/>
  <c r="O183" i="5" s="1"/>
  <c r="H182" i="1"/>
  <c r="F182" i="1"/>
  <c r="B183" i="5"/>
  <c r="D181" i="7" s="1"/>
  <c r="N181" i="7" s="1"/>
  <c r="J182" i="1"/>
  <c r="J183" i="5" s="1"/>
  <c r="H182" i="5"/>
  <c r="F180" i="7" s="1"/>
  <c r="P181" i="1"/>
  <c r="P182" i="5" s="1"/>
  <c r="K182" i="7" l="1"/>
  <c r="M182" i="7"/>
  <c r="C185" i="1"/>
  <c r="C186" i="3"/>
  <c r="I184" i="5"/>
  <c r="E182" i="7" s="1"/>
  <c r="Q183" i="1"/>
  <c r="Q184" i="5" s="1"/>
  <c r="G184" i="1"/>
  <c r="I184" i="1"/>
  <c r="B184" i="1"/>
  <c r="C185" i="5"/>
  <c r="C183" i="7" s="1"/>
  <c r="K184" i="1"/>
  <c r="K185" i="5" s="1"/>
  <c r="H183" i="1"/>
  <c r="F183" i="1"/>
  <c r="B184" i="5"/>
  <c r="D182" i="7" s="1"/>
  <c r="N182" i="7" s="1"/>
  <c r="J183" i="1"/>
  <c r="J184" i="5" s="1"/>
  <c r="F183" i="5"/>
  <c r="H181" i="7" s="1"/>
  <c r="N182" i="1"/>
  <c r="N183" i="5" s="1"/>
  <c r="H183" i="5"/>
  <c r="F181" i="7" s="1"/>
  <c r="P182" i="1"/>
  <c r="P183" i="5" s="1"/>
  <c r="G184" i="5"/>
  <c r="G182" i="7" s="1"/>
  <c r="O183" i="1"/>
  <c r="O184" i="5" s="1"/>
  <c r="K183" i="7" l="1"/>
  <c r="M183" i="7"/>
  <c r="H184" i="1"/>
  <c r="F184" i="1"/>
  <c r="B185" i="5"/>
  <c r="D183" i="7" s="1"/>
  <c r="N183" i="7" s="1"/>
  <c r="J184" i="1"/>
  <c r="J185" i="5" s="1"/>
  <c r="H184" i="5"/>
  <c r="F182" i="7" s="1"/>
  <c r="P183" i="1"/>
  <c r="P184" i="5" s="1"/>
  <c r="I185" i="5"/>
  <c r="E183" i="7" s="1"/>
  <c r="Q184" i="1"/>
  <c r="Q185" i="5" s="1"/>
  <c r="C186" i="1"/>
  <c r="C187" i="3"/>
  <c r="F184" i="5"/>
  <c r="H182" i="7" s="1"/>
  <c r="N183" i="1"/>
  <c r="N184" i="5" s="1"/>
  <c r="G185" i="5"/>
  <c r="G183" i="7" s="1"/>
  <c r="O184" i="1"/>
  <c r="O185" i="5" s="1"/>
  <c r="G185" i="1"/>
  <c r="B185" i="1"/>
  <c r="I185" i="1"/>
  <c r="C186" i="5"/>
  <c r="C184" i="7" s="1"/>
  <c r="K185" i="1"/>
  <c r="K186" i="5" s="1"/>
  <c r="K184" i="7" l="1"/>
  <c r="M184" i="7"/>
  <c r="H185" i="1"/>
  <c r="F185" i="1"/>
  <c r="B186" i="5"/>
  <c r="D184" i="7" s="1"/>
  <c r="N184" i="7" s="1"/>
  <c r="J185" i="1"/>
  <c r="J186" i="5" s="1"/>
  <c r="G186" i="5"/>
  <c r="G184" i="7" s="1"/>
  <c r="O185" i="1"/>
  <c r="O186" i="5" s="1"/>
  <c r="C187" i="1"/>
  <c r="C188" i="3"/>
  <c r="F185" i="5"/>
  <c r="H183" i="7" s="1"/>
  <c r="N184" i="1"/>
  <c r="N185" i="5" s="1"/>
  <c r="I186" i="5"/>
  <c r="E184" i="7" s="1"/>
  <c r="Q185" i="1"/>
  <c r="Q186" i="5" s="1"/>
  <c r="G186" i="1"/>
  <c r="I186" i="1"/>
  <c r="B186" i="1"/>
  <c r="C187" i="5"/>
  <c r="C185" i="7" s="1"/>
  <c r="K186" i="1"/>
  <c r="K187" i="5" s="1"/>
  <c r="H185" i="5"/>
  <c r="F183" i="7" s="1"/>
  <c r="P184" i="1"/>
  <c r="P185" i="5" s="1"/>
  <c r="K185" i="7" l="1"/>
  <c r="M185" i="7"/>
  <c r="C188" i="1"/>
  <c r="C189" i="3"/>
  <c r="H186" i="1"/>
  <c r="F186" i="1"/>
  <c r="B187" i="5"/>
  <c r="D185" i="7" s="1"/>
  <c r="N185" i="7" s="1"/>
  <c r="J186" i="1"/>
  <c r="J187" i="5" s="1"/>
  <c r="I187" i="5"/>
  <c r="E185" i="7" s="1"/>
  <c r="Q186" i="1"/>
  <c r="Q187" i="5" s="1"/>
  <c r="F186" i="5"/>
  <c r="H184" i="7" s="1"/>
  <c r="N185" i="1"/>
  <c r="N186" i="5" s="1"/>
  <c r="G187" i="1"/>
  <c r="B187" i="1"/>
  <c r="I187" i="1"/>
  <c r="C188" i="5"/>
  <c r="C186" i="7" s="1"/>
  <c r="K187" i="1"/>
  <c r="K188" i="5" s="1"/>
  <c r="G187" i="5"/>
  <c r="G185" i="7" s="1"/>
  <c r="O186" i="1"/>
  <c r="O187" i="5" s="1"/>
  <c r="H186" i="5"/>
  <c r="F184" i="7" s="1"/>
  <c r="P185" i="1"/>
  <c r="P186" i="5" s="1"/>
  <c r="K186" i="7" l="1"/>
  <c r="M186" i="7"/>
  <c r="G188" i="5"/>
  <c r="G186" i="7" s="1"/>
  <c r="O187" i="1"/>
  <c r="O188" i="5" s="1"/>
  <c r="H187" i="1"/>
  <c r="F187" i="1"/>
  <c r="B188" i="5"/>
  <c r="D186" i="7" s="1"/>
  <c r="N186" i="7" s="1"/>
  <c r="J187" i="1"/>
  <c r="J188" i="5" s="1"/>
  <c r="F187" i="5"/>
  <c r="H185" i="7" s="1"/>
  <c r="N186" i="1"/>
  <c r="N187" i="5" s="1"/>
  <c r="H187" i="5"/>
  <c r="F185" i="7" s="1"/>
  <c r="P186" i="1"/>
  <c r="P187" i="5" s="1"/>
  <c r="C189" i="1"/>
  <c r="C190" i="3"/>
  <c r="I188" i="5"/>
  <c r="E186" i="7" s="1"/>
  <c r="Q187" i="1"/>
  <c r="Q188" i="5" s="1"/>
  <c r="G188" i="1"/>
  <c r="I188" i="1"/>
  <c r="B188" i="1"/>
  <c r="C189" i="5"/>
  <c r="C187" i="7" s="1"/>
  <c r="K188" i="1"/>
  <c r="K189" i="5" s="1"/>
  <c r="K187" i="7" l="1"/>
  <c r="M187" i="7"/>
  <c r="G189" i="1"/>
  <c r="B189" i="1"/>
  <c r="I189" i="1"/>
  <c r="C190" i="5"/>
  <c r="C188" i="7" s="1"/>
  <c r="K189" i="1"/>
  <c r="K190" i="5" s="1"/>
  <c r="I189" i="5"/>
  <c r="E187" i="7" s="1"/>
  <c r="Q188" i="1"/>
  <c r="Q189" i="5" s="1"/>
  <c r="C190" i="1"/>
  <c r="C191" i="3"/>
  <c r="F188" i="5"/>
  <c r="H186" i="7" s="1"/>
  <c r="N187" i="1"/>
  <c r="N188" i="5" s="1"/>
  <c r="H188" i="5"/>
  <c r="F186" i="7" s="1"/>
  <c r="P187" i="1"/>
  <c r="P188" i="5" s="1"/>
  <c r="G189" i="5"/>
  <c r="G187" i="7" s="1"/>
  <c r="O188" i="1"/>
  <c r="O189" i="5" s="1"/>
  <c r="H188" i="1"/>
  <c r="F188" i="1"/>
  <c r="B189" i="5"/>
  <c r="D187" i="7" s="1"/>
  <c r="N187" i="7" s="1"/>
  <c r="J188" i="1"/>
  <c r="J189" i="5" s="1"/>
  <c r="K188" i="7" l="1"/>
  <c r="M188" i="7"/>
  <c r="H189" i="5"/>
  <c r="F187" i="7" s="1"/>
  <c r="P188" i="1"/>
  <c r="P189" i="5" s="1"/>
  <c r="G190" i="1"/>
  <c r="I190" i="1"/>
  <c r="B190" i="1"/>
  <c r="C191" i="5"/>
  <c r="C189" i="7" s="1"/>
  <c r="K190" i="1"/>
  <c r="K191" i="5" s="1"/>
  <c r="I190" i="5"/>
  <c r="E188" i="7" s="1"/>
  <c r="Q189" i="1"/>
  <c r="Q190" i="5" s="1"/>
  <c r="H189" i="1"/>
  <c r="F189" i="1"/>
  <c r="B190" i="5"/>
  <c r="D188" i="7" s="1"/>
  <c r="N188" i="7" s="1"/>
  <c r="J189" i="1"/>
  <c r="J190" i="5" s="1"/>
  <c r="F189" i="5"/>
  <c r="H187" i="7" s="1"/>
  <c r="N188" i="1"/>
  <c r="N189" i="5" s="1"/>
  <c r="C191" i="1"/>
  <c r="C192" i="3"/>
  <c r="G190" i="5"/>
  <c r="G188" i="7" s="1"/>
  <c r="O189" i="1"/>
  <c r="O190" i="5" s="1"/>
  <c r="K189" i="7" l="1"/>
  <c r="M189" i="7"/>
  <c r="F190" i="5"/>
  <c r="H188" i="7" s="1"/>
  <c r="N189" i="1"/>
  <c r="N190" i="5" s="1"/>
  <c r="C192" i="1"/>
  <c r="C193" i="3"/>
  <c r="G191" i="1"/>
  <c r="B191" i="1"/>
  <c r="I191" i="1"/>
  <c r="C192" i="5"/>
  <c r="C190" i="7" s="1"/>
  <c r="K191" i="1"/>
  <c r="K192" i="5" s="1"/>
  <c r="I191" i="5"/>
  <c r="E189" i="7" s="1"/>
  <c r="Q190" i="1"/>
  <c r="Q191" i="5" s="1"/>
  <c r="H190" i="5"/>
  <c r="F188" i="7" s="1"/>
  <c r="P189" i="1"/>
  <c r="P190" i="5" s="1"/>
  <c r="G191" i="5"/>
  <c r="G189" i="7" s="1"/>
  <c r="O190" i="1"/>
  <c r="O191" i="5" s="1"/>
  <c r="H190" i="1"/>
  <c r="F190" i="1"/>
  <c r="B191" i="5"/>
  <c r="D189" i="7" s="1"/>
  <c r="N189" i="7" s="1"/>
  <c r="J190" i="1"/>
  <c r="J191" i="5" s="1"/>
  <c r="K190" i="7" l="1"/>
  <c r="M190" i="7"/>
  <c r="H191" i="5"/>
  <c r="F189" i="7" s="1"/>
  <c r="P190" i="1"/>
  <c r="P191" i="5" s="1"/>
  <c r="C193" i="1"/>
  <c r="C194" i="3"/>
  <c r="H191" i="1"/>
  <c r="F191" i="1"/>
  <c r="B192" i="5"/>
  <c r="D190" i="7" s="1"/>
  <c r="N190" i="7" s="1"/>
  <c r="J191" i="1"/>
  <c r="J192" i="5" s="1"/>
  <c r="F191" i="5"/>
  <c r="H189" i="7" s="1"/>
  <c r="N190" i="1"/>
  <c r="N191" i="5" s="1"/>
  <c r="G192" i="5"/>
  <c r="G190" i="7" s="1"/>
  <c r="O191" i="1"/>
  <c r="O192" i="5" s="1"/>
  <c r="I192" i="5"/>
  <c r="E190" i="7" s="1"/>
  <c r="Q191" i="1"/>
  <c r="Q192" i="5" s="1"/>
  <c r="G192" i="1"/>
  <c r="I192" i="1"/>
  <c r="B192" i="1"/>
  <c r="C193" i="5"/>
  <c r="C191" i="7" s="1"/>
  <c r="K192" i="1"/>
  <c r="K193" i="5" s="1"/>
  <c r="K191" i="7" l="1"/>
  <c r="M191" i="7"/>
  <c r="I193" i="5"/>
  <c r="E191" i="7" s="1"/>
  <c r="Q192" i="1"/>
  <c r="Q193" i="5" s="1"/>
  <c r="C194" i="1"/>
  <c r="C195" i="3"/>
  <c r="G193" i="5"/>
  <c r="G191" i="7" s="1"/>
  <c r="O192" i="1"/>
  <c r="O193" i="5" s="1"/>
  <c r="G193" i="1"/>
  <c r="B193" i="1"/>
  <c r="I193" i="1"/>
  <c r="C194" i="5"/>
  <c r="C192" i="7" s="1"/>
  <c r="K193" i="1"/>
  <c r="K194" i="5" s="1"/>
  <c r="F192" i="5"/>
  <c r="H190" i="7" s="1"/>
  <c r="N191" i="1"/>
  <c r="N192" i="5" s="1"/>
  <c r="H192" i="1"/>
  <c r="F192" i="1"/>
  <c r="B193" i="5"/>
  <c r="D191" i="7" s="1"/>
  <c r="N191" i="7" s="1"/>
  <c r="J192" i="1"/>
  <c r="J193" i="5" s="1"/>
  <c r="H192" i="5"/>
  <c r="F190" i="7" s="1"/>
  <c r="P191" i="1"/>
  <c r="P192" i="5" s="1"/>
  <c r="K192" i="7" l="1"/>
  <c r="M192" i="7"/>
  <c r="H193" i="1"/>
  <c r="F193" i="1"/>
  <c r="B194" i="5"/>
  <c r="D192" i="7" s="1"/>
  <c r="N192" i="7" s="1"/>
  <c r="J193" i="1"/>
  <c r="J194" i="5" s="1"/>
  <c r="C195" i="1"/>
  <c r="C196" i="3"/>
  <c r="F193" i="5"/>
  <c r="H191" i="7" s="1"/>
  <c r="N192" i="1"/>
  <c r="N193" i="5" s="1"/>
  <c r="G194" i="5"/>
  <c r="G192" i="7" s="1"/>
  <c r="O193" i="1"/>
  <c r="O194" i="5" s="1"/>
  <c r="G194" i="1"/>
  <c r="I194" i="1"/>
  <c r="B194" i="1"/>
  <c r="C195" i="5"/>
  <c r="C193" i="7" s="1"/>
  <c r="K194" i="1"/>
  <c r="K195" i="5" s="1"/>
  <c r="H193" i="5"/>
  <c r="F191" i="7" s="1"/>
  <c r="P192" i="1"/>
  <c r="P193" i="5" s="1"/>
  <c r="I194" i="5"/>
  <c r="E192" i="7" s="1"/>
  <c r="Q193" i="1"/>
  <c r="Q194" i="5" s="1"/>
  <c r="K193" i="7" l="1"/>
  <c r="M193" i="7"/>
  <c r="I195" i="5"/>
  <c r="E193" i="7" s="1"/>
  <c r="Q194" i="1"/>
  <c r="Q195" i="5" s="1"/>
  <c r="G195" i="5"/>
  <c r="G193" i="7" s="1"/>
  <c r="O194" i="1"/>
  <c r="O195" i="5" s="1"/>
  <c r="C196" i="1"/>
  <c r="C197" i="3"/>
  <c r="F194" i="5"/>
  <c r="H192" i="7" s="1"/>
  <c r="N193" i="1"/>
  <c r="N194" i="5" s="1"/>
  <c r="H194" i="1"/>
  <c r="F194" i="1"/>
  <c r="B195" i="5"/>
  <c r="D193" i="7" s="1"/>
  <c r="N193" i="7" s="1"/>
  <c r="J194" i="1"/>
  <c r="J195" i="5" s="1"/>
  <c r="G195" i="1"/>
  <c r="B195" i="1"/>
  <c r="I195" i="1"/>
  <c r="C196" i="5"/>
  <c r="C194" i="7" s="1"/>
  <c r="K195" i="1"/>
  <c r="K196" i="5" s="1"/>
  <c r="H194" i="5"/>
  <c r="F192" i="7" s="1"/>
  <c r="P193" i="1"/>
  <c r="P194" i="5" s="1"/>
  <c r="K194" i="7" l="1"/>
  <c r="M194" i="7"/>
  <c r="I196" i="5"/>
  <c r="E194" i="7" s="1"/>
  <c r="Q195" i="1"/>
  <c r="Q196" i="5" s="1"/>
  <c r="H195" i="1"/>
  <c r="F195" i="1"/>
  <c r="B196" i="5"/>
  <c r="D194" i="7" s="1"/>
  <c r="N194" i="7" s="1"/>
  <c r="J195" i="1"/>
  <c r="J196" i="5" s="1"/>
  <c r="F195" i="5"/>
  <c r="H193" i="7" s="1"/>
  <c r="N194" i="1"/>
  <c r="N195" i="5" s="1"/>
  <c r="C197" i="1"/>
  <c r="C198" i="3"/>
  <c r="G196" i="5"/>
  <c r="G194" i="7" s="1"/>
  <c r="O195" i="1"/>
  <c r="O196" i="5" s="1"/>
  <c r="H195" i="5"/>
  <c r="F193" i="7" s="1"/>
  <c r="P194" i="1"/>
  <c r="P195" i="5" s="1"/>
  <c r="G196" i="1"/>
  <c r="I196" i="1"/>
  <c r="B196" i="1"/>
  <c r="C197" i="5"/>
  <c r="C195" i="7" s="1"/>
  <c r="K196" i="1"/>
  <c r="K197" i="5" s="1"/>
  <c r="K195" i="7" l="1"/>
  <c r="M195" i="7"/>
  <c r="I197" i="5"/>
  <c r="E195" i="7" s="1"/>
  <c r="Q196" i="1"/>
  <c r="Q197" i="5" s="1"/>
  <c r="F196" i="5"/>
  <c r="H194" i="7" s="1"/>
  <c r="N195" i="1"/>
  <c r="N196" i="5" s="1"/>
  <c r="G197" i="5"/>
  <c r="G195" i="7" s="1"/>
  <c r="O196" i="1"/>
  <c r="O197" i="5" s="1"/>
  <c r="H196" i="5"/>
  <c r="F194" i="7" s="1"/>
  <c r="P195" i="1"/>
  <c r="P196" i="5" s="1"/>
  <c r="C198" i="1"/>
  <c r="C199" i="3"/>
  <c r="H196" i="1"/>
  <c r="F196" i="1"/>
  <c r="B197" i="5"/>
  <c r="D195" i="7" s="1"/>
  <c r="N195" i="7" s="1"/>
  <c r="J196" i="1"/>
  <c r="J197" i="5" s="1"/>
  <c r="G197" i="1"/>
  <c r="B197" i="1"/>
  <c r="I197" i="1"/>
  <c r="C198" i="5"/>
  <c r="C196" i="7" s="1"/>
  <c r="K197" i="1"/>
  <c r="K198" i="5" s="1"/>
  <c r="K196" i="7" l="1"/>
  <c r="M196" i="7"/>
  <c r="H197" i="5"/>
  <c r="F195" i="7" s="1"/>
  <c r="P196" i="1"/>
  <c r="P197" i="5" s="1"/>
  <c r="G198" i="1"/>
  <c r="I198" i="1"/>
  <c r="B198" i="1"/>
  <c r="C199" i="5"/>
  <c r="C197" i="7" s="1"/>
  <c r="K198" i="1"/>
  <c r="K199" i="5" s="1"/>
  <c r="H197" i="1"/>
  <c r="F197" i="1"/>
  <c r="B198" i="5"/>
  <c r="D196" i="7" s="1"/>
  <c r="N196" i="7" s="1"/>
  <c r="J197" i="1"/>
  <c r="J198" i="5" s="1"/>
  <c r="F197" i="5"/>
  <c r="H195" i="7" s="1"/>
  <c r="N196" i="1"/>
  <c r="N197" i="5" s="1"/>
  <c r="C199" i="1"/>
  <c r="C200" i="3"/>
  <c r="G198" i="5"/>
  <c r="G196" i="7" s="1"/>
  <c r="O197" i="1"/>
  <c r="O198" i="5" s="1"/>
  <c r="I198" i="5"/>
  <c r="E196" i="7" s="1"/>
  <c r="Q197" i="1"/>
  <c r="Q198" i="5" s="1"/>
  <c r="K197" i="7" l="1"/>
  <c r="M197" i="7"/>
  <c r="H198" i="5"/>
  <c r="F196" i="7" s="1"/>
  <c r="P197" i="1"/>
  <c r="P198" i="5" s="1"/>
  <c r="I199" i="5"/>
  <c r="E197" i="7" s="1"/>
  <c r="Q198" i="1"/>
  <c r="Q199" i="5" s="1"/>
  <c r="C200" i="1"/>
  <c r="C201" i="3"/>
  <c r="G199" i="5"/>
  <c r="G197" i="7" s="1"/>
  <c r="O198" i="1"/>
  <c r="O199" i="5" s="1"/>
  <c r="G199" i="1"/>
  <c r="B199" i="1"/>
  <c r="I199" i="1"/>
  <c r="C200" i="5"/>
  <c r="C198" i="7" s="1"/>
  <c r="K199" i="1"/>
  <c r="K200" i="5" s="1"/>
  <c r="F198" i="5"/>
  <c r="H196" i="7" s="1"/>
  <c r="N197" i="1"/>
  <c r="N198" i="5" s="1"/>
  <c r="H198" i="1"/>
  <c r="F198" i="1"/>
  <c r="B199" i="5"/>
  <c r="D197" i="7" s="1"/>
  <c r="N197" i="7" s="1"/>
  <c r="J198" i="1"/>
  <c r="J199" i="5" s="1"/>
  <c r="K198" i="7" l="1"/>
  <c r="M198" i="7"/>
  <c r="H199" i="1"/>
  <c r="F199" i="1"/>
  <c r="B200" i="5"/>
  <c r="D198" i="7" s="1"/>
  <c r="N198" i="7" s="1"/>
  <c r="J199" i="1"/>
  <c r="J200" i="5" s="1"/>
  <c r="H199" i="5"/>
  <c r="F197" i="7" s="1"/>
  <c r="P198" i="1"/>
  <c r="P199" i="5" s="1"/>
  <c r="C201" i="1"/>
  <c r="C202" i="3"/>
  <c r="I200" i="5"/>
  <c r="E198" i="7" s="1"/>
  <c r="Q199" i="1"/>
  <c r="Q200" i="5" s="1"/>
  <c r="F199" i="5"/>
  <c r="H197" i="7" s="1"/>
  <c r="N198" i="1"/>
  <c r="N199" i="5" s="1"/>
  <c r="G200" i="5"/>
  <c r="G198" i="7" s="1"/>
  <c r="O199" i="1"/>
  <c r="O200" i="5" s="1"/>
  <c r="G200" i="1"/>
  <c r="I200" i="1"/>
  <c r="B200" i="1"/>
  <c r="C201" i="5"/>
  <c r="C199" i="7" s="1"/>
  <c r="K200" i="1"/>
  <c r="K201" i="5" s="1"/>
  <c r="K199" i="7" l="1"/>
  <c r="M199" i="7"/>
  <c r="I201" i="5"/>
  <c r="E199" i="7" s="1"/>
  <c r="Q200" i="1"/>
  <c r="Q201" i="5" s="1"/>
  <c r="C202" i="1"/>
  <c r="C203" i="3"/>
  <c r="G201" i="1"/>
  <c r="B201" i="1"/>
  <c r="I201" i="1"/>
  <c r="C202" i="5"/>
  <c r="C200" i="7" s="1"/>
  <c r="K201" i="1"/>
  <c r="K202" i="5" s="1"/>
  <c r="F200" i="5"/>
  <c r="H198" i="7" s="1"/>
  <c r="N199" i="1"/>
  <c r="N200" i="5" s="1"/>
  <c r="G201" i="5"/>
  <c r="G199" i="7" s="1"/>
  <c r="O200" i="1"/>
  <c r="O201" i="5" s="1"/>
  <c r="H200" i="1"/>
  <c r="F200" i="1"/>
  <c r="B201" i="5"/>
  <c r="D199" i="7" s="1"/>
  <c r="N199" i="7" s="1"/>
  <c r="J200" i="1"/>
  <c r="J201" i="5" s="1"/>
  <c r="H200" i="5"/>
  <c r="F198" i="7" s="1"/>
  <c r="P199" i="1"/>
  <c r="P200" i="5" s="1"/>
  <c r="K200" i="7" l="1"/>
  <c r="M200" i="7"/>
  <c r="C203" i="1"/>
  <c r="C204" i="3"/>
  <c r="I202" i="5"/>
  <c r="E200" i="7" s="1"/>
  <c r="Q201" i="1"/>
  <c r="Q202" i="5" s="1"/>
  <c r="G202" i="1"/>
  <c r="I202" i="1"/>
  <c r="B202" i="1"/>
  <c r="C203" i="5"/>
  <c r="C201" i="7" s="1"/>
  <c r="K202" i="1"/>
  <c r="K203" i="5" s="1"/>
  <c r="H201" i="1"/>
  <c r="F201" i="1"/>
  <c r="B202" i="5"/>
  <c r="D200" i="7" s="1"/>
  <c r="N200" i="7" s="1"/>
  <c r="J201" i="1"/>
  <c r="J202" i="5" s="1"/>
  <c r="F201" i="5"/>
  <c r="H199" i="7" s="1"/>
  <c r="N200" i="1"/>
  <c r="N201" i="5" s="1"/>
  <c r="H201" i="5"/>
  <c r="F199" i="7" s="1"/>
  <c r="P200" i="1"/>
  <c r="P201" i="5" s="1"/>
  <c r="G202" i="5"/>
  <c r="G200" i="7" s="1"/>
  <c r="O201" i="1"/>
  <c r="O202" i="5" s="1"/>
  <c r="K201" i="7" l="1"/>
  <c r="M201" i="7"/>
  <c r="I203" i="5"/>
  <c r="E201" i="7" s="1"/>
  <c r="Q202" i="1"/>
  <c r="Q203" i="5" s="1"/>
  <c r="C204" i="1"/>
  <c r="C205" i="3"/>
  <c r="F202" i="5"/>
  <c r="H200" i="7" s="1"/>
  <c r="N201" i="1"/>
  <c r="N202" i="5" s="1"/>
  <c r="H202" i="1"/>
  <c r="F202" i="1"/>
  <c r="B203" i="5"/>
  <c r="D201" i="7" s="1"/>
  <c r="N201" i="7" s="1"/>
  <c r="J202" i="1"/>
  <c r="J203" i="5" s="1"/>
  <c r="H202" i="5"/>
  <c r="F200" i="7" s="1"/>
  <c r="P201" i="1"/>
  <c r="P202" i="5" s="1"/>
  <c r="G203" i="5"/>
  <c r="G201" i="7" s="1"/>
  <c r="O202" i="1"/>
  <c r="O203" i="5" s="1"/>
  <c r="G203" i="1"/>
  <c r="B203" i="1"/>
  <c r="I203" i="1"/>
  <c r="C204" i="5"/>
  <c r="C202" i="7" s="1"/>
  <c r="K203" i="1"/>
  <c r="K204" i="5" s="1"/>
  <c r="K202" i="7" l="1"/>
  <c r="M202" i="7"/>
  <c r="I204" i="5"/>
  <c r="E202" i="7" s="1"/>
  <c r="Q203" i="1"/>
  <c r="Q204" i="5" s="1"/>
  <c r="H203" i="1"/>
  <c r="F203" i="1"/>
  <c r="B204" i="5"/>
  <c r="D202" i="7" s="1"/>
  <c r="N202" i="7" s="1"/>
  <c r="J203" i="1"/>
  <c r="J204" i="5" s="1"/>
  <c r="F203" i="5"/>
  <c r="H201" i="7" s="1"/>
  <c r="N202" i="1"/>
  <c r="N203" i="5" s="1"/>
  <c r="C205" i="1"/>
  <c r="C206" i="3"/>
  <c r="H203" i="5"/>
  <c r="F201" i="7" s="1"/>
  <c r="P202" i="1"/>
  <c r="P203" i="5" s="1"/>
  <c r="G204" i="1"/>
  <c r="I204" i="1"/>
  <c r="B204" i="1"/>
  <c r="C205" i="5"/>
  <c r="C203" i="7" s="1"/>
  <c r="K204" i="1"/>
  <c r="K205" i="5" s="1"/>
  <c r="G204" i="5"/>
  <c r="G202" i="7" s="1"/>
  <c r="O203" i="1"/>
  <c r="O204" i="5" s="1"/>
  <c r="K203" i="7" l="1"/>
  <c r="M203" i="7"/>
  <c r="F204" i="5"/>
  <c r="H202" i="7" s="1"/>
  <c r="N203" i="1"/>
  <c r="N204" i="5" s="1"/>
  <c r="H204" i="5"/>
  <c r="F202" i="7" s="1"/>
  <c r="P203" i="1"/>
  <c r="P204" i="5" s="1"/>
  <c r="I205" i="5"/>
  <c r="E203" i="7" s="1"/>
  <c r="Q204" i="1"/>
  <c r="Q205" i="5" s="1"/>
  <c r="C206" i="1"/>
  <c r="C207" i="3"/>
  <c r="H204" i="1"/>
  <c r="F204" i="1"/>
  <c r="B205" i="5"/>
  <c r="D203" i="7" s="1"/>
  <c r="N203" i="7" s="1"/>
  <c r="J204" i="1"/>
  <c r="J205" i="5" s="1"/>
  <c r="G205" i="5"/>
  <c r="G203" i="7" s="1"/>
  <c r="O204" i="1"/>
  <c r="O205" i="5" s="1"/>
  <c r="G205" i="1"/>
  <c r="I205" i="1"/>
  <c r="B205" i="1"/>
  <c r="C206" i="5"/>
  <c r="C204" i="7" s="1"/>
  <c r="K205" i="1"/>
  <c r="K206" i="5" s="1"/>
  <c r="K204" i="7" l="1"/>
  <c r="M204" i="7"/>
  <c r="G206" i="5"/>
  <c r="G204" i="7" s="1"/>
  <c r="O205" i="1"/>
  <c r="O206" i="5" s="1"/>
  <c r="G206" i="1"/>
  <c r="I206" i="1"/>
  <c r="B206" i="1"/>
  <c r="C207" i="5"/>
  <c r="C205" i="7" s="1"/>
  <c r="K206" i="1"/>
  <c r="K207" i="5" s="1"/>
  <c r="F205" i="5"/>
  <c r="H203" i="7" s="1"/>
  <c r="N204" i="1"/>
  <c r="N205" i="5" s="1"/>
  <c r="I206" i="5"/>
  <c r="E204" i="7" s="1"/>
  <c r="Q205" i="1"/>
  <c r="Q206" i="5" s="1"/>
  <c r="C207" i="1"/>
  <c r="C208" i="3"/>
  <c r="F205" i="1"/>
  <c r="H205" i="1"/>
  <c r="B206" i="5"/>
  <c r="D204" i="7" s="1"/>
  <c r="N204" i="7" s="1"/>
  <c r="J205" i="1"/>
  <c r="J206" i="5" s="1"/>
  <c r="H205" i="5"/>
  <c r="F203" i="7" s="1"/>
  <c r="P204" i="1"/>
  <c r="P205" i="5" s="1"/>
  <c r="K205" i="7" l="1"/>
  <c r="M205" i="7"/>
  <c r="F206" i="5"/>
  <c r="H204" i="7" s="1"/>
  <c r="N205" i="1"/>
  <c r="N206" i="5" s="1"/>
  <c r="G207" i="1"/>
  <c r="B207" i="1"/>
  <c r="I207" i="1"/>
  <c r="C208" i="5"/>
  <c r="C206" i="7" s="1"/>
  <c r="K207" i="1"/>
  <c r="K208" i="5" s="1"/>
  <c r="I207" i="5"/>
  <c r="E205" i="7" s="1"/>
  <c r="Q206" i="1"/>
  <c r="Q207" i="5" s="1"/>
  <c r="G207" i="5"/>
  <c r="G205" i="7" s="1"/>
  <c r="O206" i="1"/>
  <c r="O207" i="5" s="1"/>
  <c r="H206" i="5"/>
  <c r="F204" i="7" s="1"/>
  <c r="P205" i="1"/>
  <c r="P206" i="5" s="1"/>
  <c r="C208" i="1"/>
  <c r="C209" i="3"/>
  <c r="F206" i="1"/>
  <c r="H206" i="1"/>
  <c r="B207" i="5"/>
  <c r="D205" i="7" s="1"/>
  <c r="N205" i="7" s="1"/>
  <c r="J206" i="1"/>
  <c r="J207" i="5" s="1"/>
  <c r="K206" i="7" l="1"/>
  <c r="M206" i="7"/>
  <c r="F207" i="5"/>
  <c r="H205" i="7" s="1"/>
  <c r="N206" i="1"/>
  <c r="N207" i="5" s="1"/>
  <c r="F207" i="1"/>
  <c r="H207" i="1"/>
  <c r="B208" i="5"/>
  <c r="D206" i="7" s="1"/>
  <c r="N206" i="7" s="1"/>
  <c r="J207" i="1"/>
  <c r="J208" i="5" s="1"/>
  <c r="C209" i="1"/>
  <c r="C210" i="3"/>
  <c r="G208" i="5"/>
  <c r="G206" i="7" s="1"/>
  <c r="O207" i="1"/>
  <c r="O208" i="5" s="1"/>
  <c r="G208" i="1"/>
  <c r="I208" i="1"/>
  <c r="B208" i="1"/>
  <c r="C209" i="5"/>
  <c r="C207" i="7" s="1"/>
  <c r="K208" i="1"/>
  <c r="K209" i="5" s="1"/>
  <c r="H207" i="5"/>
  <c r="F205" i="7" s="1"/>
  <c r="P206" i="1"/>
  <c r="P207" i="5" s="1"/>
  <c r="I208" i="5"/>
  <c r="E206" i="7" s="1"/>
  <c r="Q207" i="1"/>
  <c r="Q208" i="5" s="1"/>
  <c r="K207" i="7" l="1"/>
  <c r="M207" i="7"/>
  <c r="I209" i="5"/>
  <c r="E207" i="7" s="1"/>
  <c r="Q208" i="1"/>
  <c r="Q209" i="5" s="1"/>
  <c r="C210" i="1"/>
  <c r="C211" i="3"/>
  <c r="H208" i="5"/>
  <c r="F206" i="7" s="1"/>
  <c r="P207" i="1"/>
  <c r="P208" i="5" s="1"/>
  <c r="G209" i="5"/>
  <c r="G207" i="7" s="1"/>
  <c r="O208" i="1"/>
  <c r="O209" i="5" s="1"/>
  <c r="G209" i="1"/>
  <c r="I209" i="1"/>
  <c r="B209" i="1"/>
  <c r="C210" i="5"/>
  <c r="C208" i="7" s="1"/>
  <c r="K209" i="1"/>
  <c r="K210" i="5" s="1"/>
  <c r="F208" i="5"/>
  <c r="H206" i="7" s="1"/>
  <c r="N207" i="1"/>
  <c r="N208" i="5" s="1"/>
  <c r="H208" i="1"/>
  <c r="F208" i="1"/>
  <c r="B209" i="5"/>
  <c r="D207" i="7" s="1"/>
  <c r="N207" i="7" s="1"/>
  <c r="J208" i="1"/>
  <c r="J209" i="5" s="1"/>
  <c r="K208" i="7" l="1"/>
  <c r="M208" i="7"/>
  <c r="F209" i="1"/>
  <c r="H209" i="1"/>
  <c r="B210" i="5"/>
  <c r="D208" i="7" s="1"/>
  <c r="N208" i="7" s="1"/>
  <c r="J209" i="1"/>
  <c r="J210" i="5" s="1"/>
  <c r="H209" i="5"/>
  <c r="F207" i="7" s="1"/>
  <c r="P208" i="1"/>
  <c r="P209" i="5" s="1"/>
  <c r="C211" i="1"/>
  <c r="C212" i="3"/>
  <c r="G210" i="1"/>
  <c r="I210" i="1"/>
  <c r="B210" i="1"/>
  <c r="C211" i="5"/>
  <c r="C209" i="7" s="1"/>
  <c r="K210" i="1"/>
  <c r="K211" i="5" s="1"/>
  <c r="I210" i="5"/>
  <c r="E208" i="7" s="1"/>
  <c r="Q209" i="1"/>
  <c r="Q210" i="5" s="1"/>
  <c r="F209" i="5"/>
  <c r="H207" i="7" s="1"/>
  <c r="N208" i="1"/>
  <c r="N209" i="5" s="1"/>
  <c r="G210" i="5"/>
  <c r="G208" i="7" s="1"/>
  <c r="O209" i="1"/>
  <c r="O210" i="5" s="1"/>
  <c r="K209" i="7" l="1"/>
  <c r="M209" i="7"/>
  <c r="C212" i="1"/>
  <c r="C213" i="3"/>
  <c r="F210" i="1"/>
  <c r="H210" i="1"/>
  <c r="B211" i="5"/>
  <c r="D209" i="7" s="1"/>
  <c r="N209" i="7" s="1"/>
  <c r="J210" i="1"/>
  <c r="J211" i="5" s="1"/>
  <c r="G211" i="1"/>
  <c r="B211" i="1"/>
  <c r="I211" i="1"/>
  <c r="C212" i="5"/>
  <c r="C210" i="7" s="1"/>
  <c r="K211" i="1"/>
  <c r="K212" i="5" s="1"/>
  <c r="I211" i="5"/>
  <c r="E209" i="7" s="1"/>
  <c r="Q210" i="1"/>
  <c r="Q211" i="5" s="1"/>
  <c r="H210" i="5"/>
  <c r="F208" i="7" s="1"/>
  <c r="P209" i="1"/>
  <c r="P210" i="5" s="1"/>
  <c r="G211" i="5"/>
  <c r="G209" i="7" s="1"/>
  <c r="O210" i="1"/>
  <c r="O211" i="5" s="1"/>
  <c r="F210" i="5"/>
  <c r="H208" i="7" s="1"/>
  <c r="N209" i="1"/>
  <c r="N210" i="5" s="1"/>
  <c r="K210" i="7" l="1"/>
  <c r="M210" i="7"/>
  <c r="F211" i="1"/>
  <c r="H211" i="1"/>
  <c r="B212" i="5"/>
  <c r="D210" i="7" s="1"/>
  <c r="N210" i="7" s="1"/>
  <c r="J211" i="1"/>
  <c r="J212" i="5" s="1"/>
  <c r="H211" i="5"/>
  <c r="F209" i="7" s="1"/>
  <c r="P210" i="1"/>
  <c r="P211" i="5" s="1"/>
  <c r="G212" i="5"/>
  <c r="G210" i="7" s="1"/>
  <c r="O211" i="1"/>
  <c r="O212" i="5" s="1"/>
  <c r="F211" i="5"/>
  <c r="H209" i="7" s="1"/>
  <c r="N210" i="1"/>
  <c r="N211" i="5" s="1"/>
  <c r="C213" i="1"/>
  <c r="C214" i="3"/>
  <c r="I212" i="5"/>
  <c r="E210" i="7" s="1"/>
  <c r="Q211" i="1"/>
  <c r="Q212" i="5" s="1"/>
  <c r="G212" i="1"/>
  <c r="I212" i="1"/>
  <c r="B212" i="1"/>
  <c r="C213" i="5"/>
  <c r="C211" i="7" s="1"/>
  <c r="K212" i="1"/>
  <c r="K213" i="5" s="1"/>
  <c r="K211" i="7" l="1"/>
  <c r="M211" i="7"/>
  <c r="I213" i="5"/>
  <c r="E211" i="7" s="1"/>
  <c r="Q212" i="1"/>
  <c r="Q213" i="5" s="1"/>
  <c r="C214" i="1"/>
  <c r="C215" i="3"/>
  <c r="G213" i="1"/>
  <c r="I213" i="1"/>
  <c r="B213" i="1"/>
  <c r="C214" i="5"/>
  <c r="C212" i="7" s="1"/>
  <c r="K213" i="1"/>
  <c r="K214" i="5" s="1"/>
  <c r="H212" i="5"/>
  <c r="F210" i="7" s="1"/>
  <c r="P211" i="1"/>
  <c r="P212" i="5" s="1"/>
  <c r="G213" i="5"/>
  <c r="G211" i="7" s="1"/>
  <c r="O212" i="1"/>
  <c r="O213" i="5" s="1"/>
  <c r="H212" i="1"/>
  <c r="F212" i="1"/>
  <c r="B213" i="5"/>
  <c r="D211" i="7" s="1"/>
  <c r="N211" i="7" s="1"/>
  <c r="J212" i="1"/>
  <c r="J213" i="5" s="1"/>
  <c r="F212" i="5"/>
  <c r="H210" i="7" s="1"/>
  <c r="N211" i="1"/>
  <c r="N212" i="5" s="1"/>
  <c r="K212" i="7" l="1"/>
  <c r="M212" i="7"/>
  <c r="C215" i="1"/>
  <c r="C216" i="3"/>
  <c r="F213" i="5"/>
  <c r="H211" i="7" s="1"/>
  <c r="N212" i="1"/>
  <c r="N213" i="5" s="1"/>
  <c r="F213" i="1"/>
  <c r="H213" i="1"/>
  <c r="B214" i="5"/>
  <c r="D212" i="7" s="1"/>
  <c r="N212" i="7" s="1"/>
  <c r="J213" i="1"/>
  <c r="J214" i="5" s="1"/>
  <c r="G214" i="1"/>
  <c r="I214" i="1"/>
  <c r="B214" i="1"/>
  <c r="C215" i="5"/>
  <c r="C213" i="7" s="1"/>
  <c r="K214" i="1"/>
  <c r="K215" i="5" s="1"/>
  <c r="I214" i="5"/>
  <c r="E212" i="7" s="1"/>
  <c r="Q213" i="1"/>
  <c r="Q214" i="5" s="1"/>
  <c r="H213" i="5"/>
  <c r="F211" i="7" s="1"/>
  <c r="P212" i="1"/>
  <c r="P213" i="5" s="1"/>
  <c r="G214" i="5"/>
  <c r="G212" i="7" s="1"/>
  <c r="O213" i="1"/>
  <c r="O214" i="5" s="1"/>
  <c r="K213" i="7" l="1"/>
  <c r="M213" i="7"/>
  <c r="I215" i="5"/>
  <c r="E213" i="7" s="1"/>
  <c r="Q214" i="1"/>
  <c r="Q215" i="5" s="1"/>
  <c r="H214" i="5"/>
  <c r="F212" i="7" s="1"/>
  <c r="P213" i="1"/>
  <c r="P214" i="5" s="1"/>
  <c r="C216" i="1"/>
  <c r="C217" i="3"/>
  <c r="F214" i="1"/>
  <c r="H214" i="1"/>
  <c r="B215" i="5"/>
  <c r="D213" i="7" s="1"/>
  <c r="N213" i="7" s="1"/>
  <c r="J214" i="1"/>
  <c r="J215" i="5" s="1"/>
  <c r="G215" i="5"/>
  <c r="G213" i="7" s="1"/>
  <c r="O214" i="1"/>
  <c r="O215" i="5" s="1"/>
  <c r="F214" i="5"/>
  <c r="H212" i="7" s="1"/>
  <c r="N213" i="1"/>
  <c r="N214" i="5" s="1"/>
  <c r="G215" i="1"/>
  <c r="B215" i="1"/>
  <c r="I215" i="1"/>
  <c r="C216" i="5"/>
  <c r="C214" i="7" s="1"/>
  <c r="K215" i="1"/>
  <c r="K216" i="5" s="1"/>
  <c r="K214" i="7" l="1"/>
  <c r="M214" i="7"/>
  <c r="G216" i="5"/>
  <c r="G214" i="7" s="1"/>
  <c r="O215" i="1"/>
  <c r="O216" i="5" s="1"/>
  <c r="F215" i="1"/>
  <c r="H215" i="1"/>
  <c r="B216" i="5"/>
  <c r="D214" i="7" s="1"/>
  <c r="N214" i="7" s="1"/>
  <c r="J215" i="1"/>
  <c r="J216" i="5" s="1"/>
  <c r="H215" i="5"/>
  <c r="F213" i="7" s="1"/>
  <c r="P214" i="1"/>
  <c r="P215" i="5" s="1"/>
  <c r="C217" i="1"/>
  <c r="C218" i="3"/>
  <c r="F215" i="5"/>
  <c r="H213" i="7" s="1"/>
  <c r="N214" i="1"/>
  <c r="N215" i="5" s="1"/>
  <c r="I216" i="5"/>
  <c r="E214" i="7" s="1"/>
  <c r="Q215" i="1"/>
  <c r="Q216" i="5" s="1"/>
  <c r="G216" i="1"/>
  <c r="I216" i="1"/>
  <c r="B216" i="1"/>
  <c r="C217" i="5"/>
  <c r="C215" i="7" s="1"/>
  <c r="K216" i="1"/>
  <c r="K217" i="5" s="1"/>
  <c r="K215" i="7" l="1"/>
  <c r="M215" i="7"/>
  <c r="I217" i="5"/>
  <c r="E215" i="7" s="1"/>
  <c r="Q216" i="1"/>
  <c r="Q217" i="5" s="1"/>
  <c r="H216" i="5"/>
  <c r="F214" i="7" s="1"/>
  <c r="P215" i="1"/>
  <c r="P216" i="5" s="1"/>
  <c r="F216" i="5"/>
  <c r="H214" i="7" s="1"/>
  <c r="N215" i="1"/>
  <c r="N216" i="5" s="1"/>
  <c r="G217" i="5"/>
  <c r="G215" i="7" s="1"/>
  <c r="O216" i="1"/>
  <c r="O217" i="5" s="1"/>
  <c r="C218" i="1"/>
  <c r="C219" i="3"/>
  <c r="H216" i="1"/>
  <c r="F216" i="1"/>
  <c r="B217" i="5"/>
  <c r="D215" i="7" s="1"/>
  <c r="N215" i="7" s="1"/>
  <c r="J216" i="1"/>
  <c r="J217" i="5" s="1"/>
  <c r="G217" i="1"/>
  <c r="I217" i="1"/>
  <c r="B217" i="1"/>
  <c r="C218" i="5"/>
  <c r="C216" i="7" s="1"/>
  <c r="K217" i="1"/>
  <c r="K218" i="5" s="1"/>
  <c r="K216" i="7" l="1"/>
  <c r="M216" i="7"/>
  <c r="H217" i="5"/>
  <c r="F215" i="7" s="1"/>
  <c r="P216" i="1"/>
  <c r="P217" i="5" s="1"/>
  <c r="I218" i="5"/>
  <c r="E216" i="7" s="1"/>
  <c r="Q217" i="1"/>
  <c r="Q218" i="5" s="1"/>
  <c r="F217" i="5"/>
  <c r="H215" i="7" s="1"/>
  <c r="N216" i="1"/>
  <c r="N217" i="5" s="1"/>
  <c r="G218" i="5"/>
  <c r="G216" i="7" s="1"/>
  <c r="O217" i="1"/>
  <c r="O218" i="5" s="1"/>
  <c r="C219" i="1"/>
  <c r="C220" i="3"/>
  <c r="F217" i="1"/>
  <c r="H217" i="1"/>
  <c r="B218" i="5"/>
  <c r="D216" i="7" s="1"/>
  <c r="N216" i="7" s="1"/>
  <c r="J217" i="1"/>
  <c r="J218" i="5" s="1"/>
  <c r="G218" i="1"/>
  <c r="I218" i="1"/>
  <c r="B218" i="1"/>
  <c r="C219" i="5"/>
  <c r="C217" i="7" s="1"/>
  <c r="K218" i="1"/>
  <c r="K219" i="5" s="1"/>
  <c r="K217" i="7" l="1"/>
  <c r="M217" i="7"/>
  <c r="I219" i="5"/>
  <c r="E217" i="7" s="1"/>
  <c r="Q218" i="1"/>
  <c r="Q219" i="5" s="1"/>
  <c r="H218" i="5"/>
  <c r="F216" i="7" s="1"/>
  <c r="P217" i="1"/>
  <c r="P218" i="5" s="1"/>
  <c r="F218" i="5"/>
  <c r="H216" i="7" s="1"/>
  <c r="N217" i="1"/>
  <c r="N218" i="5" s="1"/>
  <c r="G219" i="5"/>
  <c r="G217" i="7" s="1"/>
  <c r="O218" i="1"/>
  <c r="O219" i="5" s="1"/>
  <c r="C220" i="1"/>
  <c r="C221" i="3"/>
  <c r="F218" i="1"/>
  <c r="H218" i="1"/>
  <c r="B219" i="5"/>
  <c r="D217" i="7" s="1"/>
  <c r="N217" i="7" s="1"/>
  <c r="J218" i="1"/>
  <c r="J219" i="5" s="1"/>
  <c r="G219" i="1"/>
  <c r="B219" i="1"/>
  <c r="I219" i="1"/>
  <c r="C220" i="5"/>
  <c r="C218" i="7" s="1"/>
  <c r="K219" i="1"/>
  <c r="K220" i="5" s="1"/>
  <c r="K218" i="7" l="1"/>
  <c r="M218" i="7"/>
  <c r="G220" i="5"/>
  <c r="G218" i="7" s="1"/>
  <c r="O219" i="1"/>
  <c r="O220" i="5" s="1"/>
  <c r="F219" i="1"/>
  <c r="H219" i="1"/>
  <c r="B220" i="5"/>
  <c r="D218" i="7" s="1"/>
  <c r="N218" i="7" s="1"/>
  <c r="J219" i="1"/>
  <c r="J220" i="5" s="1"/>
  <c r="H219" i="5"/>
  <c r="F217" i="7" s="1"/>
  <c r="P218" i="1"/>
  <c r="P219" i="5" s="1"/>
  <c r="F219" i="5"/>
  <c r="H217" i="7" s="1"/>
  <c r="N218" i="1"/>
  <c r="N219" i="5" s="1"/>
  <c r="C221" i="1"/>
  <c r="C222" i="3"/>
  <c r="I220" i="5"/>
  <c r="E218" i="7" s="1"/>
  <c r="Q219" i="1"/>
  <c r="Q220" i="5" s="1"/>
  <c r="G220" i="1"/>
  <c r="I220" i="1"/>
  <c r="B220" i="1"/>
  <c r="C221" i="5"/>
  <c r="C219" i="7" s="1"/>
  <c r="K220" i="1"/>
  <c r="K221" i="5" s="1"/>
  <c r="K219" i="7" l="1"/>
  <c r="M219" i="7"/>
  <c r="I221" i="5"/>
  <c r="E219" i="7" s="1"/>
  <c r="Q220" i="1"/>
  <c r="Q221" i="5" s="1"/>
  <c r="C222" i="1"/>
  <c r="B222" i="1" s="1"/>
  <c r="C223" i="3"/>
  <c r="H220" i="5"/>
  <c r="F218" i="7" s="1"/>
  <c r="P219" i="1"/>
  <c r="P220" i="5" s="1"/>
  <c r="G221" i="5"/>
  <c r="G219" i="7" s="1"/>
  <c r="O220" i="1"/>
  <c r="O221" i="5" s="1"/>
  <c r="G221" i="1"/>
  <c r="I221" i="1"/>
  <c r="B221" i="1"/>
  <c r="C222" i="5"/>
  <c r="C220" i="7" s="1"/>
  <c r="K221" i="1"/>
  <c r="K222" i="5" s="1"/>
  <c r="F220" i="5"/>
  <c r="H218" i="7" s="1"/>
  <c r="N219" i="1"/>
  <c r="N220" i="5" s="1"/>
  <c r="H220" i="1"/>
  <c r="F220" i="1"/>
  <c r="B221" i="5"/>
  <c r="D219" i="7" s="1"/>
  <c r="N219" i="7" s="1"/>
  <c r="J220" i="1"/>
  <c r="J221" i="5" s="1"/>
  <c r="K220" i="7" l="1"/>
  <c r="M220" i="7"/>
  <c r="F221" i="1"/>
  <c r="H221" i="1"/>
  <c r="B222" i="5"/>
  <c r="D220" i="7" s="1"/>
  <c r="N220" i="7" s="1"/>
  <c r="J221" i="1"/>
  <c r="J222" i="5" s="1"/>
  <c r="H221" i="5"/>
  <c r="F219" i="7" s="1"/>
  <c r="P220" i="1"/>
  <c r="P221" i="5" s="1"/>
  <c r="C223" i="1"/>
  <c r="C224" i="3"/>
  <c r="G222" i="1"/>
  <c r="I222" i="1"/>
  <c r="C223" i="5"/>
  <c r="C221" i="7" s="1"/>
  <c r="K222" i="1"/>
  <c r="K223" i="5" s="1"/>
  <c r="I222" i="5"/>
  <c r="E220" i="7" s="1"/>
  <c r="Q221" i="1"/>
  <c r="Q222" i="5" s="1"/>
  <c r="F221" i="5"/>
  <c r="H219" i="7" s="1"/>
  <c r="N220" i="1"/>
  <c r="N221" i="5" s="1"/>
  <c r="G222" i="5"/>
  <c r="G220" i="7" s="1"/>
  <c r="O221" i="1"/>
  <c r="O222" i="5" s="1"/>
  <c r="K221" i="7" l="1"/>
  <c r="M221" i="7"/>
  <c r="F222" i="1"/>
  <c r="H222" i="1"/>
  <c r="B223" i="5"/>
  <c r="D221" i="7" s="1"/>
  <c r="N221" i="7" s="1"/>
  <c r="J222" i="1"/>
  <c r="J223" i="5" s="1"/>
  <c r="C224" i="1"/>
  <c r="C225" i="3"/>
  <c r="G223" i="1"/>
  <c r="B223" i="1"/>
  <c r="I223" i="1"/>
  <c r="C224" i="5"/>
  <c r="C222" i="7" s="1"/>
  <c r="K223" i="1"/>
  <c r="K224" i="5" s="1"/>
  <c r="I223" i="5"/>
  <c r="E221" i="7" s="1"/>
  <c r="Q222" i="1"/>
  <c r="Q223" i="5" s="1"/>
  <c r="H222" i="5"/>
  <c r="F220" i="7" s="1"/>
  <c r="P221" i="1"/>
  <c r="P222" i="5" s="1"/>
  <c r="G223" i="5"/>
  <c r="G221" i="7" s="1"/>
  <c r="O222" i="1"/>
  <c r="O223" i="5" s="1"/>
  <c r="F222" i="5"/>
  <c r="H220" i="7" s="1"/>
  <c r="N221" i="1"/>
  <c r="N222" i="5" s="1"/>
  <c r="K222" i="7" l="1"/>
  <c r="M222" i="7"/>
  <c r="F223" i="1"/>
  <c r="H223" i="1"/>
  <c r="B224" i="5"/>
  <c r="D222" i="7" s="1"/>
  <c r="N222" i="7" s="1"/>
  <c r="J223" i="1"/>
  <c r="J224" i="5" s="1"/>
  <c r="G224" i="5"/>
  <c r="G222" i="7" s="1"/>
  <c r="O223" i="1"/>
  <c r="O224" i="5" s="1"/>
  <c r="C225" i="1"/>
  <c r="C226" i="3"/>
  <c r="H223" i="5"/>
  <c r="F221" i="7" s="1"/>
  <c r="P222" i="1"/>
  <c r="P223" i="5" s="1"/>
  <c r="I224" i="5"/>
  <c r="E222" i="7" s="1"/>
  <c r="Q223" i="1"/>
  <c r="Q224" i="5" s="1"/>
  <c r="G224" i="1"/>
  <c r="I224" i="1"/>
  <c r="B224" i="1"/>
  <c r="C225" i="5"/>
  <c r="C223" i="7" s="1"/>
  <c r="K224" i="1"/>
  <c r="K225" i="5" s="1"/>
  <c r="F223" i="5"/>
  <c r="H221" i="7" s="1"/>
  <c r="N222" i="1"/>
  <c r="N223" i="5" s="1"/>
  <c r="K223" i="7" l="1"/>
  <c r="M223" i="7"/>
  <c r="I225" i="5"/>
  <c r="E223" i="7" s="1"/>
  <c r="Q224" i="1"/>
  <c r="Q225" i="5" s="1"/>
  <c r="H224" i="5"/>
  <c r="F222" i="7" s="1"/>
  <c r="P223" i="1"/>
  <c r="P224" i="5" s="1"/>
  <c r="G225" i="5"/>
  <c r="G223" i="7" s="1"/>
  <c r="O224" i="1"/>
  <c r="O225" i="5" s="1"/>
  <c r="C226" i="1"/>
  <c r="C227" i="3"/>
  <c r="H224" i="1"/>
  <c r="F224" i="1"/>
  <c r="B225" i="5"/>
  <c r="D223" i="7" s="1"/>
  <c r="N223" i="7" s="1"/>
  <c r="J224" i="1"/>
  <c r="J225" i="5" s="1"/>
  <c r="G225" i="1"/>
  <c r="I225" i="1"/>
  <c r="B225" i="1"/>
  <c r="C226" i="5"/>
  <c r="C224" i="7" s="1"/>
  <c r="K225" i="1"/>
  <c r="K226" i="5" s="1"/>
  <c r="F224" i="5"/>
  <c r="H222" i="7" s="1"/>
  <c r="N223" i="1"/>
  <c r="N224" i="5" s="1"/>
  <c r="K224" i="7" l="1"/>
  <c r="M224" i="7"/>
  <c r="I226" i="5"/>
  <c r="E224" i="7" s="1"/>
  <c r="Q225" i="1"/>
  <c r="Q226" i="5" s="1"/>
  <c r="H225" i="5"/>
  <c r="F223" i="7" s="1"/>
  <c r="P224" i="1"/>
  <c r="P225" i="5" s="1"/>
  <c r="C227" i="1"/>
  <c r="C228" i="3"/>
  <c r="F225" i="1"/>
  <c r="H225" i="1"/>
  <c r="B226" i="5"/>
  <c r="D224" i="7" s="1"/>
  <c r="N224" i="7" s="1"/>
  <c r="J225" i="1"/>
  <c r="J226" i="5" s="1"/>
  <c r="G226" i="1"/>
  <c r="I226" i="1"/>
  <c r="B226" i="1"/>
  <c r="C227" i="5"/>
  <c r="C225" i="7" s="1"/>
  <c r="K226" i="1"/>
  <c r="K227" i="5" s="1"/>
  <c r="F225" i="5"/>
  <c r="H223" i="7" s="1"/>
  <c r="N224" i="1"/>
  <c r="N225" i="5" s="1"/>
  <c r="G226" i="5"/>
  <c r="G224" i="7" s="1"/>
  <c r="O225" i="1"/>
  <c r="O226" i="5" s="1"/>
  <c r="K225" i="7" l="1"/>
  <c r="M225" i="7"/>
  <c r="I227" i="5"/>
  <c r="E225" i="7" s="1"/>
  <c r="Q226" i="1"/>
  <c r="Q227" i="5" s="1"/>
  <c r="H226" i="5"/>
  <c r="F224" i="7" s="1"/>
  <c r="P225" i="1"/>
  <c r="P226" i="5" s="1"/>
  <c r="G227" i="5"/>
  <c r="G225" i="7" s="1"/>
  <c r="O226" i="1"/>
  <c r="O227" i="5" s="1"/>
  <c r="F226" i="5"/>
  <c r="H224" i="7" s="1"/>
  <c r="N225" i="1"/>
  <c r="N226" i="5" s="1"/>
  <c r="C228" i="1"/>
  <c r="C229" i="3"/>
  <c r="F226" i="1"/>
  <c r="H226" i="1"/>
  <c r="B227" i="5"/>
  <c r="D225" i="7" s="1"/>
  <c r="N225" i="7" s="1"/>
  <c r="J226" i="1"/>
  <c r="J227" i="5" s="1"/>
  <c r="G227" i="1"/>
  <c r="B227" i="1"/>
  <c r="I227" i="1"/>
  <c r="C228" i="5"/>
  <c r="C226" i="7" s="1"/>
  <c r="K227" i="1"/>
  <c r="K228" i="5" s="1"/>
  <c r="K226" i="7" l="1"/>
  <c r="M226" i="7"/>
  <c r="C229" i="1"/>
  <c r="C230" i="3"/>
  <c r="G228" i="1"/>
  <c r="I228" i="1"/>
  <c r="B228" i="1"/>
  <c r="C229" i="5"/>
  <c r="C227" i="7" s="1"/>
  <c r="K228" i="1"/>
  <c r="K229" i="5" s="1"/>
  <c r="F227" i="1"/>
  <c r="H227" i="1"/>
  <c r="B228" i="5"/>
  <c r="D226" i="7" s="1"/>
  <c r="N226" i="7" s="1"/>
  <c r="J227" i="1"/>
  <c r="J228" i="5" s="1"/>
  <c r="H227" i="5"/>
  <c r="F225" i="7" s="1"/>
  <c r="P226" i="1"/>
  <c r="P227" i="5" s="1"/>
  <c r="G228" i="5"/>
  <c r="G226" i="7" s="1"/>
  <c r="O227" i="1"/>
  <c r="O228" i="5" s="1"/>
  <c r="F227" i="5"/>
  <c r="H225" i="7" s="1"/>
  <c r="N226" i="1"/>
  <c r="N227" i="5" s="1"/>
  <c r="I228" i="5"/>
  <c r="E226" i="7" s="1"/>
  <c r="Q227" i="1"/>
  <c r="Q228" i="5" s="1"/>
  <c r="K227" i="7" l="1"/>
  <c r="M227" i="7"/>
  <c r="F228" i="5"/>
  <c r="H226" i="7" s="1"/>
  <c r="N227" i="1"/>
  <c r="N228" i="5" s="1"/>
  <c r="I229" i="5"/>
  <c r="E227" i="7" s="1"/>
  <c r="Q228" i="1"/>
  <c r="Q229" i="5" s="1"/>
  <c r="G229" i="5"/>
  <c r="G227" i="7" s="1"/>
  <c r="O228" i="1"/>
  <c r="O229" i="5" s="1"/>
  <c r="C230" i="1"/>
  <c r="C231" i="3"/>
  <c r="H228" i="5"/>
  <c r="F226" i="7" s="1"/>
  <c r="P227" i="1"/>
  <c r="P228" i="5" s="1"/>
  <c r="H228" i="1"/>
  <c r="F228" i="1"/>
  <c r="B229" i="5"/>
  <c r="D227" i="7" s="1"/>
  <c r="N227" i="7" s="1"/>
  <c r="J228" i="1"/>
  <c r="J229" i="5" s="1"/>
  <c r="G229" i="1"/>
  <c r="I229" i="1"/>
  <c r="B229" i="1"/>
  <c r="C230" i="5"/>
  <c r="C228" i="7" s="1"/>
  <c r="K229" i="1"/>
  <c r="K230" i="5" s="1"/>
  <c r="K228" i="7" l="1"/>
  <c r="M228" i="7"/>
  <c r="F229" i="1"/>
  <c r="H229" i="1"/>
  <c r="B230" i="5"/>
  <c r="D228" i="7" s="1"/>
  <c r="N228" i="7" s="1"/>
  <c r="J229" i="1"/>
  <c r="J230" i="5" s="1"/>
  <c r="I230" i="5"/>
  <c r="E228" i="7" s="1"/>
  <c r="Q229" i="1"/>
  <c r="Q230" i="5" s="1"/>
  <c r="F229" i="5"/>
  <c r="H227" i="7" s="1"/>
  <c r="N228" i="1"/>
  <c r="N229" i="5" s="1"/>
  <c r="C231" i="1"/>
  <c r="C232" i="3"/>
  <c r="G230" i="5"/>
  <c r="G228" i="7" s="1"/>
  <c r="O229" i="1"/>
  <c r="O230" i="5" s="1"/>
  <c r="G230" i="1"/>
  <c r="I230" i="1"/>
  <c r="B230" i="1"/>
  <c r="C231" i="5"/>
  <c r="C229" i="7" s="1"/>
  <c r="K230" i="1"/>
  <c r="K231" i="5" s="1"/>
  <c r="H229" i="5"/>
  <c r="F227" i="7" s="1"/>
  <c r="P228" i="1"/>
  <c r="P229" i="5" s="1"/>
  <c r="K229" i="7" l="1"/>
  <c r="M229" i="7"/>
  <c r="C232" i="1"/>
  <c r="C233" i="3"/>
  <c r="H230" i="5"/>
  <c r="F228" i="7" s="1"/>
  <c r="P229" i="1"/>
  <c r="P230" i="5" s="1"/>
  <c r="F230" i="1"/>
  <c r="H230" i="1"/>
  <c r="B231" i="5"/>
  <c r="D229" i="7" s="1"/>
  <c r="N229" i="7" s="1"/>
  <c r="J230" i="1"/>
  <c r="J231" i="5" s="1"/>
  <c r="I231" i="5"/>
  <c r="E229" i="7" s="1"/>
  <c r="Q230" i="1"/>
  <c r="Q231" i="5" s="1"/>
  <c r="G231" i="5"/>
  <c r="G229" i="7" s="1"/>
  <c r="O230" i="1"/>
  <c r="O231" i="5" s="1"/>
  <c r="G231" i="1"/>
  <c r="B231" i="1"/>
  <c r="I231" i="1"/>
  <c r="C232" i="5"/>
  <c r="C230" i="7" s="1"/>
  <c r="K231" i="1"/>
  <c r="K232" i="5" s="1"/>
  <c r="F230" i="5"/>
  <c r="H228" i="7" s="1"/>
  <c r="N229" i="1"/>
  <c r="N230" i="5" s="1"/>
  <c r="K230" i="7" l="1"/>
  <c r="M230" i="7"/>
  <c r="H231" i="5"/>
  <c r="F229" i="7" s="1"/>
  <c r="P230" i="1"/>
  <c r="P231" i="5" s="1"/>
  <c r="C233" i="1"/>
  <c r="C234" i="3"/>
  <c r="I232" i="5"/>
  <c r="E230" i="7" s="1"/>
  <c r="Q231" i="1"/>
  <c r="Q232" i="5" s="1"/>
  <c r="F231" i="1"/>
  <c r="H231" i="1"/>
  <c r="B232" i="5"/>
  <c r="D230" i="7" s="1"/>
  <c r="N230" i="7" s="1"/>
  <c r="J231" i="1"/>
  <c r="J232" i="5" s="1"/>
  <c r="G232" i="5"/>
  <c r="G230" i="7" s="1"/>
  <c r="O231" i="1"/>
  <c r="O232" i="5" s="1"/>
  <c r="F231" i="5"/>
  <c r="H229" i="7" s="1"/>
  <c r="N230" i="1"/>
  <c r="N231" i="5" s="1"/>
  <c r="G232" i="1"/>
  <c r="I232" i="1"/>
  <c r="B232" i="1"/>
  <c r="C233" i="5"/>
  <c r="C231" i="7" s="1"/>
  <c r="K232" i="1"/>
  <c r="K233" i="5" s="1"/>
  <c r="K231" i="7" l="1"/>
  <c r="M231" i="7"/>
  <c r="G233" i="5"/>
  <c r="G231" i="7" s="1"/>
  <c r="O232" i="1"/>
  <c r="O233" i="5" s="1"/>
  <c r="I233" i="5"/>
  <c r="E231" i="7" s="1"/>
  <c r="Q232" i="1"/>
  <c r="Q233" i="5" s="1"/>
  <c r="H232" i="5"/>
  <c r="F230" i="7" s="1"/>
  <c r="P231" i="1"/>
  <c r="P232" i="5" s="1"/>
  <c r="C234" i="1"/>
  <c r="C235" i="3"/>
  <c r="F232" i="5"/>
  <c r="H230" i="7" s="1"/>
  <c r="N231" i="1"/>
  <c r="N232" i="5" s="1"/>
  <c r="G233" i="1"/>
  <c r="I233" i="1"/>
  <c r="B233" i="1"/>
  <c r="C234" i="5"/>
  <c r="C232" i="7" s="1"/>
  <c r="K233" i="1"/>
  <c r="K234" i="5" s="1"/>
  <c r="H232" i="1"/>
  <c r="F232" i="1"/>
  <c r="B233" i="5"/>
  <c r="D231" i="7" s="1"/>
  <c r="N231" i="7" s="1"/>
  <c r="J232" i="1"/>
  <c r="J233" i="5" s="1"/>
  <c r="K232" i="7" l="1"/>
  <c r="M232" i="7"/>
  <c r="H233" i="5"/>
  <c r="F231" i="7" s="1"/>
  <c r="P232" i="1"/>
  <c r="P233" i="5" s="1"/>
  <c r="I234" i="5"/>
  <c r="E232" i="7" s="1"/>
  <c r="Q233" i="1"/>
  <c r="Q234" i="5" s="1"/>
  <c r="C235" i="1"/>
  <c r="C236" i="3"/>
  <c r="G234" i="1"/>
  <c r="I234" i="1"/>
  <c r="B234" i="1"/>
  <c r="C235" i="5"/>
  <c r="C233" i="7" s="1"/>
  <c r="K234" i="1"/>
  <c r="K235" i="5" s="1"/>
  <c r="G234" i="5"/>
  <c r="G232" i="7" s="1"/>
  <c r="O233" i="1"/>
  <c r="O234" i="5" s="1"/>
  <c r="F233" i="5"/>
  <c r="H231" i="7" s="1"/>
  <c r="N232" i="1"/>
  <c r="N233" i="5" s="1"/>
  <c r="F233" i="1"/>
  <c r="H233" i="1"/>
  <c r="B234" i="5"/>
  <c r="D232" i="7" s="1"/>
  <c r="N232" i="7" s="1"/>
  <c r="J233" i="1"/>
  <c r="J234" i="5" s="1"/>
  <c r="K233" i="7" l="1"/>
  <c r="M233" i="7"/>
  <c r="F234" i="5"/>
  <c r="H232" i="7" s="1"/>
  <c r="N233" i="1"/>
  <c r="N234" i="5" s="1"/>
  <c r="I235" i="5"/>
  <c r="E233" i="7" s="1"/>
  <c r="Q234" i="1"/>
  <c r="Q235" i="5" s="1"/>
  <c r="C236" i="1"/>
  <c r="C237" i="3"/>
  <c r="G235" i="5"/>
  <c r="G233" i="7" s="1"/>
  <c r="O234" i="1"/>
  <c r="O235" i="5" s="1"/>
  <c r="H234" i="5"/>
  <c r="F232" i="7" s="1"/>
  <c r="P233" i="1"/>
  <c r="P234" i="5" s="1"/>
  <c r="F234" i="1"/>
  <c r="H234" i="1"/>
  <c r="B235" i="5"/>
  <c r="D233" i="7" s="1"/>
  <c r="N233" i="7" s="1"/>
  <c r="J234" i="1"/>
  <c r="J235" i="5" s="1"/>
  <c r="B235" i="1"/>
  <c r="G235" i="1"/>
  <c r="I235" i="1"/>
  <c r="C236" i="5"/>
  <c r="C234" i="7" s="1"/>
  <c r="K235" i="1"/>
  <c r="K236" i="5" s="1"/>
  <c r="K234" i="7" l="1"/>
  <c r="M234" i="7"/>
  <c r="G236" i="5"/>
  <c r="G234" i="7" s="1"/>
  <c r="O235" i="1"/>
  <c r="O236" i="5" s="1"/>
  <c r="H235" i="5"/>
  <c r="F233" i="7" s="1"/>
  <c r="P234" i="1"/>
  <c r="P235" i="5" s="1"/>
  <c r="F235" i="1"/>
  <c r="H235" i="1"/>
  <c r="B236" i="5"/>
  <c r="D234" i="7" s="1"/>
  <c r="N234" i="7" s="1"/>
  <c r="J235" i="1"/>
  <c r="J236" i="5" s="1"/>
  <c r="C237" i="1"/>
  <c r="C238" i="3"/>
  <c r="F235" i="5"/>
  <c r="H233" i="7" s="1"/>
  <c r="N234" i="1"/>
  <c r="N235" i="5" s="1"/>
  <c r="I236" i="5"/>
  <c r="E234" i="7" s="1"/>
  <c r="Q235" i="1"/>
  <c r="Q236" i="5" s="1"/>
  <c r="G236" i="1"/>
  <c r="B236" i="1"/>
  <c r="I236" i="1"/>
  <c r="C237" i="5"/>
  <c r="C235" i="7" s="1"/>
  <c r="K236" i="1"/>
  <c r="K237" i="5" s="1"/>
  <c r="K235" i="7" l="1"/>
  <c r="M235" i="7"/>
  <c r="F236" i="1"/>
  <c r="H236" i="1"/>
  <c r="B237" i="5"/>
  <c r="D235" i="7" s="1"/>
  <c r="N235" i="7" s="1"/>
  <c r="J236" i="1"/>
  <c r="J237" i="5" s="1"/>
  <c r="G237" i="5"/>
  <c r="G235" i="7" s="1"/>
  <c r="O236" i="1"/>
  <c r="O237" i="5" s="1"/>
  <c r="C238" i="1"/>
  <c r="C239" i="3"/>
  <c r="H236" i="5"/>
  <c r="F234" i="7" s="1"/>
  <c r="P235" i="1"/>
  <c r="P236" i="5" s="1"/>
  <c r="I237" i="5"/>
  <c r="E235" i="7" s="1"/>
  <c r="Q236" i="1"/>
  <c r="Q237" i="5" s="1"/>
  <c r="G237" i="1"/>
  <c r="B237" i="1"/>
  <c r="I237" i="1"/>
  <c r="C238" i="5"/>
  <c r="C236" i="7" s="1"/>
  <c r="K237" i="1"/>
  <c r="K238" i="5" s="1"/>
  <c r="F236" i="5"/>
  <c r="H234" i="7" s="1"/>
  <c r="N235" i="1"/>
  <c r="N236" i="5" s="1"/>
  <c r="K236" i="7" l="1"/>
  <c r="M236" i="7"/>
  <c r="C239" i="1"/>
  <c r="C240" i="3"/>
  <c r="G238" i="1"/>
  <c r="I238" i="1"/>
  <c r="B238" i="1"/>
  <c r="C239" i="5"/>
  <c r="C237" i="7" s="1"/>
  <c r="K238" i="1"/>
  <c r="K239" i="5" s="1"/>
  <c r="F237" i="1"/>
  <c r="H237" i="1"/>
  <c r="B238" i="5"/>
  <c r="D236" i="7" s="1"/>
  <c r="N236" i="7" s="1"/>
  <c r="J237" i="1"/>
  <c r="J238" i="5" s="1"/>
  <c r="H237" i="5"/>
  <c r="F235" i="7" s="1"/>
  <c r="P236" i="1"/>
  <c r="P237" i="5" s="1"/>
  <c r="I238" i="5"/>
  <c r="E236" i="7" s="1"/>
  <c r="Q237" i="1"/>
  <c r="Q238" i="5" s="1"/>
  <c r="G238" i="5"/>
  <c r="G236" i="7" s="1"/>
  <c r="O237" i="1"/>
  <c r="O238" i="5" s="1"/>
  <c r="F237" i="5"/>
  <c r="H235" i="7" s="1"/>
  <c r="N236" i="1"/>
  <c r="N237" i="5" s="1"/>
  <c r="K237" i="7" l="1"/>
  <c r="M237" i="7"/>
  <c r="F238" i="5"/>
  <c r="H236" i="7" s="1"/>
  <c r="N237" i="1"/>
  <c r="N238" i="5" s="1"/>
  <c r="I239" i="5"/>
  <c r="E237" i="7" s="1"/>
  <c r="Q238" i="1"/>
  <c r="Q239" i="5" s="1"/>
  <c r="G239" i="5"/>
  <c r="G237" i="7" s="1"/>
  <c r="O238" i="1"/>
  <c r="O239" i="5" s="1"/>
  <c r="C240" i="1"/>
  <c r="C241" i="3"/>
  <c r="H238" i="5"/>
  <c r="F236" i="7" s="1"/>
  <c r="P237" i="1"/>
  <c r="P238" i="5" s="1"/>
  <c r="F238" i="1"/>
  <c r="H238" i="1"/>
  <c r="B239" i="5"/>
  <c r="D237" i="7" s="1"/>
  <c r="N237" i="7" s="1"/>
  <c r="J238" i="1"/>
  <c r="J239" i="5" s="1"/>
  <c r="B239" i="1"/>
  <c r="G239" i="1"/>
  <c r="I239" i="1"/>
  <c r="C240" i="5"/>
  <c r="C238" i="7" s="1"/>
  <c r="K239" i="1"/>
  <c r="K240" i="5" s="1"/>
  <c r="K238" i="7" l="1"/>
  <c r="M238" i="7"/>
  <c r="F239" i="5"/>
  <c r="H237" i="7" s="1"/>
  <c r="N238" i="1"/>
  <c r="N239" i="5" s="1"/>
  <c r="I240" i="5"/>
  <c r="E238" i="7" s="1"/>
  <c r="Q239" i="1"/>
  <c r="Q240" i="5" s="1"/>
  <c r="G240" i="5"/>
  <c r="G238" i="7" s="1"/>
  <c r="O239" i="1"/>
  <c r="O240" i="5" s="1"/>
  <c r="H239" i="5"/>
  <c r="F237" i="7" s="1"/>
  <c r="P238" i="1"/>
  <c r="P239" i="5" s="1"/>
  <c r="C241" i="1"/>
  <c r="C242" i="3"/>
  <c r="F239" i="1"/>
  <c r="H239" i="1"/>
  <c r="B240" i="5"/>
  <c r="D238" i="7" s="1"/>
  <c r="N238" i="7" s="1"/>
  <c r="J239" i="1"/>
  <c r="J240" i="5" s="1"/>
  <c r="G240" i="1"/>
  <c r="B240" i="1"/>
  <c r="I240" i="1"/>
  <c r="C241" i="5"/>
  <c r="C239" i="7" s="1"/>
  <c r="K240" i="1"/>
  <c r="K241" i="5" s="1"/>
  <c r="K239" i="7" l="1"/>
  <c r="M239" i="7"/>
  <c r="F240" i="5"/>
  <c r="H238" i="7" s="1"/>
  <c r="N239" i="1"/>
  <c r="N240" i="5" s="1"/>
  <c r="F240" i="1"/>
  <c r="H240" i="1"/>
  <c r="B241" i="5"/>
  <c r="D239" i="7" s="1"/>
  <c r="N239" i="7" s="1"/>
  <c r="J240" i="1"/>
  <c r="J241" i="5" s="1"/>
  <c r="H240" i="5"/>
  <c r="F238" i="7" s="1"/>
  <c r="P239" i="1"/>
  <c r="P240" i="5" s="1"/>
  <c r="G241" i="5"/>
  <c r="G239" i="7" s="1"/>
  <c r="O240" i="1"/>
  <c r="O241" i="5" s="1"/>
  <c r="C242" i="1"/>
  <c r="C243" i="3"/>
  <c r="I241" i="5"/>
  <c r="E239" i="7" s="1"/>
  <c r="Q240" i="1"/>
  <c r="Q241" i="5" s="1"/>
  <c r="G241" i="1"/>
  <c r="B241" i="1"/>
  <c r="I241" i="1"/>
  <c r="C242" i="5"/>
  <c r="C240" i="7" s="1"/>
  <c r="K241" i="1"/>
  <c r="K242" i="5" s="1"/>
  <c r="K240" i="7" l="1"/>
  <c r="M240" i="7"/>
  <c r="G242" i="5"/>
  <c r="G240" i="7" s="1"/>
  <c r="O241" i="1"/>
  <c r="O242" i="5" s="1"/>
  <c r="I242" i="5"/>
  <c r="E240" i="7" s="1"/>
  <c r="Q241" i="1"/>
  <c r="Q242" i="5" s="1"/>
  <c r="F241" i="1"/>
  <c r="H241" i="1"/>
  <c r="B242" i="5"/>
  <c r="D240" i="7" s="1"/>
  <c r="N240" i="7" s="1"/>
  <c r="J241" i="1"/>
  <c r="J242" i="5" s="1"/>
  <c r="C243" i="1"/>
  <c r="C244" i="3"/>
  <c r="H241" i="5"/>
  <c r="F239" i="7" s="1"/>
  <c r="P240" i="1"/>
  <c r="P241" i="5" s="1"/>
  <c r="F241" i="5"/>
  <c r="H239" i="7" s="1"/>
  <c r="N240" i="1"/>
  <c r="N241" i="5" s="1"/>
  <c r="G242" i="1"/>
  <c r="I242" i="1"/>
  <c r="B242" i="1"/>
  <c r="C243" i="5"/>
  <c r="C241" i="7" s="1"/>
  <c r="K242" i="1"/>
  <c r="K243" i="5" s="1"/>
  <c r="K241" i="7" l="1"/>
  <c r="M241" i="7"/>
  <c r="I243" i="5"/>
  <c r="E241" i="7" s="1"/>
  <c r="Q242" i="1"/>
  <c r="Q243" i="5" s="1"/>
  <c r="G243" i="5"/>
  <c r="G241" i="7" s="1"/>
  <c r="O242" i="1"/>
  <c r="O243" i="5" s="1"/>
  <c r="C244" i="1"/>
  <c r="C245" i="3"/>
  <c r="H242" i="5"/>
  <c r="F240" i="7" s="1"/>
  <c r="P241" i="1"/>
  <c r="P242" i="5" s="1"/>
  <c r="F242" i="1"/>
  <c r="H242" i="1"/>
  <c r="B243" i="5"/>
  <c r="D241" i="7" s="1"/>
  <c r="N241" i="7" s="1"/>
  <c r="J242" i="1"/>
  <c r="J243" i="5" s="1"/>
  <c r="B243" i="1"/>
  <c r="G243" i="1"/>
  <c r="I243" i="1"/>
  <c r="C244" i="5"/>
  <c r="C242" i="7" s="1"/>
  <c r="K243" i="1"/>
  <c r="K244" i="5" s="1"/>
  <c r="F242" i="5"/>
  <c r="H240" i="7" s="1"/>
  <c r="N241" i="1"/>
  <c r="N242" i="5" s="1"/>
  <c r="K242" i="7" l="1"/>
  <c r="M242" i="7"/>
  <c r="I244" i="5"/>
  <c r="E242" i="7" s="1"/>
  <c r="Q243" i="1"/>
  <c r="Q244" i="5" s="1"/>
  <c r="H243" i="5"/>
  <c r="F241" i="7" s="1"/>
  <c r="P242" i="1"/>
  <c r="P243" i="5" s="1"/>
  <c r="C245" i="1"/>
  <c r="C246" i="3"/>
  <c r="G244" i="5"/>
  <c r="G242" i="7" s="1"/>
  <c r="O243" i="1"/>
  <c r="O244" i="5" s="1"/>
  <c r="F243" i="1"/>
  <c r="H243" i="1"/>
  <c r="B244" i="5"/>
  <c r="D242" i="7" s="1"/>
  <c r="N242" i="7" s="1"/>
  <c r="J243" i="1"/>
  <c r="J244" i="5" s="1"/>
  <c r="F243" i="5"/>
  <c r="H241" i="7" s="1"/>
  <c r="N242" i="1"/>
  <c r="N243" i="5" s="1"/>
  <c r="G244" i="1"/>
  <c r="B244" i="1"/>
  <c r="I244" i="1"/>
  <c r="C245" i="5"/>
  <c r="C243" i="7" s="1"/>
  <c r="K244" i="1"/>
  <c r="K245" i="5" s="1"/>
  <c r="K243" i="7" l="1"/>
  <c r="M243" i="7"/>
  <c r="F244" i="1"/>
  <c r="H244" i="1"/>
  <c r="B245" i="5"/>
  <c r="D243" i="7" s="1"/>
  <c r="N243" i="7" s="1"/>
  <c r="J244" i="1"/>
  <c r="J245" i="5" s="1"/>
  <c r="G245" i="5"/>
  <c r="G243" i="7" s="1"/>
  <c r="O244" i="1"/>
  <c r="O245" i="5" s="1"/>
  <c r="C246" i="1"/>
  <c r="C247" i="3"/>
  <c r="H244" i="5"/>
  <c r="F242" i="7" s="1"/>
  <c r="P243" i="1"/>
  <c r="P244" i="5" s="1"/>
  <c r="I245" i="5"/>
  <c r="E243" i="7" s="1"/>
  <c r="Q244" i="1"/>
  <c r="Q245" i="5" s="1"/>
  <c r="F244" i="5"/>
  <c r="H242" i="7" s="1"/>
  <c r="N243" i="1"/>
  <c r="N244" i="5" s="1"/>
  <c r="G245" i="1"/>
  <c r="B245" i="1"/>
  <c r="I245" i="1"/>
  <c r="C246" i="5"/>
  <c r="C244" i="7" s="1"/>
  <c r="K245" i="1"/>
  <c r="K246" i="5" s="1"/>
  <c r="K244" i="7" l="1"/>
  <c r="M244" i="7"/>
  <c r="I246" i="5"/>
  <c r="E244" i="7" s="1"/>
  <c r="Q245" i="1"/>
  <c r="Q246" i="5" s="1"/>
  <c r="F245" i="1"/>
  <c r="H245" i="1"/>
  <c r="B246" i="5"/>
  <c r="D244" i="7" s="1"/>
  <c r="N244" i="7" s="1"/>
  <c r="J245" i="1"/>
  <c r="J246" i="5" s="1"/>
  <c r="C247" i="1"/>
  <c r="C248" i="3"/>
  <c r="G246" i="1"/>
  <c r="I246" i="1"/>
  <c r="B246" i="1"/>
  <c r="C247" i="5"/>
  <c r="C245" i="7" s="1"/>
  <c r="K246" i="1"/>
  <c r="K247" i="5" s="1"/>
  <c r="G246" i="5"/>
  <c r="G244" i="7" s="1"/>
  <c r="O245" i="1"/>
  <c r="O246" i="5" s="1"/>
  <c r="H245" i="5"/>
  <c r="F243" i="7" s="1"/>
  <c r="P244" i="1"/>
  <c r="P245" i="5" s="1"/>
  <c r="F245" i="5"/>
  <c r="H243" i="7" s="1"/>
  <c r="N244" i="1"/>
  <c r="N245" i="5" s="1"/>
  <c r="K245" i="7" l="1"/>
  <c r="M245" i="7"/>
  <c r="C248" i="1"/>
  <c r="C249" i="3"/>
  <c r="H246" i="5"/>
  <c r="F244" i="7" s="1"/>
  <c r="P245" i="1"/>
  <c r="P246" i="5" s="1"/>
  <c r="F246" i="1"/>
  <c r="H246" i="1"/>
  <c r="B247" i="5"/>
  <c r="D245" i="7" s="1"/>
  <c r="N245" i="7" s="1"/>
  <c r="J246" i="1"/>
  <c r="J247" i="5" s="1"/>
  <c r="B247" i="1"/>
  <c r="G247" i="1"/>
  <c r="I247" i="1"/>
  <c r="C248" i="5"/>
  <c r="C246" i="7" s="1"/>
  <c r="K247" i="1"/>
  <c r="K248" i="5" s="1"/>
  <c r="F246" i="5"/>
  <c r="H244" i="7" s="1"/>
  <c r="N245" i="1"/>
  <c r="N246" i="5" s="1"/>
  <c r="I247" i="5"/>
  <c r="E245" i="7" s="1"/>
  <c r="Q246" i="1"/>
  <c r="Q247" i="5" s="1"/>
  <c r="G247" i="5"/>
  <c r="G245" i="7" s="1"/>
  <c r="O246" i="1"/>
  <c r="O247" i="5" s="1"/>
  <c r="K246" i="7" l="1"/>
  <c r="M246" i="7"/>
  <c r="I248" i="5"/>
  <c r="E246" i="7" s="1"/>
  <c r="Q247" i="1"/>
  <c r="Q248" i="5" s="1"/>
  <c r="G248" i="5"/>
  <c r="G246" i="7" s="1"/>
  <c r="O247" i="1"/>
  <c r="O248" i="5" s="1"/>
  <c r="H247" i="5"/>
  <c r="F245" i="7" s="1"/>
  <c r="P246" i="1"/>
  <c r="P247" i="5" s="1"/>
  <c r="C249" i="1"/>
  <c r="C250" i="3"/>
  <c r="F247" i="1"/>
  <c r="H247" i="1"/>
  <c r="B248" i="5"/>
  <c r="D246" i="7" s="1"/>
  <c r="N246" i="7" s="1"/>
  <c r="J247" i="1"/>
  <c r="J248" i="5" s="1"/>
  <c r="F247" i="5"/>
  <c r="H245" i="7" s="1"/>
  <c r="N246" i="1"/>
  <c r="N247" i="5" s="1"/>
  <c r="G248" i="1"/>
  <c r="B248" i="1"/>
  <c r="I248" i="1"/>
  <c r="C249" i="5"/>
  <c r="C247" i="7" s="1"/>
  <c r="K248" i="1"/>
  <c r="K249" i="5" s="1"/>
  <c r="K247" i="7" l="1"/>
  <c r="M247" i="7"/>
  <c r="G249" i="5"/>
  <c r="G247" i="7" s="1"/>
  <c r="O248" i="1"/>
  <c r="O249" i="5" s="1"/>
  <c r="I249" i="5"/>
  <c r="E247" i="7" s="1"/>
  <c r="Q248" i="1"/>
  <c r="Q249" i="5" s="1"/>
  <c r="F248" i="1"/>
  <c r="H248" i="1"/>
  <c r="B249" i="5"/>
  <c r="D247" i="7" s="1"/>
  <c r="N247" i="7" s="1"/>
  <c r="J248" i="1"/>
  <c r="J249" i="5" s="1"/>
  <c r="C250" i="1"/>
  <c r="C251" i="3"/>
  <c r="H248" i="5"/>
  <c r="F246" i="7" s="1"/>
  <c r="P247" i="1"/>
  <c r="P248" i="5" s="1"/>
  <c r="G249" i="1"/>
  <c r="B249" i="1"/>
  <c r="I249" i="1"/>
  <c r="C250" i="5"/>
  <c r="C248" i="7" s="1"/>
  <c r="K249" i="1"/>
  <c r="K250" i="5" s="1"/>
  <c r="F248" i="5"/>
  <c r="H246" i="7" s="1"/>
  <c r="N247" i="1"/>
  <c r="N248" i="5" s="1"/>
  <c r="K248" i="7" l="1"/>
  <c r="M248" i="7"/>
  <c r="I250" i="5"/>
  <c r="E248" i="7" s="1"/>
  <c r="Q249" i="1"/>
  <c r="Q250" i="5" s="1"/>
  <c r="F249" i="1"/>
  <c r="H249" i="1"/>
  <c r="B250" i="5"/>
  <c r="D248" i="7" s="1"/>
  <c r="N248" i="7" s="1"/>
  <c r="J249" i="1"/>
  <c r="J250" i="5" s="1"/>
  <c r="C251" i="1"/>
  <c r="C252" i="3"/>
  <c r="H249" i="5"/>
  <c r="F247" i="7" s="1"/>
  <c r="P248" i="1"/>
  <c r="P249" i="5" s="1"/>
  <c r="G250" i="5"/>
  <c r="G248" i="7" s="1"/>
  <c r="O249" i="1"/>
  <c r="O250" i="5" s="1"/>
  <c r="G250" i="1"/>
  <c r="I250" i="1"/>
  <c r="B250" i="1"/>
  <c r="C251" i="5"/>
  <c r="C249" i="7" s="1"/>
  <c r="K250" i="1"/>
  <c r="K251" i="5" s="1"/>
  <c r="F249" i="5"/>
  <c r="H247" i="7" s="1"/>
  <c r="N248" i="1"/>
  <c r="N249" i="5" s="1"/>
  <c r="K249" i="7" l="1"/>
  <c r="M249" i="7"/>
  <c r="F250" i="1"/>
  <c r="H250" i="1"/>
  <c r="B251" i="5"/>
  <c r="D249" i="7" s="1"/>
  <c r="N249" i="7" s="1"/>
  <c r="J250" i="1"/>
  <c r="J251" i="5" s="1"/>
  <c r="I251" i="5"/>
  <c r="E249" i="7" s="1"/>
  <c r="Q250" i="1"/>
  <c r="Q251" i="5" s="1"/>
  <c r="C252" i="1"/>
  <c r="C253" i="3"/>
  <c r="H250" i="5"/>
  <c r="F248" i="7" s="1"/>
  <c r="P249" i="1"/>
  <c r="P250" i="5" s="1"/>
  <c r="B251" i="1"/>
  <c r="G251" i="1"/>
  <c r="I251" i="1"/>
  <c r="C252" i="5"/>
  <c r="C250" i="7" s="1"/>
  <c r="K251" i="1"/>
  <c r="K252" i="5" s="1"/>
  <c r="F250" i="5"/>
  <c r="H248" i="7" s="1"/>
  <c r="N249" i="1"/>
  <c r="N250" i="5" s="1"/>
  <c r="G251" i="5"/>
  <c r="G249" i="7" s="1"/>
  <c r="O250" i="1"/>
  <c r="O251" i="5" s="1"/>
  <c r="K250" i="7" l="1"/>
  <c r="M250" i="7"/>
  <c r="G252" i="1"/>
  <c r="B252" i="1"/>
  <c r="I252" i="1"/>
  <c r="C253" i="5"/>
  <c r="C251" i="7" s="1"/>
  <c r="K252" i="1"/>
  <c r="K253" i="5" s="1"/>
  <c r="G252" i="5"/>
  <c r="G250" i="7" s="1"/>
  <c r="O251" i="1"/>
  <c r="O252" i="5" s="1"/>
  <c r="C253" i="1"/>
  <c r="C254" i="3"/>
  <c r="F251" i="1"/>
  <c r="H251" i="1"/>
  <c r="B252" i="5"/>
  <c r="D250" i="7" s="1"/>
  <c r="N250" i="7" s="1"/>
  <c r="J251" i="1"/>
  <c r="J252" i="5" s="1"/>
  <c r="H251" i="5"/>
  <c r="F249" i="7" s="1"/>
  <c r="P250" i="1"/>
  <c r="P251" i="5" s="1"/>
  <c r="I252" i="5"/>
  <c r="E250" i="7" s="1"/>
  <c r="Q251" i="1"/>
  <c r="Q252" i="5" s="1"/>
  <c r="F251" i="5"/>
  <c r="H249" i="7" s="1"/>
  <c r="N250" i="1"/>
  <c r="N251" i="5" s="1"/>
  <c r="K251" i="7" l="1"/>
  <c r="M251" i="7"/>
  <c r="C254" i="1"/>
  <c r="C255" i="3"/>
  <c r="G253" i="5"/>
  <c r="G251" i="7" s="1"/>
  <c r="O252" i="1"/>
  <c r="O253" i="5" s="1"/>
  <c r="G253" i="1"/>
  <c r="B253" i="1"/>
  <c r="I253" i="1"/>
  <c r="C254" i="5"/>
  <c r="C252" i="7" s="1"/>
  <c r="K253" i="1"/>
  <c r="K254" i="5" s="1"/>
  <c r="H252" i="5"/>
  <c r="F250" i="7" s="1"/>
  <c r="P251" i="1"/>
  <c r="P252" i="5" s="1"/>
  <c r="I253" i="5"/>
  <c r="E251" i="7" s="1"/>
  <c r="Q252" i="1"/>
  <c r="Q253" i="5" s="1"/>
  <c r="F252" i="5"/>
  <c r="H250" i="7" s="1"/>
  <c r="N251" i="1"/>
  <c r="N252" i="5" s="1"/>
  <c r="F252" i="1"/>
  <c r="H252" i="1"/>
  <c r="B253" i="5"/>
  <c r="D251" i="7" s="1"/>
  <c r="N251" i="7" s="1"/>
  <c r="J252" i="1"/>
  <c r="J253" i="5" s="1"/>
  <c r="K252" i="7" l="1"/>
  <c r="M252" i="7"/>
  <c r="I254" i="5"/>
  <c r="E252" i="7" s="1"/>
  <c r="Q253" i="1"/>
  <c r="Q254" i="5" s="1"/>
  <c r="F253" i="1"/>
  <c r="H253" i="1"/>
  <c r="B254" i="5"/>
  <c r="D252" i="7" s="1"/>
  <c r="N252" i="7" s="1"/>
  <c r="J253" i="1"/>
  <c r="J254" i="5" s="1"/>
  <c r="C255" i="1"/>
  <c r="C256" i="3"/>
  <c r="H253" i="5"/>
  <c r="F251" i="7" s="1"/>
  <c r="P252" i="1"/>
  <c r="P253" i="5" s="1"/>
  <c r="G254" i="5"/>
  <c r="G252" i="7" s="1"/>
  <c r="O253" i="1"/>
  <c r="O254" i="5" s="1"/>
  <c r="G254" i="1"/>
  <c r="I254" i="1"/>
  <c r="B254" i="1"/>
  <c r="C255" i="5"/>
  <c r="C253" i="7" s="1"/>
  <c r="K254" i="1"/>
  <c r="K255" i="5" s="1"/>
  <c r="F253" i="5"/>
  <c r="H251" i="7" s="1"/>
  <c r="N252" i="1"/>
  <c r="N253" i="5" s="1"/>
  <c r="K253" i="7" l="1"/>
  <c r="M253" i="7"/>
  <c r="C256" i="1"/>
  <c r="C257" i="3"/>
  <c r="C257" i="1" s="1"/>
  <c r="H254" i="5"/>
  <c r="F252" i="7" s="1"/>
  <c r="P253" i="1"/>
  <c r="P254" i="5" s="1"/>
  <c r="F254" i="1"/>
  <c r="H254" i="1"/>
  <c r="B255" i="5"/>
  <c r="D253" i="7" s="1"/>
  <c r="N253" i="7" s="1"/>
  <c r="J254" i="1"/>
  <c r="J255" i="5" s="1"/>
  <c r="B255" i="1"/>
  <c r="G255" i="1"/>
  <c r="I255" i="1"/>
  <c r="C256" i="5"/>
  <c r="C254" i="7" s="1"/>
  <c r="K255" i="1"/>
  <c r="K256" i="5" s="1"/>
  <c r="F254" i="5"/>
  <c r="H252" i="7" s="1"/>
  <c r="N253" i="1"/>
  <c r="N254" i="5" s="1"/>
  <c r="I255" i="5"/>
  <c r="E253" i="7" s="1"/>
  <c r="Q254" i="1"/>
  <c r="Q255" i="5" s="1"/>
  <c r="G255" i="5"/>
  <c r="G253" i="7" s="1"/>
  <c r="O254" i="1"/>
  <c r="O255" i="5" s="1"/>
  <c r="K254" i="7" l="1"/>
  <c r="M254" i="7"/>
  <c r="G257" i="1"/>
  <c r="B257" i="1"/>
  <c r="I257" i="1"/>
  <c r="K257" i="1"/>
  <c r="K258" i="5" s="1"/>
  <c r="C258" i="5"/>
  <c r="I256" i="5"/>
  <c r="E254" i="7" s="1"/>
  <c r="Q255" i="1"/>
  <c r="Q256" i="5" s="1"/>
  <c r="G256" i="5"/>
  <c r="G254" i="7" s="1"/>
  <c r="O255" i="1"/>
  <c r="O256" i="5" s="1"/>
  <c r="H255" i="5"/>
  <c r="F253" i="7" s="1"/>
  <c r="P254" i="1"/>
  <c r="P255" i="5" s="1"/>
  <c r="F255" i="1"/>
  <c r="H255" i="1"/>
  <c r="B256" i="5"/>
  <c r="D254" i="7" s="1"/>
  <c r="N254" i="7" s="1"/>
  <c r="J255" i="1"/>
  <c r="J256" i="5" s="1"/>
  <c r="F255" i="5"/>
  <c r="H253" i="7" s="1"/>
  <c r="N254" i="1"/>
  <c r="N255" i="5" s="1"/>
  <c r="G256" i="1"/>
  <c r="B256" i="1"/>
  <c r="I256" i="1"/>
  <c r="C257" i="5"/>
  <c r="C255" i="7" s="1"/>
  <c r="K256" i="1"/>
  <c r="K257" i="5" s="1"/>
  <c r="K255" i="7" l="1"/>
  <c r="M255" i="7"/>
  <c r="I257" i="5"/>
  <c r="E255" i="7" s="1"/>
  <c r="Q256" i="1"/>
  <c r="Q257" i="5" s="1"/>
  <c r="F256" i="5"/>
  <c r="H254" i="7" s="1"/>
  <c r="N255" i="1"/>
  <c r="N256" i="5" s="1"/>
  <c r="Q257" i="1"/>
  <c r="Q258" i="5" s="1"/>
  <c r="I258" i="5"/>
  <c r="F256" i="1"/>
  <c r="H256" i="1"/>
  <c r="B257" i="5"/>
  <c r="D255" i="7" s="1"/>
  <c r="N255" i="7" s="1"/>
  <c r="J256" i="1"/>
  <c r="J257" i="5" s="1"/>
  <c r="G257" i="5"/>
  <c r="G255" i="7" s="1"/>
  <c r="O256" i="1"/>
  <c r="O257" i="5" s="1"/>
  <c r="F257" i="1"/>
  <c r="H257" i="1"/>
  <c r="J257" i="1"/>
  <c r="J258" i="5" s="1"/>
  <c r="B258" i="5"/>
  <c r="H256" i="5"/>
  <c r="F254" i="7" s="1"/>
  <c r="P255" i="1"/>
  <c r="P256" i="5" s="1"/>
  <c r="G258" i="5"/>
  <c r="O257" i="1"/>
  <c r="O258" i="5" s="1"/>
  <c r="H257" i="5" l="1"/>
  <c r="F255" i="7" s="1"/>
  <c r="P256" i="1"/>
  <c r="P257" i="5" s="1"/>
  <c r="P257" i="1"/>
  <c r="P258" i="5" s="1"/>
  <c r="H258" i="5"/>
  <c r="F257" i="5"/>
  <c r="H255" i="7" s="1"/>
  <c r="N256" i="1"/>
  <c r="N257" i="5" s="1"/>
  <c r="F258" i="5"/>
  <c r="N257" i="1"/>
  <c r="N258" i="5" s="1"/>
  <c r="R50" i="1"/>
  <c r="R51" i="5" s="1"/>
  <c r="V75" i="1"/>
  <c r="AJ75" i="1" s="1"/>
  <c r="W68" i="1"/>
  <c r="W69" i="5" s="1"/>
  <c r="T24" i="1"/>
  <c r="AH24" i="1" s="1"/>
  <c r="T257" i="1"/>
  <c r="T258" i="5" s="1"/>
  <c r="V18" i="1"/>
  <c r="V19" i="5" s="1"/>
  <c r="T88" i="1"/>
  <c r="T89" i="5" s="1"/>
  <c r="S81" i="1"/>
  <c r="S82" i="5" s="1"/>
  <c r="T64" i="1"/>
  <c r="T65" i="5" s="1"/>
  <c r="S48" i="1"/>
  <c r="S49" i="5" s="1"/>
  <c r="T70" i="1"/>
  <c r="T71" i="5" s="1"/>
  <c r="U85" i="1"/>
  <c r="U86" i="5" s="1"/>
  <c r="W55" i="1"/>
  <c r="W38" i="1"/>
  <c r="W39" i="5" s="1"/>
  <c r="U65" i="1"/>
  <c r="U66" i="5" s="1"/>
  <c r="W95" i="1"/>
  <c r="AK95" i="1" s="1"/>
  <c r="R71" i="1"/>
  <c r="AF71" i="1" s="1"/>
  <c r="U62" i="1"/>
  <c r="U63" i="5" s="1"/>
  <c r="W62" i="1"/>
  <c r="V87" i="1"/>
  <c r="R40" i="1"/>
  <c r="AF40" i="1" s="1"/>
  <c r="S54" i="1"/>
  <c r="S55" i="5" s="1"/>
  <c r="S20" i="1"/>
  <c r="R90" i="1"/>
  <c r="R91" i="5" s="1"/>
  <c r="S24" i="1"/>
  <c r="T46" i="1"/>
  <c r="T47" i="5" s="1"/>
  <c r="W50" i="1"/>
  <c r="W51" i="5" s="1"/>
  <c r="W18" i="1"/>
  <c r="W19" i="5" s="1"/>
  <c r="V91" i="1"/>
  <c r="V92" i="5" s="1"/>
  <c r="T41" i="1"/>
  <c r="AH41" i="1" s="1"/>
  <c r="R29" i="1"/>
  <c r="R30" i="5" s="1"/>
  <c r="W12" i="1"/>
  <c r="V12" i="1"/>
  <c r="V13" i="5" s="1"/>
  <c r="W60" i="1"/>
  <c r="U45" i="1"/>
  <c r="U46" i="5" s="1"/>
  <c r="S83" i="1"/>
  <c r="T76" i="1"/>
  <c r="W24" i="1"/>
  <c r="W25" i="5" s="1"/>
  <c r="W86" i="1"/>
  <c r="AK86" i="1" s="1"/>
  <c r="U26" i="1"/>
  <c r="AI26" i="1" s="1"/>
  <c r="V69" i="1"/>
  <c r="V70" i="5" s="1"/>
  <c r="R35" i="1"/>
  <c r="R36" i="5" s="1"/>
  <c r="T18" i="1"/>
  <c r="T19" i="5" s="1"/>
  <c r="T78" i="1"/>
  <c r="T79" i="5" s="1"/>
  <c r="V70" i="1"/>
  <c r="AJ70" i="1" s="1"/>
  <c r="W81" i="1"/>
  <c r="U257" i="1"/>
  <c r="U258" i="5" s="1"/>
  <c r="T26" i="1"/>
  <c r="T27" i="5" s="1"/>
  <c r="R57" i="1"/>
  <c r="AF57" i="1" s="1"/>
  <c r="W74" i="1"/>
  <c r="W75" i="5" s="1"/>
  <c r="W89" i="1"/>
  <c r="W90" i="5" s="1"/>
  <c r="W92" i="1"/>
  <c r="W93" i="5" s="1"/>
  <c r="V82" i="1"/>
  <c r="V83" i="5" s="1"/>
  <c r="U31" i="1"/>
  <c r="U32" i="5" s="1"/>
  <c r="T21" i="1"/>
  <c r="T22" i="5" s="1"/>
  <c r="R37" i="1"/>
  <c r="W11" i="1"/>
  <c r="W12" i="5" s="1"/>
  <c r="S68" i="1"/>
  <c r="S69" i="5" s="1"/>
  <c r="U49" i="1"/>
  <c r="AI49" i="1" s="1"/>
  <c r="R87" i="1"/>
  <c r="R88" i="5" s="1"/>
  <c r="W25" i="1"/>
  <c r="W26" i="5" s="1"/>
  <c r="W91" i="1"/>
  <c r="W92" i="5" s="1"/>
  <c r="R70" i="1"/>
  <c r="R71" i="5" s="1"/>
  <c r="W46" i="1"/>
  <c r="T13" i="1"/>
  <c r="T14" i="5" s="1"/>
  <c r="R51" i="1"/>
  <c r="R52" i="5" s="1"/>
  <c r="V21" i="1"/>
  <c r="V22" i="5" s="1"/>
  <c r="S57" i="1"/>
  <c r="W96" i="1"/>
  <c r="W73" i="1"/>
  <c r="AK73" i="1" s="1"/>
  <c r="V81" i="1"/>
  <c r="AJ81" i="1" s="1"/>
  <c r="W40" i="1"/>
  <c r="W41" i="5" s="1"/>
  <c r="V55" i="1"/>
  <c r="V56" i="5" s="1"/>
  <c r="U42" i="1"/>
  <c r="W21" i="1"/>
  <c r="AK21" i="1" s="1"/>
  <c r="U81" i="1"/>
  <c r="U82" i="5" s="1"/>
  <c r="V58" i="1"/>
  <c r="AJ58" i="1" s="1"/>
  <c r="V39" i="1"/>
  <c r="S58" i="1"/>
  <c r="AG58" i="1" s="1"/>
  <c r="S26" i="1"/>
  <c r="AG26" i="1" s="1"/>
  <c r="V38" i="1"/>
  <c r="T50" i="1"/>
  <c r="U14" i="1"/>
  <c r="V7" i="1"/>
  <c r="AJ7" i="1" s="1"/>
  <c r="W87" i="1"/>
  <c r="AK87" i="1" s="1"/>
  <c r="V9" i="1"/>
  <c r="V10" i="5" s="1"/>
  <c r="V89" i="1"/>
  <c r="V90" i="5" s="1"/>
  <c r="R42" i="1"/>
  <c r="S22" i="1"/>
  <c r="AG22" i="1" s="1"/>
  <c r="R46" i="1"/>
  <c r="R47" i="5" s="1"/>
  <c r="U10" i="1"/>
  <c r="AI10" i="1" s="1"/>
  <c r="R85" i="1"/>
  <c r="R86" i="5" s="1"/>
  <c r="S69" i="1"/>
  <c r="AG69" i="1" s="1"/>
  <c r="R55" i="1"/>
  <c r="R56" i="5" s="1"/>
  <c r="T81" i="1"/>
  <c r="AH81" i="1" s="1"/>
  <c r="W8" i="1"/>
  <c r="AK8" i="1" s="1"/>
  <c r="S75" i="1"/>
  <c r="S18" i="1"/>
  <c r="S19" i="5" s="1"/>
  <c r="V65" i="1"/>
  <c r="AJ65" i="1" s="1"/>
  <c r="T61" i="1"/>
  <c r="T62" i="5" s="1"/>
  <c r="R7" i="1"/>
  <c r="AF7" i="1" s="1"/>
  <c r="R52" i="1"/>
  <c r="AF52" i="1" s="1"/>
  <c r="V40" i="1"/>
  <c r="V29" i="1"/>
  <c r="AJ29" i="1" s="1"/>
  <c r="V49" i="1"/>
  <c r="T86" i="1"/>
  <c r="V95" i="1"/>
  <c r="V96" i="5" s="1"/>
  <c r="T22" i="1"/>
  <c r="AH22" i="1" s="1"/>
  <c r="W90" i="1"/>
  <c r="AK90" i="1" s="1"/>
  <c r="S29" i="1"/>
  <c r="U78" i="1"/>
  <c r="S74" i="1"/>
  <c r="R64" i="1"/>
  <c r="R65" i="5" s="1"/>
  <c r="T59" i="1"/>
  <c r="R93" i="1"/>
  <c r="R94" i="5" s="1"/>
  <c r="R54" i="1"/>
  <c r="U75" i="1"/>
  <c r="U76" i="5" s="1"/>
  <c r="U17" i="1"/>
  <c r="S12" i="1"/>
  <c r="U66" i="1"/>
  <c r="U67" i="5" s="1"/>
  <c r="R62" i="1"/>
  <c r="R63" i="5" s="1"/>
  <c r="V35" i="1"/>
  <c r="U48" i="1"/>
  <c r="U49" i="5" s="1"/>
  <c r="S45" i="1"/>
  <c r="V23" i="1"/>
  <c r="U55" i="1"/>
  <c r="W39" i="1"/>
  <c r="W40" i="5" s="1"/>
  <c r="T67" i="1"/>
  <c r="T36" i="1"/>
  <c r="T37" i="5" s="1"/>
  <c r="W28" i="1"/>
  <c r="R96" i="1"/>
  <c r="R97" i="5" s="1"/>
  <c r="V77" i="1"/>
  <c r="W51" i="1"/>
  <c r="R33" i="1"/>
  <c r="V43" i="1"/>
  <c r="V44" i="5" s="1"/>
  <c r="S47" i="1"/>
  <c r="R79" i="1"/>
  <c r="R80" i="5" s="1"/>
  <c r="V24" i="1"/>
  <c r="V88" i="1"/>
  <c r="V89" i="5" s="1"/>
  <c r="S28" i="1"/>
  <c r="AG28" i="1" s="1"/>
  <c r="W43" i="1"/>
  <c r="W44" i="5" s="1"/>
  <c r="U64" i="1"/>
  <c r="U65" i="5" s="1"/>
  <c r="U16" i="1"/>
  <c r="U17" i="5" s="1"/>
  <c r="S43" i="1"/>
  <c r="S44" i="5" s="1"/>
  <c r="W80" i="1"/>
  <c r="T31" i="1"/>
  <c r="AH31" i="1" s="1"/>
  <c r="S86" i="1"/>
  <c r="AG86" i="1" s="1"/>
  <c r="V27" i="1"/>
  <c r="T85" i="1"/>
  <c r="T86" i="5" s="1"/>
  <c r="S87" i="1"/>
  <c r="S19" i="1"/>
  <c r="S20" i="5" s="1"/>
  <c r="S92" i="1"/>
  <c r="T19" i="1"/>
  <c r="U76" i="1"/>
  <c r="V48" i="1"/>
  <c r="V49" i="5" s="1"/>
  <c r="W37" i="1"/>
  <c r="V19" i="1"/>
  <c r="V20" i="5" s="1"/>
  <c r="S60" i="1"/>
  <c r="R56" i="1"/>
  <c r="R57" i="5" s="1"/>
  <c r="T96" i="1"/>
  <c r="U15" i="1"/>
  <c r="V63" i="1"/>
  <c r="T20" i="1"/>
  <c r="T21" i="5" s="1"/>
  <c r="T72" i="1"/>
  <c r="W82" i="1"/>
  <c r="W83" i="5" s="1"/>
  <c r="S78" i="1"/>
  <c r="W15" i="1"/>
  <c r="W16" i="5" s="1"/>
  <c r="T9" i="1"/>
  <c r="U94" i="1"/>
  <c r="S82" i="1"/>
  <c r="T7" i="1"/>
  <c r="T8" i="5" s="1"/>
  <c r="V46" i="1"/>
  <c r="U9" i="1"/>
  <c r="U10" i="5" s="1"/>
  <c r="V47" i="1"/>
  <c r="AJ47" i="1" s="1"/>
  <c r="V48" i="5"/>
  <c r="T48" i="1"/>
  <c r="T49" i="5" s="1"/>
  <c r="U47" i="1"/>
  <c r="U48" i="5" s="1"/>
  <c r="R26" i="1"/>
  <c r="R27" i="5" s="1"/>
  <c r="V37" i="1"/>
  <c r="V38" i="5" s="1"/>
  <c r="T74" i="1"/>
  <c r="T75" i="5" s="1"/>
  <c r="S44" i="1"/>
  <c r="S45" i="5" s="1"/>
  <c r="W65" i="1"/>
  <c r="W66" i="5" s="1"/>
  <c r="R67" i="1"/>
  <c r="R68" i="5" s="1"/>
  <c r="W75" i="1"/>
  <c r="W76" i="5" s="1"/>
  <c r="S17" i="1"/>
  <c r="S18" i="5" s="1"/>
  <c r="T6" i="1"/>
  <c r="AH6" i="1" s="1"/>
  <c r="V67" i="1"/>
  <c r="V68" i="5" s="1"/>
  <c r="R83" i="1"/>
  <c r="AF83" i="1" s="1"/>
  <c r="V36" i="1"/>
  <c r="V37" i="5" s="1"/>
  <c r="S65" i="1"/>
  <c r="AG65" i="1" s="1"/>
  <c r="V59" i="1"/>
  <c r="V60" i="5" s="1"/>
  <c r="V22" i="1"/>
  <c r="V23" i="5" s="1"/>
  <c r="W13" i="1"/>
  <c r="W14" i="5" s="1"/>
  <c r="V93" i="1"/>
  <c r="AJ93" i="1" s="1"/>
  <c r="W9" i="1"/>
  <c r="W10" i="5" s="1"/>
  <c r="R12" i="1"/>
  <c r="AF12" i="1" s="1"/>
  <c r="R23" i="1"/>
  <c r="R24" i="5" s="1"/>
  <c r="U84" i="1"/>
  <c r="AI84" i="1" s="1"/>
  <c r="T14" i="1"/>
  <c r="T15" i="5" s="1"/>
  <c r="W36" i="1"/>
  <c r="W37" i="5" s="1"/>
  <c r="U30" i="1"/>
  <c r="U31" i="5" s="1"/>
  <c r="R94" i="1"/>
  <c r="AF94" i="1" s="1"/>
  <c r="S23" i="1"/>
  <c r="S24" i="5" s="1"/>
  <c r="T93" i="1"/>
  <c r="AH93" i="1" s="1"/>
  <c r="V90" i="1"/>
  <c r="V91" i="5" s="1"/>
  <c r="U83" i="1"/>
  <c r="AI83" i="1" s="1"/>
  <c r="W79" i="1"/>
  <c r="W80" i="5" s="1"/>
  <c r="S66" i="1"/>
  <c r="S67" i="5" s="1"/>
  <c r="S27" i="1"/>
  <c r="S28" i="5" s="1"/>
  <c r="V45" i="1"/>
  <c r="AJ45" i="1" s="1"/>
  <c r="V62" i="1"/>
  <c r="V63" i="5" s="1"/>
  <c r="W27" i="1"/>
  <c r="W28" i="5" s="1"/>
  <c r="R19" i="1"/>
  <c r="R20" i="5" s="1"/>
  <c r="S79" i="1"/>
  <c r="S80" i="5" s="1"/>
  <c r="W26" i="1"/>
  <c r="W27" i="5" s="1"/>
  <c r="W94" i="1"/>
  <c r="W95" i="5" s="1"/>
  <c r="T27" i="1"/>
  <c r="T28" i="5" s="1"/>
  <c r="S59" i="1"/>
  <c r="S60" i="5" s="1"/>
  <c r="T34" i="1"/>
  <c r="T35" i="5" s="1"/>
  <c r="R13" i="1"/>
  <c r="R14" i="5" s="1"/>
  <c r="U40" i="1"/>
  <c r="U41" i="5" s="1"/>
  <c r="R24" i="1"/>
  <c r="R25" i="5" s="1"/>
  <c r="W19" i="1"/>
  <c r="W20" i="5" s="1"/>
  <c r="R257" i="1"/>
  <c r="R258" i="5" s="1"/>
  <c r="R75" i="1"/>
  <c r="R76" i="5" s="1"/>
  <c r="S84" i="1"/>
  <c r="S85" i="5" s="1"/>
  <c r="W66" i="1"/>
  <c r="W67" i="5" s="1"/>
  <c r="U67" i="1"/>
  <c r="U68" i="5" s="1"/>
  <c r="S85" i="1"/>
  <c r="S86" i="5" s="1"/>
  <c r="V78" i="1"/>
  <c r="V79" i="5" s="1"/>
  <c r="V68" i="1"/>
  <c r="V69" i="5" s="1"/>
  <c r="S61" i="1"/>
  <c r="AG61" i="1" s="1"/>
  <c r="S80" i="1"/>
  <c r="S81" i="5" s="1"/>
  <c r="V11" i="1"/>
  <c r="V72" i="1"/>
  <c r="AJ72" i="1" s="1"/>
  <c r="T23" i="1"/>
  <c r="T24" i="5" s="1"/>
  <c r="U63" i="1"/>
  <c r="U64" i="5" s="1"/>
  <c r="R78" i="1"/>
  <c r="R79" i="5" s="1"/>
  <c r="R68" i="1"/>
  <c r="R69" i="5" s="1"/>
  <c r="S33" i="1"/>
  <c r="S34" i="5" s="1"/>
  <c r="U22" i="1"/>
  <c r="U23" i="5" s="1"/>
  <c r="U58" i="1"/>
  <c r="U59" i="5" s="1"/>
  <c r="W29" i="1"/>
  <c r="W30" i="5" s="1"/>
  <c r="R38" i="1"/>
  <c r="R39" i="5" s="1"/>
  <c r="S7" i="1"/>
  <c r="AG7" i="1" s="1"/>
  <c r="T56" i="1"/>
  <c r="T57" i="5" s="1"/>
  <c r="S93" i="1"/>
  <c r="W56" i="1"/>
  <c r="W57" i="5" s="1"/>
  <c r="W48" i="1"/>
  <c r="S51" i="1"/>
  <c r="S52" i="5" s="1"/>
  <c r="S91" i="1"/>
  <c r="S49" i="1"/>
  <c r="S50" i="5" s="1"/>
  <c r="S9" i="1"/>
  <c r="W69" i="1"/>
  <c r="W70" i="5" s="1"/>
  <c r="V31" i="1"/>
  <c r="U96" i="1"/>
  <c r="U97" i="5" s="1"/>
  <c r="U25" i="1"/>
  <c r="U13" i="1"/>
  <c r="U14" i="5" s="1"/>
  <c r="U90" i="1"/>
  <c r="AI90" i="1" s="1"/>
  <c r="U7" i="1"/>
  <c r="U8" i="5" s="1"/>
  <c r="V17" i="1"/>
  <c r="V96" i="1"/>
  <c r="V97" i="5" s="1"/>
  <c r="V33" i="1"/>
  <c r="T95" i="1"/>
  <c r="T96" i="5" s="1"/>
  <c r="R58" i="1"/>
  <c r="AF58" i="1" s="1"/>
  <c r="S77" i="1"/>
  <c r="AG77" i="1" s="1"/>
  <c r="U36" i="1"/>
  <c r="U37" i="5" s="1"/>
  <c r="R11" i="1"/>
  <c r="R12" i="5" s="1"/>
  <c r="V85" i="1"/>
  <c r="V86" i="5" s="1"/>
  <c r="V73" i="1"/>
  <c r="V74" i="5" s="1"/>
  <c r="W45" i="1"/>
  <c r="AK45" i="1" s="1"/>
  <c r="S70" i="1"/>
  <c r="S71" i="5" s="1"/>
  <c r="W6" i="1"/>
  <c r="AK6" i="1" s="1"/>
  <c r="V83" i="1"/>
  <c r="V84" i="5" s="1"/>
  <c r="S15" i="1"/>
  <c r="AG15" i="1" s="1"/>
  <c r="R9" i="1"/>
  <c r="R10" i="5" s="1"/>
  <c r="T38" i="1"/>
  <c r="T39" i="5" s="1"/>
  <c r="U38" i="1"/>
  <c r="R47" i="1"/>
  <c r="AF47" i="1" s="1"/>
  <c r="S21" i="1"/>
  <c r="AG21" i="1" s="1"/>
  <c r="S53" i="1"/>
  <c r="S54" i="5" s="1"/>
  <c r="V34" i="1"/>
  <c r="V35" i="5" s="1"/>
  <c r="R31" i="1"/>
  <c r="R32" i="5" s="1"/>
  <c r="T15" i="1"/>
  <c r="T16" i="5" s="1"/>
  <c r="V56" i="1"/>
  <c r="V57" i="5" s="1"/>
  <c r="T68" i="1"/>
  <c r="T69" i="5" s="1"/>
  <c r="U86" i="1"/>
  <c r="U87" i="5" s="1"/>
  <c r="W22" i="1"/>
  <c r="W23" i="5" s="1"/>
  <c r="S39" i="1"/>
  <c r="S40" i="5" s="1"/>
  <c r="T54" i="1"/>
  <c r="T55" i="5" s="1"/>
  <c r="S6" i="1"/>
  <c r="S7" i="5" s="1"/>
  <c r="R69" i="1"/>
  <c r="R70" i="5" s="1"/>
  <c r="W54" i="1"/>
  <c r="W55" i="5" s="1"/>
  <c r="T10" i="1"/>
  <c r="T11" i="5" s="1"/>
  <c r="S30" i="1"/>
  <c r="S31" i="5" s="1"/>
  <c r="S32" i="1"/>
  <c r="S33" i="5" s="1"/>
  <c r="T87" i="1"/>
  <c r="T88" i="5" s="1"/>
  <c r="T77" i="1"/>
  <c r="T78" i="5" s="1"/>
  <c r="R8" i="1"/>
  <c r="R9" i="5" s="1"/>
  <c r="R22" i="1"/>
  <c r="R23" i="5" s="1"/>
  <c r="R18" i="1"/>
  <c r="R19" i="5" s="1"/>
  <c r="T12" i="1"/>
  <c r="T13" i="5" s="1"/>
  <c r="V32" i="1"/>
  <c r="V33" i="5" s="1"/>
  <c r="U27" i="1"/>
  <c r="AI27" i="1" s="1"/>
  <c r="W44" i="1"/>
  <c r="W45" i="5" s="1"/>
  <c r="T80" i="1"/>
  <c r="AH80" i="1" s="1"/>
  <c r="U28" i="1"/>
  <c r="U29" i="5" s="1"/>
  <c r="AI28" i="1"/>
  <c r="R80" i="1"/>
  <c r="AF80" i="1" s="1"/>
  <c r="W61" i="1"/>
  <c r="W62" i="5" s="1"/>
  <c r="W23" i="1"/>
  <c r="AK23" i="1" s="1"/>
  <c r="U39" i="1"/>
  <c r="U40" i="5" s="1"/>
  <c r="R32" i="1"/>
  <c r="R33" i="5" s="1"/>
  <c r="T45" i="1"/>
  <c r="AH45" i="1" s="1"/>
  <c r="U43" i="1"/>
  <c r="U44" i="5" s="1"/>
  <c r="S8" i="1"/>
  <c r="S9" i="5" s="1"/>
  <c r="R61" i="1"/>
  <c r="R62" i="5" s="1"/>
  <c r="U50" i="1"/>
  <c r="U51" i="5" s="1"/>
  <c r="T39" i="1"/>
  <c r="T40" i="5" s="1"/>
  <c r="W257" i="1"/>
  <c r="AK257" i="1" s="1"/>
  <c r="S90" i="1"/>
  <c r="S91" i="5" s="1"/>
  <c r="T71" i="1"/>
  <c r="T72" i="5" s="1"/>
  <c r="T47" i="1"/>
  <c r="V13" i="1"/>
  <c r="V14" i="5" s="1"/>
  <c r="R92" i="1"/>
  <c r="AF92" i="1" s="1"/>
  <c r="R95" i="1"/>
  <c r="R96" i="5" s="1"/>
  <c r="U71" i="1"/>
  <c r="V51" i="1"/>
  <c r="V52" i="5" s="1"/>
  <c r="R34" i="1"/>
  <c r="AF34" i="1" s="1"/>
  <c r="U51" i="1"/>
  <c r="U52" i="5" s="1"/>
  <c r="T55" i="1"/>
  <c r="T62" i="1"/>
  <c r="T63" i="5" s="1"/>
  <c r="R10" i="1"/>
  <c r="AF10" i="1" s="1"/>
  <c r="T29" i="1"/>
  <c r="T30" i="5" s="1"/>
  <c r="T63" i="1"/>
  <c r="T52" i="1"/>
  <c r="T53" i="5" s="1"/>
  <c r="U87" i="1"/>
  <c r="AI87" i="1" s="1"/>
  <c r="T37" i="1"/>
  <c r="T38" i="5" s="1"/>
  <c r="T58" i="1"/>
  <c r="AH58" i="1" s="1"/>
  <c r="U61" i="1"/>
  <c r="U62" i="5" s="1"/>
  <c r="V54" i="1"/>
  <c r="T91" i="1"/>
  <c r="T92" i="5" s="1"/>
  <c r="S36" i="1"/>
  <c r="S37" i="5" s="1"/>
  <c r="S31" i="1"/>
  <c r="S41" i="1"/>
  <c r="W20" i="1"/>
  <c r="W21" i="5" s="1"/>
  <c r="R65" i="1"/>
  <c r="T79" i="1"/>
  <c r="T80" i="5" s="1"/>
  <c r="R66" i="1"/>
  <c r="AF66" i="1" s="1"/>
  <c r="W14" i="1"/>
  <c r="AK14" i="1" s="1"/>
  <c r="S88" i="1"/>
  <c r="S89" i="5" s="1"/>
  <c r="R20" i="1"/>
  <c r="R77" i="1"/>
  <c r="AF77" i="1" s="1"/>
  <c r="S94" i="1"/>
  <c r="R14" i="1"/>
  <c r="R15" i="5" s="1"/>
  <c r="AF14" i="1"/>
  <c r="V64" i="1"/>
  <c r="AJ64" i="1" s="1"/>
  <c r="T75" i="1"/>
  <c r="AH75" i="1" s="1"/>
  <c r="U69" i="1"/>
  <c r="U70" i="5" s="1"/>
  <c r="R89" i="1"/>
  <c r="AF89" i="1" s="1"/>
  <c r="W67" i="1"/>
  <c r="W68" i="5" s="1"/>
  <c r="T16" i="1"/>
  <c r="W41" i="1"/>
  <c r="U32" i="1"/>
  <c r="U33" i="5" s="1"/>
  <c r="U77" i="1"/>
  <c r="AI77" i="1" s="1"/>
  <c r="U88" i="1"/>
  <c r="U89" i="5" s="1"/>
  <c r="W47" i="1"/>
  <c r="W48" i="5" s="1"/>
  <c r="S35" i="1"/>
  <c r="U44" i="1"/>
  <c r="U45" i="5" s="1"/>
  <c r="T32" i="1"/>
  <c r="AH32" i="1" s="1"/>
  <c r="U20" i="1"/>
  <c r="U21" i="5" s="1"/>
  <c r="W32" i="1"/>
  <c r="AK32" i="1" s="1"/>
  <c r="T90" i="1"/>
  <c r="T91" i="5" s="1"/>
  <c r="S72" i="1"/>
  <c r="AG72" i="1" s="1"/>
  <c r="T35" i="1"/>
  <c r="T36" i="5" s="1"/>
  <c r="W30" i="1"/>
  <c r="W31" i="5" s="1"/>
  <c r="V10" i="1"/>
  <c r="V11" i="5" s="1"/>
  <c r="S64" i="1"/>
  <c r="S65" i="5" s="1"/>
  <c r="R63" i="1"/>
  <c r="R64" i="5" s="1"/>
  <c r="S62" i="1"/>
  <c r="S63" i="5" s="1"/>
  <c r="R86" i="1"/>
  <c r="AF86" i="1" s="1"/>
  <c r="T65" i="1"/>
  <c r="AH65" i="1" s="1"/>
  <c r="V71" i="1"/>
  <c r="V72" i="5" s="1"/>
  <c r="W76" i="1"/>
  <c r="U46" i="1"/>
  <c r="U47" i="5" s="1"/>
  <c r="U54" i="1"/>
  <c r="AI54" i="1" s="1"/>
  <c r="V8" i="1"/>
  <c r="V9" i="5" s="1"/>
  <c r="W77" i="1"/>
  <c r="R59" i="1"/>
  <c r="R60" i="5" s="1"/>
  <c r="W34" i="1"/>
  <c r="AK34" i="1" s="1"/>
  <c r="U23" i="1"/>
  <c r="U24" i="5" s="1"/>
  <c r="R88" i="1"/>
  <c r="W49" i="1"/>
  <c r="W50" i="5" s="1"/>
  <c r="S34" i="1"/>
  <c r="AG34" i="1" s="1"/>
  <c r="U21" i="1"/>
  <c r="U22" i="5" s="1"/>
  <c r="U18" i="1"/>
  <c r="W71" i="1"/>
  <c r="AK71" i="1" s="1"/>
  <c r="T69" i="1"/>
  <c r="AH69" i="1" s="1"/>
  <c r="S63" i="1"/>
  <c r="S64" i="5" s="1"/>
  <c r="R49" i="1"/>
  <c r="W59" i="1"/>
  <c r="W60" i="5" s="1"/>
  <c r="V6" i="1"/>
  <c r="AJ6" i="1" s="1"/>
  <c r="V16" i="1"/>
  <c r="V17" i="5" s="1"/>
  <c r="U33" i="1"/>
  <c r="R60" i="1"/>
  <c r="R61" i="5" s="1"/>
  <c r="S10" i="1"/>
  <c r="AG10" i="1" s="1"/>
  <c r="V61" i="1"/>
  <c r="V62" i="5" s="1"/>
  <c r="T8" i="1"/>
  <c r="T40" i="1"/>
  <c r="T41" i="5" s="1"/>
  <c r="V26" i="1"/>
  <c r="AJ26" i="1" s="1"/>
  <c r="V30" i="1"/>
  <c r="V31" i="5" s="1"/>
  <c r="W31" i="1"/>
  <c r="R53" i="1"/>
  <c r="AF53" i="1" s="1"/>
  <c r="U95" i="1"/>
  <c r="AI95" i="1" s="1"/>
  <c r="V86" i="1"/>
  <c r="V87" i="5" s="1"/>
  <c r="V79" i="1"/>
  <c r="T82" i="1"/>
  <c r="T83" i="5" s="1"/>
  <c r="V84" i="1"/>
  <c r="V85" i="5" s="1"/>
  <c r="V50" i="1"/>
  <c r="V51" i="5" s="1"/>
  <c r="W57" i="1"/>
  <c r="W58" i="5" s="1"/>
  <c r="U74" i="1"/>
  <c r="AI74" i="1" s="1"/>
  <c r="W85" i="1"/>
  <c r="W86" i="5" s="1"/>
  <c r="T94" i="1"/>
  <c r="T95" i="5" s="1"/>
  <c r="T49" i="1"/>
  <c r="T50" i="5" s="1"/>
  <c r="T51" i="1"/>
  <c r="T52" i="5" s="1"/>
  <c r="S13" i="1"/>
  <c r="AG13" i="1" s="1"/>
  <c r="T66" i="1"/>
  <c r="T67" i="5" s="1"/>
  <c r="S38" i="1"/>
  <c r="S39" i="5" s="1"/>
  <c r="S96" i="1"/>
  <c r="AG96" i="1" s="1"/>
  <c r="V94" i="1"/>
  <c r="V95" i="5" s="1"/>
  <c r="U12" i="1"/>
  <c r="U13" i="5" s="1"/>
  <c r="S40" i="1"/>
  <c r="S41" i="5" s="1"/>
  <c r="V14" i="1"/>
  <c r="V15" i="5" s="1"/>
  <c r="V53" i="1"/>
  <c r="V54" i="5" s="1"/>
  <c r="U73" i="1"/>
  <c r="U74" i="5" s="1"/>
  <c r="W83" i="1"/>
  <c r="W84" i="5" s="1"/>
  <c r="V15" i="1"/>
  <c r="AJ15" i="1" s="1"/>
  <c r="R36" i="1"/>
  <c r="R37" i="5" s="1"/>
  <c r="V57" i="1"/>
  <c r="V58" i="5" s="1"/>
  <c r="R6" i="1"/>
  <c r="R7" i="5" s="1"/>
  <c r="U11" i="1"/>
  <c r="U12" i="5" s="1"/>
  <c r="U19" i="1"/>
  <c r="AI19" i="1" s="1"/>
  <c r="S42" i="1"/>
  <c r="S43" i="5" s="1"/>
  <c r="T17" i="1"/>
  <c r="T18" i="5" s="1"/>
  <c r="R16" i="1"/>
  <c r="AF16" i="1" s="1"/>
  <c r="T73" i="1"/>
  <c r="T74" i="5" s="1"/>
  <c r="R39" i="1"/>
  <c r="R40" i="5" s="1"/>
  <c r="V92" i="1"/>
  <c r="V93" i="5" s="1"/>
  <c r="U56" i="1"/>
  <c r="U57" i="5" s="1"/>
  <c r="U68" i="1"/>
  <c r="U69" i="5" s="1"/>
  <c r="U70" i="1"/>
  <c r="U71" i="5" s="1"/>
  <c r="T83" i="1"/>
  <c r="T84" i="5" s="1"/>
  <c r="R43" i="1"/>
  <c r="AF43" i="1" s="1"/>
  <c r="V74" i="1"/>
  <c r="V75" i="5" s="1"/>
  <c r="U52" i="1"/>
  <c r="U53" i="5" s="1"/>
  <c r="R17" i="1"/>
  <c r="R18" i="5" s="1"/>
  <c r="W52" i="1"/>
  <c r="W53" i="5" s="1"/>
  <c r="S67" i="1"/>
  <c r="AG67" i="1" s="1"/>
  <c r="T30" i="1"/>
  <c r="T31" i="5" s="1"/>
  <c r="W63" i="1"/>
  <c r="W64" i="5" s="1"/>
  <c r="S11" i="1"/>
  <c r="AG11" i="1" s="1"/>
  <c r="U34" i="1"/>
  <c r="U35" i="5" s="1"/>
  <c r="T53" i="1"/>
  <c r="T54" i="5" s="1"/>
  <c r="S52" i="1"/>
  <c r="S53" i="5" s="1"/>
  <c r="W35" i="1"/>
  <c r="W36" i="5" s="1"/>
  <c r="W53" i="1"/>
  <c r="W54" i="5" s="1"/>
  <c r="W78" i="1"/>
  <c r="W79" i="5" s="1"/>
  <c r="S55" i="1"/>
  <c r="S56" i="5" s="1"/>
  <c r="S25" i="1"/>
  <c r="AG25" i="1" s="1"/>
  <c r="W16" i="1"/>
  <c r="W17" i="5" s="1"/>
  <c r="R48" i="1"/>
  <c r="R49" i="5" s="1"/>
  <c r="R44" i="1"/>
  <c r="R45" i="5" s="1"/>
  <c r="S50" i="1"/>
  <c r="S51" i="5" s="1"/>
  <c r="U60" i="1"/>
  <c r="AI60" i="1" s="1"/>
  <c r="T60" i="1"/>
  <c r="T61" i="5" s="1"/>
  <c r="R41" i="1"/>
  <c r="R42" i="5" s="1"/>
  <c r="S46" i="1"/>
  <c r="AG46" i="1" s="1"/>
  <c r="V257" i="1"/>
  <c r="V258" i="5" s="1"/>
  <c r="U92" i="1"/>
  <c r="U93" i="5" s="1"/>
  <c r="W17" i="1"/>
  <c r="W18" i="5" s="1"/>
  <c r="S73" i="1"/>
  <c r="S74" i="5" s="1"/>
  <c r="R73" i="1"/>
  <c r="R74" i="5" s="1"/>
  <c r="R74" i="1"/>
  <c r="R75" i="5" s="1"/>
  <c r="S76" i="1"/>
  <c r="S77" i="5" s="1"/>
  <c r="R45" i="1"/>
  <c r="AF45" i="1" s="1"/>
  <c r="T84" i="1"/>
  <c r="T85" i="5" s="1"/>
  <c r="W58" i="1"/>
  <c r="W59" i="5" s="1"/>
  <c r="S95" i="1"/>
  <c r="S96" i="5" s="1"/>
  <c r="R84" i="1"/>
  <c r="R85" i="5" s="1"/>
  <c r="W33" i="1"/>
  <c r="AK33" i="1" s="1"/>
  <c r="U91" i="1"/>
  <c r="U92" i="5" s="1"/>
  <c r="W93" i="1"/>
  <c r="W94" i="5" s="1"/>
  <c r="W72" i="1"/>
  <c r="AK72" i="1" s="1"/>
  <c r="T89" i="1"/>
  <c r="T90" i="5" s="1"/>
  <c r="U79" i="1"/>
  <c r="U80" i="5" s="1"/>
  <c r="U89" i="1"/>
  <c r="U90" i="5" s="1"/>
  <c r="R21" i="1"/>
  <c r="R22" i="5" s="1"/>
  <c r="T11" i="1"/>
  <c r="T12" i="5" s="1"/>
  <c r="T42" i="1"/>
  <c r="T43" i="5" s="1"/>
  <c r="W70" i="1"/>
  <c r="W71" i="5" s="1"/>
  <c r="V52" i="1"/>
  <c r="V53" i="5" s="1"/>
  <c r="T28" i="1"/>
  <c r="T29" i="5" s="1"/>
  <c r="V28" i="1"/>
  <c r="V29" i="5" s="1"/>
  <c r="T92" i="1"/>
  <c r="T93" i="5" s="1"/>
  <c r="S71" i="1"/>
  <c r="S72" i="5" s="1"/>
  <c r="S14" i="1"/>
  <c r="S15" i="5" s="1"/>
  <c r="U57" i="1"/>
  <c r="AI57" i="1" s="1"/>
  <c r="T43" i="1"/>
  <c r="T44" i="5" s="1"/>
  <c r="U80" i="1"/>
  <c r="AI80" i="1" s="1"/>
  <c r="U53" i="1"/>
  <c r="U54" i="5" s="1"/>
  <c r="T25" i="1"/>
  <c r="T26" i="5" s="1"/>
  <c r="V60" i="1"/>
  <c r="V61" i="5" s="1"/>
  <c r="V80" i="1"/>
  <c r="AJ80" i="1" s="1"/>
  <c r="S89" i="1"/>
  <c r="S90" i="5" s="1"/>
  <c r="W88" i="1"/>
  <c r="AK88" i="1" s="1"/>
  <c r="U37" i="1"/>
  <c r="U38" i="5" s="1"/>
  <c r="U59" i="1"/>
  <c r="AI59" i="1" s="1"/>
  <c r="T33" i="1"/>
  <c r="T34" i="5" s="1"/>
  <c r="V66" i="1"/>
  <c r="AJ66" i="1" s="1"/>
  <c r="U72" i="1"/>
  <c r="U73" i="5" s="1"/>
  <c r="R28" i="1"/>
  <c r="AF28" i="1" s="1"/>
  <c r="R15" i="1"/>
  <c r="R25" i="1"/>
  <c r="AF25" i="1" s="1"/>
  <c r="R30" i="1"/>
  <c r="R31" i="5" s="1"/>
  <c r="R27" i="1"/>
  <c r="AF27" i="1" s="1"/>
  <c r="V42" i="1"/>
  <c r="V43" i="5" s="1"/>
  <c r="V76" i="1"/>
  <c r="AJ76" i="1" s="1"/>
  <c r="V20" i="1"/>
  <c r="V21" i="5" s="1"/>
  <c r="U24" i="1"/>
  <c r="AI24" i="1" s="1"/>
  <c r="U93" i="1"/>
  <c r="W10" i="1"/>
  <c r="AK10" i="1" s="1"/>
  <c r="S37" i="1"/>
  <c r="S38" i="5" s="1"/>
  <c r="T44" i="1"/>
  <c r="AH44" i="1" s="1"/>
  <c r="U29" i="1"/>
  <c r="W84" i="1"/>
  <c r="AK84" i="1" s="1"/>
  <c r="AG257" i="1"/>
  <c r="S257" i="1"/>
  <c r="S258" i="5" s="1"/>
  <c r="W64" i="1"/>
  <c r="AK64" i="1" s="1"/>
  <c r="U8" i="1"/>
  <c r="V44" i="1"/>
  <c r="AJ44" i="1" s="1"/>
  <c r="R91" i="1"/>
  <c r="R92" i="5" s="1"/>
  <c r="U82" i="1"/>
  <c r="U83" i="5" s="1"/>
  <c r="W42" i="1"/>
  <c r="W43" i="5" s="1"/>
  <c r="R76" i="1"/>
  <c r="R77" i="5" s="1"/>
  <c r="R72" i="1"/>
  <c r="R73" i="5" s="1"/>
  <c r="W7" i="1"/>
  <c r="S16" i="1"/>
  <c r="T57" i="1"/>
  <c r="U6" i="1"/>
  <c r="U7" i="5" s="1"/>
  <c r="U41" i="1"/>
  <c r="U42" i="5" s="1"/>
  <c r="V25" i="1"/>
  <c r="V26" i="5" s="1"/>
  <c r="V41" i="1"/>
  <c r="V42" i="5" s="1"/>
  <c r="S56" i="1"/>
  <c r="S57" i="5" s="1"/>
  <c r="R81" i="1"/>
  <c r="R82" i="5" s="1"/>
  <c r="U35" i="1"/>
  <c r="U36" i="5" s="1"/>
  <c r="R82" i="1"/>
  <c r="R83" i="5" s="1"/>
  <c r="AF44" i="1" l="1"/>
  <c r="AH92" i="1"/>
  <c r="AG49" i="1"/>
  <c r="AG43" i="1"/>
  <c r="R8" i="5"/>
  <c r="AG52" i="1"/>
  <c r="AI61" i="1"/>
  <c r="AJ20" i="1"/>
  <c r="AJ92" i="1"/>
  <c r="AJ13" i="1"/>
  <c r="AK91" i="1"/>
  <c r="AG48" i="1"/>
  <c r="AI89" i="1"/>
  <c r="AG40" i="1"/>
  <c r="AK30" i="1"/>
  <c r="AK22" i="1"/>
  <c r="AF23" i="1"/>
  <c r="AF6" i="1"/>
  <c r="AI32" i="1"/>
  <c r="AK20" i="1"/>
  <c r="AH62" i="1"/>
  <c r="S22" i="5"/>
  <c r="AG70" i="1"/>
  <c r="AF38" i="1"/>
  <c r="S62" i="5"/>
  <c r="AI48" i="1"/>
  <c r="AF55" i="1"/>
  <c r="AH26" i="1"/>
  <c r="AI45" i="1"/>
  <c r="AI72" i="1"/>
  <c r="AG95" i="1"/>
  <c r="AF17" i="1"/>
  <c r="AH49" i="1"/>
  <c r="AF59" i="1"/>
  <c r="AG32" i="1"/>
  <c r="AI7" i="1"/>
  <c r="AK79" i="1"/>
  <c r="AG17" i="1"/>
  <c r="AJ48" i="1"/>
  <c r="AF29" i="1"/>
  <c r="AG56" i="1"/>
  <c r="AF72" i="1"/>
  <c r="AJ60" i="1"/>
  <c r="AK17" i="1"/>
  <c r="AF64" i="1"/>
  <c r="AK11" i="1"/>
  <c r="AF35" i="1"/>
  <c r="W87" i="5"/>
  <c r="AI62" i="1"/>
  <c r="AI65" i="1"/>
  <c r="AG37" i="1"/>
  <c r="AI37" i="1"/>
  <c r="AK70" i="1"/>
  <c r="AG76" i="1"/>
  <c r="AG55" i="1"/>
  <c r="AH83" i="1"/>
  <c r="AK83" i="1"/>
  <c r="AK57" i="1"/>
  <c r="AF60" i="1"/>
  <c r="AI69" i="1"/>
  <c r="AG88" i="1"/>
  <c r="AH52" i="1"/>
  <c r="AF22" i="1"/>
  <c r="AH15" i="1"/>
  <c r="AH38" i="1"/>
  <c r="AJ85" i="1"/>
  <c r="AI96" i="1"/>
  <c r="AK29" i="1"/>
  <c r="AI22" i="1"/>
  <c r="AF68" i="1"/>
  <c r="AI63" i="1"/>
  <c r="V73" i="5"/>
  <c r="AH20" i="1"/>
  <c r="AH85" i="1"/>
  <c r="AI64" i="1"/>
  <c r="AG18" i="1"/>
  <c r="AK18" i="1"/>
  <c r="AH46" i="1"/>
  <c r="AK68" i="1"/>
  <c r="AJ25" i="1"/>
  <c r="AF91" i="1"/>
  <c r="AF30" i="1"/>
  <c r="AH43" i="1"/>
  <c r="AK93" i="1"/>
  <c r="AF41" i="1"/>
  <c r="AK63" i="1"/>
  <c r="AH17" i="1"/>
  <c r="AG38" i="1"/>
  <c r="AG62" i="1"/>
  <c r="AK47" i="1"/>
  <c r="AG36" i="1"/>
  <c r="AJ51" i="1"/>
  <c r="AG90" i="1"/>
  <c r="AH39" i="1"/>
  <c r="AI43" i="1"/>
  <c r="AI39" i="1"/>
  <c r="AF69" i="1"/>
  <c r="AH95" i="1"/>
  <c r="AK56" i="1"/>
  <c r="AI58" i="1"/>
  <c r="AG33" i="1"/>
  <c r="AF78" i="1"/>
  <c r="AH23" i="1"/>
  <c r="AI30" i="1"/>
  <c r="AJ59" i="1"/>
  <c r="AK65" i="1"/>
  <c r="AJ37" i="1"/>
  <c r="AJ43" i="1"/>
  <c r="AI66" i="1"/>
  <c r="AF46" i="1"/>
  <c r="AK92" i="1"/>
  <c r="AG81" i="1"/>
  <c r="AH7" i="1"/>
  <c r="AF79" i="1"/>
  <c r="AK50" i="1"/>
  <c r="AI35" i="1"/>
  <c r="AH57" i="1"/>
  <c r="T58" i="5"/>
  <c r="U9" i="5"/>
  <c r="AI8" i="1"/>
  <c r="R16" i="5"/>
  <c r="AF15" i="1"/>
  <c r="S17" i="5"/>
  <c r="AG16" i="1"/>
  <c r="U30" i="5"/>
  <c r="AI29" i="1"/>
  <c r="AK7" i="1"/>
  <c r="W8" i="5"/>
  <c r="U94" i="5"/>
  <c r="AI93" i="1"/>
  <c r="AI6" i="1"/>
  <c r="AK42" i="1"/>
  <c r="W73" i="5"/>
  <c r="S47" i="5"/>
  <c r="S12" i="5"/>
  <c r="R17" i="5"/>
  <c r="S97" i="5"/>
  <c r="R54" i="5"/>
  <c r="R87" i="5"/>
  <c r="R78" i="5"/>
  <c r="R48" i="5"/>
  <c r="AK39" i="1"/>
  <c r="AF62" i="1"/>
  <c r="T94" i="5"/>
  <c r="U85" i="5"/>
  <c r="S66" i="5"/>
  <c r="AH61" i="1"/>
  <c r="AF85" i="1"/>
  <c r="AK40" i="1"/>
  <c r="R90" i="5"/>
  <c r="T59" i="5"/>
  <c r="AI257" i="1"/>
  <c r="V66" i="5"/>
  <c r="W9" i="5"/>
  <c r="AH18" i="1"/>
  <c r="AJ69" i="1"/>
  <c r="AJ12" i="1"/>
  <c r="AJ91" i="1"/>
  <c r="AF90" i="1"/>
  <c r="AH70" i="1"/>
  <c r="AH64" i="1"/>
  <c r="AH88" i="1"/>
  <c r="AH257" i="1"/>
  <c r="S59" i="5"/>
  <c r="W96" i="5"/>
  <c r="AJ42" i="1"/>
  <c r="AH33" i="1"/>
  <c r="AI53" i="1"/>
  <c r="AH28" i="1"/>
  <c r="AH89" i="1"/>
  <c r="AH84" i="1"/>
  <c r="AJ257" i="1"/>
  <c r="AK16" i="1"/>
  <c r="AI34" i="1"/>
  <c r="AJ74" i="1"/>
  <c r="AH73" i="1"/>
  <c r="AF36" i="1"/>
  <c r="AJ94" i="1"/>
  <c r="AK85" i="1"/>
  <c r="AG64" i="1"/>
  <c r="AI88" i="1"/>
  <c r="AK67" i="1"/>
  <c r="U81" i="5"/>
  <c r="W34" i="5"/>
  <c r="U61" i="5"/>
  <c r="S68" i="5"/>
  <c r="U20" i="5"/>
  <c r="S14" i="5"/>
  <c r="AH91" i="1"/>
  <c r="AH29" i="1"/>
  <c r="AF95" i="1"/>
  <c r="AI50" i="1"/>
  <c r="AG8" i="1"/>
  <c r="AF32" i="1"/>
  <c r="AH12" i="1"/>
  <c r="AH10" i="1"/>
  <c r="AH68" i="1"/>
  <c r="AJ73" i="1"/>
  <c r="AF11" i="1"/>
  <c r="AI36" i="1"/>
  <c r="AJ96" i="1"/>
  <c r="AK69" i="1"/>
  <c r="AG80" i="1"/>
  <c r="AF257" i="1"/>
  <c r="AF24" i="1"/>
  <c r="AF13" i="1"/>
  <c r="AG59" i="1"/>
  <c r="AK94" i="1"/>
  <c r="AG79" i="1"/>
  <c r="AK27" i="1"/>
  <c r="AJ90" i="1"/>
  <c r="AH14" i="1"/>
  <c r="AK13" i="1"/>
  <c r="AG44" i="1"/>
  <c r="AF26" i="1"/>
  <c r="AI47" i="1"/>
  <c r="AK82" i="1"/>
  <c r="AI16" i="1"/>
  <c r="AK43" i="1"/>
  <c r="AH36" i="1"/>
  <c r="W24" i="5"/>
  <c r="S73" i="5"/>
  <c r="R13" i="5"/>
  <c r="R84" i="5"/>
  <c r="AJ9" i="1"/>
  <c r="S87" i="5"/>
  <c r="V82" i="5"/>
  <c r="U27" i="5"/>
  <c r="R41" i="5"/>
  <c r="U58" i="5"/>
  <c r="R46" i="5"/>
  <c r="S26" i="5"/>
  <c r="R44" i="5"/>
  <c r="V16" i="5"/>
  <c r="U75" i="5"/>
  <c r="W72" i="5"/>
  <c r="S16" i="5"/>
  <c r="R81" i="5"/>
  <c r="T81" i="5"/>
  <c r="U28" i="5"/>
  <c r="AF93" i="1"/>
  <c r="AJ89" i="1"/>
  <c r="AJ55" i="1"/>
  <c r="V65" i="5"/>
  <c r="AF51" i="1"/>
  <c r="AF70" i="1"/>
  <c r="AK25" i="1"/>
  <c r="AJ82" i="1"/>
  <c r="AK89" i="1"/>
  <c r="S70" i="5"/>
  <c r="AK24" i="1"/>
  <c r="V59" i="5"/>
  <c r="T25" i="5"/>
  <c r="W74" i="5"/>
  <c r="R53" i="5"/>
  <c r="V71" i="5"/>
  <c r="AG89" i="1"/>
  <c r="AG14" i="1"/>
  <c r="AH11" i="1"/>
  <c r="AF73" i="1"/>
  <c r="AK53" i="1"/>
  <c r="AI68" i="1"/>
  <c r="AJ53" i="1"/>
  <c r="AJ84" i="1"/>
  <c r="AH79" i="1"/>
  <c r="AH37" i="1"/>
  <c r="AI51" i="1"/>
  <c r="AH71" i="1"/>
  <c r="AK61" i="1"/>
  <c r="AH77" i="1"/>
  <c r="AH54" i="1"/>
  <c r="AG53" i="1"/>
  <c r="AJ83" i="1"/>
  <c r="S78" i="5"/>
  <c r="AI13" i="1"/>
  <c r="AG51" i="1"/>
  <c r="AF75" i="1"/>
  <c r="AK19" i="1"/>
  <c r="AI40" i="1"/>
  <c r="AH34" i="1"/>
  <c r="AH27" i="1"/>
  <c r="AK26" i="1"/>
  <c r="AF19" i="1"/>
  <c r="T46" i="5"/>
  <c r="AG27" i="1"/>
  <c r="AJ36" i="1"/>
  <c r="AF67" i="1"/>
  <c r="AH48" i="1"/>
  <c r="AI9" i="1"/>
  <c r="AJ19" i="1"/>
  <c r="AG19" i="1"/>
  <c r="U84" i="5"/>
  <c r="W7" i="5"/>
  <c r="W46" i="5"/>
  <c r="AJ21" i="1"/>
  <c r="AH13" i="1"/>
  <c r="AG68" i="1"/>
  <c r="T32" i="5"/>
  <c r="S23" i="5"/>
  <c r="AG54" i="1"/>
  <c r="AK38" i="1"/>
  <c r="AJ18" i="1"/>
  <c r="U50" i="5"/>
  <c r="W22" i="5"/>
  <c r="R72" i="5"/>
  <c r="R58" i="5"/>
  <c r="S42" i="5"/>
  <c r="AG41" i="1"/>
  <c r="S92" i="5"/>
  <c r="AG91" i="1"/>
  <c r="S75" i="5"/>
  <c r="AG74" i="1"/>
  <c r="AH76" i="1"/>
  <c r="T77" i="5"/>
  <c r="W13" i="5"/>
  <c r="AK12" i="1"/>
  <c r="AJ87" i="1"/>
  <c r="V88" i="5"/>
  <c r="AJ61" i="1"/>
  <c r="U19" i="5"/>
  <c r="AI18" i="1"/>
  <c r="AI23" i="1"/>
  <c r="R66" i="5"/>
  <c r="AF65" i="1"/>
  <c r="W85" i="5"/>
  <c r="V77" i="5"/>
  <c r="R26" i="5"/>
  <c r="W89" i="5"/>
  <c r="V7" i="5"/>
  <c r="S32" i="5"/>
  <c r="AG31" i="1"/>
  <c r="T56" i="5"/>
  <c r="AH55" i="1"/>
  <c r="T48" i="5"/>
  <c r="AH47" i="1"/>
  <c r="AF61" i="1"/>
  <c r="V18" i="5"/>
  <c r="AJ17" i="1"/>
  <c r="R35" i="5"/>
  <c r="V12" i="5"/>
  <c r="AJ11" i="1"/>
  <c r="W38" i="5"/>
  <c r="AK37" i="1"/>
  <c r="V80" i="5"/>
  <c r="AJ79" i="1"/>
  <c r="AJ30" i="1"/>
  <c r="T9" i="5"/>
  <c r="AH8" i="1"/>
  <c r="AJ16" i="1"/>
  <c r="R50" i="5"/>
  <c r="AF49" i="1"/>
  <c r="AI21" i="1"/>
  <c r="R89" i="5"/>
  <c r="AF88" i="1"/>
  <c r="AJ8" i="1"/>
  <c r="W77" i="5"/>
  <c r="AK76" i="1"/>
  <c r="AF63" i="1"/>
  <c r="AJ10" i="1"/>
  <c r="AH35" i="1"/>
  <c r="AH90" i="1"/>
  <c r="AI20" i="1"/>
  <c r="S36" i="5"/>
  <c r="AG35" i="1"/>
  <c r="W42" i="5"/>
  <c r="AK41" i="1"/>
  <c r="S95" i="5"/>
  <c r="AG94" i="1"/>
  <c r="W65" i="5"/>
  <c r="T45" i="5"/>
  <c r="U25" i="5"/>
  <c r="R28" i="5"/>
  <c r="R29" i="5"/>
  <c r="U60" i="5"/>
  <c r="V81" i="5"/>
  <c r="U96" i="5"/>
  <c r="S11" i="5"/>
  <c r="T70" i="5"/>
  <c r="W35" i="5"/>
  <c r="T66" i="5"/>
  <c r="T64" i="5"/>
  <c r="AH63" i="1"/>
  <c r="U72" i="5"/>
  <c r="AI71" i="1"/>
  <c r="W258" i="5"/>
  <c r="AK44" i="1"/>
  <c r="AJ32" i="1"/>
  <c r="AF18" i="1"/>
  <c r="AF8" i="1"/>
  <c r="AH87" i="1"/>
  <c r="AG30" i="1"/>
  <c r="AK54" i="1"/>
  <c r="AG6" i="1"/>
  <c r="AG39" i="1"/>
  <c r="AI86" i="1"/>
  <c r="AJ56" i="1"/>
  <c r="AF31" i="1"/>
  <c r="U39" i="5"/>
  <c r="AI38" i="1"/>
  <c r="AF9" i="1"/>
  <c r="U26" i="5"/>
  <c r="AI25" i="1"/>
  <c r="W49" i="5"/>
  <c r="AK48" i="1"/>
  <c r="R11" i="5"/>
  <c r="R93" i="5"/>
  <c r="AH56" i="1"/>
  <c r="AJ68" i="1"/>
  <c r="AJ62" i="1"/>
  <c r="U78" i="5"/>
  <c r="AG23" i="1"/>
  <c r="AK9" i="1"/>
  <c r="AJ67" i="1"/>
  <c r="V47" i="5"/>
  <c r="AJ46" i="1"/>
  <c r="U95" i="5"/>
  <c r="AI94" i="1"/>
  <c r="AK80" i="1"/>
  <c r="W81" i="5"/>
  <c r="U18" i="5"/>
  <c r="AI17" i="1"/>
  <c r="W15" i="5"/>
  <c r="W91" i="5"/>
  <c r="AJ95" i="1"/>
  <c r="AG75" i="1"/>
  <c r="S76" i="5"/>
  <c r="U15" i="5"/>
  <c r="AI14" i="1"/>
  <c r="R67" i="5"/>
  <c r="T33" i="5"/>
  <c r="R38" i="5"/>
  <c r="AF37" i="1"/>
  <c r="T17" i="5"/>
  <c r="AH16" i="1"/>
  <c r="U77" i="5"/>
  <c r="AI76" i="1"/>
  <c r="V28" i="5"/>
  <c r="AJ27" i="1"/>
  <c r="U56" i="5"/>
  <c r="AI55" i="1"/>
  <c r="W61" i="5"/>
  <c r="AK60" i="1"/>
  <c r="AG24" i="1"/>
  <c r="S25" i="5"/>
  <c r="AJ86" i="1"/>
  <c r="W32" i="5"/>
  <c r="AK31" i="1"/>
  <c r="U34" i="5"/>
  <c r="AI33" i="1"/>
  <c r="AG63" i="1"/>
  <c r="W78" i="5"/>
  <c r="AK77" i="1"/>
  <c r="AJ71" i="1"/>
  <c r="V45" i="5"/>
  <c r="W11" i="5"/>
  <c r="V67" i="5"/>
  <c r="V27" i="5"/>
  <c r="S35" i="5"/>
  <c r="U55" i="5"/>
  <c r="S10" i="5"/>
  <c r="AG9" i="1"/>
  <c r="AK66" i="1"/>
  <c r="AH74" i="1"/>
  <c r="V64" i="5"/>
  <c r="AJ63" i="1"/>
  <c r="AF56" i="1"/>
  <c r="T20" i="5"/>
  <c r="AH19" i="1"/>
  <c r="R34" i="5"/>
  <c r="AF33" i="1"/>
  <c r="AF96" i="1"/>
  <c r="T68" i="5"/>
  <c r="AH67" i="1"/>
  <c r="V24" i="5"/>
  <c r="AJ23" i="1"/>
  <c r="AI75" i="1"/>
  <c r="T60" i="5"/>
  <c r="AH59" i="1"/>
  <c r="U79" i="5"/>
  <c r="AI78" i="1"/>
  <c r="V50" i="5"/>
  <c r="AJ49" i="1"/>
  <c r="W33" i="5"/>
  <c r="AF82" i="1"/>
  <c r="AF81" i="1"/>
  <c r="AJ41" i="1"/>
  <c r="AI41" i="1"/>
  <c r="AF76" i="1"/>
  <c r="AI82" i="1"/>
  <c r="AH25" i="1"/>
  <c r="AG71" i="1"/>
  <c r="AJ28" i="1"/>
  <c r="AJ52" i="1"/>
  <c r="AH42" i="1"/>
  <c r="AF21" i="1"/>
  <c r="AI79" i="1"/>
  <c r="AI91" i="1"/>
  <c r="AF84" i="1"/>
  <c r="AK58" i="1"/>
  <c r="AF74" i="1"/>
  <c r="AG73" i="1"/>
  <c r="AI92" i="1"/>
  <c r="AH60" i="1"/>
  <c r="AG50" i="1"/>
  <c r="AF48" i="1"/>
  <c r="AK78" i="1"/>
  <c r="AK35" i="1"/>
  <c r="AH53" i="1"/>
  <c r="AH30" i="1"/>
  <c r="AK52" i="1"/>
  <c r="AI52" i="1"/>
  <c r="AI70" i="1"/>
  <c r="AI56" i="1"/>
  <c r="AF39" i="1"/>
  <c r="AG42" i="1"/>
  <c r="AI11" i="1"/>
  <c r="AJ57" i="1"/>
  <c r="AI73" i="1"/>
  <c r="AJ14" i="1"/>
  <c r="AI12" i="1"/>
  <c r="AH66" i="1"/>
  <c r="AH51" i="1"/>
  <c r="AH94" i="1"/>
  <c r="AJ50" i="1"/>
  <c r="AH82" i="1"/>
  <c r="AH40" i="1"/>
  <c r="AK59" i="1"/>
  <c r="AK49" i="1"/>
  <c r="AI46" i="1"/>
  <c r="AI44" i="1"/>
  <c r="R21" i="5"/>
  <c r="AF20" i="1"/>
  <c r="V55" i="5"/>
  <c r="AJ54" i="1"/>
  <c r="V34" i="5"/>
  <c r="AJ33" i="1"/>
  <c r="V32" i="5"/>
  <c r="AJ31" i="1"/>
  <c r="S94" i="5"/>
  <c r="AG93" i="1"/>
  <c r="S8" i="5"/>
  <c r="AG85" i="1"/>
  <c r="S83" i="5"/>
  <c r="AG82" i="1"/>
  <c r="AK15" i="1"/>
  <c r="T73" i="5"/>
  <c r="AH72" i="1"/>
  <c r="U16" i="5"/>
  <c r="AI15" i="1"/>
  <c r="AJ88" i="1"/>
  <c r="S48" i="5"/>
  <c r="AG47" i="1"/>
  <c r="W52" i="5"/>
  <c r="AK51" i="1"/>
  <c r="S13" i="5"/>
  <c r="AG12" i="1"/>
  <c r="R59" i="5"/>
  <c r="U91" i="5"/>
  <c r="T76" i="5"/>
  <c r="V30" i="5"/>
  <c r="W82" i="5"/>
  <c r="AK81" i="1"/>
  <c r="S27" i="5"/>
  <c r="U88" i="5"/>
  <c r="AJ78" i="1"/>
  <c r="AI67" i="1"/>
  <c r="AG84" i="1"/>
  <c r="T10" i="5"/>
  <c r="AH9" i="1"/>
  <c r="T97" i="5"/>
  <c r="AH96" i="1"/>
  <c r="S93" i="5"/>
  <c r="AG92" i="1"/>
  <c r="V78" i="5"/>
  <c r="AJ77" i="1"/>
  <c r="S46" i="5"/>
  <c r="AG45" i="1"/>
  <c r="V46" i="5"/>
  <c r="R95" i="5"/>
  <c r="V94" i="5"/>
  <c r="T7" i="5"/>
  <c r="S30" i="5"/>
  <c r="AG29" i="1"/>
  <c r="S21" i="5"/>
  <c r="AG20" i="1"/>
  <c r="W56" i="5"/>
  <c r="AK55" i="1"/>
  <c r="AJ34" i="1"/>
  <c r="AG66" i="1"/>
  <c r="AK36" i="1"/>
  <c r="AJ22" i="1"/>
  <c r="AK75" i="1"/>
  <c r="S79" i="5"/>
  <c r="AG78" i="1"/>
  <c r="S61" i="5"/>
  <c r="AG60" i="1"/>
  <c r="S88" i="5"/>
  <c r="AG87" i="1"/>
  <c r="V25" i="5"/>
  <c r="AJ24" i="1"/>
  <c r="W29" i="5"/>
  <c r="AK28" i="1"/>
  <c r="V36" i="5"/>
  <c r="AJ35" i="1"/>
  <c r="R55" i="5"/>
  <c r="AF54" i="1"/>
  <c r="T87" i="5"/>
  <c r="AH86" i="1"/>
  <c r="V41" i="5"/>
  <c r="AJ40" i="1"/>
  <c r="V40" i="5"/>
  <c r="AJ39" i="1"/>
  <c r="AI42" i="1"/>
  <c r="U43" i="5"/>
  <c r="S58" i="5"/>
  <c r="AG57" i="1"/>
  <c r="T23" i="5"/>
  <c r="AH78" i="1"/>
  <c r="T82" i="5"/>
  <c r="V8" i="5"/>
  <c r="S29" i="5"/>
  <c r="T42" i="5"/>
  <c r="V76" i="5"/>
  <c r="V39" i="5"/>
  <c r="AJ38" i="1"/>
  <c r="AI81" i="1"/>
  <c r="AK96" i="1"/>
  <c r="W97" i="5"/>
  <c r="W47" i="5"/>
  <c r="AK46" i="1"/>
  <c r="AF87" i="1"/>
  <c r="AI31" i="1"/>
  <c r="AK74" i="1"/>
  <c r="U11" i="5"/>
  <c r="W88" i="5"/>
  <c r="R43" i="5"/>
  <c r="AF42" i="1"/>
  <c r="T51" i="5"/>
  <c r="AH50" i="1"/>
  <c r="S84" i="5"/>
  <c r="AG83" i="1"/>
  <c r="W63" i="5"/>
  <c r="AK62" i="1"/>
  <c r="AI85" i="1"/>
  <c r="AF50" i="1"/>
  <c r="AH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B47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8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9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0" authorId="0" shapeId="0" xr:uid="{00000000-0006-0000-0100-00000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1" authorId="0" shapeId="0" xr:uid="{00000000-0006-0000-0100-00000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2" authorId="0" shapeId="0" xr:uid="{00000000-0006-0000-0100-00000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3" authorId="0" shapeId="0" xr:uid="{00000000-0006-0000-0100-00000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4" authorId="0" shapeId="0" xr:uid="{00000000-0006-0000-0100-00000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5" authorId="0" shapeId="0" xr:uid="{00000000-0006-0000-0100-000009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6" authorId="0" shapeId="0" xr:uid="{00000000-0006-0000-0100-00000A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7" authorId="0" shapeId="0" xr:uid="{00000000-0006-0000-0100-00000B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8" authorId="0" shapeId="0" xr:uid="{00000000-0006-0000-0100-00000C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9" authorId="0" shapeId="0" xr:uid="{00000000-0006-0000-0100-00000D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0" authorId="0" shapeId="0" xr:uid="{00000000-0006-0000-0100-00000E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1" authorId="0" shapeId="0" xr:uid="{00000000-0006-0000-0100-00000F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2" authorId="0" shapeId="0" xr:uid="{00000000-0006-0000-0100-000010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3" authorId="0" shapeId="0" xr:uid="{00000000-0006-0000-0100-00001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4" authorId="0" shapeId="0" xr:uid="{00000000-0006-0000-0100-00001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5" authorId="0" shapeId="0" xr:uid="{00000000-0006-0000-0100-00001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6" authorId="0" shapeId="0" xr:uid="{00000000-0006-0000-0100-00001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7" authorId="0" shapeId="0" xr:uid="{00000000-0006-0000-0100-00001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8" authorId="0" shapeId="0" xr:uid="{00000000-0006-0000-0100-00001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9" authorId="0" shapeId="0" xr:uid="{00000000-0006-0000-0100-00001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0" authorId="0" shapeId="0" xr:uid="{00000000-0006-0000-0100-00001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1" authorId="0" shapeId="0" xr:uid="{00000000-0006-0000-0100-000019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2" authorId="0" shapeId="0" xr:uid="{00000000-0006-0000-0100-00001A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3" authorId="0" shapeId="0" xr:uid="{00000000-0006-0000-0100-00001B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4" authorId="0" shapeId="0" xr:uid="{00000000-0006-0000-0100-00001C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5" authorId="0" shapeId="0" xr:uid="{00000000-0006-0000-0100-00001D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6" authorId="0" shapeId="0" xr:uid="{00000000-0006-0000-0100-00001E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7" authorId="0" shapeId="0" xr:uid="{00000000-0006-0000-0100-00001F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8" authorId="0" shapeId="0" xr:uid="{00000000-0006-0000-0100-000020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9" authorId="0" shapeId="0" xr:uid="{00000000-0006-0000-0100-00002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0" authorId="0" shapeId="0" xr:uid="{00000000-0006-0000-0100-00002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1" authorId="0" shapeId="0" xr:uid="{00000000-0006-0000-0100-00002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2" authorId="0" shapeId="0" xr:uid="{00000000-0006-0000-0100-00002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3" authorId="0" shapeId="0" xr:uid="{00000000-0006-0000-0100-00002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4" authorId="0" shapeId="0" xr:uid="{00000000-0006-0000-0100-00002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5" authorId="0" shapeId="0" xr:uid="{00000000-0006-0000-0100-00002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6" authorId="0" shapeId="0" xr:uid="{00000000-0006-0000-0100-00002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  <author>Ewals, Leon</author>
  </authors>
  <commentList>
    <comment ref="Y6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dit zijn NS-tarieven 2020</t>
        </r>
      </text>
    </comment>
    <comment ref="Y59" authorId="1" shapeId="0" xr:uid="{00000000-0006-0000-0200-000002000000}">
      <text>
        <r>
          <rPr>
            <b/>
            <sz val="8"/>
            <color indexed="81"/>
            <rFont val="Tahoma"/>
            <family val="2"/>
          </rPr>
          <t>Ewals, Leon:</t>
        </r>
        <r>
          <rPr>
            <sz val="8"/>
            <color indexed="81"/>
            <rFont val="Tahoma"/>
            <family val="2"/>
          </rPr>
          <t xml:space="preserve">
Prijs TV 1/1/2017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C6" authorId="0" shapeId="0" xr:uid="{00000000-0006-0000-06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also apply to L1 price SWT post-pay product 541.</t>
        </r>
      </text>
    </comment>
  </commentList>
</comments>
</file>

<file path=xl/sharedStrings.xml><?xml version="1.0" encoding="utf-8"?>
<sst xmlns="http://schemas.openxmlformats.org/spreadsheetml/2006/main" count="278" uniqueCount="143">
  <si>
    <t>enkele reis 1e klas 50%</t>
  </si>
  <si>
    <t>enkele reis 2e klas vol</t>
  </si>
  <si>
    <t>enkel reis 1e klas vol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</si>
  <si>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</si>
  <si>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</si>
  <si>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</si>
  <si>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</si>
  <si>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</si>
  <si>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</si>
  <si>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</si>
  <si>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</si>
  <si>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</si>
  <si>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</si>
  <si>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</si>
  <si>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</si>
  <si>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retour 1e klas vol</t>
  </si>
  <si>
    <t>Tarief-gebied</t>
  </si>
  <si>
    <t>Prijstabel</t>
  </si>
  <si>
    <t>Tarief-eenheden</t>
  </si>
  <si>
    <t>Product naam</t>
  </si>
  <si>
    <t>Product nummer</t>
  </si>
  <si>
    <t>vol</t>
  </si>
  <si>
    <t>50%</t>
  </si>
  <si>
    <t>40%</t>
  </si>
  <si>
    <t>20%</t>
  </si>
  <si>
    <t>Enkele reis met korting</t>
  </si>
  <si>
    <t>Dagretour met korting</t>
  </si>
  <si>
    <t>Overgang 2-1 enkele reis 40%</t>
  </si>
  <si>
    <t>Enkele reis</t>
  </si>
  <si>
    <t>Dagretour</t>
  </si>
  <si>
    <t>Overgang 2-1 enkelereis</t>
  </si>
  <si>
    <t>Overgang 2-1 retour</t>
  </si>
  <si>
    <t>Maandtrajectabonnement</t>
  </si>
  <si>
    <t>Overgang 2-1 retour 40%</t>
  </si>
  <si>
    <t>Eindhoven Airport heenreis</t>
  </si>
  <si>
    <t>Eindhoven Airport terugreis</t>
  </si>
  <si>
    <t>Jaartrajectkaart</t>
  </si>
  <si>
    <t>Jaartrajectkaart + 1 OV-zone</t>
  </si>
  <si>
    <t>Jaartrajectkaart + 2 OV-zone</t>
  </si>
  <si>
    <t>Jaartrajectkaart + 3 OV-zone</t>
  </si>
  <si>
    <t>Overgang 2-1 enkele reis</t>
  </si>
  <si>
    <t>Traject Vrij abonnement</t>
  </si>
  <si>
    <t>Traject Vrij maand</t>
  </si>
  <si>
    <t>Ritprijs reizen op saldo NS</t>
  </si>
  <si>
    <t>Opmerking</t>
  </si>
  <si>
    <t>bestaat niet meer in 2014</t>
  </si>
  <si>
    <t>1020 Is JTK Betaling in 10 Termijnen Consumentenkanaal</t>
  </si>
  <si>
    <t>3020 Is JTK Betaling Ineens Consumentenkanaal</t>
  </si>
  <si>
    <t>Traject Vrij, Zakelijk Kanaal, Betaling ineens</t>
  </si>
  <si>
    <t>weet niet wat dit is?</t>
  </si>
  <si>
    <t xml:space="preserve">Traject Vrij Maand, Consumentenkanaal, </t>
  </si>
  <si>
    <t>NS Prijzen voor MTK/JTK</t>
  </si>
  <si>
    <r>
      <rPr>
        <b/>
        <u/>
        <sz val="11"/>
        <color indexed="8"/>
        <rFont val="Calibri"/>
        <family val="2"/>
      </rPr>
      <t>Traject Vrij Doorlopend, Consumentenkanaal</t>
    </r>
    <r>
      <rPr>
        <sz val="11"/>
        <color theme="1"/>
        <rFont val="Calibri"/>
        <family val="2"/>
        <scheme val="minor"/>
      </rPr>
      <t>, 12 maandelijkse termijnen</t>
    </r>
  </si>
  <si>
    <t>Is dit niet dubbel?</t>
  </si>
  <si>
    <t>Voor de Saldo adviesmodule?</t>
  </si>
  <si>
    <t>Syntus</t>
  </si>
  <si>
    <t>Zutphen-Oldenzaal</t>
  </si>
  <si>
    <t>NB</t>
  </si>
  <si>
    <t>Tabel 61 Toegevoegd voor retour 20% korting</t>
  </si>
  <si>
    <t>NB dit product bestaat nog niet</t>
  </si>
  <si>
    <t>Codering</t>
  </si>
  <si>
    <t>Code 5901 Bestaat nog niet= is enkele reis 2e klas voor de saldo adviesmodule</t>
  </si>
  <si>
    <t>TV doorlopend 1e klas</t>
  </si>
  <si>
    <t>TV doorlopend 2e klas</t>
  </si>
  <si>
    <t>TV maand 1e klas</t>
  </si>
  <si>
    <t>TV maand 2e klas</t>
  </si>
  <si>
    <t>TV zakelijk 2e klas</t>
  </si>
  <si>
    <t>TV zakelijk 1e klas</t>
  </si>
  <si>
    <t>te</t>
  </si>
  <si>
    <t>degressiefactor</t>
  </si>
  <si>
    <t>minimumprijs</t>
  </si>
  <si>
    <t>km-tarief vanaf 9km</t>
  </si>
  <si>
    <t>Valleilijn berekening vol tarief 2e klas</t>
  </si>
  <si>
    <t>ingangsdatum</t>
  </si>
  <si>
    <t>tarief 2e klasse vol</t>
  </si>
  <si>
    <t>Connexxion Valleilijn - Tariefeenheden t.b.v. ERET, Traject Vrij en chipkaart</t>
  </si>
  <si>
    <t>stationsnaam</t>
  </si>
  <si>
    <t>Amersfoort</t>
  </si>
  <si>
    <t>Hoevelaken</t>
  </si>
  <si>
    <t>Barneveld Noord</t>
  </si>
  <si>
    <t>Barneveld Centrum</t>
  </si>
  <si>
    <t>Lunteren</t>
  </si>
  <si>
    <t>Ede Centrum</t>
  </si>
  <si>
    <t>Ede-Wageningen</t>
  </si>
  <si>
    <t>deze prijzen gelden alleen binnen 1 vervoerder (indicatief voor reisplanner)</t>
  </si>
  <si>
    <t>Connexxion - Valleilijn</t>
  </si>
  <si>
    <t>Ingangsdatum</t>
  </si>
  <si>
    <t xml:space="preserve">Toelichting: </t>
  </si>
  <si>
    <t>Tarief tweede klas</t>
  </si>
  <si>
    <t>Tarief eerste klas = tarief tweede klas * 1,7</t>
  </si>
  <si>
    <t>Ingangsdatum:</t>
  </si>
  <si>
    <t>Van</t>
  </si>
  <si>
    <t>Naar</t>
  </si>
  <si>
    <t>Station</t>
  </si>
  <si>
    <t>Code</t>
  </si>
  <si>
    <t>Amerfoort</t>
  </si>
  <si>
    <t>Opstaptarief:</t>
  </si>
  <si>
    <t>tarieven resulterend uit de opgave in OV-chipsysteem VOOR 2E KLASSE BINNEN VALLEILIJN:</t>
  </si>
  <si>
    <t>DIT WORDT BIJ BOVENSTAANDE TARIEVEN OPGETELD, BEHALVE NÁ OVERSTAP VANAF NS OP VALLEILIJN</t>
  </si>
  <si>
    <t>Gebaseerd op deze tariefeenheden (zelfde als voor ERET papier en TrajectVrij)</t>
  </si>
  <si>
    <t>Check output</t>
  </si>
  <si>
    <t>CONNEXXION - VALLEILIJN</t>
  </si>
  <si>
    <t>Tarief LAK voor EOD</t>
  </si>
  <si>
    <t>1e klas</t>
  </si>
  <si>
    <t>Waardes in te regelen in de EOD, per klasse en kortings%, exclusief opstaptarief.</t>
  </si>
  <si>
    <t>opstaptarief</t>
  </si>
  <si>
    <t>rekenfactor 2e klas x …</t>
  </si>
  <si>
    <t>Geldig vanaf 1-1-2015</t>
  </si>
  <si>
    <t>samen 7</t>
  </si>
  <si>
    <t>Barneveld Zuid</t>
  </si>
  <si>
    <t>Dit is de point-to-point  matrix zonder LAK</t>
  </si>
  <si>
    <t xml:space="preserve">Deze point-to-point moet actueel blijven want in gebruik voor L3 prijsberekening ROR 1.0, </t>
  </si>
  <si>
    <t>dus Cxx-only ROR zolang we nog op de Valleilijn zelf de EOD doen en mogleijk nog even ROR 1.0 voor NS zoalsng ROR 1.1. nog niet live is.</t>
  </si>
  <si>
    <t>Tariefgebied</t>
  </si>
  <si>
    <t>Valleilijn - Amersfoort Ede Wageningen</t>
  </si>
  <si>
    <t xml:space="preserve">Exlusief Kaarttoeslag </t>
  </si>
  <si>
    <t>Tariefgebied Code</t>
  </si>
  <si>
    <t>! Check of Prijzen doorgaand oplopend zijn</t>
  </si>
  <si>
    <t>Bedragen per jaar</t>
  </si>
  <si>
    <t>Bedragen per maand</t>
  </si>
  <si>
    <t>full fare</t>
  </si>
  <si>
    <t>20% reduction</t>
  </si>
  <si>
    <t>40% reduction</t>
  </si>
  <si>
    <t>2nd class</t>
  </si>
  <si>
    <t>1st class</t>
  </si>
  <si>
    <t>from tariff unit</t>
  </si>
  <si>
    <t>till tariff unit</t>
  </si>
  <si>
    <t>product 524</t>
  </si>
  <si>
    <t>L1 fare tabel for ROR SWT-products on Valleilijn</t>
  </si>
  <si>
    <t>product 541</t>
  </si>
  <si>
    <t>delta fare</t>
  </si>
  <si>
    <t>full fare 2nd</t>
  </si>
  <si>
    <t>delta between</t>
  </si>
  <si>
    <t>1st and 2nd full fare</t>
  </si>
  <si>
    <t>identical to</t>
  </si>
  <si>
    <t>full fare 1st</t>
  </si>
  <si>
    <t>prijzen Traject Vrij geindexeerd CPI</t>
  </si>
  <si>
    <t>Amersfoort - Barneveld Centrum</t>
  </si>
  <si>
    <r>
      <t>tarieven resulterend uit de opgave in OV-chipsysteem VOOR</t>
    </r>
    <r>
      <rPr>
        <b/>
        <sz val="10"/>
        <color rgb="FFFF0000"/>
        <rFont val="Arial"/>
        <family val="2"/>
      </rPr>
      <t xml:space="preserve"> 1E KLASSE </t>
    </r>
    <r>
      <rPr>
        <b/>
        <sz val="10"/>
        <rFont val="Arial"/>
        <family val="2"/>
      </rPr>
      <t>BINNEN VALLEILIJN:</t>
    </r>
  </si>
  <si>
    <t>Tarieven Valleilijn 2020</t>
  </si>
  <si>
    <t>Compleet</t>
  </si>
  <si>
    <t>Amersfoort - Hoevelaken</t>
  </si>
  <si>
    <t>Hoevelaken (490)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</si>
</sst>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 &quot;€&quot;\ * #,##0.00_ ;_ &quot;€&quot;\ * \-#,##0.00_ ;_ &quot;€&quot;\ * &quot;-&quot;??_ ;_ @_ "/>
    <numFmt numFmtId="164" formatCode="_-* #,##0.00_-;_-* #,##0.00\-;_-* &quot;-&quot;??_-;_-@_-"/>
    <numFmt numFmtId="165" formatCode="00000.00"/>
    <numFmt numFmtId="166" formatCode="000"/>
    <numFmt numFmtId="167" formatCode="0.0%"/>
    <numFmt numFmtId="168" formatCode="_ &quot;€&quot;\ * #,##0.00000_ ;_ &quot;€&quot;\ * \-#,##0.00000_ ;_ &quot;€&quot;\ * &quot;-&quot;??_ ;_ @_ "/>
    <numFmt numFmtId="169" formatCode="0.00000"/>
    <numFmt numFmtId="170" formatCode="00000.000"/>
    <numFmt numFmtId="171" formatCode="0.0"/>
    <numFmt numFmtId="172" formatCode="&quot;€&quot;\ #,##0.000000"/>
    <numFmt numFmtId="173" formatCode="_ &quot;€&quot;\ * #,##0.000000_ ;_ &quot;€&quot;\ * \-#,##0.000000_ ;_ &quot;€&quot;\ * &quot;-&quot;??_ ;_ @_ "/>
    <numFmt numFmtId="174" formatCode="0.0000%"/>
    <numFmt numFmtId="175" formatCode="_ &quot;€&quot;\ * #,##0.000000_ ;_ &quot;€&quot;\ * \-#,##0.000000_ ;_ &quot;€&quot;\ * &quot;-&quot;??????_ ;_ @_ "/>
  </numFmts>
  <fonts count="51">
    <font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i/>
      <sz val="11"/>
      <color indexed="10"/>
      <name val="Calibri"/>
      <family val="2"/>
    </font>
    <font>
      <b/>
      <sz val="11"/>
      <color indexed="10"/>
      <name val="Calibri"/>
      <family val="2"/>
    </font>
    <font>
      <sz val="11"/>
      <color indexed="30"/>
      <name val="Calibri"/>
      <family val="2"/>
    </font>
    <font>
      <sz val="10"/>
      <name val="Calibri"/>
      <family val="2"/>
    </font>
    <font>
      <b/>
      <sz val="11"/>
      <color indexed="30"/>
      <name val="Calibri"/>
      <family val="2"/>
    </font>
    <font>
      <b/>
      <sz val="15"/>
      <name val="NS Sans"/>
    </font>
    <font>
      <b/>
      <sz val="1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indexed="55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sz val="10"/>
      <color indexed="8"/>
      <name val="Calibri"/>
      <family val="2"/>
    </font>
    <font>
      <sz val="8"/>
      <name val="Calibri"/>
      <family val="2"/>
    </font>
    <font>
      <b/>
      <sz val="14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2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11"/>
      <color rgb="FFFF0000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</font>
    <font>
      <sz val="10"/>
      <color rgb="FF00B050"/>
      <name val="Calibri"/>
      <family val="2"/>
    </font>
    <font>
      <sz val="10"/>
      <color rgb="FF00B050"/>
      <name val="Arial"/>
      <family val="2"/>
    </font>
    <font>
      <sz val="11"/>
      <color theme="6" tint="-0.249977111117893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C00000"/>
      <name val="Calibri"/>
      <family val="2"/>
    </font>
    <font>
      <b/>
      <sz val="11"/>
      <color rgb="FFC00000"/>
      <name val="Calibri"/>
      <family val="2"/>
    </font>
    <font>
      <sz val="11"/>
      <color rgb="FFC0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0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44" fontId="4" fillId="0" borderId="0" applyFont="0" applyFill="0" applyBorder="0" applyAlignment="0" applyProtection="0"/>
  </cellStyleXfs>
  <cellXfs count="323">
    <xf numFmtId="0" fontId="0" fillId="0" borderId="0" xfId="0"/>
    <xf numFmtId="0" fontId="0" fillId="0" borderId="0" xfId="0" applyAlignment="1">
      <alignment wrapText="1"/>
    </xf>
    <xf numFmtId="165" fontId="0" fillId="0" borderId="0" xfId="0" applyNumberFormat="1"/>
    <xf numFmtId="165" fontId="0" fillId="0" borderId="0" xfId="0" applyNumberFormat="1" applyAlignment="1">
      <alignment wrapText="1"/>
    </xf>
    <xf numFmtId="166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165" fontId="0" fillId="3" borderId="0" xfId="0" applyNumberFormat="1" applyFill="1" applyAlignment="1">
      <alignment wrapText="1"/>
    </xf>
    <xf numFmtId="0" fontId="9" fillId="5" borderId="0" xfId="0" applyNumberFormat="1" applyFont="1" applyFill="1" applyAlignment="1">
      <alignment horizontal="center"/>
    </xf>
    <xf numFmtId="0" fontId="5" fillId="0" borderId="0" xfId="0" applyFont="1"/>
    <xf numFmtId="0" fontId="0" fillId="0" borderId="1" xfId="0" applyBorder="1"/>
    <xf numFmtId="9" fontId="10" fillId="0" borderId="2" xfId="2" applyFont="1" applyBorder="1" applyAlignment="1">
      <alignment horizontal="left"/>
    </xf>
    <xf numFmtId="166" fontId="0" fillId="0" borderId="0" xfId="0" applyNumberFormat="1" applyFill="1" applyAlignment="1">
      <alignment wrapText="1"/>
    </xf>
    <xf numFmtId="166" fontId="0" fillId="0" borderId="1" xfId="0" applyNumberFormat="1" applyBorder="1" applyAlignment="1">
      <alignment wrapText="1"/>
    </xf>
    <xf numFmtId="44" fontId="0" fillId="0" borderId="0" xfId="0" applyNumberFormat="1"/>
    <xf numFmtId="0" fontId="12" fillId="0" borderId="3" xfId="4" applyFont="1" applyFill="1" applyBorder="1"/>
    <xf numFmtId="44" fontId="3" fillId="0" borderId="4" xfId="0" applyNumberFormat="1" applyFont="1" applyBorder="1"/>
    <xf numFmtId="0" fontId="13" fillId="0" borderId="5" xfId="0" applyFont="1" applyBorder="1"/>
    <xf numFmtId="0" fontId="13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2" fillId="0" borderId="2" xfId="0" applyFont="1" applyBorder="1"/>
    <xf numFmtId="0" fontId="2" fillId="0" borderId="7" xfId="0" applyFont="1" applyBorder="1"/>
    <xf numFmtId="0" fontId="2" fillId="0" borderId="0" xfId="0" applyFont="1"/>
    <xf numFmtId="0" fontId="13" fillId="0" borderId="7" xfId="0" applyFont="1" applyBorder="1" applyAlignment="1">
      <alignment horizontal="center"/>
    </xf>
    <xf numFmtId="0" fontId="13" fillId="0" borderId="8" xfId="0" applyFont="1" applyBorder="1"/>
    <xf numFmtId="0" fontId="2" fillId="0" borderId="9" xfId="0" applyFont="1" applyBorder="1"/>
    <xf numFmtId="165" fontId="14" fillId="0" borderId="0" xfId="0" applyNumberFormat="1" applyFont="1"/>
    <xf numFmtId="1" fontId="14" fillId="0" borderId="0" xfId="0" applyNumberFormat="1" applyFont="1" applyAlignment="1">
      <alignment horizontal="center"/>
    </xf>
    <xf numFmtId="165" fontId="14" fillId="3" borderId="0" xfId="0" applyNumberFormat="1" applyFont="1" applyFill="1" applyAlignment="1">
      <alignment wrapText="1"/>
    </xf>
    <xf numFmtId="165" fontId="14" fillId="6" borderId="0" xfId="0" applyNumberFormat="1" applyFont="1" applyFill="1" applyAlignment="1">
      <alignment wrapText="1"/>
    </xf>
    <xf numFmtId="165" fontId="14" fillId="6" borderId="0" xfId="0" applyNumberFormat="1" applyFont="1" applyFill="1"/>
    <xf numFmtId="165" fontId="11" fillId="5" borderId="0" xfId="0" applyNumberFormat="1" applyFont="1" applyFill="1"/>
    <xf numFmtId="165" fontId="0" fillId="5" borderId="0" xfId="0" applyNumberFormat="1" applyFill="1"/>
    <xf numFmtId="166" fontId="5" fillId="0" borderId="0" xfId="0" applyNumberFormat="1" applyFont="1"/>
    <xf numFmtId="165" fontId="5" fillId="0" borderId="0" xfId="0" applyNumberFormat="1" applyFont="1" applyAlignment="1">
      <alignment wrapText="1"/>
    </xf>
    <xf numFmtId="165" fontId="15" fillId="6" borderId="0" xfId="0" applyNumberFormat="1" applyFont="1" applyFill="1" applyAlignment="1">
      <alignment wrapText="1"/>
    </xf>
    <xf numFmtId="165" fontId="16" fillId="0" borderId="0" xfId="0" applyNumberFormat="1" applyFont="1" applyAlignment="1">
      <alignment wrapText="1"/>
    </xf>
    <xf numFmtId="165" fontId="16" fillId="6" borderId="0" xfId="0" applyNumberFormat="1" applyFont="1" applyFill="1" applyAlignment="1">
      <alignment wrapText="1"/>
    </xf>
    <xf numFmtId="0" fontId="16" fillId="0" borderId="0" xfId="0" applyFont="1" applyAlignment="1">
      <alignment wrapText="1"/>
    </xf>
    <xf numFmtId="166" fontId="0" fillId="0" borderId="0" xfId="0" applyNumberFormat="1" applyFont="1"/>
    <xf numFmtId="165" fontId="0" fillId="0" borderId="0" xfId="0" applyNumberFormat="1" applyFont="1"/>
    <xf numFmtId="165" fontId="0" fillId="7" borderId="0" xfId="0" applyNumberFormat="1" applyFont="1" applyFill="1" applyAlignment="1">
      <alignment wrapText="1"/>
    </xf>
    <xf numFmtId="165" fontId="0" fillId="0" borderId="0" xfId="0" applyNumberFormat="1" applyFont="1" applyAlignment="1">
      <alignment wrapText="1"/>
    </xf>
    <xf numFmtId="166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166" fontId="0" fillId="0" borderId="0" xfId="0" applyNumberFormat="1" applyFont="1" applyFill="1" applyAlignment="1">
      <alignment wrapText="1"/>
    </xf>
    <xf numFmtId="165" fontId="0" fillId="6" borderId="0" xfId="0" applyNumberFormat="1" applyFont="1" applyFill="1" applyAlignment="1">
      <alignment wrapText="1"/>
    </xf>
    <xf numFmtId="165" fontId="5" fillId="6" borderId="0" xfId="0" applyNumberFormat="1" applyFont="1" applyFill="1" applyAlignment="1">
      <alignment wrapText="1"/>
    </xf>
    <xf numFmtId="165" fontId="5" fillId="7" borderId="0" xfId="0" applyNumberFormat="1" applyFont="1" applyFill="1" applyAlignment="1">
      <alignment wrapText="1"/>
    </xf>
    <xf numFmtId="0" fontId="0" fillId="0" borderId="0" xfId="0" applyFill="1" applyBorder="1"/>
    <xf numFmtId="0" fontId="0" fillId="0" borderId="11" xfId="0" applyBorder="1"/>
    <xf numFmtId="0" fontId="0" fillId="0" borderId="8" xfId="0" applyFill="1" applyBorder="1"/>
    <xf numFmtId="14" fontId="0" fillId="2" borderId="5" xfId="0" applyNumberFormat="1" applyFill="1" applyBorder="1"/>
    <xf numFmtId="0" fontId="0" fillId="8" borderId="12" xfId="0" applyFill="1" applyBorder="1"/>
    <xf numFmtId="0" fontId="0" fillId="8" borderId="13" xfId="0" applyFill="1" applyBorder="1"/>
    <xf numFmtId="0" fontId="0" fillId="8" borderId="8" xfId="0" applyFill="1" applyBorder="1" applyAlignment="1">
      <alignment vertical="top"/>
    </xf>
    <xf numFmtId="0" fontId="0" fillId="0" borderId="8" xfId="0" applyBorder="1" applyAlignment="1">
      <alignment horizontal="left"/>
    </xf>
    <xf numFmtId="0" fontId="19" fillId="0" borderId="14" xfId="0" applyFont="1" applyFill="1" applyBorder="1" applyAlignment="1">
      <alignment horizontal="right"/>
    </xf>
    <xf numFmtId="0" fontId="19" fillId="0" borderId="15" xfId="0" applyFont="1" applyFill="1" applyBorder="1" applyAlignment="1">
      <alignment horizontal="right"/>
    </xf>
    <xf numFmtId="0" fontId="0" fillId="0" borderId="8" xfId="0" applyFill="1" applyBorder="1" applyAlignment="1">
      <alignment horizontal="left"/>
    </xf>
    <xf numFmtId="0" fontId="19" fillId="0" borderId="5" xfId="0" applyFont="1" applyFill="1" applyBorder="1" applyAlignment="1">
      <alignment horizontal="right"/>
    </xf>
    <xf numFmtId="0" fontId="19" fillId="0" borderId="16" xfId="0" applyFont="1" applyFill="1" applyBorder="1" applyAlignment="1">
      <alignment horizontal="right"/>
    </xf>
    <xf numFmtId="0" fontId="20" fillId="9" borderId="5" xfId="0" applyFont="1" applyFill="1" applyBorder="1" applyAlignment="1">
      <alignment horizontal="left"/>
    </xf>
    <xf numFmtId="0" fontId="22" fillId="0" borderId="0" xfId="0" applyFont="1" applyFill="1" applyBorder="1"/>
    <xf numFmtId="0" fontId="0" fillId="0" borderId="0" xfId="0" applyFill="1" applyBorder="1" applyAlignment="1">
      <alignment vertical="top" wrapText="1"/>
    </xf>
    <xf numFmtId="0" fontId="19" fillId="0" borderId="17" xfId="0" applyFont="1" applyFill="1" applyBorder="1" applyAlignment="1">
      <alignment horizontal="right"/>
    </xf>
    <xf numFmtId="0" fontId="19" fillId="0" borderId="5" xfId="0" applyFont="1" applyBorder="1" applyAlignment="1">
      <alignment horizontal="right"/>
    </xf>
    <xf numFmtId="0" fontId="19" fillId="0" borderId="16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left"/>
    </xf>
    <xf numFmtId="0" fontId="19" fillId="0" borderId="0" xfId="0" applyFont="1" applyFill="1" applyBorder="1" applyAlignment="1">
      <alignment horizontal="right"/>
    </xf>
    <xf numFmtId="0" fontId="0" fillId="0" borderId="18" xfId="0" applyBorder="1" applyAlignment="1">
      <alignment horizontal="left"/>
    </xf>
    <xf numFmtId="0" fontId="0" fillId="0" borderId="5" xfId="0" applyFill="1" applyBorder="1" applyAlignment="1">
      <alignment horizontal="right"/>
    </xf>
    <xf numFmtId="0" fontId="0" fillId="0" borderId="5" xfId="0" applyFill="1" applyBorder="1" applyAlignment="1">
      <alignment horizontal="right" vertical="top" wrapText="1"/>
    </xf>
    <xf numFmtId="0" fontId="19" fillId="0" borderId="19" xfId="0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0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8" xfId="0" applyFill="1" applyBorder="1" applyAlignment="1">
      <alignment horizontal="right"/>
    </xf>
    <xf numFmtId="0" fontId="0" fillId="0" borderId="12" xfId="0" applyFill="1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0" fillId="8" borderId="8" xfId="0" applyFill="1" applyBorder="1" applyAlignment="1">
      <alignment horizontal="right"/>
    </xf>
    <xf numFmtId="0" fontId="0" fillId="8" borderId="18" xfId="0" applyFill="1" applyBorder="1" applyAlignment="1">
      <alignment horizontal="right"/>
    </xf>
    <xf numFmtId="0" fontId="0" fillId="8" borderId="12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10" xfId="0" applyFill="1" applyBorder="1" applyAlignment="1">
      <alignment horizontal="right" vertical="top"/>
    </xf>
    <xf numFmtId="0" fontId="0" fillId="0" borderId="13" xfId="0" applyFill="1" applyBorder="1" applyAlignment="1">
      <alignment horizontal="right" vertical="top" wrapText="1"/>
    </xf>
    <xf numFmtId="0" fontId="0" fillId="0" borderId="10" xfId="0" applyFill="1" applyBorder="1" applyAlignment="1">
      <alignment horizontal="right" vertical="top" wrapText="1"/>
    </xf>
    <xf numFmtId="0" fontId="19" fillId="8" borderId="21" xfId="0" applyFont="1" applyFill="1" applyBorder="1" applyAlignment="1">
      <alignment horizontal="right"/>
    </xf>
    <xf numFmtId="0" fontId="19" fillId="8" borderId="5" xfId="0" applyFont="1" applyFill="1" applyBorder="1" applyAlignment="1">
      <alignment horizontal="right"/>
    </xf>
    <xf numFmtId="0" fontId="19" fillId="8" borderId="22" xfId="0" applyFont="1" applyFill="1" applyBorder="1" applyAlignment="1">
      <alignment horizontal="right"/>
    </xf>
    <xf numFmtId="0" fontId="19" fillId="8" borderId="19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right"/>
    </xf>
    <xf numFmtId="0" fontId="22" fillId="0" borderId="0" xfId="0" applyFont="1" applyFill="1" applyBorder="1" applyAlignment="1">
      <alignment horizontal="right"/>
    </xf>
    <xf numFmtId="0" fontId="0" fillId="0" borderId="5" xfId="0" applyBorder="1" applyAlignment="1">
      <alignment horizontal="right" vertical="top" wrapText="1"/>
    </xf>
    <xf numFmtId="0" fontId="0" fillId="0" borderId="13" xfId="0" applyBorder="1" applyAlignment="1">
      <alignment horizontal="right" vertical="top" wrapText="1"/>
    </xf>
    <xf numFmtId="0" fontId="0" fillId="0" borderId="10" xfId="0" applyBorder="1" applyAlignment="1">
      <alignment horizontal="right" vertical="top" wrapText="1"/>
    </xf>
    <xf numFmtId="0" fontId="19" fillId="10" borderId="17" xfId="0" applyFont="1" applyFill="1" applyBorder="1" applyAlignment="1">
      <alignment horizontal="right"/>
    </xf>
    <xf numFmtId="0" fontId="19" fillId="10" borderId="5" xfId="0" applyFont="1" applyFill="1" applyBorder="1" applyAlignment="1">
      <alignment horizontal="right"/>
    </xf>
    <xf numFmtId="0" fontId="19" fillId="10" borderId="23" xfId="0" applyFont="1" applyFill="1" applyBorder="1" applyAlignment="1">
      <alignment horizontal="right"/>
    </xf>
    <xf numFmtId="166" fontId="0" fillId="0" borderId="11" xfId="0" applyNumberFormat="1" applyBorder="1" applyAlignment="1">
      <alignment wrapText="1"/>
    </xf>
    <xf numFmtId="165" fontId="0" fillId="3" borderId="20" xfId="0" applyNumberFormat="1" applyFill="1" applyBorder="1" applyAlignment="1">
      <alignment wrapText="1"/>
    </xf>
    <xf numFmtId="165" fontId="0" fillId="3" borderId="13" xfId="0" applyNumberFormat="1" applyFill="1" applyBorder="1" applyAlignment="1">
      <alignment wrapText="1"/>
    </xf>
    <xf numFmtId="166" fontId="16" fillId="0" borderId="2" xfId="0" applyNumberFormat="1" applyFont="1" applyFill="1" applyBorder="1" applyAlignment="1">
      <alignment wrapText="1"/>
    </xf>
    <xf numFmtId="165" fontId="16" fillId="0" borderId="4" xfId="0" applyNumberFormat="1" applyFont="1" applyBorder="1" applyAlignment="1">
      <alignment wrapText="1"/>
    </xf>
    <xf numFmtId="166" fontId="0" fillId="0" borderId="2" xfId="0" applyNumberFormat="1" applyBorder="1"/>
    <xf numFmtId="165" fontId="0" fillId="0" borderId="4" xfId="0" applyNumberFormat="1" applyBorder="1" applyAlignment="1">
      <alignment wrapText="1"/>
    </xf>
    <xf numFmtId="166" fontId="5" fillId="0" borderId="9" xfId="0" applyNumberFormat="1" applyFont="1" applyBorder="1"/>
    <xf numFmtId="165" fontId="5" fillId="0" borderId="24" xfId="0" applyNumberFormat="1" applyFont="1" applyBorder="1" applyAlignment="1">
      <alignment wrapText="1"/>
    </xf>
    <xf numFmtId="1" fontId="19" fillId="0" borderId="14" xfId="0" applyNumberFormat="1" applyFont="1" applyFill="1" applyBorder="1" applyAlignment="1">
      <alignment horizontal="right"/>
    </xf>
    <xf numFmtId="1" fontId="19" fillId="0" borderId="5" xfId="0" applyNumberFormat="1" applyFont="1" applyFill="1" applyBorder="1" applyAlignment="1">
      <alignment horizontal="right"/>
    </xf>
    <xf numFmtId="1" fontId="19" fillId="0" borderId="17" xfId="0" applyNumberFormat="1" applyFont="1" applyFill="1" applyBorder="1" applyAlignment="1">
      <alignment horizontal="right"/>
    </xf>
    <xf numFmtId="1" fontId="19" fillId="0" borderId="15" xfId="0" applyNumberFormat="1" applyFont="1" applyFill="1" applyBorder="1" applyAlignment="1">
      <alignment horizontal="right"/>
    </xf>
    <xf numFmtId="1" fontId="19" fillId="0" borderId="16" xfId="0" applyNumberFormat="1" applyFont="1" applyFill="1" applyBorder="1" applyAlignment="1">
      <alignment horizontal="right"/>
    </xf>
    <xf numFmtId="1" fontId="19" fillId="0" borderId="23" xfId="0" applyNumberFormat="1" applyFont="1" applyFill="1" applyBorder="1" applyAlignment="1">
      <alignment horizontal="right"/>
    </xf>
    <xf numFmtId="0" fontId="23" fillId="0" borderId="0" xfId="0" applyFont="1" applyFill="1" applyBorder="1" applyAlignment="1">
      <alignment horizontal="left"/>
    </xf>
    <xf numFmtId="0" fontId="25" fillId="0" borderId="0" xfId="0" applyFont="1" applyAlignment="1">
      <alignment horizontal="left"/>
    </xf>
    <xf numFmtId="0" fontId="0" fillId="0" borderId="0" xfId="0" applyAlignment="1">
      <alignment horizontal="left"/>
    </xf>
    <xf numFmtId="15" fontId="0" fillId="0" borderId="0" xfId="0" applyNumberFormat="1" applyAlignment="1">
      <alignment horizontal="left"/>
    </xf>
    <xf numFmtId="0" fontId="27" fillId="0" borderId="0" xfId="0" applyFont="1"/>
    <xf numFmtId="10" fontId="10" fillId="0" borderId="2" xfId="2" applyNumberFormat="1" applyFont="1" applyBorder="1" applyAlignment="1">
      <alignment horizontal="left"/>
    </xf>
    <xf numFmtId="168" fontId="0" fillId="0" borderId="0" xfId="0" applyNumberFormat="1"/>
    <xf numFmtId="1" fontId="2" fillId="0" borderId="0" xfId="0" applyNumberFormat="1" applyFont="1" applyFill="1" applyBorder="1" applyAlignment="1">
      <alignment horizontal="right"/>
    </xf>
    <xf numFmtId="0" fontId="3" fillId="0" borderId="25" xfId="0" applyFont="1" applyBorder="1"/>
    <xf numFmtId="0" fontId="3" fillId="0" borderId="26" xfId="0" applyFont="1" applyBorder="1"/>
    <xf numFmtId="166" fontId="0" fillId="0" borderId="27" xfId="0" applyNumberFormat="1" applyFont="1" applyBorder="1" applyAlignment="1">
      <alignment horizontal="left"/>
    </xf>
    <xf numFmtId="166" fontId="0" fillId="0" borderId="28" xfId="0" applyNumberFormat="1" applyFont="1" applyBorder="1" applyAlignment="1">
      <alignment horizontal="left"/>
    </xf>
    <xf numFmtId="166" fontId="0" fillId="0" borderId="29" xfId="0" applyNumberFormat="1" applyFont="1" applyBorder="1" applyAlignment="1">
      <alignment horizontal="left"/>
    </xf>
    <xf numFmtId="166" fontId="0" fillId="0" borderId="30" xfId="0" applyNumberFormat="1" applyFont="1" applyBorder="1" applyAlignment="1">
      <alignment horizontal="left"/>
    </xf>
    <xf numFmtId="166" fontId="26" fillId="0" borderId="3" xfId="0" applyNumberFormat="1" applyFont="1" applyBorder="1" applyAlignment="1">
      <alignment horizontal="left" wrapText="1"/>
    </xf>
    <xf numFmtId="166" fontId="26" fillId="0" borderId="31" xfId="0" applyNumberFormat="1" applyFont="1" applyBorder="1" applyAlignment="1">
      <alignment horizontal="left" wrapText="1"/>
    </xf>
    <xf numFmtId="166" fontId="0" fillId="0" borderId="32" xfId="0" applyNumberFormat="1" applyFont="1" applyBorder="1" applyAlignment="1">
      <alignment horizontal="left" vertical="top"/>
    </xf>
    <xf numFmtId="166" fontId="0" fillId="0" borderId="33" xfId="0" applyNumberFormat="1" applyFont="1" applyBorder="1" applyAlignment="1">
      <alignment horizontal="left" vertical="top"/>
    </xf>
    <xf numFmtId="0" fontId="0" fillId="0" borderId="0" xfId="0" applyAlignment="1">
      <alignment vertical="top"/>
    </xf>
    <xf numFmtId="166" fontId="0" fillId="0" borderId="34" xfId="0" applyNumberFormat="1" applyFont="1" applyBorder="1" applyAlignment="1">
      <alignment horizontal="left"/>
    </xf>
    <xf numFmtId="166" fontId="0" fillId="0" borderId="35" xfId="0" applyNumberFormat="1" applyFont="1" applyBorder="1" applyAlignment="1">
      <alignment horizontal="left"/>
    </xf>
    <xf numFmtId="166" fontId="0" fillId="0" borderId="36" xfId="0" applyNumberFormat="1" applyFont="1" applyBorder="1" applyAlignment="1">
      <alignment horizontal="left"/>
    </xf>
    <xf numFmtId="166" fontId="0" fillId="0" borderId="37" xfId="0" applyNumberFormat="1" applyFont="1" applyBorder="1" applyAlignment="1">
      <alignment horizontal="left"/>
    </xf>
    <xf numFmtId="0" fontId="0" fillId="0" borderId="25" xfId="0" applyBorder="1" applyAlignment="1">
      <alignment horizontal="left"/>
    </xf>
    <xf numFmtId="1" fontId="0" fillId="0" borderId="38" xfId="0" applyNumberFormat="1" applyBorder="1" applyAlignment="1">
      <alignment horizontal="right"/>
    </xf>
    <xf numFmtId="165" fontId="30" fillId="0" borderId="0" xfId="0" applyNumberFormat="1" applyFont="1" applyBorder="1" applyAlignment="1">
      <alignment wrapText="1"/>
    </xf>
    <xf numFmtId="165" fontId="30" fillId="0" borderId="0" xfId="0" applyNumberFormat="1" applyFont="1" applyAlignment="1">
      <alignment wrapText="1"/>
    </xf>
    <xf numFmtId="165" fontId="30" fillId="0" borderId="1" xfId="0" applyNumberFormat="1" applyFont="1" applyBorder="1" applyAlignment="1">
      <alignment wrapText="1"/>
    </xf>
    <xf numFmtId="166" fontId="0" fillId="0" borderId="39" xfId="0" applyNumberFormat="1" applyFont="1" applyBorder="1" applyAlignment="1">
      <alignment horizontal="left"/>
    </xf>
    <xf numFmtId="166" fontId="0" fillId="0" borderId="40" xfId="0" applyNumberFormat="1" applyFont="1" applyBorder="1" applyAlignment="1">
      <alignment horizontal="left"/>
    </xf>
    <xf numFmtId="1" fontId="0" fillId="0" borderId="25" xfId="0" applyNumberFormat="1" applyBorder="1" applyAlignment="1">
      <alignment horizontal="right"/>
    </xf>
    <xf numFmtId="0" fontId="31" fillId="0" borderId="25" xfId="0" applyFont="1" applyBorder="1" applyAlignment="1">
      <alignment horizontal="left"/>
    </xf>
    <xf numFmtId="169" fontId="31" fillId="5" borderId="34" xfId="0" applyNumberFormat="1" applyFont="1" applyFill="1" applyBorder="1" applyAlignment="1">
      <alignment horizontal="right"/>
    </xf>
    <xf numFmtId="169" fontId="31" fillId="5" borderId="41" xfId="0" applyNumberFormat="1" applyFont="1" applyFill="1" applyBorder="1" applyAlignment="1">
      <alignment horizontal="right"/>
    </xf>
    <xf numFmtId="0" fontId="3" fillId="0" borderId="42" xfId="0" applyFont="1" applyBorder="1" applyAlignment="1">
      <alignment horizontal="right"/>
    </xf>
    <xf numFmtId="0" fontId="32" fillId="0" borderId="42" xfId="0" applyFont="1" applyBorder="1" applyAlignment="1">
      <alignment horizontal="right"/>
    </xf>
    <xf numFmtId="1" fontId="0" fillId="11" borderId="43" xfId="0" applyNumberFormat="1" applyFill="1" applyBorder="1" applyAlignment="1">
      <alignment vertical="top"/>
    </xf>
    <xf numFmtId="1" fontId="0" fillId="11" borderId="44" xfId="0" applyNumberFormat="1" applyFill="1" applyBorder="1" applyAlignment="1">
      <alignment vertical="top"/>
    </xf>
    <xf numFmtId="1" fontId="0" fillId="11" borderId="45" xfId="0" applyNumberFormat="1" applyFill="1" applyBorder="1"/>
    <xf numFmtId="1" fontId="0" fillId="11" borderId="46" xfId="0" applyNumberFormat="1" applyFill="1" applyBorder="1"/>
    <xf numFmtId="1" fontId="0" fillId="11" borderId="47" xfId="0" applyNumberFormat="1" applyFill="1" applyBorder="1"/>
    <xf numFmtId="1" fontId="0" fillId="11" borderId="48" xfId="0" applyNumberFormat="1" applyFill="1" applyBorder="1"/>
    <xf numFmtId="1" fontId="0" fillId="11" borderId="50" xfId="0" applyNumberFormat="1" applyFill="1" applyBorder="1"/>
    <xf numFmtId="1" fontId="0" fillId="11" borderId="51" xfId="0" applyNumberFormat="1" applyFill="1" applyBorder="1"/>
    <xf numFmtId="1" fontId="0" fillId="11" borderId="52" xfId="0" applyNumberFormat="1" applyFill="1" applyBorder="1"/>
    <xf numFmtId="1" fontId="0" fillId="11" borderId="49" xfId="0" applyNumberFormat="1" applyFill="1" applyBorder="1"/>
    <xf numFmtId="1" fontId="0" fillId="11" borderId="53" xfId="0" applyNumberFormat="1" applyFill="1" applyBorder="1"/>
    <xf numFmtId="1" fontId="0" fillId="11" borderId="54" xfId="0" applyNumberFormat="1" applyFill="1" applyBorder="1"/>
    <xf numFmtId="0" fontId="26" fillId="0" borderId="55" xfId="0" applyFont="1" applyBorder="1" applyAlignment="1">
      <alignment wrapText="1"/>
    </xf>
    <xf numFmtId="0" fontId="26" fillId="0" borderId="56" xfId="0" applyFont="1" applyBorder="1" applyAlignment="1">
      <alignment wrapText="1"/>
    </xf>
    <xf numFmtId="0" fontId="26" fillId="0" borderId="57" xfId="0" applyFont="1" applyBorder="1" applyAlignment="1">
      <alignment wrapText="1"/>
    </xf>
    <xf numFmtId="0" fontId="2" fillId="0" borderId="7" xfId="0" applyFont="1" applyBorder="1" applyAlignment="1">
      <alignment horizontal="center"/>
    </xf>
    <xf numFmtId="0" fontId="33" fillId="0" borderId="5" xfId="0" applyFont="1" applyBorder="1" applyAlignment="1">
      <alignment horizontal="right" vertical="top" wrapText="1"/>
    </xf>
    <xf numFmtId="0" fontId="19" fillId="12" borderId="17" xfId="0" applyFont="1" applyFill="1" applyBorder="1" applyAlignment="1">
      <alignment horizontal="right"/>
    </xf>
    <xf numFmtId="0" fontId="19" fillId="12" borderId="5" xfId="0" applyFont="1" applyFill="1" applyBorder="1" applyAlignment="1">
      <alignment horizontal="right"/>
    </xf>
    <xf numFmtId="0" fontId="19" fillId="12" borderId="16" xfId="0" applyFont="1" applyFill="1" applyBorder="1" applyAlignment="1">
      <alignment horizontal="right"/>
    </xf>
    <xf numFmtId="1" fontId="0" fillId="14" borderId="0" xfId="0" applyNumberFormat="1" applyFill="1" applyAlignment="1">
      <alignment horizontal="center"/>
    </xf>
    <xf numFmtId="1" fontId="14" fillId="14" borderId="0" xfId="0" applyNumberFormat="1" applyFont="1" applyFill="1" applyAlignment="1">
      <alignment horizontal="center"/>
    </xf>
    <xf numFmtId="0" fontId="36" fillId="0" borderId="0" xfId="0" applyFont="1"/>
    <xf numFmtId="0" fontId="33" fillId="0" borderId="0" xfId="0" applyFont="1"/>
    <xf numFmtId="167" fontId="38" fillId="12" borderId="2" xfId="2" applyNumberFormat="1" applyFont="1" applyFill="1" applyBorder="1" applyAlignment="1">
      <alignment horizontal="left"/>
    </xf>
    <xf numFmtId="14" fontId="37" fillId="13" borderId="0" xfId="0" applyNumberFormat="1" applyFont="1" applyFill="1"/>
    <xf numFmtId="0" fontId="39" fillId="0" borderId="0" xfId="0" applyFont="1" applyFill="1" applyBorder="1"/>
    <xf numFmtId="0" fontId="40" fillId="0" borderId="10" xfId="0" applyFont="1" applyBorder="1"/>
    <xf numFmtId="0" fontId="40" fillId="0" borderId="7" xfId="0" applyFont="1" applyBorder="1"/>
    <xf numFmtId="0" fontId="2" fillId="0" borderId="10" xfId="0" applyFont="1" applyBorder="1" applyAlignment="1">
      <alignment horizontal="center"/>
    </xf>
    <xf numFmtId="0" fontId="39" fillId="12" borderId="10" xfId="0" applyFont="1" applyFill="1" applyBorder="1" applyAlignment="1">
      <alignment horizontal="center"/>
    </xf>
    <xf numFmtId="0" fontId="39" fillId="12" borderId="7" xfId="0" applyFont="1" applyFill="1" applyBorder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12" borderId="0" xfId="0" applyNumberFormat="1" applyFill="1" applyAlignment="1">
      <alignment horizontal="center"/>
    </xf>
    <xf numFmtId="165" fontId="0" fillId="15" borderId="0" xfId="0" applyNumberFormat="1" applyFont="1" applyFill="1" applyAlignment="1">
      <alignment wrapText="1"/>
    </xf>
    <xf numFmtId="165" fontId="0" fillId="12" borderId="0" xfId="0" applyNumberFormat="1" applyFill="1"/>
    <xf numFmtId="165" fontId="0" fillId="12" borderId="0" xfId="0" applyNumberFormat="1" applyFill="1" applyAlignment="1">
      <alignment wrapText="1"/>
    </xf>
    <xf numFmtId="0" fontId="0" fillId="0" borderId="0" xfId="0" applyFill="1"/>
    <xf numFmtId="0" fontId="0" fillId="12" borderId="0" xfId="0" applyNumberFormat="1" applyFill="1" applyAlignment="1">
      <alignment horizontal="center"/>
    </xf>
    <xf numFmtId="0" fontId="0" fillId="16" borderId="0" xfId="0" applyFill="1"/>
    <xf numFmtId="0" fontId="41" fillId="0" borderId="0" xfId="0" applyFont="1"/>
    <xf numFmtId="166" fontId="36" fillId="0" borderId="0" xfId="0" applyNumberFormat="1" applyFont="1"/>
    <xf numFmtId="9" fontId="13" fillId="0" borderId="2" xfId="2" applyFont="1" applyBorder="1" applyAlignment="1">
      <alignment horizontal="left"/>
    </xf>
    <xf numFmtId="44" fontId="36" fillId="0" borderId="0" xfId="0" applyNumberFormat="1" applyFont="1"/>
    <xf numFmtId="170" fontId="14" fillId="0" borderId="0" xfId="0" applyNumberFormat="1" applyFont="1"/>
    <xf numFmtId="0" fontId="3" fillId="0" borderId="58" xfId="0" applyFont="1" applyBorder="1" applyAlignment="1">
      <alignment horizontal="right"/>
    </xf>
    <xf numFmtId="0" fontId="26" fillId="0" borderId="53" xfId="0" applyFont="1" applyBorder="1" applyAlignment="1">
      <alignment horizontal="right" wrapText="1"/>
    </xf>
    <xf numFmtId="0" fontId="3" fillId="0" borderId="0" xfId="0" applyFont="1" applyFill="1" applyBorder="1"/>
    <xf numFmtId="0" fontId="26" fillId="0" borderId="0" xfId="0" applyFont="1" applyFill="1" applyBorder="1" applyAlignment="1">
      <alignment wrapText="1"/>
    </xf>
    <xf numFmtId="1" fontId="0" fillId="0" borderId="0" xfId="0" applyNumberFormat="1" applyFill="1" applyBorder="1" applyAlignment="1">
      <alignment horizontal="right"/>
    </xf>
    <xf numFmtId="169" fontId="31" fillId="0" borderId="0" xfId="0" applyNumberFormat="1" applyFont="1" applyFill="1" applyBorder="1" applyAlignment="1">
      <alignment horizontal="right"/>
    </xf>
    <xf numFmtId="1" fontId="0" fillId="0" borderId="0" xfId="0" applyNumberFormat="1" applyFill="1" applyBorder="1" applyAlignment="1">
      <alignment vertical="top"/>
    </xf>
    <xf numFmtId="1" fontId="0" fillId="0" borderId="0" xfId="0" applyNumberFormat="1" applyFill="1" applyBorder="1"/>
    <xf numFmtId="0" fontId="0" fillId="0" borderId="0" xfId="0" applyBorder="1" applyAlignment="1">
      <alignment vertical="top"/>
    </xf>
    <xf numFmtId="1" fontId="27" fillId="0" borderId="0" xfId="0" applyNumberFormat="1" applyFont="1" applyBorder="1"/>
    <xf numFmtId="0" fontId="44" fillId="17" borderId="0" xfId="0" applyFont="1" applyFill="1"/>
    <xf numFmtId="0" fontId="45" fillId="17" borderId="0" xfId="0" applyFont="1" applyFill="1"/>
    <xf numFmtId="0" fontId="36" fillId="0" borderId="58" xfId="0" applyFont="1" applyBorder="1"/>
    <xf numFmtId="0" fontId="36" fillId="0" borderId="25" xfId="0" applyFont="1" applyBorder="1"/>
    <xf numFmtId="0" fontId="36" fillId="0" borderId="26" xfId="0" applyFont="1" applyBorder="1"/>
    <xf numFmtId="1" fontId="0" fillId="18" borderId="43" xfId="0" applyNumberFormat="1" applyFill="1" applyBorder="1" applyAlignment="1">
      <alignment horizontal="right" vertical="top"/>
    </xf>
    <xf numFmtId="1" fontId="0" fillId="18" borderId="43" xfId="0" applyNumberFormat="1" applyFill="1" applyBorder="1" applyAlignment="1">
      <alignment vertical="top"/>
    </xf>
    <xf numFmtId="1" fontId="0" fillId="18" borderId="44" xfId="0" applyNumberFormat="1" applyFill="1" applyBorder="1" applyAlignment="1">
      <alignment vertical="top"/>
    </xf>
    <xf numFmtId="1" fontId="0" fillId="18" borderId="45" xfId="0" applyNumberFormat="1" applyFill="1" applyBorder="1" applyAlignment="1">
      <alignment horizontal="right"/>
    </xf>
    <xf numFmtId="1" fontId="0" fillId="18" borderId="45" xfId="0" applyNumberFormat="1" applyFill="1" applyBorder="1"/>
    <xf numFmtId="1" fontId="0" fillId="18" borderId="46" xfId="0" applyNumberFormat="1" applyFill="1" applyBorder="1"/>
    <xf numFmtId="1" fontId="0" fillId="18" borderId="47" xfId="0" applyNumberFormat="1" applyFill="1" applyBorder="1" applyAlignment="1">
      <alignment horizontal="right"/>
    </xf>
    <xf numFmtId="1" fontId="0" fillId="18" borderId="47" xfId="0" applyNumberFormat="1" applyFill="1" applyBorder="1"/>
    <xf numFmtId="1" fontId="0" fillId="18" borderId="48" xfId="0" applyNumberFormat="1" applyFill="1" applyBorder="1"/>
    <xf numFmtId="1" fontId="4" fillId="18" borderId="49" xfId="0" applyNumberFormat="1" applyFont="1" applyFill="1" applyBorder="1" applyAlignment="1">
      <alignment horizontal="right"/>
    </xf>
    <xf numFmtId="1" fontId="28" fillId="18" borderId="49" xfId="0" applyNumberFormat="1" applyFont="1" applyFill="1" applyBorder="1"/>
    <xf numFmtId="1" fontId="28" fillId="18" borderId="50" xfId="0" applyNumberFormat="1" applyFont="1" applyFill="1" applyBorder="1"/>
    <xf numFmtId="1" fontId="0" fillId="18" borderId="51" xfId="0" applyNumberFormat="1" applyFill="1" applyBorder="1" applyAlignment="1">
      <alignment horizontal="right"/>
    </xf>
    <xf numFmtId="1" fontId="0" fillId="18" borderId="51" xfId="0" applyNumberFormat="1" applyFill="1" applyBorder="1"/>
    <xf numFmtId="1" fontId="0" fillId="18" borderId="52" xfId="0" applyNumberFormat="1" applyFill="1" applyBorder="1"/>
    <xf numFmtId="1" fontId="0" fillId="18" borderId="49" xfId="0" applyNumberFormat="1" applyFill="1" applyBorder="1" applyAlignment="1">
      <alignment horizontal="right"/>
    </xf>
    <xf numFmtId="1" fontId="0" fillId="18" borderId="49" xfId="0" applyNumberFormat="1" applyFill="1" applyBorder="1"/>
    <xf numFmtId="1" fontId="0" fillId="18" borderId="50" xfId="0" applyNumberFormat="1" applyFill="1" applyBorder="1"/>
    <xf numFmtId="1" fontId="0" fillId="18" borderId="53" xfId="0" applyNumberFormat="1" applyFill="1" applyBorder="1" applyAlignment="1">
      <alignment horizontal="right"/>
    </xf>
    <xf numFmtId="1" fontId="0" fillId="18" borderId="53" xfId="0" applyNumberFormat="1" applyFill="1" applyBorder="1"/>
    <xf numFmtId="1" fontId="0" fillId="18" borderId="54" xfId="0" applyNumberFormat="1" applyFill="1" applyBorder="1"/>
    <xf numFmtId="0" fontId="0" fillId="0" borderId="0" xfId="0" applyFill="1" applyAlignment="1">
      <alignment vertical="top"/>
    </xf>
    <xf numFmtId="0" fontId="27" fillId="0" borderId="0" xfId="0" applyFont="1" applyFill="1"/>
    <xf numFmtId="0" fontId="3" fillId="0" borderId="59" xfId="0" applyFont="1" applyBorder="1" applyAlignment="1">
      <alignment horizontal="right"/>
    </xf>
    <xf numFmtId="1" fontId="36" fillId="0" borderId="53" xfId="0" applyNumberFormat="1" applyFont="1" applyBorder="1" applyAlignment="1">
      <alignment horizontal="right"/>
    </xf>
    <xf numFmtId="171" fontId="31" fillId="5" borderId="53" xfId="0" applyNumberFormat="1" applyFont="1" applyFill="1" applyBorder="1" applyAlignment="1">
      <alignment horizontal="right"/>
    </xf>
    <xf numFmtId="171" fontId="0" fillId="0" borderId="0" xfId="0" applyNumberFormat="1" applyFill="1"/>
    <xf numFmtId="171" fontId="31" fillId="0" borderId="53" xfId="0" applyNumberFormat="1" applyFont="1" applyFill="1" applyBorder="1" applyAlignment="1">
      <alignment horizontal="right"/>
    </xf>
    <xf numFmtId="172" fontId="42" fillId="12" borderId="0" xfId="5" applyNumberFormat="1" applyFont="1" applyFill="1"/>
    <xf numFmtId="173" fontId="42" fillId="12" borderId="1" xfId="5" applyNumberFormat="1" applyFont="1" applyFill="1" applyBorder="1"/>
    <xf numFmtId="165" fontId="0" fillId="7" borderId="25" xfId="0" applyNumberFormat="1" applyFill="1" applyBorder="1"/>
    <xf numFmtId="165" fontId="0" fillId="7" borderId="42" xfId="0" applyNumberFormat="1" applyFill="1" applyBorder="1" applyAlignment="1">
      <alignment wrapText="1"/>
    </xf>
    <xf numFmtId="165" fontId="0" fillId="7" borderId="42" xfId="0" applyNumberFormat="1" applyFill="1" applyBorder="1"/>
    <xf numFmtId="174" fontId="0" fillId="12" borderId="26" xfId="2" applyNumberFormat="1" applyFont="1" applyFill="1" applyBorder="1"/>
    <xf numFmtId="165" fontId="46" fillId="12" borderId="0" xfId="0" applyNumberFormat="1" applyFont="1" applyFill="1" applyAlignment="1">
      <alignment wrapText="1"/>
    </xf>
    <xf numFmtId="165" fontId="47" fillId="12" borderId="0" xfId="0" applyNumberFormat="1" applyFont="1" applyFill="1" applyAlignment="1">
      <alignment wrapText="1"/>
    </xf>
    <xf numFmtId="165" fontId="46" fillId="12" borderId="1" xfId="0" applyNumberFormat="1" applyFont="1" applyFill="1" applyBorder="1" applyAlignment="1">
      <alignment wrapText="1"/>
    </xf>
    <xf numFmtId="165" fontId="48" fillId="12" borderId="0" xfId="0" applyNumberFormat="1" applyFont="1" applyFill="1"/>
    <xf numFmtId="165" fontId="14" fillId="0" borderId="0" xfId="0" applyNumberFormat="1" applyFont="1" applyFill="1" applyAlignment="1">
      <alignment wrapText="1"/>
    </xf>
    <xf numFmtId="0" fontId="49" fillId="0" borderId="0" xfId="0" applyFont="1"/>
    <xf numFmtId="167" fontId="49" fillId="0" borderId="0" xfId="2" applyNumberFormat="1" applyFont="1" applyFill="1"/>
    <xf numFmtId="1" fontId="27" fillId="0" borderId="0" xfId="0" applyNumberFormat="1" applyFont="1"/>
    <xf numFmtId="44" fontId="0" fillId="0" borderId="0" xfId="0" applyNumberFormat="1" applyBorder="1"/>
    <xf numFmtId="44" fontId="0" fillId="0" borderId="1" xfId="0" applyNumberFormat="1" applyBorder="1"/>
    <xf numFmtId="172" fontId="0" fillId="0" borderId="0" xfId="0" applyNumberFormat="1"/>
    <xf numFmtId="175" fontId="0" fillId="0" borderId="1" xfId="0" applyNumberFormat="1" applyBorder="1"/>
    <xf numFmtId="44" fontId="0" fillId="0" borderId="20" xfId="5" applyFont="1" applyBorder="1"/>
    <xf numFmtId="166" fontId="0" fillId="12" borderId="29" xfId="0" applyNumberFormat="1" applyFont="1" applyFill="1" applyBorder="1" applyAlignment="1">
      <alignment horizontal="left"/>
    </xf>
    <xf numFmtId="166" fontId="0" fillId="12" borderId="30" xfId="0" applyNumberFormat="1" applyFont="1" applyFill="1" applyBorder="1" applyAlignment="1">
      <alignment horizontal="left"/>
    </xf>
    <xf numFmtId="1" fontId="0" fillId="12" borderId="47" xfId="0" applyNumberFormat="1" applyFill="1" applyBorder="1"/>
    <xf numFmtId="1" fontId="0" fillId="12" borderId="48" xfId="0" applyNumberFormat="1" applyFill="1" applyBorder="1"/>
    <xf numFmtId="166" fontId="27" fillId="12" borderId="36" xfId="0" applyNumberFormat="1" applyFont="1" applyFill="1" applyBorder="1" applyAlignment="1">
      <alignment horizontal="left"/>
    </xf>
    <xf numFmtId="166" fontId="27" fillId="12" borderId="37" xfId="0" applyNumberFormat="1" applyFont="1" applyFill="1" applyBorder="1" applyAlignment="1">
      <alignment horizontal="left"/>
    </xf>
    <xf numFmtId="1" fontId="28" fillId="12" borderId="49" xfId="0" applyNumberFormat="1" applyFont="1" applyFill="1" applyBorder="1"/>
    <xf numFmtId="1" fontId="28" fillId="12" borderId="50" xfId="0" applyNumberFormat="1" applyFont="1" applyFill="1" applyBorder="1"/>
    <xf numFmtId="1" fontId="0" fillId="12" borderId="50" xfId="0" applyNumberFormat="1" applyFill="1" applyBorder="1"/>
    <xf numFmtId="1" fontId="18" fillId="0" borderId="14" xfId="0" applyNumberFormat="1" applyFont="1" applyFill="1" applyBorder="1" applyAlignment="1">
      <alignment horizontal="right"/>
    </xf>
    <xf numFmtId="165" fontId="0" fillId="19" borderId="0" xfId="0" applyNumberFormat="1" applyFont="1" applyFill="1" applyAlignment="1">
      <alignment wrapText="1"/>
    </xf>
    <xf numFmtId="166" fontId="0" fillId="19" borderId="0" xfId="0" applyNumberFormat="1" applyFont="1" applyFill="1"/>
    <xf numFmtId="0" fontId="17" fillId="0" borderId="60" xfId="0" applyFont="1" applyBorder="1"/>
    <xf numFmtId="0" fontId="0" fillId="0" borderId="61" xfId="0" applyBorder="1"/>
    <xf numFmtId="0" fontId="0" fillId="0" borderId="61" xfId="0" applyBorder="1" applyAlignment="1">
      <alignment horizontal="right"/>
    </xf>
    <xf numFmtId="0" fontId="0" fillId="0" borderId="61" xfId="0" applyFill="1" applyBorder="1" applyAlignment="1">
      <alignment horizontal="right"/>
    </xf>
    <xf numFmtId="0" fontId="0" fillId="0" borderId="62" xfId="0" applyBorder="1"/>
    <xf numFmtId="0" fontId="17" fillId="0" borderId="63" xfId="0" applyFont="1" applyBorder="1"/>
    <xf numFmtId="0" fontId="0" fillId="0" borderId="0" xfId="0" applyBorder="1" applyAlignment="1">
      <alignment horizontal="right"/>
    </xf>
    <xf numFmtId="0" fontId="0" fillId="0" borderId="64" xfId="0" applyBorder="1"/>
    <xf numFmtId="0" fontId="0" fillId="0" borderId="63" xfId="0" applyBorder="1"/>
    <xf numFmtId="0" fontId="0" fillId="8" borderId="65" xfId="0" applyFill="1" applyBorder="1"/>
    <xf numFmtId="0" fontId="0" fillId="8" borderId="66" xfId="0" applyFill="1" applyBorder="1"/>
    <xf numFmtId="0" fontId="0" fillId="0" borderId="67" xfId="0" applyBorder="1"/>
    <xf numFmtId="0" fontId="0" fillId="8" borderId="68" xfId="0" applyFill="1" applyBorder="1"/>
    <xf numFmtId="0" fontId="0" fillId="8" borderId="69" xfId="0" applyFill="1" applyBorder="1" applyAlignment="1">
      <alignment vertical="top"/>
    </xf>
    <xf numFmtId="0" fontId="0" fillId="8" borderId="70" xfId="0" applyFill="1" applyBorder="1" applyAlignment="1">
      <alignment vertical="top"/>
    </xf>
    <xf numFmtId="0" fontId="0" fillId="0" borderId="67" xfId="0" applyFill="1" applyBorder="1"/>
    <xf numFmtId="0" fontId="33" fillId="0" borderId="67" xfId="0" applyFont="1" applyBorder="1"/>
    <xf numFmtId="0" fontId="0" fillId="0" borderId="64" xfId="0" applyFill="1" applyBorder="1"/>
    <xf numFmtId="0" fontId="0" fillId="0" borderId="63" xfId="0" applyFill="1" applyBorder="1"/>
    <xf numFmtId="0" fontId="0" fillId="8" borderId="67" xfId="0" applyFill="1" applyBorder="1"/>
    <xf numFmtId="0" fontId="22" fillId="0" borderId="63" xfId="0" applyFont="1" applyBorder="1"/>
    <xf numFmtId="0" fontId="22" fillId="0" borderId="64" xfId="0" applyFont="1" applyFill="1" applyBorder="1"/>
    <xf numFmtId="0" fontId="0" fillId="0" borderId="64" xfId="0" applyFill="1" applyBorder="1" applyAlignment="1">
      <alignment vertical="top" wrapText="1"/>
    </xf>
    <xf numFmtId="0" fontId="18" fillId="0" borderId="63" xfId="0" applyFont="1" applyBorder="1"/>
    <xf numFmtId="0" fontId="18" fillId="0" borderId="63" xfId="0" applyFont="1" applyFill="1" applyBorder="1"/>
    <xf numFmtId="0" fontId="0" fillId="0" borderId="68" xfId="0" applyBorder="1"/>
    <xf numFmtId="0" fontId="0" fillId="0" borderId="71" xfId="0" applyBorder="1"/>
    <xf numFmtId="0" fontId="0" fillId="0" borderId="72" xfId="0" applyBorder="1"/>
    <xf numFmtId="0" fontId="0" fillId="0" borderId="72" xfId="0" applyBorder="1" applyAlignment="1">
      <alignment horizontal="right"/>
    </xf>
    <xf numFmtId="0" fontId="0" fillId="0" borderId="73" xfId="0" applyBorder="1"/>
    <xf numFmtId="14" fontId="29" fillId="12" borderId="0" xfId="0" applyNumberFormat="1" applyFont="1" applyFill="1" applyAlignment="1">
      <alignment horizontal="center"/>
    </xf>
    <xf numFmtId="15" fontId="33" fillId="12" borderId="0" xfId="0" applyNumberFormat="1" applyFont="1" applyFill="1" applyAlignment="1">
      <alignment horizontal="left"/>
    </xf>
    <xf numFmtId="1" fontId="43" fillId="12" borderId="25" xfId="0" applyNumberFormat="1" applyFont="1" applyFill="1" applyBorder="1" applyAlignment="1">
      <alignment horizontal="right"/>
    </xf>
    <xf numFmtId="1" fontId="19" fillId="15" borderId="14" xfId="0" applyNumberFormat="1" applyFont="1" applyFill="1" applyBorder="1" applyAlignment="1">
      <alignment horizontal="right"/>
    </xf>
    <xf numFmtId="1" fontId="18" fillId="15" borderId="14" xfId="0" applyNumberFormat="1" applyFont="1" applyFill="1" applyBorder="1" applyAlignment="1">
      <alignment horizontal="right"/>
    </xf>
    <xf numFmtId="1" fontId="19" fillId="15" borderId="5" xfId="0" applyNumberFormat="1" applyFont="1" applyFill="1" applyBorder="1" applyAlignment="1">
      <alignment horizontal="right"/>
    </xf>
    <xf numFmtId="1" fontId="19" fillId="15" borderId="15" xfId="0" applyNumberFormat="1" applyFont="1" applyFill="1" applyBorder="1" applyAlignment="1">
      <alignment horizontal="right"/>
    </xf>
    <xf numFmtId="1" fontId="19" fillId="15" borderId="17" xfId="0" applyNumberFormat="1" applyFont="1" applyFill="1" applyBorder="1" applyAlignment="1">
      <alignment horizontal="right"/>
    </xf>
    <xf numFmtId="1" fontId="19" fillId="15" borderId="23" xfId="0" applyNumberFormat="1" applyFont="1" applyFill="1" applyBorder="1" applyAlignment="1">
      <alignment horizontal="right"/>
    </xf>
    <xf numFmtId="1" fontId="19" fillId="15" borderId="16" xfId="0" applyNumberFormat="1" applyFont="1" applyFill="1" applyBorder="1" applyAlignment="1">
      <alignment horizontal="right"/>
    </xf>
    <xf numFmtId="165" fontId="5" fillId="15" borderId="0" xfId="0" applyNumberFormat="1" applyFont="1" applyFill="1" applyAlignment="1">
      <alignment wrapText="1"/>
    </xf>
  </cellXfs>
  <cellStyles count="6">
    <cellStyle name="Komma 3" xfId="1" xr:uid="{00000000-0005-0000-0000-000000000000}"/>
    <cellStyle name="Procent" xfId="2" builtinId="5"/>
    <cellStyle name="Standaard" xfId="0" builtinId="0"/>
    <cellStyle name="Standaard 2" xfId="3" xr:uid="{00000000-0005-0000-0000-000003000000}"/>
    <cellStyle name="Standaard 4 2" xfId="4" xr:uid="{00000000-0005-0000-0000-000004000000}"/>
    <cellStyle name="Valuta" xfId="5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NS-kmtarief 15,6 i.c.m. 86cent toegepast op Valleilijn 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voor ROS 2e klasse vol tarief, vanaf AMERSFOORT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1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NB bijv. Ede-Ede Wageningen goedkoper omdat 2,20 voor eerste 8km vervalt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tarieven 2013 ingeregeld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Ref>
              <c:f>[1]Valleilijn!$C$42:$H$42</c:f>
              <c:numCache>
                <c:formatCode>General</c:formatCode>
                <c:ptCount val="6"/>
                <c:pt idx="0">
                  <c:v>230</c:v>
                </c:pt>
                <c:pt idx="1">
                  <c:v>347</c:v>
                </c:pt>
                <c:pt idx="2">
                  <c:v>391</c:v>
                </c:pt>
                <c:pt idx="3">
                  <c:v>493</c:v>
                </c:pt>
                <c:pt idx="4">
                  <c:v>610</c:v>
                </c:pt>
                <c:pt idx="5">
                  <c:v>610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FD-4A65-AEEF-C311814C8741}"/>
            </c:ext>
          </c:extLst>
        </c:ser>
        <c:ser>
          <c:idx val="1"/>
          <c:order val="1"/>
          <c:tx>
            <c:v>NS km-tarief HRN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AAFD-4A65-AEEF-C311814C8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426944"/>
        <c:axId val="105428864"/>
      </c:lineChart>
      <c:catAx>
        <c:axId val="105426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5428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54288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54269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33" r="0.75000000000000033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63</xdr:row>
      <xdr:rowOff>0</xdr:rowOff>
    </xdr:from>
    <xdr:to>
      <xdr:col>9</xdr:col>
      <xdr:colOff>0</xdr:colOff>
      <xdr:row>63</xdr:row>
      <xdr:rowOff>0</xdr:rowOff>
    </xdr:to>
    <xdr:graphicFrame macro="">
      <xdr:nvGraphicFramePr>
        <xdr:cNvPr id="6145" name="Grafiek 4">
          <a:extLst>
            <a:ext uri="{FF2B5EF4-FFF2-40B4-BE49-F238E27FC236}">
              <a16:creationId xmlns:a16="http://schemas.microsoft.com/office/drawing/2014/main" id="{00000000-0008-0000-0500-0000011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EV\%23%23TARIEVEN\%23OV-chip%20input%20Ale-jan\input%202014-01-19\Uitvraag%20tarieven%20Chipcard%20per%2019-01-2014%20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Concessie tarieven"/>
      <sheetName val="Tarief per lijn"/>
      <sheetName val="GroupOfLines"/>
      <sheetName val="GroupOfZones"/>
      <sheetName val="Domeinen"/>
      <sheetName val="Stations"/>
      <sheetName val="Valleilij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0">
          <cell r="C40" t="str">
            <v>Hoevelaken</v>
          </cell>
          <cell r="D40" t="str">
            <v>Barneveld Noord</v>
          </cell>
          <cell r="E40" t="str">
            <v>Barneveld Centrum</v>
          </cell>
          <cell r="F40" t="str">
            <v>Lunteren</v>
          </cell>
          <cell r="G40" t="str">
            <v>Ede Centrum</v>
          </cell>
          <cell r="H40" t="str">
            <v>Ede-Wageningen</v>
          </cell>
        </row>
        <row r="42">
          <cell r="C42">
            <v>230</v>
          </cell>
          <cell r="D42">
            <v>347</v>
          </cell>
          <cell r="E42">
            <v>391</v>
          </cell>
          <cell r="F42">
            <v>493</v>
          </cell>
          <cell r="G42">
            <v>610</v>
          </cell>
          <cell r="H42">
            <v>610</v>
          </cell>
        </row>
      </sheetData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workbookViewId="0">
      <selection activeCell="A22" sqref="A22"/>
    </sheetView>
  </sheetViews>
  <sheetFormatPr defaultRowHeight="15"/>
  <cols>
    <col min="1" max="2" width="18.85546875" customWidth="1"/>
    <col min="4" max="4" width="0" hidden="1" customWidth="1"/>
  </cols>
  <sheetData>
    <row r="1" spans="1:5" ht="19.5">
      <c r="A1" s="25" t="s">
        <v>75</v>
      </c>
    </row>
    <row r="2" spans="1:5">
      <c r="A2" s="26" t="s">
        <v>107</v>
      </c>
    </row>
    <row r="4" spans="1:5">
      <c r="A4" s="35" t="s">
        <v>76</v>
      </c>
      <c r="B4" s="27" t="s">
        <v>76</v>
      </c>
      <c r="C4" s="28" t="s">
        <v>68</v>
      </c>
    </row>
    <row r="5" spans="1:5">
      <c r="A5" s="31" t="s">
        <v>77</v>
      </c>
      <c r="B5" s="29" t="s">
        <v>78</v>
      </c>
      <c r="C5" s="192">
        <v>6</v>
      </c>
    </row>
    <row r="6" spans="1:5">
      <c r="A6" s="31" t="str">
        <f>B5</f>
        <v>Hoevelaken</v>
      </c>
      <c r="B6" s="29" t="s">
        <v>79</v>
      </c>
      <c r="C6" s="30">
        <v>10</v>
      </c>
    </row>
    <row r="7" spans="1:5">
      <c r="A7" s="31" t="str">
        <f>B6</f>
        <v>Barneveld Noord</v>
      </c>
      <c r="B7" s="29" t="s">
        <v>80</v>
      </c>
      <c r="C7" s="30">
        <v>3</v>
      </c>
    </row>
    <row r="8" spans="1:5">
      <c r="A8" s="29" t="str">
        <f>B7</f>
        <v>Barneveld Centrum</v>
      </c>
      <c r="B8" s="189" t="s">
        <v>109</v>
      </c>
      <c r="C8" s="193">
        <v>2</v>
      </c>
      <c r="D8" s="190"/>
    </row>
    <row r="9" spans="1:5">
      <c r="A9" s="189" t="s">
        <v>109</v>
      </c>
      <c r="B9" s="29" t="s">
        <v>81</v>
      </c>
      <c r="C9" s="194">
        <f>7-C8</f>
        <v>5</v>
      </c>
      <c r="D9" s="191" t="s">
        <v>108</v>
      </c>
    </row>
    <row r="10" spans="1:5">
      <c r="A10" s="31" t="str">
        <f>B9</f>
        <v>Lunteren</v>
      </c>
      <c r="B10" s="29" t="s">
        <v>82</v>
      </c>
      <c r="C10" s="30">
        <v>6</v>
      </c>
      <c r="D10" s="11"/>
      <c r="E10" s="11"/>
    </row>
    <row r="11" spans="1:5">
      <c r="A11" s="36" t="str">
        <f>B10</f>
        <v>Ede Centrum</v>
      </c>
      <c r="B11" s="32" t="s">
        <v>83</v>
      </c>
      <c r="C11" s="178">
        <v>2</v>
      </c>
      <c r="D11" s="11"/>
      <c r="E11" s="11"/>
    </row>
    <row r="12" spans="1:5">
      <c r="A12" s="33"/>
      <c r="B12" s="33"/>
      <c r="C12" s="34">
        <f>SUM(C5:C11)</f>
        <v>34</v>
      </c>
    </row>
    <row r="13" spans="1:5">
      <c r="A13" s="33"/>
      <c r="B13" s="33"/>
      <c r="C13" s="33"/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7"/>
  <sheetViews>
    <sheetView topLeftCell="A22" zoomScaleNormal="100" workbookViewId="0">
      <selection activeCell="C2" sqref="C2"/>
    </sheetView>
  </sheetViews>
  <sheetFormatPr defaultRowHeight="15"/>
  <cols>
    <col min="1" max="1" width="11.28515625" customWidth="1"/>
    <col min="2" max="2" width="14.7109375" customWidth="1"/>
    <col min="3" max="3" width="17.28515625" customWidth="1"/>
    <col min="4" max="4" width="13.5703125" bestFit="1" customWidth="1"/>
    <col min="5" max="5" width="16.85546875" customWidth="1"/>
    <col min="9" max="9" width="20.140625" bestFit="1" customWidth="1"/>
    <col min="12" max="12" width="18.140625" bestFit="1" customWidth="1"/>
  </cols>
  <sheetData>
    <row r="1" spans="1:5">
      <c r="A1" s="19" t="s">
        <v>72</v>
      </c>
      <c r="D1" t="s">
        <v>73</v>
      </c>
      <c r="E1" s="188">
        <v>44197</v>
      </c>
    </row>
    <row r="2" spans="1:5" ht="23.25">
      <c r="A2" t="s">
        <v>70</v>
      </c>
      <c r="C2" s="251">
        <v>2.8511000000000002</v>
      </c>
      <c r="D2" s="203"/>
    </row>
    <row r="3" spans="1:5">
      <c r="A3" s="20" t="s">
        <v>71</v>
      </c>
      <c r="B3" s="20"/>
      <c r="C3" s="252">
        <v>0.19309999999999999</v>
      </c>
      <c r="D3" s="268"/>
      <c r="E3" s="20"/>
    </row>
    <row r="5" spans="1:5" ht="30">
      <c r="A5" s="23" t="s">
        <v>18</v>
      </c>
      <c r="B5" s="20" t="s">
        <v>69</v>
      </c>
      <c r="C5" s="20" t="s">
        <v>74</v>
      </c>
    </row>
    <row r="6" spans="1:5">
      <c r="A6" s="22">
        <v>0</v>
      </c>
      <c r="B6" s="21">
        <v>1</v>
      </c>
      <c r="C6" s="269">
        <f>$C$2</f>
        <v>2.8511000000000002</v>
      </c>
      <c r="D6" s="267"/>
    </row>
    <row r="7" spans="1:5">
      <c r="A7" s="4">
        <v>1</v>
      </c>
      <c r="B7" s="21">
        <v>1</v>
      </c>
      <c r="C7" s="265">
        <f>$C$2</f>
        <v>2.8511000000000002</v>
      </c>
    </row>
    <row r="8" spans="1:5">
      <c r="A8" s="4">
        <v>2</v>
      </c>
      <c r="B8" s="21">
        <v>1</v>
      </c>
      <c r="C8" s="265">
        <f t="shared" ref="C8:C14" si="0">$C$2</f>
        <v>2.8511000000000002</v>
      </c>
    </row>
    <row r="9" spans="1:5">
      <c r="A9" s="4">
        <v>3</v>
      </c>
      <c r="B9" s="21">
        <v>1</v>
      </c>
      <c r="C9" s="265">
        <f t="shared" si="0"/>
        <v>2.8511000000000002</v>
      </c>
    </row>
    <row r="10" spans="1:5">
      <c r="A10" s="4">
        <v>4</v>
      </c>
      <c r="B10" s="21">
        <v>1</v>
      </c>
      <c r="C10" s="265">
        <f t="shared" si="0"/>
        <v>2.8511000000000002</v>
      </c>
    </row>
    <row r="11" spans="1:5">
      <c r="A11" s="4">
        <v>5</v>
      </c>
      <c r="B11" s="21">
        <v>1</v>
      </c>
      <c r="C11" s="265">
        <f t="shared" si="0"/>
        <v>2.8511000000000002</v>
      </c>
    </row>
    <row r="12" spans="1:5">
      <c r="A12" s="4">
        <v>6</v>
      </c>
      <c r="B12" s="21">
        <v>1</v>
      </c>
      <c r="C12" s="265">
        <f t="shared" si="0"/>
        <v>2.8511000000000002</v>
      </c>
    </row>
    <row r="13" spans="1:5">
      <c r="A13" s="4">
        <v>7</v>
      </c>
      <c r="B13" s="21">
        <v>1</v>
      </c>
      <c r="C13" s="265">
        <f t="shared" si="0"/>
        <v>2.8511000000000002</v>
      </c>
    </row>
    <row r="14" spans="1:5">
      <c r="A14" s="4">
        <v>8</v>
      </c>
      <c r="B14" s="21">
        <v>1</v>
      </c>
      <c r="C14" s="266">
        <f t="shared" si="0"/>
        <v>2.8511000000000002</v>
      </c>
    </row>
    <row r="15" spans="1:5">
      <c r="A15" s="4">
        <v>9</v>
      </c>
      <c r="B15" s="21">
        <v>1</v>
      </c>
      <c r="C15" s="24">
        <f>C14+$C$3*B15</f>
        <v>3.0442</v>
      </c>
    </row>
    <row r="16" spans="1:5">
      <c r="A16" s="4">
        <v>10</v>
      </c>
      <c r="B16" s="21">
        <v>1</v>
      </c>
      <c r="C16" s="24">
        <f t="shared" ref="C16:C79" si="1">C15+$C$3*B16</f>
        <v>3.2372999999999998</v>
      </c>
    </row>
    <row r="17" spans="1:3">
      <c r="A17" s="4">
        <v>11</v>
      </c>
      <c r="B17" s="21">
        <v>1</v>
      </c>
      <c r="C17" s="24">
        <f t="shared" si="1"/>
        <v>3.4303999999999997</v>
      </c>
    </row>
    <row r="18" spans="1:3">
      <c r="A18" s="4">
        <v>12</v>
      </c>
      <c r="B18" s="21">
        <v>1</v>
      </c>
      <c r="C18" s="24">
        <f t="shared" si="1"/>
        <v>3.6234999999999995</v>
      </c>
    </row>
    <row r="19" spans="1:3">
      <c r="A19" s="4">
        <v>13</v>
      </c>
      <c r="B19" s="21">
        <v>1</v>
      </c>
      <c r="C19" s="24">
        <f t="shared" si="1"/>
        <v>3.8165999999999993</v>
      </c>
    </row>
    <row r="20" spans="1:3">
      <c r="A20" s="4">
        <v>14</v>
      </c>
      <c r="B20" s="21">
        <v>1</v>
      </c>
      <c r="C20" s="24">
        <f t="shared" si="1"/>
        <v>4.0096999999999996</v>
      </c>
    </row>
    <row r="21" spans="1:3">
      <c r="A21" s="4">
        <v>15</v>
      </c>
      <c r="B21" s="21">
        <v>1</v>
      </c>
      <c r="C21" s="24">
        <f t="shared" si="1"/>
        <v>4.2027999999999999</v>
      </c>
    </row>
    <row r="22" spans="1:3">
      <c r="A22" s="4">
        <v>16</v>
      </c>
      <c r="B22" s="21">
        <v>1</v>
      </c>
      <c r="C22" s="24">
        <f>C21+$C$3*B22</f>
        <v>4.3959000000000001</v>
      </c>
    </row>
    <row r="23" spans="1:3">
      <c r="A23" s="4">
        <v>17</v>
      </c>
      <c r="B23" s="21">
        <v>1</v>
      </c>
      <c r="C23" s="24">
        <f t="shared" si="1"/>
        <v>4.5890000000000004</v>
      </c>
    </row>
    <row r="24" spans="1:3">
      <c r="A24" s="4">
        <v>18</v>
      </c>
      <c r="B24" s="21">
        <v>1</v>
      </c>
      <c r="C24" s="24">
        <f t="shared" si="1"/>
        <v>4.7821000000000007</v>
      </c>
    </row>
    <row r="25" spans="1:3">
      <c r="A25" s="4">
        <v>19</v>
      </c>
      <c r="B25" s="21">
        <v>1</v>
      </c>
      <c r="C25" s="24">
        <f t="shared" si="1"/>
        <v>4.975200000000001</v>
      </c>
    </row>
    <row r="26" spans="1:3">
      <c r="A26" s="4">
        <v>20</v>
      </c>
      <c r="B26" s="21">
        <v>1</v>
      </c>
      <c r="C26" s="24">
        <f t="shared" si="1"/>
        <v>5.1683000000000012</v>
      </c>
    </row>
    <row r="27" spans="1:3">
      <c r="A27" s="4">
        <v>21</v>
      </c>
      <c r="B27" s="21">
        <v>1</v>
      </c>
      <c r="C27" s="24">
        <f t="shared" si="1"/>
        <v>5.3614000000000015</v>
      </c>
    </row>
    <row r="28" spans="1:3">
      <c r="A28" s="4">
        <v>22</v>
      </c>
      <c r="B28" s="21">
        <v>1</v>
      </c>
      <c r="C28" s="24">
        <f t="shared" si="1"/>
        <v>5.5545000000000018</v>
      </c>
    </row>
    <row r="29" spans="1:3">
      <c r="A29" s="4">
        <v>23</v>
      </c>
      <c r="B29" s="21">
        <v>1</v>
      </c>
      <c r="C29" s="24">
        <f t="shared" si="1"/>
        <v>5.747600000000002</v>
      </c>
    </row>
    <row r="30" spans="1:3">
      <c r="A30" s="4">
        <v>24</v>
      </c>
      <c r="B30" s="21">
        <v>1</v>
      </c>
      <c r="C30" s="24">
        <f t="shared" si="1"/>
        <v>5.9407000000000023</v>
      </c>
    </row>
    <row r="31" spans="1:3">
      <c r="A31" s="4">
        <v>25</v>
      </c>
      <c r="B31" s="21">
        <v>1</v>
      </c>
      <c r="C31" s="24">
        <f t="shared" si="1"/>
        <v>6.1338000000000026</v>
      </c>
    </row>
    <row r="32" spans="1:3">
      <c r="A32" s="4">
        <v>26</v>
      </c>
      <c r="B32" s="21">
        <v>1</v>
      </c>
      <c r="C32" s="24">
        <f t="shared" si="1"/>
        <v>6.3269000000000029</v>
      </c>
    </row>
    <row r="33" spans="1:4">
      <c r="A33" s="4">
        <v>27</v>
      </c>
      <c r="B33" s="21">
        <v>1</v>
      </c>
      <c r="C33" s="24">
        <f t="shared" si="1"/>
        <v>6.5200000000000031</v>
      </c>
    </row>
    <row r="34" spans="1:4">
      <c r="A34" s="4">
        <v>28</v>
      </c>
      <c r="B34" s="21">
        <v>1</v>
      </c>
      <c r="C34" s="24">
        <f t="shared" si="1"/>
        <v>6.7131000000000034</v>
      </c>
    </row>
    <row r="35" spans="1:4">
      <c r="A35" s="4">
        <v>29</v>
      </c>
      <c r="B35" s="21">
        <v>1</v>
      </c>
      <c r="C35" s="24">
        <f t="shared" si="1"/>
        <v>6.9062000000000037</v>
      </c>
    </row>
    <row r="36" spans="1:4">
      <c r="A36" s="4">
        <v>30</v>
      </c>
      <c r="B36" s="21">
        <v>1</v>
      </c>
      <c r="C36" s="24">
        <f t="shared" si="1"/>
        <v>7.0993000000000039</v>
      </c>
    </row>
    <row r="37" spans="1:4">
      <c r="A37" s="4">
        <v>31</v>
      </c>
      <c r="B37" s="21">
        <v>1</v>
      </c>
      <c r="C37" s="24">
        <f t="shared" si="1"/>
        <v>7.2924000000000042</v>
      </c>
    </row>
    <row r="38" spans="1:4">
      <c r="A38" s="4">
        <v>32</v>
      </c>
      <c r="B38" s="21">
        <v>1</v>
      </c>
      <c r="C38" s="24">
        <f t="shared" si="1"/>
        <v>7.4855000000000045</v>
      </c>
    </row>
    <row r="39" spans="1:4">
      <c r="A39" s="4">
        <v>33</v>
      </c>
      <c r="B39" s="21">
        <v>1</v>
      </c>
      <c r="C39" s="24">
        <f t="shared" si="1"/>
        <v>7.6786000000000048</v>
      </c>
    </row>
    <row r="40" spans="1:4" s="185" customFormat="1">
      <c r="A40" s="204">
        <v>34</v>
      </c>
      <c r="B40" s="205">
        <v>1</v>
      </c>
      <c r="C40" s="206">
        <f t="shared" si="1"/>
        <v>7.871700000000005</v>
      </c>
    </row>
    <row r="41" spans="1:4">
      <c r="A41" s="4">
        <v>35</v>
      </c>
      <c r="B41" s="21">
        <v>1</v>
      </c>
      <c r="C41" s="24">
        <f t="shared" si="1"/>
        <v>8.0648000000000053</v>
      </c>
    </row>
    <row r="42" spans="1:4">
      <c r="A42" s="4">
        <v>36</v>
      </c>
      <c r="B42" s="21">
        <v>1</v>
      </c>
      <c r="C42" s="24">
        <f t="shared" si="1"/>
        <v>8.2579000000000047</v>
      </c>
    </row>
    <row r="43" spans="1:4">
      <c r="A43" s="4">
        <v>37</v>
      </c>
      <c r="B43" s="21">
        <v>1</v>
      </c>
      <c r="C43" s="24">
        <f t="shared" si="1"/>
        <v>8.4510000000000041</v>
      </c>
    </row>
    <row r="44" spans="1:4">
      <c r="A44" s="4">
        <v>38</v>
      </c>
      <c r="B44" s="21">
        <v>1</v>
      </c>
      <c r="C44" s="24">
        <f t="shared" si="1"/>
        <v>8.6441000000000034</v>
      </c>
    </row>
    <row r="45" spans="1:4">
      <c r="A45" s="4">
        <v>39</v>
      </c>
      <c r="B45" s="21">
        <v>1</v>
      </c>
      <c r="C45" s="24">
        <f t="shared" si="1"/>
        <v>8.8372000000000028</v>
      </c>
    </row>
    <row r="46" spans="1:4">
      <c r="A46" s="4">
        <v>40</v>
      </c>
      <c r="B46" s="21">
        <v>1</v>
      </c>
      <c r="C46" s="24">
        <f t="shared" si="1"/>
        <v>9.0303000000000022</v>
      </c>
    </row>
    <row r="47" spans="1:4">
      <c r="A47" s="4">
        <v>41</v>
      </c>
      <c r="B47" s="187">
        <v>0.97899999999999998</v>
      </c>
      <c r="C47" s="24">
        <f t="shared" si="1"/>
        <v>9.219344900000003</v>
      </c>
      <c r="D47" s="133"/>
    </row>
    <row r="48" spans="1:4">
      <c r="A48" s="4">
        <v>42</v>
      </c>
      <c r="B48" s="187">
        <v>0.97899999999999998</v>
      </c>
      <c r="C48" s="24">
        <f t="shared" si="1"/>
        <v>9.4083898000000037</v>
      </c>
      <c r="D48" s="133"/>
    </row>
    <row r="49" spans="1:4">
      <c r="A49" s="4">
        <v>43</v>
      </c>
      <c r="B49" s="187">
        <v>0.97899999999999998</v>
      </c>
      <c r="C49" s="24">
        <f t="shared" si="1"/>
        <v>9.5974347000000044</v>
      </c>
      <c r="D49" s="133"/>
    </row>
    <row r="50" spans="1:4">
      <c r="A50" s="4">
        <v>44</v>
      </c>
      <c r="B50" s="187">
        <v>0.97899999999999998</v>
      </c>
      <c r="C50" s="24">
        <f>C49+$C$3*B50</f>
        <v>9.7864796000000052</v>
      </c>
      <c r="D50" s="133"/>
    </row>
    <row r="51" spans="1:4">
      <c r="A51" s="4">
        <v>45</v>
      </c>
      <c r="B51" s="187">
        <v>0.97899999999999998</v>
      </c>
      <c r="C51" s="24">
        <f t="shared" si="1"/>
        <v>9.9755245000000059</v>
      </c>
      <c r="D51" s="133"/>
    </row>
    <row r="52" spans="1:4">
      <c r="A52" s="4">
        <v>46</v>
      </c>
      <c r="B52" s="187">
        <v>0.97899999999999998</v>
      </c>
      <c r="C52" s="24">
        <f t="shared" si="1"/>
        <v>10.164569400000007</v>
      </c>
      <c r="D52" s="133"/>
    </row>
    <row r="53" spans="1:4">
      <c r="A53" s="4">
        <v>47</v>
      </c>
      <c r="B53" s="187">
        <v>0.97899999999999998</v>
      </c>
      <c r="C53" s="24">
        <f t="shared" si="1"/>
        <v>10.353614300000007</v>
      </c>
      <c r="D53" s="133"/>
    </row>
    <row r="54" spans="1:4">
      <c r="A54" s="4">
        <v>48</v>
      </c>
      <c r="B54" s="187">
        <v>0.97899999999999998</v>
      </c>
      <c r="C54" s="24">
        <f t="shared" si="1"/>
        <v>10.542659200000008</v>
      </c>
      <c r="D54" s="133"/>
    </row>
    <row r="55" spans="1:4">
      <c r="A55" s="4">
        <v>49</v>
      </c>
      <c r="B55" s="187">
        <v>0.97899999999999998</v>
      </c>
      <c r="C55" s="24">
        <f t="shared" si="1"/>
        <v>10.731704100000009</v>
      </c>
      <c r="D55" s="133"/>
    </row>
    <row r="56" spans="1:4">
      <c r="A56" s="4">
        <v>50</v>
      </c>
      <c r="B56" s="187">
        <v>0.97899999999999998</v>
      </c>
      <c r="C56" s="24">
        <f t="shared" si="1"/>
        <v>10.92074900000001</v>
      </c>
      <c r="D56" s="133"/>
    </row>
    <row r="57" spans="1:4">
      <c r="A57" s="4">
        <v>51</v>
      </c>
      <c r="B57" s="187">
        <v>0.97899999999999998</v>
      </c>
      <c r="C57" s="24">
        <f t="shared" si="1"/>
        <v>11.10979390000001</v>
      </c>
      <c r="D57" s="133"/>
    </row>
    <row r="58" spans="1:4">
      <c r="A58" s="4">
        <v>52</v>
      </c>
      <c r="B58" s="187">
        <v>0.97899999999999998</v>
      </c>
      <c r="C58" s="24">
        <f t="shared" si="1"/>
        <v>11.298838800000011</v>
      </c>
      <c r="D58" s="133"/>
    </row>
    <row r="59" spans="1:4">
      <c r="A59" s="4">
        <v>53</v>
      </c>
      <c r="B59" s="187">
        <v>0.97899999999999998</v>
      </c>
      <c r="C59" s="24">
        <f t="shared" si="1"/>
        <v>11.487883700000012</v>
      </c>
      <c r="D59" s="133"/>
    </row>
    <row r="60" spans="1:4">
      <c r="A60" s="4">
        <v>54</v>
      </c>
      <c r="B60" s="187">
        <v>0.97899999999999998</v>
      </c>
      <c r="C60" s="24">
        <f t="shared" si="1"/>
        <v>11.676928600000013</v>
      </c>
      <c r="D60" s="133"/>
    </row>
    <row r="61" spans="1:4">
      <c r="A61" s="4">
        <v>55</v>
      </c>
      <c r="B61" s="187">
        <v>0.97899999999999998</v>
      </c>
      <c r="C61" s="24">
        <f t="shared" si="1"/>
        <v>11.865973500000013</v>
      </c>
      <c r="D61" s="133"/>
    </row>
    <row r="62" spans="1:4">
      <c r="A62" s="4">
        <v>56</v>
      </c>
      <c r="B62" s="187">
        <v>0.97899999999999998</v>
      </c>
      <c r="C62" s="24">
        <f t="shared" si="1"/>
        <v>12.055018400000014</v>
      </c>
      <c r="D62" s="133"/>
    </row>
    <row r="63" spans="1:4">
      <c r="A63" s="4">
        <v>57</v>
      </c>
      <c r="B63" s="187">
        <v>0.97899999999999998</v>
      </c>
      <c r="C63" s="24">
        <f t="shared" si="1"/>
        <v>12.244063300000015</v>
      </c>
      <c r="D63" s="133"/>
    </row>
    <row r="64" spans="1:4">
      <c r="A64" s="4">
        <v>58</v>
      </c>
      <c r="B64" s="187">
        <v>0.97899999999999998</v>
      </c>
      <c r="C64" s="24">
        <f t="shared" si="1"/>
        <v>12.433108200000015</v>
      </c>
      <c r="D64" s="133"/>
    </row>
    <row r="65" spans="1:4">
      <c r="A65" s="4">
        <v>59</v>
      </c>
      <c r="B65" s="187">
        <v>0.97899999999999998</v>
      </c>
      <c r="C65" s="24">
        <f t="shared" si="1"/>
        <v>12.622153100000016</v>
      </c>
      <c r="D65" s="133"/>
    </row>
    <row r="66" spans="1:4">
      <c r="A66" s="4">
        <v>60</v>
      </c>
      <c r="B66" s="187">
        <v>0.97899999999999998</v>
      </c>
      <c r="C66" s="24">
        <f t="shared" si="1"/>
        <v>12.811198000000017</v>
      </c>
      <c r="D66" s="133"/>
    </row>
    <row r="67" spans="1:4">
      <c r="A67" s="4">
        <v>61</v>
      </c>
      <c r="B67" s="187">
        <v>0.97899999999999998</v>
      </c>
      <c r="C67" s="24">
        <f t="shared" si="1"/>
        <v>13.000242900000018</v>
      </c>
      <c r="D67" s="133"/>
    </row>
    <row r="68" spans="1:4">
      <c r="A68" s="4">
        <v>62</v>
      </c>
      <c r="B68" s="187">
        <v>0.97899999999999998</v>
      </c>
      <c r="C68" s="24">
        <f t="shared" si="1"/>
        <v>13.189287800000018</v>
      </c>
      <c r="D68" s="133"/>
    </row>
    <row r="69" spans="1:4">
      <c r="A69" s="4">
        <v>63</v>
      </c>
      <c r="B69" s="187">
        <v>0.97899999999999998</v>
      </c>
      <c r="C69" s="24">
        <f t="shared" si="1"/>
        <v>13.378332700000019</v>
      </c>
      <c r="D69" s="133"/>
    </row>
    <row r="70" spans="1:4">
      <c r="A70" s="4">
        <v>64</v>
      </c>
      <c r="B70" s="187">
        <v>0.97899999999999998</v>
      </c>
      <c r="C70" s="24">
        <f t="shared" si="1"/>
        <v>13.56737760000002</v>
      </c>
      <c r="D70" s="133"/>
    </row>
    <row r="71" spans="1:4">
      <c r="A71" s="4">
        <v>65</v>
      </c>
      <c r="B71" s="187">
        <v>0.97899999999999998</v>
      </c>
      <c r="C71" s="24">
        <f t="shared" si="1"/>
        <v>13.756422500000021</v>
      </c>
      <c r="D71" s="133"/>
    </row>
    <row r="72" spans="1:4">
      <c r="A72" s="4">
        <v>66</v>
      </c>
      <c r="B72" s="187">
        <v>0.97899999999999998</v>
      </c>
      <c r="C72" s="24">
        <f t="shared" si="1"/>
        <v>13.945467400000021</v>
      </c>
      <c r="D72" s="133"/>
    </row>
    <row r="73" spans="1:4">
      <c r="A73" s="4">
        <v>67</v>
      </c>
      <c r="B73" s="187">
        <v>0.97899999999999998</v>
      </c>
      <c r="C73" s="24">
        <f t="shared" si="1"/>
        <v>14.134512300000022</v>
      </c>
      <c r="D73" s="133"/>
    </row>
    <row r="74" spans="1:4">
      <c r="A74" s="4">
        <v>68</v>
      </c>
      <c r="B74" s="187">
        <v>0.97899999999999998</v>
      </c>
      <c r="C74" s="24">
        <f t="shared" si="1"/>
        <v>14.323557200000023</v>
      </c>
      <c r="D74" s="133"/>
    </row>
    <row r="75" spans="1:4">
      <c r="A75" s="4">
        <v>69</v>
      </c>
      <c r="B75" s="187">
        <v>0.97899999999999998</v>
      </c>
      <c r="C75" s="24">
        <f t="shared" si="1"/>
        <v>14.512602100000024</v>
      </c>
      <c r="D75" s="133"/>
    </row>
    <row r="76" spans="1:4">
      <c r="A76" s="4">
        <v>70</v>
      </c>
      <c r="B76" s="187">
        <v>0.97899999999999998</v>
      </c>
      <c r="C76" s="24">
        <f t="shared" si="1"/>
        <v>14.701647000000024</v>
      </c>
      <c r="D76" s="133"/>
    </row>
    <row r="77" spans="1:4">
      <c r="A77" s="4">
        <v>71</v>
      </c>
      <c r="B77" s="187">
        <v>0.97899999999999998</v>
      </c>
      <c r="C77" s="24">
        <f t="shared" si="1"/>
        <v>14.890691900000025</v>
      </c>
      <c r="D77" s="133"/>
    </row>
    <row r="78" spans="1:4">
      <c r="A78" s="4">
        <v>72</v>
      </c>
      <c r="B78" s="187">
        <v>0.97899999999999998</v>
      </c>
      <c r="C78" s="24">
        <f t="shared" si="1"/>
        <v>15.079736800000026</v>
      </c>
      <c r="D78" s="133"/>
    </row>
    <row r="79" spans="1:4">
      <c r="A79" s="4">
        <v>73</v>
      </c>
      <c r="B79" s="187">
        <v>0.97899999999999998</v>
      </c>
      <c r="C79" s="24">
        <f t="shared" si="1"/>
        <v>15.268781700000027</v>
      </c>
      <c r="D79" s="133"/>
    </row>
    <row r="80" spans="1:4">
      <c r="A80" s="4">
        <v>74</v>
      </c>
      <c r="B80" s="187">
        <v>0.97899999999999998</v>
      </c>
      <c r="C80" s="24">
        <f t="shared" ref="C80:C143" si="2">C79+$C$3*B80</f>
        <v>15.457826600000027</v>
      </c>
      <c r="D80" s="133"/>
    </row>
    <row r="81" spans="1:4">
      <c r="A81" s="4">
        <v>75</v>
      </c>
      <c r="B81" s="187">
        <v>0.97899999999999998</v>
      </c>
      <c r="C81" s="24">
        <f t="shared" si="2"/>
        <v>15.646871500000028</v>
      </c>
      <c r="D81" s="133"/>
    </row>
    <row r="82" spans="1:4">
      <c r="A82" s="4">
        <v>76</v>
      </c>
      <c r="B82" s="187">
        <v>0.97899999999999998</v>
      </c>
      <c r="C82" s="24">
        <f t="shared" si="2"/>
        <v>15.835916400000029</v>
      </c>
      <c r="D82" s="133"/>
    </row>
    <row r="83" spans="1:4">
      <c r="A83" s="4">
        <v>77</v>
      </c>
      <c r="B83" s="187">
        <v>0.97899999999999998</v>
      </c>
      <c r="C83" s="24">
        <f t="shared" si="2"/>
        <v>16.024961300000029</v>
      </c>
      <c r="D83" s="133"/>
    </row>
    <row r="84" spans="1:4">
      <c r="A84" s="4">
        <v>78</v>
      </c>
      <c r="B84" s="187">
        <v>0.97899999999999998</v>
      </c>
      <c r="C84" s="24">
        <f t="shared" si="2"/>
        <v>16.214006200000028</v>
      </c>
      <c r="D84" s="133"/>
    </row>
    <row r="85" spans="1:4">
      <c r="A85" s="4">
        <v>79</v>
      </c>
      <c r="B85" s="187">
        <v>0.97899999999999998</v>
      </c>
      <c r="C85" s="24">
        <f t="shared" si="2"/>
        <v>16.403051100000027</v>
      </c>
      <c r="D85" s="133"/>
    </row>
    <row r="86" spans="1:4">
      <c r="A86" s="4">
        <v>80</v>
      </c>
      <c r="B86" s="187">
        <v>0.97899999999999998</v>
      </c>
      <c r="C86" s="24">
        <f t="shared" si="2"/>
        <v>16.592096000000026</v>
      </c>
      <c r="D86" s="133"/>
    </row>
    <row r="87" spans="1:4">
      <c r="A87" s="4">
        <v>81</v>
      </c>
      <c r="B87" s="132">
        <v>0.87019999999999997</v>
      </c>
      <c r="C87" s="24">
        <f t="shared" si="2"/>
        <v>16.760131620000028</v>
      </c>
      <c r="D87" s="133"/>
    </row>
    <row r="88" spans="1:4">
      <c r="A88" s="4">
        <v>82</v>
      </c>
      <c r="B88" s="132">
        <v>0.87019999999999997</v>
      </c>
      <c r="C88" s="24">
        <f t="shared" si="2"/>
        <v>16.928167240000029</v>
      </c>
      <c r="D88" s="133"/>
    </row>
    <row r="89" spans="1:4">
      <c r="A89" s="4">
        <v>83</v>
      </c>
      <c r="B89" s="132">
        <v>0.87019999999999997</v>
      </c>
      <c r="C89" s="24">
        <f t="shared" si="2"/>
        <v>17.09620286000003</v>
      </c>
      <c r="D89" s="133"/>
    </row>
    <row r="90" spans="1:4">
      <c r="A90" s="4">
        <v>84</v>
      </c>
      <c r="B90" s="132">
        <v>0.87019999999999997</v>
      </c>
      <c r="C90" s="24">
        <f t="shared" si="2"/>
        <v>17.264238480000031</v>
      </c>
      <c r="D90" s="133"/>
    </row>
    <row r="91" spans="1:4">
      <c r="A91" s="4">
        <v>85</v>
      </c>
      <c r="B91" s="132">
        <v>0.87019999999999997</v>
      </c>
      <c r="C91" s="24">
        <f t="shared" si="2"/>
        <v>17.432274100000033</v>
      </c>
      <c r="D91" s="133"/>
    </row>
    <row r="92" spans="1:4">
      <c r="A92" s="4">
        <v>86</v>
      </c>
      <c r="B92" s="132">
        <v>0.87019999999999997</v>
      </c>
      <c r="C92" s="24">
        <f t="shared" si="2"/>
        <v>17.600309720000034</v>
      </c>
      <c r="D92" s="133"/>
    </row>
    <row r="93" spans="1:4">
      <c r="A93" s="4">
        <v>87</v>
      </c>
      <c r="B93" s="132">
        <v>0.87019999999999997</v>
      </c>
      <c r="C93" s="24">
        <f t="shared" si="2"/>
        <v>17.768345340000035</v>
      </c>
      <c r="D93" s="133"/>
    </row>
    <row r="94" spans="1:4">
      <c r="A94" s="4">
        <v>88</v>
      </c>
      <c r="B94" s="132">
        <v>0.87019999999999997</v>
      </c>
      <c r="C94" s="24">
        <f t="shared" si="2"/>
        <v>17.936380960000037</v>
      </c>
      <c r="D94" s="133"/>
    </row>
    <row r="95" spans="1:4">
      <c r="A95" s="4">
        <v>89</v>
      </c>
      <c r="B95" s="132">
        <v>0.87019999999999997</v>
      </c>
      <c r="C95" s="24">
        <f t="shared" si="2"/>
        <v>18.104416580000038</v>
      </c>
      <c r="D95" s="133"/>
    </row>
    <row r="96" spans="1:4">
      <c r="A96" s="4">
        <v>90</v>
      </c>
      <c r="B96" s="132">
        <v>0.87019999999999997</v>
      </c>
      <c r="C96" s="24">
        <f t="shared" si="2"/>
        <v>18.272452200000039</v>
      </c>
      <c r="D96" s="133"/>
    </row>
    <row r="97" spans="1:4">
      <c r="A97" s="4">
        <v>91</v>
      </c>
      <c r="B97" s="132">
        <v>0.87019999999999997</v>
      </c>
      <c r="C97" s="24">
        <f t="shared" si="2"/>
        <v>18.44048782000004</v>
      </c>
      <c r="D97" s="133"/>
    </row>
    <row r="98" spans="1:4">
      <c r="A98" s="4">
        <v>92</v>
      </c>
      <c r="B98" s="132">
        <v>0.87019999999999997</v>
      </c>
      <c r="C98" s="24">
        <f t="shared" si="2"/>
        <v>18.608523440000042</v>
      </c>
      <c r="D98" s="133"/>
    </row>
    <row r="99" spans="1:4">
      <c r="A99" s="4">
        <v>93</v>
      </c>
      <c r="B99" s="132">
        <v>0.87019999999999997</v>
      </c>
      <c r="C99" s="24">
        <f t="shared" si="2"/>
        <v>18.776559060000043</v>
      </c>
      <c r="D99" s="133"/>
    </row>
    <row r="100" spans="1:4">
      <c r="A100" s="4">
        <v>94</v>
      </c>
      <c r="B100" s="132">
        <v>0.87019999999999997</v>
      </c>
      <c r="C100" s="24">
        <f t="shared" si="2"/>
        <v>18.944594680000044</v>
      </c>
      <c r="D100" s="133"/>
    </row>
    <row r="101" spans="1:4">
      <c r="A101" s="4">
        <v>95</v>
      </c>
      <c r="B101" s="132">
        <v>0.87019999999999997</v>
      </c>
      <c r="C101" s="24">
        <f t="shared" si="2"/>
        <v>19.112630300000045</v>
      </c>
      <c r="D101" s="133"/>
    </row>
    <row r="102" spans="1:4">
      <c r="A102" s="4">
        <v>96</v>
      </c>
      <c r="B102" s="132">
        <v>0.87019999999999997</v>
      </c>
      <c r="C102" s="24">
        <f t="shared" si="2"/>
        <v>19.280665920000047</v>
      </c>
      <c r="D102" s="133"/>
    </row>
    <row r="103" spans="1:4">
      <c r="A103" s="4">
        <v>97</v>
      </c>
      <c r="B103" s="132">
        <v>0.87019999999999997</v>
      </c>
      <c r="C103" s="24">
        <f t="shared" si="2"/>
        <v>19.448701540000048</v>
      </c>
      <c r="D103" s="133"/>
    </row>
    <row r="104" spans="1:4">
      <c r="A104" s="4">
        <v>98</v>
      </c>
      <c r="B104" s="132">
        <v>0.87019999999999997</v>
      </c>
      <c r="C104" s="24">
        <f t="shared" si="2"/>
        <v>19.616737160000049</v>
      </c>
      <c r="D104" s="133"/>
    </row>
    <row r="105" spans="1:4">
      <c r="A105" s="4">
        <v>99</v>
      </c>
      <c r="B105" s="132">
        <v>0.87019999999999997</v>
      </c>
      <c r="C105" s="24">
        <f t="shared" si="2"/>
        <v>19.784772780000051</v>
      </c>
      <c r="D105" s="133"/>
    </row>
    <row r="106" spans="1:4">
      <c r="A106" s="4">
        <v>100</v>
      </c>
      <c r="B106" s="132">
        <v>0.87019999999999997</v>
      </c>
      <c r="C106" s="24">
        <f t="shared" si="2"/>
        <v>19.952808400000052</v>
      </c>
      <c r="D106" s="133"/>
    </row>
    <row r="107" spans="1:4">
      <c r="A107" s="4">
        <v>101</v>
      </c>
      <c r="B107" s="21">
        <v>0.7</v>
      </c>
      <c r="C107" s="24">
        <f t="shared" si="2"/>
        <v>20.087978400000051</v>
      </c>
      <c r="D107" s="133"/>
    </row>
    <row r="108" spans="1:4">
      <c r="A108" s="4">
        <v>102</v>
      </c>
      <c r="B108" s="21">
        <v>0.7</v>
      </c>
      <c r="C108" s="24">
        <f t="shared" si="2"/>
        <v>20.223148400000049</v>
      </c>
      <c r="D108" s="133"/>
    </row>
    <row r="109" spans="1:4">
      <c r="A109" s="4">
        <v>103</v>
      </c>
      <c r="B109" s="21">
        <v>0.7</v>
      </c>
      <c r="C109" s="24">
        <f t="shared" si="2"/>
        <v>20.358318400000048</v>
      </c>
      <c r="D109" s="133"/>
    </row>
    <row r="110" spans="1:4">
      <c r="A110" s="4">
        <v>104</v>
      </c>
      <c r="B110" s="21">
        <v>0.7</v>
      </c>
      <c r="C110" s="24">
        <f t="shared" si="2"/>
        <v>20.493488400000047</v>
      </c>
      <c r="D110" s="133"/>
    </row>
    <row r="111" spans="1:4">
      <c r="A111" s="4">
        <v>105</v>
      </c>
      <c r="B111" s="21">
        <v>0.7</v>
      </c>
      <c r="C111" s="24">
        <f t="shared" si="2"/>
        <v>20.628658400000045</v>
      </c>
      <c r="D111" s="133"/>
    </row>
    <row r="112" spans="1:4">
      <c r="A112" s="4">
        <v>106</v>
      </c>
      <c r="B112" s="21">
        <v>0.7</v>
      </c>
      <c r="C112" s="24">
        <f t="shared" si="2"/>
        <v>20.763828400000044</v>
      </c>
      <c r="D112" s="133"/>
    </row>
    <row r="113" spans="1:4">
      <c r="A113" s="4">
        <v>107</v>
      </c>
      <c r="B113" s="21">
        <v>0.7</v>
      </c>
      <c r="C113" s="24">
        <f t="shared" si="2"/>
        <v>20.898998400000043</v>
      </c>
      <c r="D113" s="133"/>
    </row>
    <row r="114" spans="1:4">
      <c r="A114" s="4">
        <v>108</v>
      </c>
      <c r="B114" s="21">
        <v>0.7</v>
      </c>
      <c r="C114" s="24">
        <f t="shared" si="2"/>
        <v>21.034168400000041</v>
      </c>
      <c r="D114" s="133"/>
    </row>
    <row r="115" spans="1:4">
      <c r="A115" s="4">
        <v>109</v>
      </c>
      <c r="B115" s="21">
        <v>0.7</v>
      </c>
      <c r="C115" s="24">
        <f t="shared" si="2"/>
        <v>21.16933840000004</v>
      </c>
      <c r="D115" s="133"/>
    </row>
    <row r="116" spans="1:4">
      <c r="A116" s="4">
        <v>110</v>
      </c>
      <c r="B116" s="21">
        <v>0.7</v>
      </c>
      <c r="C116" s="24">
        <f t="shared" si="2"/>
        <v>21.304508400000039</v>
      </c>
      <c r="D116" s="133"/>
    </row>
    <row r="117" spans="1:4">
      <c r="A117" s="4">
        <v>111</v>
      </c>
      <c r="B117" s="21">
        <v>0.7</v>
      </c>
      <c r="C117" s="24">
        <f t="shared" si="2"/>
        <v>21.439678400000037</v>
      </c>
      <c r="D117" s="133"/>
    </row>
    <row r="118" spans="1:4">
      <c r="A118" s="4">
        <v>112</v>
      </c>
      <c r="B118" s="21">
        <v>0.7</v>
      </c>
      <c r="C118" s="24">
        <f t="shared" si="2"/>
        <v>21.574848400000036</v>
      </c>
      <c r="D118" s="133"/>
    </row>
    <row r="119" spans="1:4">
      <c r="A119" s="4">
        <v>113</v>
      </c>
      <c r="B119" s="21">
        <v>0.7</v>
      </c>
      <c r="C119" s="24">
        <f t="shared" si="2"/>
        <v>21.710018400000035</v>
      </c>
      <c r="D119" s="133"/>
    </row>
    <row r="120" spans="1:4">
      <c r="A120" s="4">
        <v>114</v>
      </c>
      <c r="B120" s="21">
        <v>0.7</v>
      </c>
      <c r="C120" s="24">
        <f t="shared" si="2"/>
        <v>21.845188400000033</v>
      </c>
      <c r="D120" s="133"/>
    </row>
    <row r="121" spans="1:4">
      <c r="A121" s="4">
        <v>115</v>
      </c>
      <c r="B121" s="21">
        <v>0.7</v>
      </c>
      <c r="C121" s="24">
        <f t="shared" si="2"/>
        <v>21.980358400000032</v>
      </c>
      <c r="D121" s="133"/>
    </row>
    <row r="122" spans="1:4">
      <c r="A122" s="4">
        <v>116</v>
      </c>
      <c r="B122" s="21">
        <v>0.7</v>
      </c>
      <c r="C122" s="24">
        <f t="shared" si="2"/>
        <v>22.115528400000031</v>
      </c>
      <c r="D122" s="133"/>
    </row>
    <row r="123" spans="1:4">
      <c r="A123" s="4">
        <v>117</v>
      </c>
      <c r="B123" s="21">
        <v>0.7</v>
      </c>
      <c r="C123" s="24">
        <f t="shared" si="2"/>
        <v>22.250698400000029</v>
      </c>
      <c r="D123" s="133"/>
    </row>
    <row r="124" spans="1:4">
      <c r="A124" s="4">
        <v>118</v>
      </c>
      <c r="B124" s="21">
        <v>0.7</v>
      </c>
      <c r="C124" s="24">
        <f t="shared" si="2"/>
        <v>22.385868400000028</v>
      </c>
      <c r="D124" s="133"/>
    </row>
    <row r="125" spans="1:4">
      <c r="A125" s="4">
        <v>119</v>
      </c>
      <c r="B125" s="21">
        <v>0.7</v>
      </c>
      <c r="C125" s="24">
        <f t="shared" si="2"/>
        <v>22.521038400000027</v>
      </c>
      <c r="D125" s="133"/>
    </row>
    <row r="126" spans="1:4">
      <c r="A126" s="4">
        <v>120</v>
      </c>
      <c r="B126" s="21">
        <v>0.7</v>
      </c>
      <c r="C126" s="24">
        <f t="shared" si="2"/>
        <v>22.656208400000025</v>
      </c>
      <c r="D126" s="133"/>
    </row>
    <row r="127" spans="1:4">
      <c r="A127" s="4">
        <v>121</v>
      </c>
      <c r="B127" s="21">
        <v>0.48</v>
      </c>
      <c r="C127" s="24">
        <f t="shared" si="2"/>
        <v>22.748896400000024</v>
      </c>
      <c r="D127" s="133"/>
    </row>
    <row r="128" spans="1:4">
      <c r="A128" s="4">
        <v>122</v>
      </c>
      <c r="B128" s="21">
        <v>0.48</v>
      </c>
      <c r="C128" s="24">
        <f t="shared" si="2"/>
        <v>22.841584400000023</v>
      </c>
      <c r="D128" s="133"/>
    </row>
    <row r="129" spans="1:4">
      <c r="A129" s="4">
        <v>123</v>
      </c>
      <c r="B129" s="21">
        <v>0.48</v>
      </c>
      <c r="C129" s="24">
        <f t="shared" si="2"/>
        <v>22.934272400000022</v>
      </c>
      <c r="D129" s="133"/>
    </row>
    <row r="130" spans="1:4">
      <c r="A130" s="4">
        <v>124</v>
      </c>
      <c r="B130" s="21">
        <v>0.48</v>
      </c>
      <c r="C130" s="24">
        <f t="shared" si="2"/>
        <v>23.026960400000021</v>
      </c>
      <c r="D130" s="133"/>
    </row>
    <row r="131" spans="1:4">
      <c r="A131" s="4">
        <v>125</v>
      </c>
      <c r="B131" s="21">
        <v>0.48</v>
      </c>
      <c r="C131" s="24">
        <f t="shared" si="2"/>
        <v>23.11964840000002</v>
      </c>
      <c r="D131" s="133"/>
    </row>
    <row r="132" spans="1:4">
      <c r="A132" s="4">
        <v>126</v>
      </c>
      <c r="B132" s="21">
        <v>0.48</v>
      </c>
      <c r="C132" s="24">
        <f t="shared" si="2"/>
        <v>23.212336400000019</v>
      </c>
      <c r="D132" s="133"/>
    </row>
    <row r="133" spans="1:4">
      <c r="A133" s="4">
        <v>127</v>
      </c>
      <c r="B133" s="21">
        <v>0.48</v>
      </c>
      <c r="C133" s="24">
        <f t="shared" si="2"/>
        <v>23.305024400000018</v>
      </c>
      <c r="D133" s="133"/>
    </row>
    <row r="134" spans="1:4">
      <c r="A134" s="4">
        <v>128</v>
      </c>
      <c r="B134" s="21">
        <v>0.48</v>
      </c>
      <c r="C134" s="24">
        <f t="shared" si="2"/>
        <v>23.397712400000017</v>
      </c>
      <c r="D134" s="133"/>
    </row>
    <row r="135" spans="1:4">
      <c r="A135" s="4">
        <v>129</v>
      </c>
      <c r="B135" s="21">
        <v>0.48</v>
      </c>
      <c r="C135" s="24">
        <f t="shared" si="2"/>
        <v>23.490400400000016</v>
      </c>
      <c r="D135" s="133"/>
    </row>
    <row r="136" spans="1:4">
      <c r="A136" s="4">
        <v>130</v>
      </c>
      <c r="B136" s="21">
        <v>0.48</v>
      </c>
      <c r="C136" s="24">
        <f t="shared" si="2"/>
        <v>23.583088400000015</v>
      </c>
      <c r="D136" s="133"/>
    </row>
    <row r="137" spans="1:4">
      <c r="A137" s="4">
        <v>131</v>
      </c>
      <c r="B137" s="21">
        <v>0.48</v>
      </c>
      <c r="C137" s="24">
        <f t="shared" si="2"/>
        <v>23.675776400000014</v>
      </c>
      <c r="D137" s="133"/>
    </row>
    <row r="138" spans="1:4">
      <c r="A138" s="4">
        <v>132</v>
      </c>
      <c r="B138" s="21">
        <v>0.48</v>
      </c>
      <c r="C138" s="24">
        <f t="shared" si="2"/>
        <v>23.768464400000013</v>
      </c>
      <c r="D138" s="133"/>
    </row>
    <row r="139" spans="1:4">
      <c r="A139" s="4">
        <v>133</v>
      </c>
      <c r="B139" s="21">
        <v>0.48</v>
      </c>
      <c r="C139" s="24">
        <f t="shared" si="2"/>
        <v>23.861152400000012</v>
      </c>
      <c r="D139" s="133"/>
    </row>
    <row r="140" spans="1:4">
      <c r="A140" s="4">
        <v>134</v>
      </c>
      <c r="B140" s="21">
        <v>0.48</v>
      </c>
      <c r="C140" s="24">
        <f t="shared" si="2"/>
        <v>23.953840400000011</v>
      </c>
      <c r="D140" s="133"/>
    </row>
    <row r="141" spans="1:4">
      <c r="A141" s="4">
        <v>135</v>
      </c>
      <c r="B141" s="21">
        <v>0.48</v>
      </c>
      <c r="C141" s="24">
        <f t="shared" si="2"/>
        <v>24.04652840000001</v>
      </c>
      <c r="D141" s="133"/>
    </row>
    <row r="142" spans="1:4">
      <c r="A142" s="4">
        <v>136</v>
      </c>
      <c r="B142" s="21">
        <v>0.48</v>
      </c>
      <c r="C142" s="24">
        <f t="shared" si="2"/>
        <v>24.139216400000009</v>
      </c>
      <c r="D142" s="133"/>
    </row>
    <row r="143" spans="1:4">
      <c r="A143" s="4">
        <v>137</v>
      </c>
      <c r="B143" s="21">
        <v>0.48</v>
      </c>
      <c r="C143" s="24">
        <f t="shared" si="2"/>
        <v>24.231904400000008</v>
      </c>
      <c r="D143" s="133"/>
    </row>
    <row r="144" spans="1:4">
      <c r="A144" s="4">
        <v>138</v>
      </c>
      <c r="B144" s="21">
        <v>0.48</v>
      </c>
      <c r="C144" s="24">
        <f t="shared" ref="C144:C207" si="3">C143+$C$3*B144</f>
        <v>24.324592400000007</v>
      </c>
      <c r="D144" s="133"/>
    </row>
    <row r="145" spans="1:4">
      <c r="A145" s="4">
        <v>139</v>
      </c>
      <c r="B145" s="21">
        <v>0.48</v>
      </c>
      <c r="C145" s="24">
        <f t="shared" si="3"/>
        <v>24.417280400000006</v>
      </c>
      <c r="D145" s="133"/>
    </row>
    <row r="146" spans="1:4">
      <c r="A146" s="4">
        <v>140</v>
      </c>
      <c r="B146" s="21">
        <v>0.48</v>
      </c>
      <c r="C146" s="24">
        <f t="shared" si="3"/>
        <v>24.509968400000005</v>
      </c>
      <c r="D146" s="133"/>
    </row>
    <row r="147" spans="1:4">
      <c r="A147" s="4">
        <v>141</v>
      </c>
      <c r="B147" s="21">
        <v>0.48</v>
      </c>
      <c r="C147" s="24">
        <f t="shared" si="3"/>
        <v>24.602656400000004</v>
      </c>
      <c r="D147" s="133"/>
    </row>
    <row r="148" spans="1:4">
      <c r="A148" s="4">
        <v>142</v>
      </c>
      <c r="B148" s="21">
        <v>0.48</v>
      </c>
      <c r="C148" s="24">
        <f t="shared" si="3"/>
        <v>24.695344400000003</v>
      </c>
      <c r="D148" s="133"/>
    </row>
    <row r="149" spans="1:4">
      <c r="A149" s="4">
        <v>143</v>
      </c>
      <c r="B149" s="21">
        <v>0.48</v>
      </c>
      <c r="C149" s="24">
        <f t="shared" si="3"/>
        <v>24.788032400000002</v>
      </c>
      <c r="D149" s="133"/>
    </row>
    <row r="150" spans="1:4">
      <c r="A150" s="4">
        <v>144</v>
      </c>
      <c r="B150" s="21">
        <v>0.48</v>
      </c>
      <c r="C150" s="24">
        <f t="shared" si="3"/>
        <v>24.880720400000001</v>
      </c>
      <c r="D150" s="133"/>
    </row>
    <row r="151" spans="1:4">
      <c r="A151" s="4">
        <v>145</v>
      </c>
      <c r="B151" s="21">
        <v>0.48</v>
      </c>
      <c r="C151" s="24">
        <f t="shared" si="3"/>
        <v>24.9734084</v>
      </c>
      <c r="D151" s="133"/>
    </row>
    <row r="152" spans="1:4">
      <c r="A152" s="4">
        <v>146</v>
      </c>
      <c r="B152" s="21">
        <v>0.48</v>
      </c>
      <c r="C152" s="24">
        <f t="shared" si="3"/>
        <v>25.066096399999999</v>
      </c>
      <c r="D152" s="133"/>
    </row>
    <row r="153" spans="1:4">
      <c r="A153" s="4">
        <v>147</v>
      </c>
      <c r="B153" s="21">
        <v>0.48</v>
      </c>
      <c r="C153" s="24">
        <f t="shared" si="3"/>
        <v>25.158784399999998</v>
      </c>
      <c r="D153" s="133"/>
    </row>
    <row r="154" spans="1:4">
      <c r="A154" s="4">
        <v>148</v>
      </c>
      <c r="B154" s="21">
        <v>0.48</v>
      </c>
      <c r="C154" s="24">
        <f t="shared" si="3"/>
        <v>25.251472399999997</v>
      </c>
      <c r="D154" s="133"/>
    </row>
    <row r="155" spans="1:4">
      <c r="A155" s="4">
        <v>149</v>
      </c>
      <c r="B155" s="21">
        <v>0.48</v>
      </c>
      <c r="C155" s="24">
        <f t="shared" si="3"/>
        <v>25.344160399999996</v>
      </c>
      <c r="D155" s="133"/>
    </row>
    <row r="156" spans="1:4">
      <c r="A156" s="4">
        <v>150</v>
      </c>
      <c r="B156" s="21">
        <v>0.48</v>
      </c>
      <c r="C156" s="24">
        <f t="shared" si="3"/>
        <v>25.436848399999995</v>
      </c>
      <c r="D156" s="133"/>
    </row>
    <row r="157" spans="1:4">
      <c r="A157" s="4">
        <v>151</v>
      </c>
      <c r="B157" s="21">
        <v>0.4</v>
      </c>
      <c r="C157" s="24">
        <f t="shared" si="3"/>
        <v>25.514088399999995</v>
      </c>
      <c r="D157" s="133"/>
    </row>
    <row r="158" spans="1:4">
      <c r="A158" s="4">
        <v>152</v>
      </c>
      <c r="B158" s="21">
        <v>0.4</v>
      </c>
      <c r="C158" s="24">
        <f t="shared" si="3"/>
        <v>25.591328399999995</v>
      </c>
      <c r="D158" s="133"/>
    </row>
    <row r="159" spans="1:4">
      <c r="A159" s="4">
        <v>153</v>
      </c>
      <c r="B159" s="21">
        <v>0.4</v>
      </c>
      <c r="C159" s="24">
        <f t="shared" si="3"/>
        <v>25.668568399999995</v>
      </c>
      <c r="D159" s="133"/>
    </row>
    <row r="160" spans="1:4">
      <c r="A160" s="4">
        <v>154</v>
      </c>
      <c r="B160" s="21">
        <v>0.4</v>
      </c>
      <c r="C160" s="24">
        <f t="shared" si="3"/>
        <v>25.745808399999994</v>
      </c>
      <c r="D160" s="133"/>
    </row>
    <row r="161" spans="1:4">
      <c r="A161" s="4">
        <v>155</v>
      </c>
      <c r="B161" s="21">
        <v>0.4</v>
      </c>
      <c r="C161" s="24">
        <f t="shared" si="3"/>
        <v>25.823048399999994</v>
      </c>
      <c r="D161" s="133"/>
    </row>
    <row r="162" spans="1:4">
      <c r="A162" s="4">
        <v>156</v>
      </c>
      <c r="B162" s="21">
        <v>0.4</v>
      </c>
      <c r="C162" s="24">
        <f t="shared" si="3"/>
        <v>25.900288399999994</v>
      </c>
      <c r="D162" s="133"/>
    </row>
    <row r="163" spans="1:4">
      <c r="A163" s="4">
        <v>157</v>
      </c>
      <c r="B163" s="21">
        <v>0.4</v>
      </c>
      <c r="C163" s="24">
        <f t="shared" si="3"/>
        <v>25.977528399999994</v>
      </c>
      <c r="D163" s="133"/>
    </row>
    <row r="164" spans="1:4">
      <c r="A164" s="4">
        <v>158</v>
      </c>
      <c r="B164" s="21">
        <v>0.4</v>
      </c>
      <c r="C164" s="24">
        <f t="shared" si="3"/>
        <v>26.054768399999993</v>
      </c>
      <c r="D164" s="133"/>
    </row>
    <row r="165" spans="1:4">
      <c r="A165" s="4">
        <v>159</v>
      </c>
      <c r="B165" s="21">
        <v>0.4</v>
      </c>
      <c r="C165" s="24">
        <f t="shared" si="3"/>
        <v>26.132008399999993</v>
      </c>
      <c r="D165" s="133"/>
    </row>
    <row r="166" spans="1:4">
      <c r="A166" s="4">
        <v>160</v>
      </c>
      <c r="B166" s="21">
        <v>0.4</v>
      </c>
      <c r="C166" s="24">
        <f t="shared" si="3"/>
        <v>26.209248399999993</v>
      </c>
      <c r="D166" s="133"/>
    </row>
    <row r="167" spans="1:4">
      <c r="A167" s="4">
        <v>161</v>
      </c>
      <c r="B167" s="21">
        <v>0.4</v>
      </c>
      <c r="C167" s="24">
        <f t="shared" si="3"/>
        <v>26.286488399999993</v>
      </c>
      <c r="D167" s="133"/>
    </row>
    <row r="168" spans="1:4">
      <c r="A168" s="4">
        <v>162</v>
      </c>
      <c r="B168" s="21">
        <v>0.4</v>
      </c>
      <c r="C168" s="24">
        <f t="shared" si="3"/>
        <v>26.363728399999992</v>
      </c>
      <c r="D168" s="133"/>
    </row>
    <row r="169" spans="1:4">
      <c r="A169" s="4">
        <v>163</v>
      </c>
      <c r="B169" s="21">
        <v>0.4</v>
      </c>
      <c r="C169" s="24">
        <f t="shared" si="3"/>
        <v>26.440968399999992</v>
      </c>
      <c r="D169" s="133"/>
    </row>
    <row r="170" spans="1:4">
      <c r="A170" s="4">
        <v>164</v>
      </c>
      <c r="B170" s="21">
        <v>0.4</v>
      </c>
      <c r="C170" s="24">
        <f t="shared" si="3"/>
        <v>26.518208399999992</v>
      </c>
      <c r="D170" s="133"/>
    </row>
    <row r="171" spans="1:4">
      <c r="A171" s="4">
        <v>165</v>
      </c>
      <c r="B171" s="21">
        <v>0.4</v>
      </c>
      <c r="C171" s="24">
        <f t="shared" si="3"/>
        <v>26.595448399999992</v>
      </c>
      <c r="D171" s="133"/>
    </row>
    <row r="172" spans="1:4">
      <c r="A172" s="4">
        <v>166</v>
      </c>
      <c r="B172" s="21">
        <v>0.4</v>
      </c>
      <c r="C172" s="24">
        <f t="shared" si="3"/>
        <v>26.672688399999991</v>
      </c>
      <c r="D172" s="133"/>
    </row>
    <row r="173" spans="1:4">
      <c r="A173" s="4">
        <v>167</v>
      </c>
      <c r="B173" s="21">
        <v>0.4</v>
      </c>
      <c r="C173" s="24">
        <f t="shared" si="3"/>
        <v>26.749928399999991</v>
      </c>
      <c r="D173" s="133"/>
    </row>
    <row r="174" spans="1:4">
      <c r="A174" s="4">
        <v>168</v>
      </c>
      <c r="B174" s="21">
        <v>0.4</v>
      </c>
      <c r="C174" s="24">
        <f t="shared" si="3"/>
        <v>26.827168399999991</v>
      </c>
      <c r="D174" s="133"/>
    </row>
    <row r="175" spans="1:4">
      <c r="A175" s="4">
        <v>169</v>
      </c>
      <c r="B175" s="21">
        <v>0.4</v>
      </c>
      <c r="C175" s="24">
        <f t="shared" si="3"/>
        <v>26.904408399999991</v>
      </c>
      <c r="D175" s="133"/>
    </row>
    <row r="176" spans="1:4">
      <c r="A176" s="4">
        <v>170</v>
      </c>
      <c r="B176" s="21">
        <v>0.4</v>
      </c>
      <c r="C176" s="24">
        <f t="shared" si="3"/>
        <v>26.98164839999999</v>
      </c>
      <c r="D176" s="133"/>
    </row>
    <row r="177" spans="1:4">
      <c r="A177" s="4">
        <v>171</v>
      </c>
      <c r="B177" s="21">
        <v>0.4</v>
      </c>
      <c r="C177" s="24">
        <f t="shared" si="3"/>
        <v>27.05888839999999</v>
      </c>
      <c r="D177" s="133"/>
    </row>
    <row r="178" spans="1:4">
      <c r="A178" s="4">
        <v>172</v>
      </c>
      <c r="B178" s="21">
        <v>0.4</v>
      </c>
      <c r="C178" s="24">
        <f t="shared" si="3"/>
        <v>27.13612839999999</v>
      </c>
      <c r="D178" s="133"/>
    </row>
    <row r="179" spans="1:4">
      <c r="A179" s="4">
        <v>173</v>
      </c>
      <c r="B179" s="21">
        <v>0.4</v>
      </c>
      <c r="C179" s="24">
        <f t="shared" si="3"/>
        <v>27.21336839999999</v>
      </c>
      <c r="D179" s="133"/>
    </row>
    <row r="180" spans="1:4">
      <c r="A180" s="4">
        <v>174</v>
      </c>
      <c r="B180" s="21">
        <v>0.4</v>
      </c>
      <c r="C180" s="24">
        <f t="shared" si="3"/>
        <v>27.290608399999989</v>
      </c>
      <c r="D180" s="133"/>
    </row>
    <row r="181" spans="1:4">
      <c r="A181" s="4">
        <v>175</v>
      </c>
      <c r="B181" s="21">
        <v>0.4</v>
      </c>
      <c r="C181" s="24">
        <f t="shared" si="3"/>
        <v>27.367848399999989</v>
      </c>
      <c r="D181" s="133"/>
    </row>
    <row r="182" spans="1:4">
      <c r="A182" s="4">
        <v>176</v>
      </c>
      <c r="B182" s="21">
        <v>0.4</v>
      </c>
      <c r="C182" s="24">
        <f t="shared" si="3"/>
        <v>27.445088399999989</v>
      </c>
      <c r="D182" s="133"/>
    </row>
    <row r="183" spans="1:4">
      <c r="A183" s="4">
        <v>177</v>
      </c>
      <c r="B183" s="21">
        <v>0.4</v>
      </c>
      <c r="C183" s="24">
        <f t="shared" si="3"/>
        <v>27.522328399999989</v>
      </c>
      <c r="D183" s="133"/>
    </row>
    <row r="184" spans="1:4">
      <c r="A184" s="4">
        <v>178</v>
      </c>
      <c r="B184" s="21">
        <v>0.4</v>
      </c>
      <c r="C184" s="24">
        <f t="shared" si="3"/>
        <v>27.599568399999988</v>
      </c>
    </row>
    <row r="185" spans="1:4">
      <c r="A185" s="4">
        <v>179</v>
      </c>
      <c r="B185" s="21">
        <v>0.4</v>
      </c>
      <c r="C185" s="24">
        <f t="shared" si="3"/>
        <v>27.676808399999988</v>
      </c>
    </row>
    <row r="186" spans="1:4">
      <c r="A186" s="4">
        <v>180</v>
      </c>
      <c r="B186" s="21">
        <v>0.4</v>
      </c>
      <c r="C186" s="24">
        <f t="shared" si="3"/>
        <v>27.754048399999988</v>
      </c>
    </row>
    <row r="187" spans="1:4">
      <c r="A187" s="4">
        <v>181</v>
      </c>
      <c r="B187" s="21">
        <v>0.4</v>
      </c>
      <c r="C187" s="24">
        <f t="shared" si="3"/>
        <v>27.831288399999988</v>
      </c>
    </row>
    <row r="188" spans="1:4">
      <c r="A188" s="4">
        <v>182</v>
      </c>
      <c r="B188" s="21">
        <v>0.4</v>
      </c>
      <c r="C188" s="24">
        <f t="shared" si="3"/>
        <v>27.908528399999987</v>
      </c>
    </row>
    <row r="189" spans="1:4">
      <c r="A189" s="4">
        <v>183</v>
      </c>
      <c r="B189" s="21">
        <v>0.4</v>
      </c>
      <c r="C189" s="24">
        <f t="shared" si="3"/>
        <v>27.985768399999987</v>
      </c>
    </row>
    <row r="190" spans="1:4">
      <c r="A190" s="4">
        <v>184</v>
      </c>
      <c r="B190" s="21">
        <v>0.4</v>
      </c>
      <c r="C190" s="24">
        <f t="shared" si="3"/>
        <v>28.063008399999987</v>
      </c>
    </row>
    <row r="191" spans="1:4">
      <c r="A191" s="4">
        <v>185</v>
      </c>
      <c r="B191" s="21">
        <v>0.4</v>
      </c>
      <c r="C191" s="24">
        <f t="shared" si="3"/>
        <v>28.140248399999987</v>
      </c>
    </row>
    <row r="192" spans="1:4">
      <c r="A192" s="4">
        <v>186</v>
      </c>
      <c r="B192" s="21">
        <v>0.4</v>
      </c>
      <c r="C192" s="24">
        <f t="shared" si="3"/>
        <v>28.217488399999986</v>
      </c>
    </row>
    <row r="193" spans="1:3">
      <c r="A193" s="4">
        <v>187</v>
      </c>
      <c r="B193" s="21">
        <v>0.4</v>
      </c>
      <c r="C193" s="24">
        <f t="shared" si="3"/>
        <v>28.294728399999986</v>
      </c>
    </row>
    <row r="194" spans="1:3">
      <c r="A194" s="4">
        <v>188</v>
      </c>
      <c r="B194" s="21">
        <v>0.4</v>
      </c>
      <c r="C194" s="24">
        <f t="shared" si="3"/>
        <v>28.371968399999986</v>
      </c>
    </row>
    <row r="195" spans="1:3">
      <c r="A195" s="4">
        <v>189</v>
      </c>
      <c r="B195" s="21">
        <v>0.4</v>
      </c>
      <c r="C195" s="24">
        <f t="shared" si="3"/>
        <v>28.449208399999986</v>
      </c>
    </row>
    <row r="196" spans="1:3">
      <c r="A196" s="4">
        <v>190</v>
      </c>
      <c r="B196" s="21">
        <v>0.4</v>
      </c>
      <c r="C196" s="24">
        <f t="shared" si="3"/>
        <v>28.526448399999985</v>
      </c>
    </row>
    <row r="197" spans="1:3">
      <c r="A197" s="4">
        <v>191</v>
      </c>
      <c r="B197" s="21">
        <v>0.4</v>
      </c>
      <c r="C197" s="24">
        <f t="shared" si="3"/>
        <v>28.603688399999985</v>
      </c>
    </row>
    <row r="198" spans="1:3">
      <c r="A198" s="4">
        <v>192</v>
      </c>
      <c r="B198" s="21">
        <v>0.4</v>
      </c>
      <c r="C198" s="24">
        <f t="shared" si="3"/>
        <v>28.680928399999985</v>
      </c>
    </row>
    <row r="199" spans="1:3">
      <c r="A199" s="4">
        <v>193</v>
      </c>
      <c r="B199" s="21">
        <v>0.4</v>
      </c>
      <c r="C199" s="24">
        <f t="shared" si="3"/>
        <v>28.758168399999985</v>
      </c>
    </row>
    <row r="200" spans="1:3">
      <c r="A200" s="4">
        <v>194</v>
      </c>
      <c r="B200" s="21">
        <v>0.4</v>
      </c>
      <c r="C200" s="24">
        <f t="shared" si="3"/>
        <v>28.835408399999984</v>
      </c>
    </row>
    <row r="201" spans="1:3">
      <c r="A201" s="4">
        <v>195</v>
      </c>
      <c r="B201" s="21">
        <v>0.4</v>
      </c>
      <c r="C201" s="24">
        <f t="shared" si="3"/>
        <v>28.912648399999984</v>
      </c>
    </row>
    <row r="202" spans="1:3">
      <c r="A202" s="4">
        <v>196</v>
      </c>
      <c r="B202" s="21">
        <v>0.4</v>
      </c>
      <c r="C202" s="24">
        <f t="shared" si="3"/>
        <v>28.989888399999984</v>
      </c>
    </row>
    <row r="203" spans="1:3">
      <c r="A203" s="4">
        <v>197</v>
      </c>
      <c r="B203" s="21">
        <v>0.4</v>
      </c>
      <c r="C203" s="24">
        <f t="shared" si="3"/>
        <v>29.067128399999984</v>
      </c>
    </row>
    <row r="204" spans="1:3">
      <c r="A204" s="4">
        <v>198</v>
      </c>
      <c r="B204" s="21">
        <v>0.4</v>
      </c>
      <c r="C204" s="24">
        <f t="shared" si="3"/>
        <v>29.144368399999983</v>
      </c>
    </row>
    <row r="205" spans="1:3">
      <c r="A205" s="4">
        <v>199</v>
      </c>
      <c r="B205" s="21">
        <v>0.4</v>
      </c>
      <c r="C205" s="24">
        <f t="shared" si="3"/>
        <v>29.221608399999983</v>
      </c>
    </row>
    <row r="206" spans="1:3">
      <c r="A206" s="4">
        <v>200</v>
      </c>
      <c r="B206" s="21">
        <v>0.4</v>
      </c>
      <c r="C206" s="24">
        <f t="shared" si="3"/>
        <v>29.298848399999983</v>
      </c>
    </row>
    <row r="207" spans="1:3">
      <c r="A207" s="4">
        <v>201</v>
      </c>
      <c r="B207" s="21">
        <v>0.15</v>
      </c>
      <c r="C207" s="24">
        <f t="shared" si="3"/>
        <v>29.327813399999982</v>
      </c>
    </row>
    <row r="208" spans="1:3">
      <c r="A208" s="4">
        <v>202</v>
      </c>
      <c r="B208" s="21">
        <v>0.15</v>
      </c>
      <c r="C208" s="24">
        <f t="shared" ref="C208:C257" si="4">C207+$C$3*B208</f>
        <v>29.356778399999982</v>
      </c>
    </row>
    <row r="209" spans="1:3">
      <c r="A209" s="4">
        <v>203</v>
      </c>
      <c r="B209" s="21">
        <v>0.15</v>
      </c>
      <c r="C209" s="24">
        <f t="shared" si="4"/>
        <v>29.385743399999981</v>
      </c>
    </row>
    <row r="210" spans="1:3">
      <c r="A210" s="4">
        <v>204</v>
      </c>
      <c r="B210" s="21">
        <v>0.15</v>
      </c>
      <c r="C210" s="24">
        <f t="shared" si="4"/>
        <v>29.414708399999981</v>
      </c>
    </row>
    <row r="211" spans="1:3">
      <c r="A211" s="4">
        <v>205</v>
      </c>
      <c r="B211" s="21">
        <v>0.15</v>
      </c>
      <c r="C211" s="24">
        <f t="shared" si="4"/>
        <v>29.44367339999998</v>
      </c>
    </row>
    <row r="212" spans="1:3">
      <c r="A212" s="4">
        <v>206</v>
      </c>
      <c r="B212" s="21">
        <v>0.15</v>
      </c>
      <c r="C212" s="24">
        <f t="shared" si="4"/>
        <v>29.47263839999998</v>
      </c>
    </row>
    <row r="213" spans="1:3">
      <c r="A213" s="4">
        <v>207</v>
      </c>
      <c r="B213" s="21">
        <v>0.15</v>
      </c>
      <c r="C213" s="24">
        <f t="shared" si="4"/>
        <v>29.501603399999979</v>
      </c>
    </row>
    <row r="214" spans="1:3">
      <c r="A214" s="4">
        <v>208</v>
      </c>
      <c r="B214" s="21">
        <v>0.15</v>
      </c>
      <c r="C214" s="24">
        <f t="shared" si="4"/>
        <v>29.530568399999979</v>
      </c>
    </row>
    <row r="215" spans="1:3">
      <c r="A215" s="4">
        <v>209</v>
      </c>
      <c r="B215" s="21">
        <v>0.15</v>
      </c>
      <c r="C215" s="24">
        <f t="shared" si="4"/>
        <v>29.559533399999978</v>
      </c>
    </row>
    <row r="216" spans="1:3">
      <c r="A216" s="4">
        <v>210</v>
      </c>
      <c r="B216" s="21">
        <v>0.15</v>
      </c>
      <c r="C216" s="24">
        <f t="shared" si="4"/>
        <v>29.588498399999978</v>
      </c>
    </row>
    <row r="217" spans="1:3">
      <c r="A217" s="4">
        <v>211</v>
      </c>
      <c r="B217" s="21">
        <v>0.15</v>
      </c>
      <c r="C217" s="24">
        <f t="shared" si="4"/>
        <v>29.617463399999977</v>
      </c>
    </row>
    <row r="218" spans="1:3">
      <c r="A218" s="4">
        <v>212</v>
      </c>
      <c r="B218" s="21">
        <v>0.15</v>
      </c>
      <c r="C218" s="24">
        <f t="shared" si="4"/>
        <v>29.646428399999976</v>
      </c>
    </row>
    <row r="219" spans="1:3">
      <c r="A219" s="4">
        <v>213</v>
      </c>
      <c r="B219" s="21">
        <v>0.15</v>
      </c>
      <c r="C219" s="24">
        <f t="shared" si="4"/>
        <v>29.675393399999976</v>
      </c>
    </row>
    <row r="220" spans="1:3">
      <c r="A220" s="4">
        <v>214</v>
      </c>
      <c r="B220" s="21">
        <v>0.15</v>
      </c>
      <c r="C220" s="24">
        <f t="shared" si="4"/>
        <v>29.704358399999975</v>
      </c>
    </row>
    <row r="221" spans="1:3">
      <c r="A221" s="4">
        <v>215</v>
      </c>
      <c r="B221" s="21">
        <v>0.15</v>
      </c>
      <c r="C221" s="24">
        <f t="shared" si="4"/>
        <v>29.733323399999975</v>
      </c>
    </row>
    <row r="222" spans="1:3">
      <c r="A222" s="4">
        <v>216</v>
      </c>
      <c r="B222" s="21">
        <v>0.15</v>
      </c>
      <c r="C222" s="24">
        <f t="shared" si="4"/>
        <v>29.762288399999974</v>
      </c>
    </row>
    <row r="223" spans="1:3">
      <c r="A223" s="4">
        <v>217</v>
      </c>
      <c r="B223" s="21">
        <v>0.15</v>
      </c>
      <c r="C223" s="24">
        <f t="shared" si="4"/>
        <v>29.791253399999974</v>
      </c>
    </row>
    <row r="224" spans="1:3">
      <c r="A224" s="4">
        <v>218</v>
      </c>
      <c r="B224" s="21">
        <v>0.15</v>
      </c>
      <c r="C224" s="24">
        <f t="shared" si="4"/>
        <v>29.820218399999973</v>
      </c>
    </row>
    <row r="225" spans="1:3">
      <c r="A225" s="4">
        <v>219</v>
      </c>
      <c r="B225" s="21">
        <v>0.15</v>
      </c>
      <c r="C225" s="24">
        <f t="shared" si="4"/>
        <v>29.849183399999973</v>
      </c>
    </row>
    <row r="226" spans="1:3">
      <c r="A226" s="4">
        <v>220</v>
      </c>
      <c r="B226" s="21">
        <v>0.15</v>
      </c>
      <c r="C226" s="24">
        <f t="shared" si="4"/>
        <v>29.878148399999972</v>
      </c>
    </row>
    <row r="227" spans="1:3">
      <c r="A227" s="4">
        <v>221</v>
      </c>
      <c r="B227" s="21">
        <v>0.15</v>
      </c>
      <c r="C227" s="24">
        <f t="shared" si="4"/>
        <v>29.907113399999972</v>
      </c>
    </row>
    <row r="228" spans="1:3">
      <c r="A228" s="4">
        <v>222</v>
      </c>
      <c r="B228" s="21">
        <v>0.15</v>
      </c>
      <c r="C228" s="24">
        <f t="shared" si="4"/>
        <v>29.936078399999971</v>
      </c>
    </row>
    <row r="229" spans="1:3">
      <c r="A229" s="4">
        <v>223</v>
      </c>
      <c r="B229" s="21">
        <v>0.15</v>
      </c>
      <c r="C229" s="24">
        <f t="shared" si="4"/>
        <v>29.965043399999971</v>
      </c>
    </row>
    <row r="230" spans="1:3">
      <c r="A230" s="4">
        <v>224</v>
      </c>
      <c r="B230" s="21">
        <v>0.15</v>
      </c>
      <c r="C230" s="24">
        <f t="shared" si="4"/>
        <v>29.99400839999997</v>
      </c>
    </row>
    <row r="231" spans="1:3">
      <c r="A231" s="4">
        <v>225</v>
      </c>
      <c r="B231" s="21">
        <v>0.15</v>
      </c>
      <c r="C231" s="24">
        <f t="shared" si="4"/>
        <v>30.02297339999997</v>
      </c>
    </row>
    <row r="232" spans="1:3">
      <c r="A232" s="4">
        <v>226</v>
      </c>
      <c r="B232" s="21">
        <v>0.15</v>
      </c>
      <c r="C232" s="24">
        <f t="shared" si="4"/>
        <v>30.051938399999969</v>
      </c>
    </row>
    <row r="233" spans="1:3">
      <c r="A233" s="4">
        <v>227</v>
      </c>
      <c r="B233" s="21">
        <v>0.15</v>
      </c>
      <c r="C233" s="24">
        <f t="shared" si="4"/>
        <v>30.080903399999968</v>
      </c>
    </row>
    <row r="234" spans="1:3">
      <c r="A234" s="4">
        <v>228</v>
      </c>
      <c r="B234" s="21">
        <v>0.15</v>
      </c>
      <c r="C234" s="24">
        <f t="shared" si="4"/>
        <v>30.109868399999968</v>
      </c>
    </row>
    <row r="235" spans="1:3">
      <c r="A235" s="4">
        <v>229</v>
      </c>
      <c r="B235" s="21">
        <v>0.15</v>
      </c>
      <c r="C235" s="24">
        <f t="shared" si="4"/>
        <v>30.138833399999967</v>
      </c>
    </row>
    <row r="236" spans="1:3">
      <c r="A236" s="4">
        <v>230</v>
      </c>
      <c r="B236" s="21">
        <v>0.15</v>
      </c>
      <c r="C236" s="24">
        <f t="shared" si="4"/>
        <v>30.167798399999967</v>
      </c>
    </row>
    <row r="237" spans="1:3">
      <c r="A237" s="4">
        <v>231</v>
      </c>
      <c r="B237" s="21">
        <v>0.15</v>
      </c>
      <c r="C237" s="24">
        <f t="shared" si="4"/>
        <v>30.196763399999966</v>
      </c>
    </row>
    <row r="238" spans="1:3">
      <c r="A238" s="4">
        <v>232</v>
      </c>
      <c r="B238" s="21">
        <v>0.15</v>
      </c>
      <c r="C238" s="24">
        <f t="shared" si="4"/>
        <v>30.225728399999966</v>
      </c>
    </row>
    <row r="239" spans="1:3">
      <c r="A239" s="4">
        <v>233</v>
      </c>
      <c r="B239" s="21">
        <v>0.15</v>
      </c>
      <c r="C239" s="24">
        <f t="shared" si="4"/>
        <v>30.254693399999965</v>
      </c>
    </row>
    <row r="240" spans="1:3">
      <c r="A240" s="4">
        <v>234</v>
      </c>
      <c r="B240" s="21">
        <v>0.15</v>
      </c>
      <c r="C240" s="24">
        <f t="shared" si="4"/>
        <v>30.283658399999965</v>
      </c>
    </row>
    <row r="241" spans="1:3">
      <c r="A241" s="4">
        <v>235</v>
      </c>
      <c r="B241" s="21">
        <v>0.15</v>
      </c>
      <c r="C241" s="24">
        <f t="shared" si="4"/>
        <v>30.312623399999964</v>
      </c>
    </row>
    <row r="242" spans="1:3">
      <c r="A242" s="4">
        <v>236</v>
      </c>
      <c r="B242" s="21">
        <v>0.15</v>
      </c>
      <c r="C242" s="24">
        <f t="shared" si="4"/>
        <v>30.341588399999964</v>
      </c>
    </row>
    <row r="243" spans="1:3">
      <c r="A243" s="4">
        <v>237</v>
      </c>
      <c r="B243" s="21">
        <v>0.15</v>
      </c>
      <c r="C243" s="24">
        <f t="shared" si="4"/>
        <v>30.370553399999963</v>
      </c>
    </row>
    <row r="244" spans="1:3">
      <c r="A244" s="4">
        <v>238</v>
      </c>
      <c r="B244" s="21">
        <v>0.15</v>
      </c>
      <c r="C244" s="24">
        <f t="shared" si="4"/>
        <v>30.399518399999963</v>
      </c>
    </row>
    <row r="245" spans="1:3">
      <c r="A245" s="4">
        <v>239</v>
      </c>
      <c r="B245" s="21">
        <v>0.15</v>
      </c>
      <c r="C245" s="24">
        <f t="shared" si="4"/>
        <v>30.428483399999962</v>
      </c>
    </row>
    <row r="246" spans="1:3">
      <c r="A246" s="4">
        <v>240</v>
      </c>
      <c r="B246" s="21">
        <v>0.15</v>
      </c>
      <c r="C246" s="24">
        <f t="shared" si="4"/>
        <v>30.457448399999961</v>
      </c>
    </row>
    <row r="247" spans="1:3">
      <c r="A247" s="4">
        <v>241</v>
      </c>
      <c r="B247" s="21">
        <v>0.15</v>
      </c>
      <c r="C247" s="24">
        <f t="shared" si="4"/>
        <v>30.486413399999961</v>
      </c>
    </row>
    <row r="248" spans="1:3">
      <c r="A248" s="4">
        <v>242</v>
      </c>
      <c r="B248" s="21">
        <v>0.15</v>
      </c>
      <c r="C248" s="24">
        <f t="shared" si="4"/>
        <v>30.51537839999996</v>
      </c>
    </row>
    <row r="249" spans="1:3">
      <c r="A249" s="4">
        <v>243</v>
      </c>
      <c r="B249" s="21">
        <v>0.15</v>
      </c>
      <c r="C249" s="24">
        <f t="shared" si="4"/>
        <v>30.54434339999996</v>
      </c>
    </row>
    <row r="250" spans="1:3">
      <c r="A250" s="4">
        <v>244</v>
      </c>
      <c r="B250" s="21">
        <v>0.15</v>
      </c>
      <c r="C250" s="24">
        <f t="shared" si="4"/>
        <v>30.573308399999959</v>
      </c>
    </row>
    <row r="251" spans="1:3">
      <c r="A251" s="4">
        <v>245</v>
      </c>
      <c r="B251" s="21">
        <v>0.15</v>
      </c>
      <c r="C251" s="24">
        <f t="shared" si="4"/>
        <v>30.602273399999959</v>
      </c>
    </row>
    <row r="252" spans="1:3">
      <c r="A252" s="4">
        <v>246</v>
      </c>
      <c r="B252" s="21">
        <v>0.15</v>
      </c>
      <c r="C252" s="24">
        <f t="shared" si="4"/>
        <v>30.631238399999958</v>
      </c>
    </row>
    <row r="253" spans="1:3">
      <c r="A253" s="4">
        <v>247</v>
      </c>
      <c r="B253" s="21">
        <v>0.15</v>
      </c>
      <c r="C253" s="24">
        <f t="shared" si="4"/>
        <v>30.660203399999958</v>
      </c>
    </row>
    <row r="254" spans="1:3">
      <c r="A254" s="4">
        <v>248</v>
      </c>
      <c r="B254" s="21">
        <v>0.15</v>
      </c>
      <c r="C254" s="24">
        <f t="shared" si="4"/>
        <v>30.689168399999957</v>
      </c>
    </row>
    <row r="255" spans="1:3">
      <c r="A255" s="4">
        <v>249</v>
      </c>
      <c r="B255" s="21">
        <v>0.15</v>
      </c>
      <c r="C255" s="24">
        <f t="shared" si="4"/>
        <v>30.718133399999957</v>
      </c>
    </row>
    <row r="256" spans="1:3">
      <c r="A256" s="4">
        <v>250</v>
      </c>
      <c r="B256" s="21">
        <v>0.15</v>
      </c>
      <c r="C256" s="24">
        <f t="shared" si="4"/>
        <v>30.747098399999956</v>
      </c>
    </row>
    <row r="257" spans="1:3">
      <c r="A257" s="4">
        <v>999</v>
      </c>
      <c r="B257" s="21">
        <v>0</v>
      </c>
      <c r="C257" s="24">
        <f t="shared" si="4"/>
        <v>30.747098399999956</v>
      </c>
    </row>
  </sheetData>
  <phoneticPr fontId="24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L264"/>
  <sheetViews>
    <sheetView zoomScale="80" zoomScaleNormal="80" workbookViewId="0">
      <pane xSplit="1" ySplit="5" topLeftCell="N6" activePane="bottomRight" state="frozen"/>
      <selection pane="topRight" activeCell="B1" sqref="B1"/>
      <selection pane="bottomLeft" activeCell="A6" sqref="A6"/>
      <selection pane="bottomRight" activeCell="U8" sqref="U8"/>
    </sheetView>
  </sheetViews>
  <sheetFormatPr defaultRowHeight="15"/>
  <cols>
    <col min="1" max="1" width="12.85546875" style="4" customWidth="1"/>
    <col min="2" max="2" width="9.140625" style="2"/>
    <col min="3" max="3" width="10.42578125" style="2" bestFit="1" customWidth="1"/>
    <col min="4" max="4" width="12.42578125" style="2" bestFit="1" customWidth="1"/>
    <col min="5" max="5" width="13.5703125" style="2" customWidth="1"/>
    <col min="6" max="7" width="9.140625" style="2"/>
    <col min="8" max="8" width="9.85546875" style="2" customWidth="1"/>
    <col min="9" max="9" width="9.140625" style="2"/>
    <col min="10" max="13" width="9.140625" style="37"/>
    <col min="14" max="16" width="10.7109375" style="37" bestFit="1" customWidth="1"/>
    <col min="17" max="17" width="12" style="37" bestFit="1" customWidth="1"/>
    <col min="18" max="18" width="9.140625" style="2"/>
    <col min="19" max="19" width="9.5703125" style="3" bestFit="1" customWidth="1"/>
    <col min="20" max="20" width="9.42578125" style="2" customWidth="1"/>
    <col min="21" max="21" width="9.28515625" style="3" bestFit="1" customWidth="1"/>
    <col min="22" max="23" width="9.140625" style="2"/>
    <col min="25" max="25" width="9.140625" style="2"/>
    <col min="26" max="26" width="9.5703125" style="3" bestFit="1" customWidth="1"/>
    <col min="27" max="27" width="9.42578125" style="2" customWidth="1"/>
    <col min="28" max="28" width="8.5703125" style="3" bestFit="1" customWidth="1"/>
    <col min="29" max="30" width="9.140625" style="2"/>
  </cols>
  <sheetData>
    <row r="1" spans="1:37" ht="15.75" thickBot="1">
      <c r="A1" s="4" t="s">
        <v>86</v>
      </c>
      <c r="C1" s="312">
        <v>44197</v>
      </c>
      <c r="J1" s="41" t="s">
        <v>84</v>
      </c>
      <c r="K1" s="41"/>
      <c r="L1" s="41"/>
      <c r="M1" s="41"/>
      <c r="N1" s="41"/>
      <c r="O1" s="41"/>
      <c r="P1" s="41"/>
      <c r="Q1" s="41"/>
      <c r="R1" s="253" t="s">
        <v>136</v>
      </c>
      <c r="S1" s="254"/>
      <c r="T1" s="255"/>
      <c r="U1" s="254"/>
      <c r="V1" s="255"/>
      <c r="W1" s="256">
        <v>1.4999999999999999E-2</v>
      </c>
      <c r="Y1"/>
      <c r="Z1"/>
      <c r="AA1"/>
      <c r="AB1"/>
      <c r="AC1"/>
      <c r="AD1"/>
    </row>
    <row r="2" spans="1:37">
      <c r="A2" s="4" t="s">
        <v>16</v>
      </c>
      <c r="B2" s="18"/>
      <c r="C2" s="42" t="s">
        <v>85</v>
      </c>
      <c r="D2" s="43"/>
      <c r="E2" s="43"/>
      <c r="I2" s="6"/>
    </row>
    <row r="3" spans="1:37" s="5" customFormat="1">
      <c r="A3" s="5" t="s">
        <v>60</v>
      </c>
      <c r="B3" s="5">
        <v>1</v>
      </c>
      <c r="C3" s="5">
        <v>1</v>
      </c>
      <c r="D3" s="5">
        <v>1</v>
      </c>
      <c r="E3" s="5">
        <v>1</v>
      </c>
      <c r="F3" s="5">
        <v>20</v>
      </c>
      <c r="G3" s="5">
        <v>20</v>
      </c>
      <c r="H3" s="5">
        <v>60</v>
      </c>
      <c r="I3" s="5">
        <v>60</v>
      </c>
      <c r="J3" s="38">
        <v>2</v>
      </c>
      <c r="K3" s="38">
        <v>2</v>
      </c>
      <c r="L3" s="38">
        <v>2</v>
      </c>
      <c r="M3" s="38">
        <v>2</v>
      </c>
      <c r="N3" s="38">
        <v>10</v>
      </c>
      <c r="O3" s="38">
        <v>10</v>
      </c>
      <c r="P3" s="38">
        <v>61</v>
      </c>
      <c r="Q3" s="38">
        <v>61</v>
      </c>
      <c r="R3" s="5">
        <v>37</v>
      </c>
      <c r="S3" s="5">
        <v>37</v>
      </c>
      <c r="T3" s="5">
        <v>34</v>
      </c>
      <c r="U3" s="5">
        <v>34</v>
      </c>
      <c r="V3" s="5">
        <v>36</v>
      </c>
      <c r="W3" s="5">
        <v>36</v>
      </c>
      <c r="Y3" s="5">
        <v>37</v>
      </c>
      <c r="Z3" s="5">
        <v>37</v>
      </c>
      <c r="AA3" s="5">
        <v>34</v>
      </c>
      <c r="AB3" s="5">
        <v>34</v>
      </c>
      <c r="AC3" s="5">
        <v>36</v>
      </c>
      <c r="AD3" s="5">
        <v>36</v>
      </c>
    </row>
    <row r="4" spans="1:37" s="183" customFormat="1">
      <c r="A4" s="183" t="s">
        <v>17</v>
      </c>
      <c r="B4" s="183">
        <v>12001</v>
      </c>
      <c r="C4" s="183">
        <v>12001</v>
      </c>
      <c r="D4" s="183">
        <v>12001</v>
      </c>
      <c r="E4" s="183">
        <v>12001</v>
      </c>
      <c r="F4" s="183">
        <v>12020</v>
      </c>
      <c r="G4" s="183">
        <v>12020</v>
      </c>
      <c r="H4" s="183">
        <v>12060</v>
      </c>
      <c r="I4" s="183">
        <v>12060</v>
      </c>
      <c r="J4" s="184">
        <v>12002</v>
      </c>
      <c r="K4" s="184">
        <v>12002</v>
      </c>
      <c r="L4" s="184">
        <v>12002</v>
      </c>
      <c r="M4" s="184">
        <v>12002</v>
      </c>
      <c r="N4" s="184">
        <v>12010</v>
      </c>
      <c r="O4" s="184">
        <v>12010</v>
      </c>
      <c r="P4" s="184">
        <v>12061</v>
      </c>
      <c r="Q4" s="184">
        <v>12061</v>
      </c>
      <c r="R4" s="183">
        <v>12037</v>
      </c>
      <c r="S4" s="183">
        <v>12037</v>
      </c>
      <c r="T4" s="183">
        <v>12034</v>
      </c>
      <c r="U4" s="183">
        <v>12034</v>
      </c>
      <c r="V4" s="183">
        <v>12036</v>
      </c>
      <c r="W4" s="183">
        <v>12036</v>
      </c>
      <c r="Y4" s="183">
        <v>12037</v>
      </c>
      <c r="Z4" s="183">
        <v>12037</v>
      </c>
      <c r="AA4" s="183">
        <v>12034</v>
      </c>
      <c r="AB4" s="183">
        <v>12034</v>
      </c>
      <c r="AC4" s="183">
        <v>12036</v>
      </c>
      <c r="AD4" s="183">
        <v>12036</v>
      </c>
    </row>
    <row r="5" spans="1:37" s="1" customFormat="1" ht="60">
      <c r="A5" s="112" t="s">
        <v>18</v>
      </c>
      <c r="B5" s="113" t="s">
        <v>2</v>
      </c>
      <c r="C5" s="114" t="s">
        <v>1</v>
      </c>
      <c r="D5" s="17" t="s">
        <v>0</v>
      </c>
      <c r="E5" s="17" t="s">
        <v>3</v>
      </c>
      <c r="F5" s="17" t="s">
        <v>4</v>
      </c>
      <c r="G5" s="17" t="s">
        <v>5</v>
      </c>
      <c r="H5" s="17" t="s">
        <v>6</v>
      </c>
      <c r="I5" s="17" t="s">
        <v>7</v>
      </c>
      <c r="J5" s="39" t="s">
        <v>15</v>
      </c>
      <c r="K5" s="39" t="s">
        <v>8</v>
      </c>
      <c r="L5" s="39" t="s">
        <v>9</v>
      </c>
      <c r="M5" s="39" t="s">
        <v>10</v>
      </c>
      <c r="N5" s="39" t="s">
        <v>11</v>
      </c>
      <c r="O5" s="39" t="s">
        <v>12</v>
      </c>
      <c r="P5" s="39" t="s">
        <v>13</v>
      </c>
      <c r="Q5" s="39" t="s">
        <v>14</v>
      </c>
      <c r="R5" s="17" t="s">
        <v>67</v>
      </c>
      <c r="S5" s="17" t="s">
        <v>66</v>
      </c>
      <c r="T5" s="17" t="s">
        <v>62</v>
      </c>
      <c r="U5" s="17" t="s">
        <v>63</v>
      </c>
      <c r="V5" s="17" t="s">
        <v>64</v>
      </c>
      <c r="W5" s="17" t="s">
        <v>65</v>
      </c>
      <c r="Y5" s="17" t="s">
        <v>67</v>
      </c>
      <c r="Z5" s="17" t="s">
        <v>66</v>
      </c>
      <c r="AA5" s="17" t="s">
        <v>62</v>
      </c>
      <c r="AB5" s="17" t="s">
        <v>63</v>
      </c>
      <c r="AC5" s="17" t="s">
        <v>64</v>
      </c>
      <c r="AD5" s="17" t="s">
        <v>65</v>
      </c>
    </row>
    <row r="6" spans="1:37" s="49" customFormat="1">
      <c r="A6" s="115">
        <v>0</v>
      </c>
      <c r="B6" s="152">
        <f>C6*1.7</f>
        <v>4.84687</v>
      </c>
      <c r="C6" s="116">
        <f>'degressie en km-tarief'!C6</f>
        <v>2.8511000000000002</v>
      </c>
      <c r="D6" s="2"/>
      <c r="E6" s="2"/>
      <c r="F6" s="153">
        <f>ROUND(B6,2)*0.6</f>
        <v>2.9099999999999997</v>
      </c>
      <c r="G6" s="153">
        <f>ROUND(C6,2)*0.6</f>
        <v>1.71</v>
      </c>
      <c r="H6" s="153">
        <f>ROUND(B6,2)*0.8</f>
        <v>3.88</v>
      </c>
      <c r="I6" s="153">
        <f>ROUND(C6,2)*0.8</f>
        <v>2.2800000000000002</v>
      </c>
      <c r="J6" s="48">
        <v>9.56</v>
      </c>
      <c r="K6" s="48">
        <v>5.62</v>
      </c>
      <c r="L6" s="48"/>
      <c r="M6" s="48"/>
      <c r="N6" s="48">
        <v>5.74</v>
      </c>
      <c r="O6" s="48">
        <v>3.38</v>
      </c>
      <c r="P6" s="48">
        <v>7.64</v>
      </c>
      <c r="Q6" s="48">
        <v>4.5</v>
      </c>
      <c r="R6" s="261">
        <f>ROUND(Y6*(1+$W$1),0)</f>
        <v>1232</v>
      </c>
      <c r="S6" s="261">
        <f t="shared" ref="S6:W6" si="0">ROUND(Z6*(1+$W$1),0)</f>
        <v>720</v>
      </c>
      <c r="T6" s="261">
        <f t="shared" si="0"/>
        <v>102</v>
      </c>
      <c r="U6" s="261">
        <f t="shared" si="0"/>
        <v>61</v>
      </c>
      <c r="V6" s="261">
        <f t="shared" si="0"/>
        <v>129</v>
      </c>
      <c r="W6" s="261">
        <f t="shared" si="0"/>
        <v>76</v>
      </c>
      <c r="X6" s="47"/>
      <c r="Y6" s="257">
        <v>1214</v>
      </c>
      <c r="Z6" s="257">
        <v>709</v>
      </c>
      <c r="AA6" s="257">
        <v>100</v>
      </c>
      <c r="AB6" s="257">
        <v>60</v>
      </c>
      <c r="AC6" s="257">
        <v>127</v>
      </c>
      <c r="AD6" s="257">
        <v>75</v>
      </c>
      <c r="AF6" s="263">
        <f t="shared" ref="AF6:AF69" si="1">R6/Y6</f>
        <v>1.014827018121911</v>
      </c>
      <c r="AG6" s="263">
        <f t="shared" ref="AG6:AG69" si="2">S6/Z6</f>
        <v>1.0155148095909732</v>
      </c>
      <c r="AH6" s="263">
        <f t="shared" ref="AH6:AH69" si="3">T6/AA6</f>
        <v>1.02</v>
      </c>
      <c r="AI6" s="263">
        <f t="shared" ref="AI6:AI69" si="4">U6/AB6</f>
        <v>1.0166666666666666</v>
      </c>
      <c r="AJ6" s="263">
        <f t="shared" ref="AJ6:AJ69" si="5">V6/AC6</f>
        <v>1.015748031496063</v>
      </c>
      <c r="AK6" s="263">
        <f t="shared" ref="AK6:AK69" si="6">W6/AD6</f>
        <v>1.0133333333333334</v>
      </c>
    </row>
    <row r="7" spans="1:37">
      <c r="A7" s="117">
        <v>1</v>
      </c>
      <c r="B7" s="152">
        <f t="shared" ref="B7:B14" si="7">C7*1.7</f>
        <v>4.84687</v>
      </c>
      <c r="C7" s="118">
        <f>'degressie en km-tarief'!C7</f>
        <v>2.8511000000000002</v>
      </c>
      <c r="F7" s="153">
        <f t="shared" ref="F7:F70" si="8">ROUND(B7,2)*0.6</f>
        <v>2.9099999999999997</v>
      </c>
      <c r="G7" s="153">
        <f t="shared" ref="G7:G70" si="9">ROUND(C7,2)*0.6</f>
        <v>1.71</v>
      </c>
      <c r="H7" s="153">
        <f t="shared" ref="H7:H70" si="10">ROUND(B7,2)*0.8</f>
        <v>3.88</v>
      </c>
      <c r="I7" s="153">
        <f t="shared" ref="I7:I70" si="11">ROUND(C7,2)*0.8</f>
        <v>2.2800000000000002</v>
      </c>
      <c r="J7" s="40">
        <f>2*ROUND(B7,2)</f>
        <v>9.6999999999999993</v>
      </c>
      <c r="K7" s="40">
        <f t="shared" ref="J7:K10" si="12">2*ROUND(C7,2)</f>
        <v>5.7</v>
      </c>
      <c r="L7" s="40"/>
      <c r="M7" s="40"/>
      <c r="N7" s="40">
        <f t="shared" ref="N7:N70" si="13">2*ROUND(F7,2)</f>
        <v>5.82</v>
      </c>
      <c r="O7" s="40">
        <f>2*ROUND(G7,2)</f>
        <v>3.42</v>
      </c>
      <c r="P7" s="40">
        <f>2*ROUND(H7,2)</f>
        <v>7.76</v>
      </c>
      <c r="Q7" s="40">
        <f>2*ROUND(I7,2)</f>
        <v>4.5599999999999996</v>
      </c>
      <c r="R7" s="261">
        <f t="shared" ref="R7:R70" si="14">ROUND(Y7*(1+$W$1),0)</f>
        <v>1232</v>
      </c>
      <c r="S7" s="261">
        <f t="shared" ref="S7:S70" si="15">ROUND(Z7*(1+$W$1),0)</f>
        <v>720</v>
      </c>
      <c r="T7" s="261">
        <f t="shared" ref="T7:T70" si="16">ROUND(AA7*(1+$W$1),0)</f>
        <v>102</v>
      </c>
      <c r="U7" s="261">
        <f t="shared" ref="U7:U70" si="17">ROUND(AB7*(1+$W$1),0)</f>
        <v>61</v>
      </c>
      <c r="V7" s="261">
        <f t="shared" ref="V7:V70" si="18">ROUND(AC7*(1+$W$1),0)</f>
        <v>129</v>
      </c>
      <c r="W7" s="261">
        <f t="shared" ref="W7:W70" si="19">ROUND(AD7*(1+$W$1),0)</f>
        <v>76</v>
      </c>
      <c r="X7" s="3"/>
      <c r="Y7" s="257">
        <v>1214</v>
      </c>
      <c r="Z7" s="257">
        <v>709</v>
      </c>
      <c r="AA7" s="257">
        <v>100</v>
      </c>
      <c r="AB7" s="257">
        <v>60</v>
      </c>
      <c r="AC7" s="257">
        <v>127</v>
      </c>
      <c r="AD7" s="257">
        <v>75</v>
      </c>
      <c r="AF7" s="263">
        <f t="shared" si="1"/>
        <v>1.014827018121911</v>
      </c>
      <c r="AG7" s="263">
        <f t="shared" si="2"/>
        <v>1.0155148095909732</v>
      </c>
      <c r="AH7" s="263">
        <f t="shared" si="3"/>
        <v>1.02</v>
      </c>
      <c r="AI7" s="263">
        <f t="shared" si="4"/>
        <v>1.0166666666666666</v>
      </c>
      <c r="AJ7" s="263">
        <f t="shared" si="5"/>
        <v>1.015748031496063</v>
      </c>
      <c r="AK7" s="263">
        <f t="shared" si="6"/>
        <v>1.0133333333333334</v>
      </c>
    </row>
    <row r="8" spans="1:37">
      <c r="A8" s="117">
        <v>2</v>
      </c>
      <c r="B8" s="152">
        <f t="shared" si="7"/>
        <v>4.84687</v>
      </c>
      <c r="C8" s="118">
        <f>'degressie en km-tarief'!C8</f>
        <v>2.8511000000000002</v>
      </c>
      <c r="F8" s="153">
        <f t="shared" si="8"/>
        <v>2.9099999999999997</v>
      </c>
      <c r="G8" s="153">
        <f t="shared" si="9"/>
        <v>1.71</v>
      </c>
      <c r="H8" s="153">
        <f t="shared" si="10"/>
        <v>3.88</v>
      </c>
      <c r="I8" s="153">
        <f t="shared" si="11"/>
        <v>2.2800000000000002</v>
      </c>
      <c r="J8" s="40">
        <f t="shared" si="12"/>
        <v>9.6999999999999993</v>
      </c>
      <c r="K8" s="40">
        <f t="shared" si="12"/>
        <v>5.7</v>
      </c>
      <c r="L8" s="40"/>
      <c r="M8" s="40"/>
      <c r="N8" s="40">
        <f t="shared" si="13"/>
        <v>5.82</v>
      </c>
      <c r="O8" s="40">
        <f t="shared" ref="O8:O71" si="20">2*ROUND(G8,2)</f>
        <v>3.42</v>
      </c>
      <c r="P8" s="40">
        <f t="shared" ref="P8:P71" si="21">2*ROUND(H8,2)</f>
        <v>7.76</v>
      </c>
      <c r="Q8" s="40">
        <f t="shared" ref="Q8:Q71" si="22">2*ROUND(I8,2)</f>
        <v>4.5599999999999996</v>
      </c>
      <c r="R8" s="261">
        <f t="shared" si="14"/>
        <v>1232</v>
      </c>
      <c r="S8" s="261">
        <f t="shared" si="15"/>
        <v>720</v>
      </c>
      <c r="T8" s="261">
        <f t="shared" si="16"/>
        <v>102</v>
      </c>
      <c r="U8" s="261">
        <f t="shared" si="17"/>
        <v>61</v>
      </c>
      <c r="V8" s="261">
        <f t="shared" si="18"/>
        <v>129</v>
      </c>
      <c r="W8" s="261">
        <f t="shared" si="19"/>
        <v>76</v>
      </c>
      <c r="X8" s="3"/>
      <c r="Y8" s="257">
        <v>1214</v>
      </c>
      <c r="Z8" s="257">
        <v>709</v>
      </c>
      <c r="AA8" s="257">
        <v>100</v>
      </c>
      <c r="AB8" s="257">
        <v>60</v>
      </c>
      <c r="AC8" s="257">
        <v>127</v>
      </c>
      <c r="AD8" s="257">
        <v>75</v>
      </c>
      <c r="AF8" s="263">
        <f t="shared" si="1"/>
        <v>1.014827018121911</v>
      </c>
      <c r="AG8" s="263">
        <f t="shared" si="2"/>
        <v>1.0155148095909732</v>
      </c>
      <c r="AH8" s="263">
        <f t="shared" si="3"/>
        <v>1.02</v>
      </c>
      <c r="AI8" s="263">
        <f t="shared" si="4"/>
        <v>1.0166666666666666</v>
      </c>
      <c r="AJ8" s="263">
        <f t="shared" si="5"/>
        <v>1.015748031496063</v>
      </c>
      <c r="AK8" s="263">
        <f t="shared" si="6"/>
        <v>1.0133333333333334</v>
      </c>
    </row>
    <row r="9" spans="1:37">
      <c r="A9" s="117">
        <v>3</v>
      </c>
      <c r="B9" s="152">
        <f t="shared" si="7"/>
        <v>4.84687</v>
      </c>
      <c r="C9" s="118">
        <f>'degressie en km-tarief'!C9</f>
        <v>2.8511000000000002</v>
      </c>
      <c r="F9" s="153">
        <f t="shared" si="8"/>
        <v>2.9099999999999997</v>
      </c>
      <c r="G9" s="153">
        <f t="shared" si="9"/>
        <v>1.71</v>
      </c>
      <c r="H9" s="153">
        <f t="shared" si="10"/>
        <v>3.88</v>
      </c>
      <c r="I9" s="153">
        <f t="shared" si="11"/>
        <v>2.2800000000000002</v>
      </c>
      <c r="J9" s="40">
        <f t="shared" si="12"/>
        <v>9.6999999999999993</v>
      </c>
      <c r="K9" s="40">
        <f t="shared" si="12"/>
        <v>5.7</v>
      </c>
      <c r="L9" s="40"/>
      <c r="M9" s="40"/>
      <c r="N9" s="40">
        <f t="shared" si="13"/>
        <v>5.82</v>
      </c>
      <c r="O9" s="40">
        <f t="shared" si="20"/>
        <v>3.42</v>
      </c>
      <c r="P9" s="40">
        <f t="shared" si="21"/>
        <v>7.76</v>
      </c>
      <c r="Q9" s="40">
        <f t="shared" si="22"/>
        <v>4.5599999999999996</v>
      </c>
      <c r="R9" s="261">
        <f t="shared" si="14"/>
        <v>1232</v>
      </c>
      <c r="S9" s="261">
        <f t="shared" si="15"/>
        <v>720</v>
      </c>
      <c r="T9" s="261">
        <f t="shared" si="16"/>
        <v>102</v>
      </c>
      <c r="U9" s="261">
        <f t="shared" si="17"/>
        <v>61</v>
      </c>
      <c r="V9" s="261">
        <f t="shared" si="18"/>
        <v>129</v>
      </c>
      <c r="W9" s="261">
        <f t="shared" si="19"/>
        <v>76</v>
      </c>
      <c r="X9" s="3"/>
      <c r="Y9" s="257">
        <v>1214</v>
      </c>
      <c r="Z9" s="257">
        <v>709</v>
      </c>
      <c r="AA9" s="257">
        <v>100</v>
      </c>
      <c r="AB9" s="257">
        <v>60</v>
      </c>
      <c r="AC9" s="257">
        <v>127</v>
      </c>
      <c r="AD9" s="257">
        <v>75</v>
      </c>
      <c r="AF9" s="263">
        <f t="shared" si="1"/>
        <v>1.014827018121911</v>
      </c>
      <c r="AG9" s="263">
        <f t="shared" si="2"/>
        <v>1.0155148095909732</v>
      </c>
      <c r="AH9" s="263">
        <f t="shared" si="3"/>
        <v>1.02</v>
      </c>
      <c r="AI9" s="263">
        <f t="shared" si="4"/>
        <v>1.0166666666666666</v>
      </c>
      <c r="AJ9" s="263">
        <f t="shared" si="5"/>
        <v>1.015748031496063</v>
      </c>
      <c r="AK9" s="263">
        <f t="shared" si="6"/>
        <v>1.0133333333333334</v>
      </c>
    </row>
    <row r="10" spans="1:37">
      <c r="A10" s="117">
        <v>4</v>
      </c>
      <c r="B10" s="152">
        <f t="shared" si="7"/>
        <v>4.84687</v>
      </c>
      <c r="C10" s="118">
        <f>'degressie en km-tarief'!C10</f>
        <v>2.8511000000000002</v>
      </c>
      <c r="F10" s="153">
        <f t="shared" si="8"/>
        <v>2.9099999999999997</v>
      </c>
      <c r="G10" s="153">
        <f t="shared" si="9"/>
        <v>1.71</v>
      </c>
      <c r="H10" s="153">
        <f t="shared" si="10"/>
        <v>3.88</v>
      </c>
      <c r="I10" s="153">
        <f t="shared" si="11"/>
        <v>2.2800000000000002</v>
      </c>
      <c r="J10" s="40">
        <f t="shared" si="12"/>
        <v>9.6999999999999993</v>
      </c>
      <c r="K10" s="40">
        <f t="shared" si="12"/>
        <v>5.7</v>
      </c>
      <c r="L10" s="40"/>
      <c r="M10" s="40"/>
      <c r="N10" s="40">
        <f t="shared" si="13"/>
        <v>5.82</v>
      </c>
      <c r="O10" s="40">
        <f t="shared" si="20"/>
        <v>3.42</v>
      </c>
      <c r="P10" s="40">
        <f t="shared" si="21"/>
        <v>7.76</v>
      </c>
      <c r="Q10" s="40">
        <f t="shared" si="22"/>
        <v>4.5599999999999996</v>
      </c>
      <c r="R10" s="261">
        <f t="shared" si="14"/>
        <v>1232</v>
      </c>
      <c r="S10" s="261">
        <f t="shared" si="15"/>
        <v>720</v>
      </c>
      <c r="T10" s="261">
        <f t="shared" si="16"/>
        <v>102</v>
      </c>
      <c r="U10" s="261">
        <f t="shared" si="17"/>
        <v>61</v>
      </c>
      <c r="V10" s="261">
        <f t="shared" si="18"/>
        <v>129</v>
      </c>
      <c r="W10" s="261">
        <f t="shared" si="19"/>
        <v>76</v>
      </c>
      <c r="X10" s="3"/>
      <c r="Y10" s="257">
        <v>1214</v>
      </c>
      <c r="Z10" s="257">
        <v>709</v>
      </c>
      <c r="AA10" s="257">
        <v>100</v>
      </c>
      <c r="AB10" s="257">
        <v>60</v>
      </c>
      <c r="AC10" s="257">
        <v>127</v>
      </c>
      <c r="AD10" s="257">
        <v>75</v>
      </c>
      <c r="AF10" s="263">
        <f t="shared" si="1"/>
        <v>1.014827018121911</v>
      </c>
      <c r="AG10" s="263">
        <f t="shared" si="2"/>
        <v>1.0155148095909732</v>
      </c>
      <c r="AH10" s="263">
        <f t="shared" si="3"/>
        <v>1.02</v>
      </c>
      <c r="AI10" s="263">
        <f t="shared" si="4"/>
        <v>1.0166666666666666</v>
      </c>
      <c r="AJ10" s="263">
        <f t="shared" si="5"/>
        <v>1.015748031496063</v>
      </c>
      <c r="AK10" s="263">
        <f t="shared" si="6"/>
        <v>1.0133333333333334</v>
      </c>
    </row>
    <row r="11" spans="1:37">
      <c r="A11" s="117">
        <v>5</v>
      </c>
      <c r="B11" s="152">
        <f t="shared" si="7"/>
        <v>4.84687</v>
      </c>
      <c r="C11" s="118">
        <f>'degressie en km-tarief'!C11</f>
        <v>2.8511000000000002</v>
      </c>
      <c r="F11" s="153">
        <f t="shared" si="8"/>
        <v>2.9099999999999997</v>
      </c>
      <c r="G11" s="153">
        <f t="shared" si="9"/>
        <v>1.71</v>
      </c>
      <c r="H11" s="153">
        <f t="shared" si="10"/>
        <v>3.88</v>
      </c>
      <c r="I11" s="153">
        <f t="shared" si="11"/>
        <v>2.2800000000000002</v>
      </c>
      <c r="J11" s="40">
        <f t="shared" ref="J11:J74" si="23">2*ROUND(B11,2)</f>
        <v>9.6999999999999993</v>
      </c>
      <c r="K11" s="40">
        <f t="shared" ref="K11:K74" si="24">2*ROUND(C11,2)</f>
        <v>5.7</v>
      </c>
      <c r="L11" s="40"/>
      <c r="M11" s="40"/>
      <c r="N11" s="40">
        <f t="shared" si="13"/>
        <v>5.82</v>
      </c>
      <c r="O11" s="40">
        <f t="shared" si="20"/>
        <v>3.42</v>
      </c>
      <c r="P11" s="40">
        <f t="shared" si="21"/>
        <v>7.76</v>
      </c>
      <c r="Q11" s="40">
        <f t="shared" si="22"/>
        <v>4.5599999999999996</v>
      </c>
      <c r="R11" s="261">
        <f t="shared" si="14"/>
        <v>1232</v>
      </c>
      <c r="S11" s="261">
        <f t="shared" si="15"/>
        <v>720</v>
      </c>
      <c r="T11" s="261">
        <f t="shared" si="16"/>
        <v>102</v>
      </c>
      <c r="U11" s="261">
        <f t="shared" si="17"/>
        <v>61</v>
      </c>
      <c r="V11" s="261">
        <f t="shared" si="18"/>
        <v>129</v>
      </c>
      <c r="W11" s="261">
        <f t="shared" si="19"/>
        <v>76</v>
      </c>
      <c r="X11" s="3"/>
      <c r="Y11" s="257">
        <v>1214</v>
      </c>
      <c r="Z11" s="257">
        <v>709</v>
      </c>
      <c r="AA11" s="257">
        <v>100</v>
      </c>
      <c r="AB11" s="257">
        <v>60</v>
      </c>
      <c r="AC11" s="257">
        <v>127</v>
      </c>
      <c r="AD11" s="257">
        <v>75</v>
      </c>
      <c r="AF11" s="263">
        <f t="shared" si="1"/>
        <v>1.014827018121911</v>
      </c>
      <c r="AG11" s="263">
        <f t="shared" si="2"/>
        <v>1.0155148095909732</v>
      </c>
      <c r="AH11" s="263">
        <f t="shared" si="3"/>
        <v>1.02</v>
      </c>
      <c r="AI11" s="263">
        <f t="shared" si="4"/>
        <v>1.0166666666666666</v>
      </c>
      <c r="AJ11" s="263">
        <f t="shared" si="5"/>
        <v>1.015748031496063</v>
      </c>
      <c r="AK11" s="263">
        <f t="shared" si="6"/>
        <v>1.0133333333333334</v>
      </c>
    </row>
    <row r="12" spans="1:37">
      <c r="A12" s="117">
        <v>6</v>
      </c>
      <c r="B12" s="152">
        <f t="shared" si="7"/>
        <v>4.84687</v>
      </c>
      <c r="C12" s="118">
        <f>'degressie en km-tarief'!C12</f>
        <v>2.8511000000000002</v>
      </c>
      <c r="F12" s="153">
        <f t="shared" si="8"/>
        <v>2.9099999999999997</v>
      </c>
      <c r="G12" s="153">
        <f t="shared" si="9"/>
        <v>1.71</v>
      </c>
      <c r="H12" s="153">
        <f t="shared" si="10"/>
        <v>3.88</v>
      </c>
      <c r="I12" s="153">
        <f t="shared" si="11"/>
        <v>2.2800000000000002</v>
      </c>
      <c r="J12" s="40">
        <f t="shared" si="23"/>
        <v>9.6999999999999993</v>
      </c>
      <c r="K12" s="40">
        <f t="shared" si="24"/>
        <v>5.7</v>
      </c>
      <c r="L12" s="40"/>
      <c r="M12" s="40"/>
      <c r="N12" s="40">
        <f t="shared" si="13"/>
        <v>5.82</v>
      </c>
      <c r="O12" s="40">
        <f t="shared" si="20"/>
        <v>3.42</v>
      </c>
      <c r="P12" s="40">
        <f t="shared" si="21"/>
        <v>7.76</v>
      </c>
      <c r="Q12" s="40">
        <f t="shared" si="22"/>
        <v>4.5599999999999996</v>
      </c>
      <c r="R12" s="261">
        <f t="shared" si="14"/>
        <v>1232</v>
      </c>
      <c r="S12" s="261">
        <f t="shared" si="15"/>
        <v>720</v>
      </c>
      <c r="T12" s="261">
        <f t="shared" si="16"/>
        <v>102</v>
      </c>
      <c r="U12" s="261">
        <f t="shared" si="17"/>
        <v>61</v>
      </c>
      <c r="V12" s="261">
        <f t="shared" si="18"/>
        <v>129</v>
      </c>
      <c r="W12" s="261">
        <f t="shared" si="19"/>
        <v>76</v>
      </c>
      <c r="X12" s="3"/>
      <c r="Y12" s="257">
        <v>1214</v>
      </c>
      <c r="Z12" s="257">
        <v>709</v>
      </c>
      <c r="AA12" s="257">
        <v>100</v>
      </c>
      <c r="AB12" s="257">
        <v>60</v>
      </c>
      <c r="AC12" s="257">
        <v>127</v>
      </c>
      <c r="AD12" s="257">
        <v>75</v>
      </c>
      <c r="AF12" s="263">
        <f t="shared" si="1"/>
        <v>1.014827018121911</v>
      </c>
      <c r="AG12" s="263">
        <f t="shared" si="2"/>
        <v>1.0155148095909732</v>
      </c>
      <c r="AH12" s="263">
        <f t="shared" si="3"/>
        <v>1.02</v>
      </c>
      <c r="AI12" s="263">
        <f t="shared" si="4"/>
        <v>1.0166666666666666</v>
      </c>
      <c r="AJ12" s="263">
        <f t="shared" si="5"/>
        <v>1.015748031496063</v>
      </c>
      <c r="AK12" s="263">
        <f t="shared" si="6"/>
        <v>1.0133333333333334</v>
      </c>
    </row>
    <row r="13" spans="1:37">
      <c r="A13" s="117">
        <v>7</v>
      </c>
      <c r="B13" s="152">
        <f t="shared" si="7"/>
        <v>4.84687</v>
      </c>
      <c r="C13" s="118">
        <f>'degressie en km-tarief'!C13</f>
        <v>2.8511000000000002</v>
      </c>
      <c r="F13" s="153">
        <f t="shared" si="8"/>
        <v>2.9099999999999997</v>
      </c>
      <c r="G13" s="153">
        <f t="shared" si="9"/>
        <v>1.71</v>
      </c>
      <c r="H13" s="153">
        <f t="shared" si="10"/>
        <v>3.88</v>
      </c>
      <c r="I13" s="153">
        <f t="shared" si="11"/>
        <v>2.2800000000000002</v>
      </c>
      <c r="J13" s="40">
        <f t="shared" si="23"/>
        <v>9.6999999999999993</v>
      </c>
      <c r="K13" s="40">
        <f t="shared" si="24"/>
        <v>5.7</v>
      </c>
      <c r="L13" s="40"/>
      <c r="M13" s="40"/>
      <c r="N13" s="40">
        <f t="shared" si="13"/>
        <v>5.82</v>
      </c>
      <c r="O13" s="40">
        <f t="shared" si="20"/>
        <v>3.42</v>
      </c>
      <c r="P13" s="40">
        <f t="shared" si="21"/>
        <v>7.76</v>
      </c>
      <c r="Q13" s="40">
        <f t="shared" si="22"/>
        <v>4.5599999999999996</v>
      </c>
      <c r="R13" s="261">
        <f t="shared" si="14"/>
        <v>1232</v>
      </c>
      <c r="S13" s="261">
        <f t="shared" si="15"/>
        <v>720</v>
      </c>
      <c r="T13" s="261">
        <f t="shared" si="16"/>
        <v>102</v>
      </c>
      <c r="U13" s="261">
        <f t="shared" si="17"/>
        <v>61</v>
      </c>
      <c r="V13" s="261">
        <f t="shared" si="18"/>
        <v>129</v>
      </c>
      <c r="W13" s="261">
        <f t="shared" si="19"/>
        <v>76</v>
      </c>
      <c r="X13" s="3"/>
      <c r="Y13" s="257">
        <v>1214</v>
      </c>
      <c r="Z13" s="257">
        <v>709</v>
      </c>
      <c r="AA13" s="257">
        <v>100</v>
      </c>
      <c r="AB13" s="257">
        <v>60</v>
      </c>
      <c r="AC13" s="257">
        <v>127</v>
      </c>
      <c r="AD13" s="257">
        <v>75</v>
      </c>
      <c r="AF13" s="263">
        <f t="shared" si="1"/>
        <v>1.014827018121911</v>
      </c>
      <c r="AG13" s="263">
        <f t="shared" si="2"/>
        <v>1.0155148095909732</v>
      </c>
      <c r="AH13" s="263">
        <f t="shared" si="3"/>
        <v>1.02</v>
      </c>
      <c r="AI13" s="263">
        <f t="shared" si="4"/>
        <v>1.0166666666666666</v>
      </c>
      <c r="AJ13" s="263">
        <f t="shared" si="5"/>
        <v>1.015748031496063</v>
      </c>
      <c r="AK13" s="263">
        <f t="shared" si="6"/>
        <v>1.0133333333333334</v>
      </c>
    </row>
    <row r="14" spans="1:37">
      <c r="A14" s="117">
        <v>8</v>
      </c>
      <c r="B14" s="152">
        <f t="shared" si="7"/>
        <v>4.84687</v>
      </c>
      <c r="C14" s="118">
        <f>'degressie en km-tarief'!C14</f>
        <v>2.8511000000000002</v>
      </c>
      <c r="F14" s="153">
        <f t="shared" si="8"/>
        <v>2.9099999999999997</v>
      </c>
      <c r="G14" s="153">
        <f t="shared" si="9"/>
        <v>1.71</v>
      </c>
      <c r="H14" s="153">
        <f t="shared" si="10"/>
        <v>3.88</v>
      </c>
      <c r="I14" s="153">
        <f t="shared" si="11"/>
        <v>2.2800000000000002</v>
      </c>
      <c r="J14" s="40">
        <f t="shared" si="23"/>
        <v>9.6999999999999993</v>
      </c>
      <c r="K14" s="40">
        <f t="shared" si="24"/>
        <v>5.7</v>
      </c>
      <c r="L14" s="40"/>
      <c r="M14" s="40"/>
      <c r="N14" s="40">
        <f t="shared" si="13"/>
        <v>5.82</v>
      </c>
      <c r="O14" s="40">
        <f t="shared" si="20"/>
        <v>3.42</v>
      </c>
      <c r="P14" s="40">
        <f t="shared" si="21"/>
        <v>7.76</v>
      </c>
      <c r="Q14" s="40">
        <f t="shared" si="22"/>
        <v>4.5599999999999996</v>
      </c>
      <c r="R14" s="261">
        <f t="shared" si="14"/>
        <v>1232</v>
      </c>
      <c r="S14" s="261">
        <f t="shared" si="15"/>
        <v>720</v>
      </c>
      <c r="T14" s="261">
        <f t="shared" si="16"/>
        <v>102</v>
      </c>
      <c r="U14" s="261">
        <f t="shared" si="17"/>
        <v>61</v>
      </c>
      <c r="V14" s="261">
        <f t="shared" si="18"/>
        <v>129</v>
      </c>
      <c r="W14" s="261">
        <f t="shared" si="19"/>
        <v>76</v>
      </c>
      <c r="X14" s="3"/>
      <c r="Y14" s="257">
        <v>1214</v>
      </c>
      <c r="Z14" s="257">
        <v>709</v>
      </c>
      <c r="AA14" s="257">
        <v>100</v>
      </c>
      <c r="AB14" s="257">
        <v>60</v>
      </c>
      <c r="AC14" s="257">
        <v>127</v>
      </c>
      <c r="AD14" s="257">
        <v>75</v>
      </c>
      <c r="AF14" s="263">
        <f t="shared" si="1"/>
        <v>1.014827018121911</v>
      </c>
      <c r="AG14" s="263">
        <f t="shared" si="2"/>
        <v>1.0155148095909732</v>
      </c>
      <c r="AH14" s="263">
        <f t="shared" si="3"/>
        <v>1.02</v>
      </c>
      <c r="AI14" s="263">
        <f t="shared" si="4"/>
        <v>1.0166666666666666</v>
      </c>
      <c r="AJ14" s="263">
        <f t="shared" si="5"/>
        <v>1.015748031496063</v>
      </c>
      <c r="AK14" s="263">
        <f t="shared" si="6"/>
        <v>1.0133333333333334</v>
      </c>
    </row>
    <row r="15" spans="1:37">
      <c r="A15" s="117">
        <v>9</v>
      </c>
      <c r="B15" s="152">
        <f t="shared" ref="B15:B70" si="25">C15*1.7</f>
        <v>5.1751399999999999</v>
      </c>
      <c r="C15" s="118">
        <f>'degressie en km-tarief'!C15</f>
        <v>3.0442</v>
      </c>
      <c r="F15" s="153">
        <f t="shared" si="8"/>
        <v>3.1079999999999997</v>
      </c>
      <c r="G15" s="153">
        <f t="shared" si="9"/>
        <v>1.8239999999999998</v>
      </c>
      <c r="H15" s="153">
        <f t="shared" si="10"/>
        <v>4.1440000000000001</v>
      </c>
      <c r="I15" s="153">
        <f t="shared" si="11"/>
        <v>2.4320000000000004</v>
      </c>
      <c r="J15" s="40">
        <f t="shared" si="23"/>
        <v>10.36</v>
      </c>
      <c r="K15" s="40">
        <f t="shared" si="24"/>
        <v>6.08</v>
      </c>
      <c r="L15" s="40"/>
      <c r="M15" s="40"/>
      <c r="N15" s="40">
        <f t="shared" si="13"/>
        <v>6.22</v>
      </c>
      <c r="O15" s="40">
        <f t="shared" si="20"/>
        <v>3.64</v>
      </c>
      <c r="P15" s="40">
        <f t="shared" si="21"/>
        <v>8.2799999999999994</v>
      </c>
      <c r="Q15" s="40">
        <f t="shared" si="22"/>
        <v>4.8600000000000003</v>
      </c>
      <c r="R15" s="261">
        <f t="shared" si="14"/>
        <v>1344</v>
      </c>
      <c r="S15" s="261">
        <f t="shared" si="15"/>
        <v>789</v>
      </c>
      <c r="T15" s="261">
        <f t="shared" si="16"/>
        <v>113</v>
      </c>
      <c r="U15" s="261">
        <f t="shared" si="17"/>
        <v>66</v>
      </c>
      <c r="V15" s="261">
        <f t="shared" si="18"/>
        <v>140</v>
      </c>
      <c r="W15" s="261">
        <f t="shared" si="19"/>
        <v>81</v>
      </c>
      <c r="X15" s="3"/>
      <c r="Y15" s="257">
        <v>1324</v>
      </c>
      <c r="Z15" s="257">
        <v>777</v>
      </c>
      <c r="AA15" s="257">
        <v>111</v>
      </c>
      <c r="AB15" s="257">
        <v>65</v>
      </c>
      <c r="AC15" s="257">
        <v>138</v>
      </c>
      <c r="AD15" s="257">
        <v>80</v>
      </c>
      <c r="AF15" s="263">
        <f t="shared" si="1"/>
        <v>1.0151057401812689</v>
      </c>
      <c r="AG15" s="263">
        <f t="shared" si="2"/>
        <v>1.0154440154440154</v>
      </c>
      <c r="AH15" s="263">
        <f t="shared" si="3"/>
        <v>1.0180180180180181</v>
      </c>
      <c r="AI15" s="263">
        <f t="shared" si="4"/>
        <v>1.0153846153846153</v>
      </c>
      <c r="AJ15" s="263">
        <f t="shared" si="5"/>
        <v>1.0144927536231885</v>
      </c>
      <c r="AK15" s="263">
        <f t="shared" si="6"/>
        <v>1.0125</v>
      </c>
    </row>
    <row r="16" spans="1:37">
      <c r="A16" s="117">
        <v>10</v>
      </c>
      <c r="B16" s="152">
        <f t="shared" si="25"/>
        <v>5.5034099999999997</v>
      </c>
      <c r="C16" s="118">
        <f>'degressie en km-tarief'!C16</f>
        <v>3.2372999999999998</v>
      </c>
      <c r="F16" s="153">
        <f t="shared" si="8"/>
        <v>3.3</v>
      </c>
      <c r="G16" s="153">
        <f t="shared" si="9"/>
        <v>1.944</v>
      </c>
      <c r="H16" s="153">
        <f t="shared" si="10"/>
        <v>4.4000000000000004</v>
      </c>
      <c r="I16" s="153">
        <f t="shared" si="11"/>
        <v>2.5920000000000005</v>
      </c>
      <c r="J16" s="40">
        <f t="shared" si="23"/>
        <v>11</v>
      </c>
      <c r="K16" s="40">
        <f t="shared" si="24"/>
        <v>6.48</v>
      </c>
      <c r="L16" s="40"/>
      <c r="M16" s="40"/>
      <c r="N16" s="40">
        <f t="shared" si="13"/>
        <v>6.6</v>
      </c>
      <c r="O16" s="40">
        <f t="shared" si="20"/>
        <v>3.88</v>
      </c>
      <c r="P16" s="40">
        <f t="shared" si="21"/>
        <v>8.8000000000000007</v>
      </c>
      <c r="Q16" s="40">
        <f t="shared" si="22"/>
        <v>5.18</v>
      </c>
      <c r="R16" s="261">
        <f t="shared" si="14"/>
        <v>1440</v>
      </c>
      <c r="S16" s="261">
        <f t="shared" si="15"/>
        <v>844</v>
      </c>
      <c r="T16" s="261">
        <f t="shared" si="16"/>
        <v>121</v>
      </c>
      <c r="U16" s="261">
        <f t="shared" si="17"/>
        <v>71</v>
      </c>
      <c r="V16" s="261">
        <f t="shared" si="18"/>
        <v>149</v>
      </c>
      <c r="W16" s="261">
        <f t="shared" si="19"/>
        <v>88</v>
      </c>
      <c r="X16" s="3"/>
      <c r="Y16" s="257">
        <v>1419</v>
      </c>
      <c r="Z16" s="257">
        <v>832</v>
      </c>
      <c r="AA16" s="257">
        <v>119</v>
      </c>
      <c r="AB16" s="257">
        <v>70</v>
      </c>
      <c r="AC16" s="257">
        <v>147</v>
      </c>
      <c r="AD16" s="257">
        <v>87</v>
      </c>
      <c r="AF16" s="263">
        <f t="shared" si="1"/>
        <v>1.014799154334038</v>
      </c>
      <c r="AG16" s="263">
        <f t="shared" si="2"/>
        <v>1.0144230769230769</v>
      </c>
      <c r="AH16" s="263">
        <f t="shared" si="3"/>
        <v>1.0168067226890756</v>
      </c>
      <c r="AI16" s="263">
        <f t="shared" si="4"/>
        <v>1.0142857142857142</v>
      </c>
      <c r="AJ16" s="263">
        <f t="shared" si="5"/>
        <v>1.0136054421768708</v>
      </c>
      <c r="AK16" s="263">
        <f t="shared" si="6"/>
        <v>1.0114942528735633</v>
      </c>
    </row>
    <row r="17" spans="1:37">
      <c r="A17" s="117">
        <v>11</v>
      </c>
      <c r="B17" s="152">
        <f t="shared" si="25"/>
        <v>5.8316799999999995</v>
      </c>
      <c r="C17" s="118">
        <f>'degressie en km-tarief'!C17</f>
        <v>3.4303999999999997</v>
      </c>
      <c r="F17" s="153">
        <f t="shared" si="8"/>
        <v>3.4979999999999998</v>
      </c>
      <c r="G17" s="153">
        <f t="shared" si="9"/>
        <v>2.0579999999999998</v>
      </c>
      <c r="H17" s="153">
        <f t="shared" si="10"/>
        <v>4.6640000000000006</v>
      </c>
      <c r="I17" s="153">
        <f t="shared" si="11"/>
        <v>2.7440000000000002</v>
      </c>
      <c r="J17" s="40">
        <f t="shared" si="23"/>
        <v>11.66</v>
      </c>
      <c r="K17" s="40">
        <f t="shared" si="24"/>
        <v>6.86</v>
      </c>
      <c r="L17" s="40"/>
      <c r="M17" s="40"/>
      <c r="N17" s="40">
        <f t="shared" si="13"/>
        <v>7</v>
      </c>
      <c r="O17" s="40">
        <f t="shared" si="20"/>
        <v>4.12</v>
      </c>
      <c r="P17" s="40">
        <f t="shared" si="21"/>
        <v>9.32</v>
      </c>
      <c r="Q17" s="40">
        <f t="shared" si="22"/>
        <v>5.48</v>
      </c>
      <c r="R17" s="261">
        <f t="shared" si="14"/>
        <v>1552</v>
      </c>
      <c r="S17" s="261">
        <f t="shared" si="15"/>
        <v>914</v>
      </c>
      <c r="T17" s="261">
        <f t="shared" si="16"/>
        <v>129</v>
      </c>
      <c r="U17" s="261">
        <f t="shared" si="17"/>
        <v>76</v>
      </c>
      <c r="V17" s="261">
        <f t="shared" si="18"/>
        <v>161</v>
      </c>
      <c r="W17" s="261">
        <f t="shared" si="19"/>
        <v>94</v>
      </c>
      <c r="X17" s="3"/>
      <c r="Y17" s="257">
        <v>1529</v>
      </c>
      <c r="Z17" s="257">
        <v>900</v>
      </c>
      <c r="AA17" s="257">
        <v>127</v>
      </c>
      <c r="AB17" s="257">
        <v>75</v>
      </c>
      <c r="AC17" s="257">
        <v>159</v>
      </c>
      <c r="AD17" s="257">
        <v>93</v>
      </c>
      <c r="AF17" s="263">
        <f t="shared" si="1"/>
        <v>1.0150425114453892</v>
      </c>
      <c r="AG17" s="263">
        <f t="shared" si="2"/>
        <v>1.0155555555555555</v>
      </c>
      <c r="AH17" s="263">
        <f t="shared" si="3"/>
        <v>1.015748031496063</v>
      </c>
      <c r="AI17" s="263">
        <f t="shared" si="4"/>
        <v>1.0133333333333334</v>
      </c>
      <c r="AJ17" s="263">
        <f t="shared" si="5"/>
        <v>1.0125786163522013</v>
      </c>
      <c r="AK17" s="263">
        <f t="shared" si="6"/>
        <v>1.010752688172043</v>
      </c>
    </row>
    <row r="18" spans="1:37">
      <c r="A18" s="117">
        <v>12</v>
      </c>
      <c r="B18" s="152">
        <f t="shared" si="25"/>
        <v>6.1599499999999994</v>
      </c>
      <c r="C18" s="118">
        <f>'degressie en km-tarief'!C18</f>
        <v>3.6234999999999995</v>
      </c>
      <c r="F18" s="153">
        <f t="shared" si="8"/>
        <v>3.6959999999999997</v>
      </c>
      <c r="G18" s="153">
        <f t="shared" si="9"/>
        <v>2.1720000000000002</v>
      </c>
      <c r="H18" s="153">
        <f t="shared" si="10"/>
        <v>4.9280000000000008</v>
      </c>
      <c r="I18" s="153">
        <f t="shared" si="11"/>
        <v>2.8960000000000004</v>
      </c>
      <c r="J18" s="40">
        <f t="shared" si="23"/>
        <v>12.32</v>
      </c>
      <c r="K18" s="40">
        <f t="shared" si="24"/>
        <v>7.24</v>
      </c>
      <c r="L18" s="40"/>
      <c r="M18" s="40"/>
      <c r="N18" s="40">
        <f t="shared" si="13"/>
        <v>7.4</v>
      </c>
      <c r="O18" s="40">
        <f t="shared" si="20"/>
        <v>4.34</v>
      </c>
      <c r="P18" s="40">
        <f t="shared" si="21"/>
        <v>9.86</v>
      </c>
      <c r="Q18" s="40">
        <f t="shared" si="22"/>
        <v>5.8</v>
      </c>
      <c r="R18" s="261">
        <f t="shared" si="14"/>
        <v>1622</v>
      </c>
      <c r="S18" s="261">
        <f t="shared" si="15"/>
        <v>956</v>
      </c>
      <c r="T18" s="261">
        <f t="shared" si="16"/>
        <v>136</v>
      </c>
      <c r="U18" s="261">
        <f t="shared" si="17"/>
        <v>79</v>
      </c>
      <c r="V18" s="261">
        <f t="shared" si="18"/>
        <v>167</v>
      </c>
      <c r="W18" s="261">
        <f t="shared" si="19"/>
        <v>98</v>
      </c>
      <c r="X18" s="3"/>
      <c r="Y18" s="257">
        <v>1598</v>
      </c>
      <c r="Z18" s="257">
        <v>942</v>
      </c>
      <c r="AA18" s="257">
        <v>134</v>
      </c>
      <c r="AB18" s="257">
        <v>78</v>
      </c>
      <c r="AC18" s="257">
        <v>165</v>
      </c>
      <c r="AD18" s="257">
        <v>97</v>
      </c>
      <c r="AF18" s="263">
        <f t="shared" si="1"/>
        <v>1.0150187734668334</v>
      </c>
      <c r="AG18" s="263">
        <f t="shared" si="2"/>
        <v>1.0148619957537155</v>
      </c>
      <c r="AH18" s="263">
        <f t="shared" si="3"/>
        <v>1.0149253731343284</v>
      </c>
      <c r="AI18" s="263">
        <f t="shared" si="4"/>
        <v>1.0128205128205128</v>
      </c>
      <c r="AJ18" s="263">
        <f t="shared" si="5"/>
        <v>1.0121212121212122</v>
      </c>
      <c r="AK18" s="263">
        <f t="shared" si="6"/>
        <v>1.0103092783505154</v>
      </c>
    </row>
    <row r="19" spans="1:37">
      <c r="A19" s="117">
        <v>13</v>
      </c>
      <c r="B19" s="152">
        <f t="shared" si="25"/>
        <v>6.4882199999999983</v>
      </c>
      <c r="C19" s="118">
        <f>'degressie en km-tarief'!C19</f>
        <v>3.8165999999999993</v>
      </c>
      <c r="F19" s="153">
        <f t="shared" si="8"/>
        <v>3.8940000000000001</v>
      </c>
      <c r="G19" s="153">
        <f t="shared" si="9"/>
        <v>2.2919999999999998</v>
      </c>
      <c r="H19" s="153">
        <f t="shared" si="10"/>
        <v>5.1920000000000002</v>
      </c>
      <c r="I19" s="153">
        <f t="shared" si="11"/>
        <v>3.056</v>
      </c>
      <c r="J19" s="40">
        <f t="shared" si="23"/>
        <v>12.98</v>
      </c>
      <c r="K19" s="40">
        <f t="shared" si="24"/>
        <v>7.64</v>
      </c>
      <c r="L19" s="40"/>
      <c r="M19" s="40"/>
      <c r="N19" s="40">
        <f t="shared" si="13"/>
        <v>7.78</v>
      </c>
      <c r="O19" s="40">
        <f t="shared" si="20"/>
        <v>4.58</v>
      </c>
      <c r="P19" s="40">
        <f t="shared" si="21"/>
        <v>10.38</v>
      </c>
      <c r="Q19" s="40">
        <f t="shared" si="22"/>
        <v>6.12</v>
      </c>
      <c r="R19" s="261">
        <f t="shared" si="14"/>
        <v>1732</v>
      </c>
      <c r="S19" s="261">
        <f t="shared" si="15"/>
        <v>1025</v>
      </c>
      <c r="T19" s="261">
        <f t="shared" si="16"/>
        <v>144</v>
      </c>
      <c r="U19" s="261">
        <f t="shared" si="17"/>
        <v>85</v>
      </c>
      <c r="V19" s="261">
        <f t="shared" si="18"/>
        <v>181</v>
      </c>
      <c r="W19" s="261">
        <f t="shared" si="19"/>
        <v>106</v>
      </c>
      <c r="X19" s="3"/>
      <c r="Y19" s="257">
        <v>1706</v>
      </c>
      <c r="Z19" s="257">
        <v>1010</v>
      </c>
      <c r="AA19" s="257">
        <v>142</v>
      </c>
      <c r="AB19" s="257">
        <v>84</v>
      </c>
      <c r="AC19" s="257">
        <v>178</v>
      </c>
      <c r="AD19" s="257">
        <v>104</v>
      </c>
      <c r="AF19" s="263">
        <f t="shared" si="1"/>
        <v>1.0152403282532239</v>
      </c>
      <c r="AG19" s="263">
        <f t="shared" si="2"/>
        <v>1.0148514851485149</v>
      </c>
      <c r="AH19" s="263">
        <f t="shared" si="3"/>
        <v>1.0140845070422535</v>
      </c>
      <c r="AI19" s="263">
        <f t="shared" si="4"/>
        <v>1.0119047619047619</v>
      </c>
      <c r="AJ19" s="263">
        <f t="shared" si="5"/>
        <v>1.0168539325842696</v>
      </c>
      <c r="AK19" s="263">
        <f t="shared" si="6"/>
        <v>1.0192307692307692</v>
      </c>
    </row>
    <row r="20" spans="1:37">
      <c r="A20" s="117">
        <v>14</v>
      </c>
      <c r="B20" s="152">
        <f t="shared" si="25"/>
        <v>6.816489999999999</v>
      </c>
      <c r="C20" s="118">
        <f>'degressie en km-tarief'!C20</f>
        <v>4.0096999999999996</v>
      </c>
      <c r="F20" s="153">
        <f t="shared" si="8"/>
        <v>4.0919999999999996</v>
      </c>
      <c r="G20" s="153">
        <f t="shared" si="9"/>
        <v>2.4059999999999997</v>
      </c>
      <c r="H20" s="153">
        <f t="shared" si="10"/>
        <v>5.4560000000000004</v>
      </c>
      <c r="I20" s="153">
        <f t="shared" si="11"/>
        <v>3.2080000000000002</v>
      </c>
      <c r="J20" s="40">
        <f t="shared" si="23"/>
        <v>13.64</v>
      </c>
      <c r="K20" s="40">
        <f t="shared" si="24"/>
        <v>8.02</v>
      </c>
      <c r="L20" s="40"/>
      <c r="M20" s="40"/>
      <c r="N20" s="40">
        <f t="shared" si="13"/>
        <v>8.18</v>
      </c>
      <c r="O20" s="40">
        <f t="shared" si="20"/>
        <v>4.82</v>
      </c>
      <c r="P20" s="40">
        <f t="shared" si="21"/>
        <v>10.92</v>
      </c>
      <c r="Q20" s="40">
        <f t="shared" si="22"/>
        <v>6.42</v>
      </c>
      <c r="R20" s="261">
        <f t="shared" si="14"/>
        <v>1829</v>
      </c>
      <c r="S20" s="261">
        <f t="shared" si="15"/>
        <v>1081</v>
      </c>
      <c r="T20" s="261">
        <f t="shared" si="16"/>
        <v>152</v>
      </c>
      <c r="U20" s="261">
        <f t="shared" si="17"/>
        <v>89</v>
      </c>
      <c r="V20" s="261">
        <f t="shared" si="18"/>
        <v>192</v>
      </c>
      <c r="W20" s="261">
        <f t="shared" si="19"/>
        <v>113</v>
      </c>
      <c r="X20" s="3"/>
      <c r="Y20" s="257">
        <v>1802</v>
      </c>
      <c r="Z20" s="257">
        <v>1065</v>
      </c>
      <c r="AA20" s="257">
        <v>150</v>
      </c>
      <c r="AB20" s="257">
        <v>88</v>
      </c>
      <c r="AC20" s="257">
        <v>189</v>
      </c>
      <c r="AD20" s="257">
        <v>111</v>
      </c>
      <c r="AF20" s="263">
        <f t="shared" si="1"/>
        <v>1.0149833518312985</v>
      </c>
      <c r="AG20" s="263">
        <f t="shared" si="2"/>
        <v>1.0150234741784037</v>
      </c>
      <c r="AH20" s="263">
        <f t="shared" si="3"/>
        <v>1.0133333333333334</v>
      </c>
      <c r="AI20" s="263">
        <f t="shared" si="4"/>
        <v>1.0113636363636365</v>
      </c>
      <c r="AJ20" s="263">
        <f t="shared" si="5"/>
        <v>1.0158730158730158</v>
      </c>
      <c r="AK20" s="263">
        <f t="shared" si="6"/>
        <v>1.0180180180180181</v>
      </c>
    </row>
    <row r="21" spans="1:37">
      <c r="A21" s="117">
        <v>15</v>
      </c>
      <c r="B21" s="152">
        <f t="shared" si="25"/>
        <v>7.1447599999999998</v>
      </c>
      <c r="C21" s="118">
        <f>'degressie en km-tarief'!C21</f>
        <v>4.2027999999999999</v>
      </c>
      <c r="F21" s="153">
        <f t="shared" si="8"/>
        <v>4.2839999999999998</v>
      </c>
      <c r="G21" s="153">
        <f t="shared" si="9"/>
        <v>2.52</v>
      </c>
      <c r="H21" s="153">
        <f t="shared" si="10"/>
        <v>5.7119999999999997</v>
      </c>
      <c r="I21" s="153">
        <f t="shared" si="11"/>
        <v>3.3600000000000003</v>
      </c>
      <c r="J21" s="40">
        <f t="shared" si="23"/>
        <v>14.28</v>
      </c>
      <c r="K21" s="40">
        <f t="shared" si="24"/>
        <v>8.4</v>
      </c>
      <c r="L21" s="40"/>
      <c r="M21" s="40"/>
      <c r="N21" s="40">
        <f t="shared" si="13"/>
        <v>8.56</v>
      </c>
      <c r="O21" s="40">
        <f t="shared" si="20"/>
        <v>5.04</v>
      </c>
      <c r="P21" s="40">
        <f t="shared" si="21"/>
        <v>11.42</v>
      </c>
      <c r="Q21" s="40">
        <f t="shared" si="22"/>
        <v>6.72</v>
      </c>
      <c r="R21" s="261">
        <f t="shared" si="14"/>
        <v>1940</v>
      </c>
      <c r="S21" s="261">
        <f t="shared" si="15"/>
        <v>1136</v>
      </c>
      <c r="T21" s="261">
        <f t="shared" si="16"/>
        <v>161</v>
      </c>
      <c r="U21" s="261">
        <f t="shared" si="17"/>
        <v>94</v>
      </c>
      <c r="V21" s="261">
        <f t="shared" si="18"/>
        <v>203</v>
      </c>
      <c r="W21" s="261">
        <f t="shared" si="19"/>
        <v>120</v>
      </c>
      <c r="X21" s="3"/>
      <c r="Y21" s="257">
        <v>1911</v>
      </c>
      <c r="Z21" s="257">
        <v>1119</v>
      </c>
      <c r="AA21" s="257">
        <v>159</v>
      </c>
      <c r="AB21" s="257">
        <v>93</v>
      </c>
      <c r="AC21" s="257">
        <v>200</v>
      </c>
      <c r="AD21" s="257">
        <v>118</v>
      </c>
      <c r="AF21" s="263">
        <f t="shared" si="1"/>
        <v>1.0151753008895865</v>
      </c>
      <c r="AG21" s="263">
        <f t="shared" si="2"/>
        <v>1.0151921358355676</v>
      </c>
      <c r="AH21" s="263">
        <f t="shared" si="3"/>
        <v>1.0125786163522013</v>
      </c>
      <c r="AI21" s="263">
        <f t="shared" si="4"/>
        <v>1.010752688172043</v>
      </c>
      <c r="AJ21" s="263">
        <f t="shared" si="5"/>
        <v>1.0149999999999999</v>
      </c>
      <c r="AK21" s="263">
        <f t="shared" si="6"/>
        <v>1.0169491525423728</v>
      </c>
    </row>
    <row r="22" spans="1:37">
      <c r="A22" s="117">
        <v>16</v>
      </c>
      <c r="B22" s="152">
        <f t="shared" si="25"/>
        <v>7.4730299999999996</v>
      </c>
      <c r="C22" s="118">
        <f>'degressie en km-tarief'!C22</f>
        <v>4.3959000000000001</v>
      </c>
      <c r="F22" s="153">
        <f t="shared" si="8"/>
        <v>4.4819999999999993</v>
      </c>
      <c r="G22" s="153">
        <f t="shared" si="9"/>
        <v>2.64</v>
      </c>
      <c r="H22" s="153">
        <f t="shared" si="10"/>
        <v>5.976</v>
      </c>
      <c r="I22" s="153">
        <f t="shared" si="11"/>
        <v>3.5200000000000005</v>
      </c>
      <c r="J22" s="40">
        <f t="shared" si="23"/>
        <v>14.94</v>
      </c>
      <c r="K22" s="40">
        <f t="shared" si="24"/>
        <v>8.8000000000000007</v>
      </c>
      <c r="L22" s="40"/>
      <c r="M22" s="40"/>
      <c r="N22" s="40">
        <f t="shared" si="13"/>
        <v>8.9600000000000009</v>
      </c>
      <c r="O22" s="40">
        <f t="shared" si="20"/>
        <v>5.28</v>
      </c>
      <c r="P22" s="40">
        <f t="shared" si="21"/>
        <v>11.96</v>
      </c>
      <c r="Q22" s="40">
        <f t="shared" si="22"/>
        <v>7.04</v>
      </c>
      <c r="R22" s="261">
        <f t="shared" si="14"/>
        <v>2050</v>
      </c>
      <c r="S22" s="261">
        <f t="shared" si="15"/>
        <v>1206</v>
      </c>
      <c r="T22" s="261">
        <f t="shared" si="16"/>
        <v>170</v>
      </c>
      <c r="U22" s="261">
        <f t="shared" si="17"/>
        <v>99</v>
      </c>
      <c r="V22" s="261">
        <f t="shared" si="18"/>
        <v>214</v>
      </c>
      <c r="W22" s="261">
        <f t="shared" si="19"/>
        <v>126</v>
      </c>
      <c r="X22" s="3"/>
      <c r="Y22" s="257">
        <v>2020</v>
      </c>
      <c r="Z22" s="257">
        <v>1188</v>
      </c>
      <c r="AA22" s="257">
        <v>167</v>
      </c>
      <c r="AB22" s="257">
        <v>98</v>
      </c>
      <c r="AC22" s="257">
        <v>211</v>
      </c>
      <c r="AD22" s="257">
        <v>124</v>
      </c>
      <c r="AF22" s="263">
        <f t="shared" si="1"/>
        <v>1.0148514851485149</v>
      </c>
      <c r="AG22" s="263">
        <f t="shared" si="2"/>
        <v>1.0151515151515151</v>
      </c>
      <c r="AH22" s="263">
        <f t="shared" si="3"/>
        <v>1.0179640718562875</v>
      </c>
      <c r="AI22" s="263">
        <f t="shared" si="4"/>
        <v>1.010204081632653</v>
      </c>
      <c r="AJ22" s="263">
        <f t="shared" si="5"/>
        <v>1.014218009478673</v>
      </c>
      <c r="AK22" s="263">
        <f t="shared" si="6"/>
        <v>1.0161290322580645</v>
      </c>
    </row>
    <row r="23" spans="1:37">
      <c r="A23" s="117">
        <v>17</v>
      </c>
      <c r="B23" s="152">
        <f t="shared" si="25"/>
        <v>7.8013000000000003</v>
      </c>
      <c r="C23" s="118">
        <f>'degressie en km-tarief'!C23</f>
        <v>4.5890000000000004</v>
      </c>
      <c r="F23" s="153">
        <f t="shared" si="8"/>
        <v>4.68</v>
      </c>
      <c r="G23" s="153">
        <f t="shared" si="9"/>
        <v>2.754</v>
      </c>
      <c r="H23" s="153">
        <f t="shared" si="10"/>
        <v>6.24</v>
      </c>
      <c r="I23" s="153">
        <f t="shared" si="11"/>
        <v>3.6720000000000002</v>
      </c>
      <c r="J23" s="40">
        <f t="shared" si="23"/>
        <v>15.6</v>
      </c>
      <c r="K23" s="40">
        <f t="shared" si="24"/>
        <v>9.18</v>
      </c>
      <c r="L23" s="40"/>
      <c r="M23" s="40"/>
      <c r="N23" s="40">
        <f t="shared" si="13"/>
        <v>9.36</v>
      </c>
      <c r="O23" s="40">
        <f t="shared" si="20"/>
        <v>5.5</v>
      </c>
      <c r="P23" s="40">
        <f t="shared" si="21"/>
        <v>12.48</v>
      </c>
      <c r="Q23" s="40">
        <f t="shared" si="22"/>
        <v>7.34</v>
      </c>
      <c r="R23" s="261">
        <f t="shared" si="14"/>
        <v>2148</v>
      </c>
      <c r="S23" s="261">
        <f t="shared" si="15"/>
        <v>1261</v>
      </c>
      <c r="T23" s="261">
        <f t="shared" si="16"/>
        <v>180</v>
      </c>
      <c r="U23" s="261">
        <f t="shared" si="17"/>
        <v>105</v>
      </c>
      <c r="V23" s="261">
        <f t="shared" si="18"/>
        <v>223</v>
      </c>
      <c r="W23" s="261">
        <f t="shared" si="19"/>
        <v>133</v>
      </c>
      <c r="X23" s="3"/>
      <c r="Y23" s="257">
        <v>2116</v>
      </c>
      <c r="Z23" s="257">
        <v>1242</v>
      </c>
      <c r="AA23" s="257">
        <v>177</v>
      </c>
      <c r="AB23" s="257">
        <v>103</v>
      </c>
      <c r="AC23" s="257">
        <v>220</v>
      </c>
      <c r="AD23" s="257">
        <v>131</v>
      </c>
      <c r="AF23" s="263">
        <f t="shared" si="1"/>
        <v>1.0151228733459357</v>
      </c>
      <c r="AG23" s="263">
        <f t="shared" si="2"/>
        <v>1.0152979066022545</v>
      </c>
      <c r="AH23" s="263">
        <f t="shared" si="3"/>
        <v>1.0169491525423728</v>
      </c>
      <c r="AI23" s="263">
        <f t="shared" si="4"/>
        <v>1.0194174757281553</v>
      </c>
      <c r="AJ23" s="263">
        <f t="shared" si="5"/>
        <v>1.0136363636363637</v>
      </c>
      <c r="AK23" s="263">
        <f t="shared" si="6"/>
        <v>1.0152671755725191</v>
      </c>
    </row>
    <row r="24" spans="1:37">
      <c r="A24" s="117">
        <v>18</v>
      </c>
      <c r="B24" s="152">
        <f t="shared" si="25"/>
        <v>8.1295700000000011</v>
      </c>
      <c r="C24" s="118">
        <f>'degressie en km-tarief'!C24</f>
        <v>4.7821000000000007</v>
      </c>
      <c r="F24" s="153">
        <f t="shared" si="8"/>
        <v>4.8780000000000001</v>
      </c>
      <c r="G24" s="153">
        <f t="shared" si="9"/>
        <v>2.8679999999999999</v>
      </c>
      <c r="H24" s="153">
        <f t="shared" si="10"/>
        <v>6.5040000000000013</v>
      </c>
      <c r="I24" s="153">
        <f t="shared" si="11"/>
        <v>3.8240000000000003</v>
      </c>
      <c r="J24" s="40">
        <f t="shared" si="23"/>
        <v>16.260000000000002</v>
      </c>
      <c r="K24" s="40">
        <f t="shared" si="24"/>
        <v>9.56</v>
      </c>
      <c r="L24" s="40"/>
      <c r="M24" s="40"/>
      <c r="N24" s="40">
        <f t="shared" si="13"/>
        <v>9.76</v>
      </c>
      <c r="O24" s="40">
        <f t="shared" si="20"/>
        <v>5.74</v>
      </c>
      <c r="P24" s="40">
        <f t="shared" si="21"/>
        <v>13</v>
      </c>
      <c r="Q24" s="40">
        <f t="shared" si="22"/>
        <v>7.64</v>
      </c>
      <c r="R24" s="261">
        <f t="shared" si="14"/>
        <v>2258</v>
      </c>
      <c r="S24" s="261">
        <f t="shared" si="15"/>
        <v>1330</v>
      </c>
      <c r="T24" s="261">
        <f t="shared" si="16"/>
        <v>188</v>
      </c>
      <c r="U24" s="261">
        <f t="shared" si="17"/>
        <v>112</v>
      </c>
      <c r="V24" s="261">
        <f t="shared" si="18"/>
        <v>235</v>
      </c>
      <c r="W24" s="261">
        <f t="shared" si="19"/>
        <v>139</v>
      </c>
      <c r="X24" s="3"/>
      <c r="Y24" s="257">
        <v>2225</v>
      </c>
      <c r="Z24" s="257">
        <v>1310</v>
      </c>
      <c r="AA24" s="257">
        <v>185</v>
      </c>
      <c r="AB24" s="257">
        <v>110</v>
      </c>
      <c r="AC24" s="257">
        <v>232</v>
      </c>
      <c r="AD24" s="257">
        <v>137</v>
      </c>
      <c r="AF24" s="263">
        <f t="shared" si="1"/>
        <v>1.0148314606741573</v>
      </c>
      <c r="AG24" s="263">
        <f t="shared" si="2"/>
        <v>1.0152671755725191</v>
      </c>
      <c r="AH24" s="263">
        <f t="shared" si="3"/>
        <v>1.0162162162162163</v>
      </c>
      <c r="AI24" s="263">
        <f t="shared" si="4"/>
        <v>1.0181818181818181</v>
      </c>
      <c r="AJ24" s="263">
        <f t="shared" si="5"/>
        <v>1.0129310344827587</v>
      </c>
      <c r="AK24" s="263">
        <f t="shared" si="6"/>
        <v>1.0145985401459854</v>
      </c>
    </row>
    <row r="25" spans="1:37">
      <c r="A25" s="117">
        <v>19</v>
      </c>
      <c r="B25" s="152">
        <f t="shared" si="25"/>
        <v>8.4578400000000009</v>
      </c>
      <c r="C25" s="118">
        <f>'degressie en km-tarief'!C25</f>
        <v>4.975200000000001</v>
      </c>
      <c r="F25" s="153">
        <f t="shared" si="8"/>
        <v>5.0760000000000005</v>
      </c>
      <c r="G25" s="153">
        <f t="shared" si="9"/>
        <v>2.988</v>
      </c>
      <c r="H25" s="153">
        <f t="shared" si="10"/>
        <v>6.7680000000000007</v>
      </c>
      <c r="I25" s="153">
        <f t="shared" si="11"/>
        <v>3.9840000000000004</v>
      </c>
      <c r="J25" s="40">
        <f t="shared" si="23"/>
        <v>16.920000000000002</v>
      </c>
      <c r="K25" s="40">
        <f t="shared" si="24"/>
        <v>9.9600000000000009</v>
      </c>
      <c r="L25" s="40"/>
      <c r="M25" s="40"/>
      <c r="N25" s="40">
        <f t="shared" si="13"/>
        <v>10.16</v>
      </c>
      <c r="O25" s="40">
        <f t="shared" si="20"/>
        <v>5.98</v>
      </c>
      <c r="P25" s="40">
        <f t="shared" si="21"/>
        <v>13.54</v>
      </c>
      <c r="Q25" s="40">
        <f t="shared" si="22"/>
        <v>7.96</v>
      </c>
      <c r="R25" s="261">
        <f t="shared" si="14"/>
        <v>2370</v>
      </c>
      <c r="S25" s="261">
        <f t="shared" si="15"/>
        <v>1386</v>
      </c>
      <c r="T25" s="261">
        <f t="shared" si="16"/>
        <v>198</v>
      </c>
      <c r="U25" s="261">
        <f t="shared" si="17"/>
        <v>116</v>
      </c>
      <c r="V25" s="261">
        <f t="shared" si="18"/>
        <v>246</v>
      </c>
      <c r="W25" s="261">
        <f t="shared" si="19"/>
        <v>145</v>
      </c>
      <c r="X25" s="3"/>
      <c r="Y25" s="257">
        <v>2335</v>
      </c>
      <c r="Z25" s="257">
        <v>1366</v>
      </c>
      <c r="AA25" s="257">
        <v>195</v>
      </c>
      <c r="AB25" s="257">
        <v>114</v>
      </c>
      <c r="AC25" s="257">
        <v>242</v>
      </c>
      <c r="AD25" s="257">
        <v>143</v>
      </c>
      <c r="AF25" s="263">
        <f t="shared" si="1"/>
        <v>1.0149892933618843</v>
      </c>
      <c r="AG25" s="263">
        <f t="shared" si="2"/>
        <v>1.0146412884333822</v>
      </c>
      <c r="AH25" s="263">
        <f t="shared" si="3"/>
        <v>1.0153846153846153</v>
      </c>
      <c r="AI25" s="263">
        <f t="shared" si="4"/>
        <v>1.0175438596491229</v>
      </c>
      <c r="AJ25" s="263">
        <f t="shared" si="5"/>
        <v>1.0165289256198347</v>
      </c>
      <c r="AK25" s="263">
        <f t="shared" si="6"/>
        <v>1.013986013986014</v>
      </c>
    </row>
    <row r="26" spans="1:37">
      <c r="A26" s="117">
        <v>20</v>
      </c>
      <c r="B26" s="152">
        <f t="shared" si="25"/>
        <v>8.7861100000000025</v>
      </c>
      <c r="C26" s="118">
        <f>'degressie en km-tarief'!C26</f>
        <v>5.1683000000000012</v>
      </c>
      <c r="F26" s="153">
        <f t="shared" si="8"/>
        <v>5.2739999999999991</v>
      </c>
      <c r="G26" s="153">
        <f t="shared" si="9"/>
        <v>3.1019999999999999</v>
      </c>
      <c r="H26" s="153">
        <f t="shared" si="10"/>
        <v>7.032</v>
      </c>
      <c r="I26" s="153">
        <f t="shared" si="11"/>
        <v>4.1360000000000001</v>
      </c>
      <c r="J26" s="40">
        <f t="shared" si="23"/>
        <v>17.579999999999998</v>
      </c>
      <c r="K26" s="40">
        <f t="shared" si="24"/>
        <v>10.34</v>
      </c>
      <c r="L26" s="40"/>
      <c r="M26" s="40"/>
      <c r="N26" s="40">
        <f t="shared" si="13"/>
        <v>10.54</v>
      </c>
      <c r="O26" s="40">
        <f t="shared" si="20"/>
        <v>6.2</v>
      </c>
      <c r="P26" s="40">
        <f t="shared" si="21"/>
        <v>14.06</v>
      </c>
      <c r="Q26" s="40">
        <f t="shared" si="22"/>
        <v>8.2799999999999994</v>
      </c>
      <c r="R26" s="261">
        <f t="shared" si="14"/>
        <v>2494</v>
      </c>
      <c r="S26" s="261">
        <f t="shared" si="15"/>
        <v>1469</v>
      </c>
      <c r="T26" s="261">
        <f t="shared" si="16"/>
        <v>208</v>
      </c>
      <c r="U26" s="261">
        <f t="shared" si="17"/>
        <v>123</v>
      </c>
      <c r="V26" s="261">
        <f t="shared" si="18"/>
        <v>260</v>
      </c>
      <c r="W26" s="261">
        <f t="shared" si="19"/>
        <v>153</v>
      </c>
      <c r="X26" s="3"/>
      <c r="Y26" s="257">
        <v>2457</v>
      </c>
      <c r="Z26" s="257">
        <v>1447</v>
      </c>
      <c r="AA26" s="257">
        <v>205</v>
      </c>
      <c r="AB26" s="257">
        <v>121</v>
      </c>
      <c r="AC26" s="257">
        <v>256</v>
      </c>
      <c r="AD26" s="257">
        <v>151</v>
      </c>
      <c r="AF26" s="263">
        <f t="shared" si="1"/>
        <v>1.0150590150590151</v>
      </c>
      <c r="AG26" s="263">
        <f t="shared" si="2"/>
        <v>1.0152038700760193</v>
      </c>
      <c r="AH26" s="263">
        <f t="shared" si="3"/>
        <v>1.0146341463414634</v>
      </c>
      <c r="AI26" s="263">
        <f t="shared" si="4"/>
        <v>1.0165289256198347</v>
      </c>
      <c r="AJ26" s="263">
        <f t="shared" si="5"/>
        <v>1.015625</v>
      </c>
      <c r="AK26" s="263">
        <f t="shared" si="6"/>
        <v>1.0132450331125828</v>
      </c>
    </row>
    <row r="27" spans="1:37">
      <c r="A27" s="117">
        <v>21</v>
      </c>
      <c r="B27" s="152">
        <f t="shared" si="25"/>
        <v>9.1143800000000024</v>
      </c>
      <c r="C27" s="118">
        <f>'degressie en km-tarief'!C27</f>
        <v>5.3614000000000015</v>
      </c>
      <c r="F27" s="153">
        <f t="shared" si="8"/>
        <v>5.4659999999999993</v>
      </c>
      <c r="G27" s="153">
        <f t="shared" si="9"/>
        <v>3.2160000000000002</v>
      </c>
      <c r="H27" s="153">
        <f t="shared" si="10"/>
        <v>7.2880000000000003</v>
      </c>
      <c r="I27" s="153">
        <f t="shared" si="11"/>
        <v>4.2880000000000003</v>
      </c>
      <c r="J27" s="40">
        <f t="shared" si="23"/>
        <v>18.22</v>
      </c>
      <c r="K27" s="40">
        <f t="shared" si="24"/>
        <v>10.72</v>
      </c>
      <c r="L27" s="40"/>
      <c r="M27" s="40"/>
      <c r="N27" s="40">
        <f t="shared" si="13"/>
        <v>10.94</v>
      </c>
      <c r="O27" s="40">
        <f t="shared" si="20"/>
        <v>6.44</v>
      </c>
      <c r="P27" s="40">
        <f t="shared" si="21"/>
        <v>14.58</v>
      </c>
      <c r="Q27" s="40">
        <f t="shared" si="22"/>
        <v>8.58</v>
      </c>
      <c r="R27" s="261">
        <f t="shared" si="14"/>
        <v>2592</v>
      </c>
      <c r="S27" s="261">
        <f t="shared" si="15"/>
        <v>1539</v>
      </c>
      <c r="T27" s="261">
        <f t="shared" si="16"/>
        <v>216</v>
      </c>
      <c r="U27" s="261">
        <f t="shared" si="17"/>
        <v>128</v>
      </c>
      <c r="V27" s="261">
        <f t="shared" si="18"/>
        <v>269</v>
      </c>
      <c r="W27" s="261">
        <f t="shared" si="19"/>
        <v>160</v>
      </c>
      <c r="X27" s="3"/>
      <c r="Y27" s="257">
        <v>2554</v>
      </c>
      <c r="Z27" s="257">
        <v>1516</v>
      </c>
      <c r="AA27" s="257">
        <v>213</v>
      </c>
      <c r="AB27" s="257">
        <v>126</v>
      </c>
      <c r="AC27" s="257">
        <v>265</v>
      </c>
      <c r="AD27" s="257">
        <v>158</v>
      </c>
      <c r="AF27" s="263">
        <f t="shared" si="1"/>
        <v>1.0148786217697729</v>
      </c>
      <c r="AG27" s="263">
        <f t="shared" si="2"/>
        <v>1.0151715039577835</v>
      </c>
      <c r="AH27" s="263">
        <f t="shared" si="3"/>
        <v>1.0140845070422535</v>
      </c>
      <c r="AI27" s="263">
        <f t="shared" si="4"/>
        <v>1.0158730158730158</v>
      </c>
      <c r="AJ27" s="263">
        <f t="shared" si="5"/>
        <v>1.0150943396226415</v>
      </c>
      <c r="AK27" s="263">
        <f t="shared" si="6"/>
        <v>1.0126582278481013</v>
      </c>
    </row>
    <row r="28" spans="1:37">
      <c r="A28" s="117">
        <v>22</v>
      </c>
      <c r="B28" s="152">
        <f t="shared" si="25"/>
        <v>9.4426500000000022</v>
      </c>
      <c r="C28" s="118">
        <f>'degressie en km-tarief'!C28</f>
        <v>5.5545000000000018</v>
      </c>
      <c r="F28" s="153">
        <f t="shared" si="8"/>
        <v>5.6639999999999997</v>
      </c>
      <c r="G28" s="153">
        <f t="shared" si="9"/>
        <v>3.3299999999999996</v>
      </c>
      <c r="H28" s="153">
        <f t="shared" si="10"/>
        <v>7.5519999999999996</v>
      </c>
      <c r="I28" s="153">
        <f t="shared" si="11"/>
        <v>4.4400000000000004</v>
      </c>
      <c r="J28" s="40">
        <f t="shared" si="23"/>
        <v>18.88</v>
      </c>
      <c r="K28" s="40">
        <f t="shared" si="24"/>
        <v>11.1</v>
      </c>
      <c r="L28" s="40"/>
      <c r="M28" s="40"/>
      <c r="N28" s="40">
        <f t="shared" si="13"/>
        <v>11.32</v>
      </c>
      <c r="O28" s="40">
        <f t="shared" si="20"/>
        <v>6.66</v>
      </c>
      <c r="P28" s="40">
        <f t="shared" si="21"/>
        <v>15.1</v>
      </c>
      <c r="Q28" s="40">
        <f t="shared" si="22"/>
        <v>8.8800000000000008</v>
      </c>
      <c r="R28" s="261">
        <f t="shared" si="14"/>
        <v>2701</v>
      </c>
      <c r="S28" s="261">
        <f t="shared" si="15"/>
        <v>1593</v>
      </c>
      <c r="T28" s="261">
        <f t="shared" si="16"/>
        <v>225</v>
      </c>
      <c r="U28" s="261">
        <f t="shared" si="17"/>
        <v>134</v>
      </c>
      <c r="V28" s="261">
        <f t="shared" si="18"/>
        <v>282</v>
      </c>
      <c r="W28" s="261">
        <f t="shared" si="19"/>
        <v>165</v>
      </c>
      <c r="X28" s="3"/>
      <c r="Y28" s="257">
        <v>2661</v>
      </c>
      <c r="Z28" s="257">
        <v>1569</v>
      </c>
      <c r="AA28" s="257">
        <v>222</v>
      </c>
      <c r="AB28" s="257">
        <v>132</v>
      </c>
      <c r="AC28" s="257">
        <v>278</v>
      </c>
      <c r="AD28" s="257">
        <v>163</v>
      </c>
      <c r="AF28" s="263">
        <f t="shared" si="1"/>
        <v>1.015031942878617</v>
      </c>
      <c r="AG28" s="263">
        <f t="shared" si="2"/>
        <v>1.0152963671128108</v>
      </c>
      <c r="AH28" s="263">
        <f t="shared" si="3"/>
        <v>1.0135135135135136</v>
      </c>
      <c r="AI28" s="263">
        <f t="shared" si="4"/>
        <v>1.0151515151515151</v>
      </c>
      <c r="AJ28" s="263">
        <f t="shared" si="5"/>
        <v>1.014388489208633</v>
      </c>
      <c r="AK28" s="263">
        <f t="shared" si="6"/>
        <v>1.0122699386503067</v>
      </c>
    </row>
    <row r="29" spans="1:37">
      <c r="A29" s="117">
        <v>23</v>
      </c>
      <c r="B29" s="152">
        <f t="shared" si="25"/>
        <v>9.7709200000000038</v>
      </c>
      <c r="C29" s="118">
        <f>'degressie en km-tarief'!C29</f>
        <v>5.747600000000002</v>
      </c>
      <c r="F29" s="153">
        <f t="shared" si="8"/>
        <v>5.8619999999999992</v>
      </c>
      <c r="G29" s="153">
        <f t="shared" si="9"/>
        <v>3.4499999999999997</v>
      </c>
      <c r="H29" s="153">
        <f t="shared" si="10"/>
        <v>7.8159999999999998</v>
      </c>
      <c r="I29" s="153">
        <f t="shared" si="11"/>
        <v>4.6000000000000005</v>
      </c>
      <c r="J29" s="40">
        <f t="shared" si="23"/>
        <v>19.54</v>
      </c>
      <c r="K29" s="40">
        <f t="shared" si="24"/>
        <v>11.5</v>
      </c>
      <c r="L29" s="40"/>
      <c r="M29" s="40"/>
      <c r="N29" s="40">
        <f t="shared" si="13"/>
        <v>11.72</v>
      </c>
      <c r="O29" s="40">
        <f t="shared" si="20"/>
        <v>6.9</v>
      </c>
      <c r="P29" s="40">
        <f t="shared" si="21"/>
        <v>15.64</v>
      </c>
      <c r="Q29" s="40">
        <f t="shared" si="22"/>
        <v>9.1999999999999993</v>
      </c>
      <c r="R29" s="261">
        <f t="shared" si="14"/>
        <v>2771</v>
      </c>
      <c r="S29" s="261">
        <f t="shared" si="15"/>
        <v>1635</v>
      </c>
      <c r="T29" s="261">
        <f t="shared" si="16"/>
        <v>231</v>
      </c>
      <c r="U29" s="261">
        <f t="shared" si="17"/>
        <v>137</v>
      </c>
      <c r="V29" s="261">
        <f t="shared" si="18"/>
        <v>288</v>
      </c>
      <c r="W29" s="261">
        <f t="shared" si="19"/>
        <v>170</v>
      </c>
      <c r="X29" s="3"/>
      <c r="Y29" s="257">
        <v>2730</v>
      </c>
      <c r="Z29" s="257">
        <v>1611</v>
      </c>
      <c r="AA29" s="257">
        <v>228</v>
      </c>
      <c r="AB29" s="257">
        <v>135</v>
      </c>
      <c r="AC29" s="257">
        <v>284</v>
      </c>
      <c r="AD29" s="257">
        <v>167</v>
      </c>
      <c r="AF29" s="263">
        <f t="shared" si="1"/>
        <v>1.015018315018315</v>
      </c>
      <c r="AG29" s="263">
        <f t="shared" si="2"/>
        <v>1.0148975791433892</v>
      </c>
      <c r="AH29" s="263">
        <f t="shared" si="3"/>
        <v>1.013157894736842</v>
      </c>
      <c r="AI29" s="263">
        <f t="shared" si="4"/>
        <v>1.0148148148148148</v>
      </c>
      <c r="AJ29" s="263">
        <f t="shared" si="5"/>
        <v>1.0140845070422535</v>
      </c>
      <c r="AK29" s="263">
        <f t="shared" si="6"/>
        <v>1.0179640718562875</v>
      </c>
    </row>
    <row r="30" spans="1:37">
      <c r="A30" s="117">
        <v>24</v>
      </c>
      <c r="B30" s="152">
        <f t="shared" si="25"/>
        <v>10.099190000000004</v>
      </c>
      <c r="C30" s="118">
        <f>'degressie en km-tarief'!C30</f>
        <v>5.9407000000000023</v>
      </c>
      <c r="F30" s="153">
        <f t="shared" si="8"/>
        <v>6.06</v>
      </c>
      <c r="G30" s="153">
        <f t="shared" si="9"/>
        <v>3.5640000000000001</v>
      </c>
      <c r="H30" s="153">
        <f t="shared" si="10"/>
        <v>8.08</v>
      </c>
      <c r="I30" s="153">
        <f t="shared" si="11"/>
        <v>4.7520000000000007</v>
      </c>
      <c r="J30" s="40">
        <f t="shared" si="23"/>
        <v>20.2</v>
      </c>
      <c r="K30" s="40">
        <f t="shared" si="24"/>
        <v>11.88</v>
      </c>
      <c r="L30" s="40"/>
      <c r="M30" s="40"/>
      <c r="N30" s="40">
        <f t="shared" si="13"/>
        <v>12.12</v>
      </c>
      <c r="O30" s="40">
        <f t="shared" si="20"/>
        <v>7.12</v>
      </c>
      <c r="P30" s="40">
        <f t="shared" si="21"/>
        <v>16.16</v>
      </c>
      <c r="Q30" s="40">
        <f t="shared" si="22"/>
        <v>9.5</v>
      </c>
      <c r="R30" s="261">
        <f t="shared" si="14"/>
        <v>2883</v>
      </c>
      <c r="S30" s="261">
        <f t="shared" si="15"/>
        <v>1705</v>
      </c>
      <c r="T30" s="261">
        <f t="shared" si="16"/>
        <v>240</v>
      </c>
      <c r="U30" s="261">
        <f t="shared" si="17"/>
        <v>142</v>
      </c>
      <c r="V30" s="261">
        <f t="shared" si="18"/>
        <v>300</v>
      </c>
      <c r="W30" s="261">
        <f t="shared" si="19"/>
        <v>179</v>
      </c>
      <c r="X30" s="3"/>
      <c r="Y30" s="257">
        <v>2840</v>
      </c>
      <c r="Z30" s="257">
        <v>1680</v>
      </c>
      <c r="AA30" s="257">
        <v>236</v>
      </c>
      <c r="AB30" s="257">
        <v>140</v>
      </c>
      <c r="AC30" s="257">
        <v>296</v>
      </c>
      <c r="AD30" s="257">
        <v>176</v>
      </c>
      <c r="AF30" s="263">
        <f t="shared" si="1"/>
        <v>1.0151408450704225</v>
      </c>
      <c r="AG30" s="263">
        <f t="shared" si="2"/>
        <v>1.0148809523809523</v>
      </c>
      <c r="AH30" s="263">
        <f t="shared" si="3"/>
        <v>1.0169491525423728</v>
      </c>
      <c r="AI30" s="263">
        <f t="shared" si="4"/>
        <v>1.0142857142857142</v>
      </c>
      <c r="AJ30" s="263">
        <f t="shared" si="5"/>
        <v>1.0135135135135136</v>
      </c>
      <c r="AK30" s="263">
        <f t="shared" si="6"/>
        <v>1.0170454545454546</v>
      </c>
    </row>
    <row r="31" spans="1:37">
      <c r="A31" s="117">
        <v>25</v>
      </c>
      <c r="B31" s="152">
        <f t="shared" si="25"/>
        <v>10.427460000000004</v>
      </c>
      <c r="C31" s="118">
        <f>'degressie en km-tarief'!C31</f>
        <v>6.1338000000000026</v>
      </c>
      <c r="F31" s="153">
        <f t="shared" si="8"/>
        <v>6.258</v>
      </c>
      <c r="G31" s="153">
        <f t="shared" si="9"/>
        <v>3.6779999999999999</v>
      </c>
      <c r="H31" s="153">
        <f t="shared" si="10"/>
        <v>8.3439999999999994</v>
      </c>
      <c r="I31" s="153">
        <f t="shared" si="11"/>
        <v>4.9039999999999999</v>
      </c>
      <c r="J31" s="40">
        <f t="shared" si="23"/>
        <v>20.86</v>
      </c>
      <c r="K31" s="40">
        <f t="shared" si="24"/>
        <v>12.26</v>
      </c>
      <c r="L31" s="40"/>
      <c r="M31" s="40"/>
      <c r="N31" s="40">
        <f t="shared" si="13"/>
        <v>12.52</v>
      </c>
      <c r="O31" s="40">
        <f t="shared" si="20"/>
        <v>7.36</v>
      </c>
      <c r="P31" s="40">
        <f t="shared" si="21"/>
        <v>16.68</v>
      </c>
      <c r="Q31" s="40">
        <f t="shared" si="22"/>
        <v>9.8000000000000007</v>
      </c>
      <c r="R31" s="261">
        <f t="shared" si="14"/>
        <v>2994</v>
      </c>
      <c r="S31" s="261">
        <f t="shared" si="15"/>
        <v>1774</v>
      </c>
      <c r="T31" s="261">
        <f t="shared" si="16"/>
        <v>250</v>
      </c>
      <c r="U31" s="261">
        <f t="shared" si="17"/>
        <v>147</v>
      </c>
      <c r="V31" s="261">
        <f t="shared" si="18"/>
        <v>312</v>
      </c>
      <c r="W31" s="261">
        <f t="shared" si="19"/>
        <v>185</v>
      </c>
      <c r="X31" s="3"/>
      <c r="Y31" s="257">
        <v>2950</v>
      </c>
      <c r="Z31" s="257">
        <v>1748</v>
      </c>
      <c r="AA31" s="257">
        <v>246</v>
      </c>
      <c r="AB31" s="257">
        <v>145</v>
      </c>
      <c r="AC31" s="257">
        <v>307</v>
      </c>
      <c r="AD31" s="257">
        <v>182</v>
      </c>
      <c r="AF31" s="263">
        <f t="shared" si="1"/>
        <v>1.0149152542372881</v>
      </c>
      <c r="AG31" s="263">
        <f t="shared" si="2"/>
        <v>1.0148741418764302</v>
      </c>
      <c r="AH31" s="263">
        <f t="shared" si="3"/>
        <v>1.0162601626016261</v>
      </c>
      <c r="AI31" s="263">
        <f t="shared" si="4"/>
        <v>1.0137931034482759</v>
      </c>
      <c r="AJ31" s="263">
        <f t="shared" si="5"/>
        <v>1.0162866449511401</v>
      </c>
      <c r="AK31" s="263">
        <f t="shared" si="6"/>
        <v>1.0164835164835164</v>
      </c>
    </row>
    <row r="32" spans="1:37">
      <c r="A32" s="117">
        <v>26</v>
      </c>
      <c r="B32" s="152">
        <f t="shared" si="25"/>
        <v>10.755730000000005</v>
      </c>
      <c r="C32" s="118">
        <f>'degressie en km-tarief'!C32</f>
        <v>6.3269000000000029</v>
      </c>
      <c r="F32" s="153">
        <f t="shared" si="8"/>
        <v>6.4559999999999995</v>
      </c>
      <c r="G32" s="153">
        <f t="shared" si="9"/>
        <v>3.798</v>
      </c>
      <c r="H32" s="153">
        <f t="shared" si="10"/>
        <v>8.6080000000000005</v>
      </c>
      <c r="I32" s="153">
        <f t="shared" si="11"/>
        <v>5.0640000000000001</v>
      </c>
      <c r="J32" s="40">
        <f t="shared" si="23"/>
        <v>21.52</v>
      </c>
      <c r="K32" s="40">
        <f t="shared" si="24"/>
        <v>12.66</v>
      </c>
      <c r="L32" s="40"/>
      <c r="M32" s="40"/>
      <c r="N32" s="40">
        <f t="shared" si="13"/>
        <v>12.92</v>
      </c>
      <c r="O32" s="40">
        <f t="shared" si="20"/>
        <v>7.6</v>
      </c>
      <c r="P32" s="40">
        <f t="shared" si="21"/>
        <v>17.22</v>
      </c>
      <c r="Q32" s="40">
        <f t="shared" si="22"/>
        <v>10.119999999999999</v>
      </c>
      <c r="R32" s="261">
        <f t="shared" si="14"/>
        <v>3091</v>
      </c>
      <c r="S32" s="261">
        <f t="shared" si="15"/>
        <v>1830</v>
      </c>
      <c r="T32" s="261">
        <f t="shared" si="16"/>
        <v>258</v>
      </c>
      <c r="U32" s="261">
        <f t="shared" si="17"/>
        <v>152</v>
      </c>
      <c r="V32" s="261">
        <f t="shared" si="18"/>
        <v>323</v>
      </c>
      <c r="W32" s="261">
        <f t="shared" si="19"/>
        <v>190</v>
      </c>
      <c r="X32" s="3"/>
      <c r="Y32" s="257">
        <v>3045</v>
      </c>
      <c r="Z32" s="257">
        <v>1803</v>
      </c>
      <c r="AA32" s="257">
        <v>254</v>
      </c>
      <c r="AB32" s="257">
        <v>150</v>
      </c>
      <c r="AC32" s="257">
        <v>318</v>
      </c>
      <c r="AD32" s="257">
        <v>187</v>
      </c>
      <c r="AF32" s="263">
        <f t="shared" si="1"/>
        <v>1.0151067323481116</v>
      </c>
      <c r="AG32" s="263">
        <f t="shared" si="2"/>
        <v>1.0149750415973378</v>
      </c>
      <c r="AH32" s="263">
        <f t="shared" si="3"/>
        <v>1.015748031496063</v>
      </c>
      <c r="AI32" s="263">
        <f t="shared" si="4"/>
        <v>1.0133333333333334</v>
      </c>
      <c r="AJ32" s="263">
        <f t="shared" si="5"/>
        <v>1.0157232704402517</v>
      </c>
      <c r="AK32" s="263">
        <f t="shared" si="6"/>
        <v>1.0160427807486632</v>
      </c>
    </row>
    <row r="33" spans="1:37">
      <c r="A33" s="117">
        <v>27</v>
      </c>
      <c r="B33" s="152">
        <f t="shared" si="25"/>
        <v>11.084000000000005</v>
      </c>
      <c r="C33" s="118">
        <f>'degressie en km-tarief'!C33</f>
        <v>6.5200000000000031</v>
      </c>
      <c r="F33" s="153">
        <f t="shared" si="8"/>
        <v>6.6479999999999997</v>
      </c>
      <c r="G33" s="153">
        <f t="shared" si="9"/>
        <v>3.9119999999999995</v>
      </c>
      <c r="H33" s="153">
        <f t="shared" si="10"/>
        <v>8.8640000000000008</v>
      </c>
      <c r="I33" s="153">
        <f t="shared" si="11"/>
        <v>5.2160000000000002</v>
      </c>
      <c r="J33" s="40">
        <f t="shared" si="23"/>
        <v>22.16</v>
      </c>
      <c r="K33" s="40">
        <f t="shared" si="24"/>
        <v>13.04</v>
      </c>
      <c r="L33" s="40"/>
      <c r="M33" s="40"/>
      <c r="N33" s="40">
        <f t="shared" si="13"/>
        <v>13.3</v>
      </c>
      <c r="O33" s="40">
        <f t="shared" si="20"/>
        <v>7.82</v>
      </c>
      <c r="P33" s="40">
        <f t="shared" si="21"/>
        <v>17.72</v>
      </c>
      <c r="Q33" s="40">
        <f t="shared" si="22"/>
        <v>10.44</v>
      </c>
      <c r="R33" s="261">
        <f t="shared" si="14"/>
        <v>3202</v>
      </c>
      <c r="S33" s="261">
        <f t="shared" si="15"/>
        <v>1899</v>
      </c>
      <c r="T33" s="261">
        <f t="shared" si="16"/>
        <v>266</v>
      </c>
      <c r="U33" s="261">
        <f t="shared" si="17"/>
        <v>158</v>
      </c>
      <c r="V33" s="261">
        <f t="shared" si="18"/>
        <v>334</v>
      </c>
      <c r="W33" s="261">
        <f t="shared" si="19"/>
        <v>198</v>
      </c>
      <c r="X33" s="3"/>
      <c r="Y33" s="257">
        <v>3155</v>
      </c>
      <c r="Z33" s="257">
        <v>1871</v>
      </c>
      <c r="AA33" s="257">
        <v>262</v>
      </c>
      <c r="AB33" s="257">
        <v>156</v>
      </c>
      <c r="AC33" s="257">
        <v>329</v>
      </c>
      <c r="AD33" s="257">
        <v>195</v>
      </c>
      <c r="AF33" s="263">
        <f t="shared" si="1"/>
        <v>1.0148969889064976</v>
      </c>
      <c r="AG33" s="263">
        <f t="shared" si="2"/>
        <v>1.0149652592196687</v>
      </c>
      <c r="AH33" s="263">
        <f t="shared" si="3"/>
        <v>1.0152671755725191</v>
      </c>
      <c r="AI33" s="263">
        <f t="shared" si="4"/>
        <v>1.0128205128205128</v>
      </c>
      <c r="AJ33" s="263">
        <f t="shared" si="5"/>
        <v>1.0151975683890577</v>
      </c>
      <c r="AK33" s="263">
        <f t="shared" si="6"/>
        <v>1.0153846153846153</v>
      </c>
    </row>
    <row r="34" spans="1:37">
      <c r="A34" s="117">
        <v>28</v>
      </c>
      <c r="B34" s="152">
        <f t="shared" si="25"/>
        <v>11.412270000000005</v>
      </c>
      <c r="C34" s="118">
        <f>'degressie en km-tarief'!C34</f>
        <v>6.7131000000000034</v>
      </c>
      <c r="F34" s="153">
        <f t="shared" si="8"/>
        <v>6.8460000000000001</v>
      </c>
      <c r="G34" s="153">
        <f t="shared" si="9"/>
        <v>4.0259999999999998</v>
      </c>
      <c r="H34" s="153">
        <f t="shared" si="10"/>
        <v>9.1280000000000001</v>
      </c>
      <c r="I34" s="153">
        <f t="shared" si="11"/>
        <v>5.3680000000000003</v>
      </c>
      <c r="J34" s="40">
        <f t="shared" si="23"/>
        <v>22.82</v>
      </c>
      <c r="K34" s="40">
        <f t="shared" si="24"/>
        <v>13.42</v>
      </c>
      <c r="L34" s="40"/>
      <c r="M34" s="40"/>
      <c r="N34" s="40">
        <f t="shared" si="13"/>
        <v>13.7</v>
      </c>
      <c r="O34" s="40">
        <f t="shared" si="20"/>
        <v>8.06</v>
      </c>
      <c r="P34" s="40">
        <f t="shared" si="21"/>
        <v>18.260000000000002</v>
      </c>
      <c r="Q34" s="40">
        <f t="shared" si="22"/>
        <v>10.74</v>
      </c>
      <c r="R34" s="261">
        <f t="shared" si="14"/>
        <v>3313</v>
      </c>
      <c r="S34" s="261">
        <f t="shared" si="15"/>
        <v>1954</v>
      </c>
      <c r="T34" s="261">
        <f t="shared" si="16"/>
        <v>277</v>
      </c>
      <c r="U34" s="261">
        <f t="shared" si="17"/>
        <v>162</v>
      </c>
      <c r="V34" s="261">
        <f t="shared" si="18"/>
        <v>345</v>
      </c>
      <c r="W34" s="261">
        <f t="shared" si="19"/>
        <v>204</v>
      </c>
      <c r="X34" s="3"/>
      <c r="Y34" s="257">
        <v>3264</v>
      </c>
      <c r="Z34" s="257">
        <v>1925</v>
      </c>
      <c r="AA34" s="257">
        <v>273</v>
      </c>
      <c r="AB34" s="257">
        <v>160</v>
      </c>
      <c r="AC34" s="257">
        <v>340</v>
      </c>
      <c r="AD34" s="257">
        <v>201</v>
      </c>
      <c r="AF34" s="263">
        <f t="shared" si="1"/>
        <v>1.0150122549019607</v>
      </c>
      <c r="AG34" s="263">
        <f t="shared" si="2"/>
        <v>1.015064935064935</v>
      </c>
      <c r="AH34" s="263">
        <f t="shared" si="3"/>
        <v>1.0146520146520146</v>
      </c>
      <c r="AI34" s="263">
        <f t="shared" si="4"/>
        <v>1.0125</v>
      </c>
      <c r="AJ34" s="263">
        <f t="shared" si="5"/>
        <v>1.0147058823529411</v>
      </c>
      <c r="AK34" s="263">
        <f t="shared" si="6"/>
        <v>1.0149253731343284</v>
      </c>
    </row>
    <row r="35" spans="1:37">
      <c r="A35" s="117">
        <v>29</v>
      </c>
      <c r="B35" s="152">
        <f t="shared" si="25"/>
        <v>11.740540000000006</v>
      </c>
      <c r="C35" s="118">
        <f>'degressie en km-tarief'!C35</f>
        <v>6.9062000000000037</v>
      </c>
      <c r="F35" s="153">
        <f t="shared" si="8"/>
        <v>7.0439999999999996</v>
      </c>
      <c r="G35" s="153">
        <f t="shared" si="9"/>
        <v>4.1459999999999999</v>
      </c>
      <c r="H35" s="153">
        <f t="shared" si="10"/>
        <v>9.3920000000000012</v>
      </c>
      <c r="I35" s="153">
        <f t="shared" si="11"/>
        <v>5.5280000000000005</v>
      </c>
      <c r="J35" s="40">
        <f t="shared" si="23"/>
        <v>23.48</v>
      </c>
      <c r="K35" s="40">
        <f t="shared" si="24"/>
        <v>13.82</v>
      </c>
      <c r="L35" s="40"/>
      <c r="M35" s="40"/>
      <c r="N35" s="40">
        <f t="shared" si="13"/>
        <v>14.08</v>
      </c>
      <c r="O35" s="40">
        <f t="shared" si="20"/>
        <v>8.3000000000000007</v>
      </c>
      <c r="P35" s="40">
        <f t="shared" si="21"/>
        <v>18.78</v>
      </c>
      <c r="Q35" s="40">
        <f t="shared" si="22"/>
        <v>11.06</v>
      </c>
      <c r="R35" s="261">
        <f t="shared" si="14"/>
        <v>3424</v>
      </c>
      <c r="S35" s="261">
        <f t="shared" si="15"/>
        <v>2024</v>
      </c>
      <c r="T35" s="261">
        <f t="shared" si="16"/>
        <v>285</v>
      </c>
      <c r="U35" s="261">
        <f t="shared" si="17"/>
        <v>167</v>
      </c>
      <c r="V35" s="261">
        <f t="shared" si="18"/>
        <v>356</v>
      </c>
      <c r="W35" s="261">
        <f t="shared" si="19"/>
        <v>210</v>
      </c>
      <c r="X35" s="3"/>
      <c r="Y35" s="257">
        <v>3373</v>
      </c>
      <c r="Z35" s="257">
        <v>1994</v>
      </c>
      <c r="AA35" s="257">
        <v>281</v>
      </c>
      <c r="AB35" s="257">
        <v>165</v>
      </c>
      <c r="AC35" s="257">
        <v>351</v>
      </c>
      <c r="AD35" s="257">
        <v>207</v>
      </c>
      <c r="AF35" s="263">
        <f t="shared" si="1"/>
        <v>1.015120071153276</v>
      </c>
      <c r="AG35" s="263">
        <f t="shared" si="2"/>
        <v>1.0150451354062187</v>
      </c>
      <c r="AH35" s="263">
        <f t="shared" si="3"/>
        <v>1.0142348754448398</v>
      </c>
      <c r="AI35" s="263">
        <f t="shared" si="4"/>
        <v>1.0121212121212122</v>
      </c>
      <c r="AJ35" s="263">
        <f t="shared" si="5"/>
        <v>1.0142450142450143</v>
      </c>
      <c r="AK35" s="263">
        <f t="shared" si="6"/>
        <v>1.0144927536231885</v>
      </c>
    </row>
    <row r="36" spans="1:37">
      <c r="A36" s="117">
        <v>30</v>
      </c>
      <c r="B36" s="152">
        <f t="shared" si="25"/>
        <v>12.068810000000006</v>
      </c>
      <c r="C36" s="118">
        <f>'degressie en km-tarief'!C36</f>
        <v>7.0993000000000039</v>
      </c>
      <c r="F36" s="153">
        <f t="shared" si="8"/>
        <v>7.242</v>
      </c>
      <c r="G36" s="153">
        <f t="shared" si="9"/>
        <v>4.26</v>
      </c>
      <c r="H36" s="153">
        <f t="shared" si="10"/>
        <v>9.6560000000000006</v>
      </c>
      <c r="I36" s="153">
        <f t="shared" si="11"/>
        <v>5.68</v>
      </c>
      <c r="J36" s="40">
        <f t="shared" si="23"/>
        <v>24.14</v>
      </c>
      <c r="K36" s="40">
        <f t="shared" si="24"/>
        <v>14.2</v>
      </c>
      <c r="L36" s="40"/>
      <c r="M36" s="40"/>
      <c r="N36" s="40">
        <f t="shared" si="13"/>
        <v>14.48</v>
      </c>
      <c r="O36" s="40">
        <f t="shared" si="20"/>
        <v>8.52</v>
      </c>
      <c r="P36" s="40">
        <f t="shared" si="21"/>
        <v>19.32</v>
      </c>
      <c r="Q36" s="40">
        <f t="shared" si="22"/>
        <v>11.36</v>
      </c>
      <c r="R36" s="261">
        <f t="shared" si="14"/>
        <v>3521</v>
      </c>
      <c r="S36" s="261">
        <f t="shared" si="15"/>
        <v>2078</v>
      </c>
      <c r="T36" s="261">
        <f t="shared" si="16"/>
        <v>293</v>
      </c>
      <c r="U36" s="261">
        <f t="shared" si="17"/>
        <v>174</v>
      </c>
      <c r="V36" s="261">
        <f t="shared" si="18"/>
        <v>367</v>
      </c>
      <c r="W36" s="261">
        <f t="shared" si="19"/>
        <v>217</v>
      </c>
      <c r="X36" s="3"/>
      <c r="Y36" s="257">
        <v>3469</v>
      </c>
      <c r="Z36" s="257">
        <v>2047</v>
      </c>
      <c r="AA36" s="257">
        <v>289</v>
      </c>
      <c r="AB36" s="257">
        <v>171</v>
      </c>
      <c r="AC36" s="257">
        <v>362</v>
      </c>
      <c r="AD36" s="257">
        <v>214</v>
      </c>
      <c r="AF36" s="263">
        <f t="shared" si="1"/>
        <v>1.0149899106370712</v>
      </c>
      <c r="AG36" s="263">
        <f t="shared" si="2"/>
        <v>1.0151441133365902</v>
      </c>
      <c r="AH36" s="263">
        <f t="shared" si="3"/>
        <v>1.013840830449827</v>
      </c>
      <c r="AI36" s="263">
        <f t="shared" si="4"/>
        <v>1.0175438596491229</v>
      </c>
      <c r="AJ36" s="263">
        <f t="shared" si="5"/>
        <v>1.0138121546961325</v>
      </c>
      <c r="AK36" s="263">
        <f t="shared" si="6"/>
        <v>1.014018691588785</v>
      </c>
    </row>
    <row r="37" spans="1:37">
      <c r="A37" s="117">
        <v>31</v>
      </c>
      <c r="B37" s="152">
        <f t="shared" si="25"/>
        <v>12.397080000000006</v>
      </c>
      <c r="C37" s="118">
        <f>'degressie en km-tarief'!C37</f>
        <v>7.2924000000000042</v>
      </c>
      <c r="F37" s="153">
        <f t="shared" si="8"/>
        <v>7.4399999999999995</v>
      </c>
      <c r="G37" s="153">
        <f t="shared" si="9"/>
        <v>4.3739999999999997</v>
      </c>
      <c r="H37" s="153">
        <f t="shared" si="10"/>
        <v>9.9200000000000017</v>
      </c>
      <c r="I37" s="153">
        <f t="shared" si="11"/>
        <v>5.8320000000000007</v>
      </c>
      <c r="J37" s="40">
        <f t="shared" si="23"/>
        <v>24.8</v>
      </c>
      <c r="K37" s="40">
        <f t="shared" si="24"/>
        <v>14.58</v>
      </c>
      <c r="L37" s="40"/>
      <c r="M37" s="40"/>
      <c r="N37" s="40">
        <f t="shared" si="13"/>
        <v>14.88</v>
      </c>
      <c r="O37" s="40">
        <f t="shared" si="20"/>
        <v>8.74</v>
      </c>
      <c r="P37" s="40">
        <f t="shared" si="21"/>
        <v>19.84</v>
      </c>
      <c r="Q37" s="40">
        <f t="shared" si="22"/>
        <v>11.66</v>
      </c>
      <c r="R37" s="261">
        <f t="shared" si="14"/>
        <v>3632</v>
      </c>
      <c r="S37" s="261">
        <f t="shared" si="15"/>
        <v>2148</v>
      </c>
      <c r="T37" s="261">
        <f t="shared" si="16"/>
        <v>302</v>
      </c>
      <c r="U37" s="261">
        <f t="shared" si="17"/>
        <v>180</v>
      </c>
      <c r="V37" s="261">
        <f t="shared" si="18"/>
        <v>379</v>
      </c>
      <c r="W37" s="261">
        <f t="shared" si="19"/>
        <v>222</v>
      </c>
      <c r="X37" s="3"/>
      <c r="Y37" s="257">
        <v>3578</v>
      </c>
      <c r="Z37" s="257">
        <v>2116</v>
      </c>
      <c r="AA37" s="257">
        <v>298</v>
      </c>
      <c r="AB37" s="257">
        <v>177</v>
      </c>
      <c r="AC37" s="257">
        <v>373</v>
      </c>
      <c r="AD37" s="257">
        <v>219</v>
      </c>
      <c r="AF37" s="263">
        <f t="shared" si="1"/>
        <v>1.0150922302962548</v>
      </c>
      <c r="AG37" s="263">
        <f t="shared" si="2"/>
        <v>1.0151228733459357</v>
      </c>
      <c r="AH37" s="263">
        <f t="shared" si="3"/>
        <v>1.0134228187919463</v>
      </c>
      <c r="AI37" s="263">
        <f t="shared" si="4"/>
        <v>1.0169491525423728</v>
      </c>
      <c r="AJ37" s="263">
        <f t="shared" si="5"/>
        <v>1.0160857908847185</v>
      </c>
      <c r="AK37" s="263">
        <f t="shared" si="6"/>
        <v>1.0136986301369864</v>
      </c>
    </row>
    <row r="38" spans="1:37">
      <c r="A38" s="117">
        <v>32</v>
      </c>
      <c r="B38" s="152">
        <f t="shared" si="25"/>
        <v>12.725350000000008</v>
      </c>
      <c r="C38" s="118">
        <f>'degressie en km-tarief'!C38</f>
        <v>7.4855000000000045</v>
      </c>
      <c r="F38" s="153">
        <f t="shared" si="8"/>
        <v>7.6379999999999999</v>
      </c>
      <c r="G38" s="153">
        <f t="shared" si="9"/>
        <v>4.4939999999999998</v>
      </c>
      <c r="H38" s="153">
        <f t="shared" si="10"/>
        <v>10.184000000000001</v>
      </c>
      <c r="I38" s="153">
        <f t="shared" si="11"/>
        <v>5.9920000000000009</v>
      </c>
      <c r="J38" s="40">
        <f t="shared" si="23"/>
        <v>25.46</v>
      </c>
      <c r="K38" s="40">
        <f t="shared" si="24"/>
        <v>14.98</v>
      </c>
      <c r="L38" s="40"/>
      <c r="M38" s="40"/>
      <c r="N38" s="40">
        <f t="shared" si="13"/>
        <v>15.28</v>
      </c>
      <c r="O38" s="40">
        <f t="shared" si="20"/>
        <v>8.98</v>
      </c>
      <c r="P38" s="40">
        <f t="shared" si="21"/>
        <v>20.36</v>
      </c>
      <c r="Q38" s="40">
        <f t="shared" si="22"/>
        <v>11.98</v>
      </c>
      <c r="R38" s="261">
        <f t="shared" si="14"/>
        <v>3742</v>
      </c>
      <c r="S38" s="261">
        <f t="shared" si="15"/>
        <v>2217</v>
      </c>
      <c r="T38" s="261">
        <f t="shared" si="16"/>
        <v>312</v>
      </c>
      <c r="U38" s="261">
        <f t="shared" si="17"/>
        <v>185</v>
      </c>
      <c r="V38" s="261">
        <f t="shared" si="18"/>
        <v>390</v>
      </c>
      <c r="W38" s="261">
        <f t="shared" si="19"/>
        <v>229</v>
      </c>
      <c r="X38" s="3"/>
      <c r="Y38" s="257">
        <v>3687</v>
      </c>
      <c r="Z38" s="257">
        <v>2184</v>
      </c>
      <c r="AA38" s="257">
        <v>307</v>
      </c>
      <c r="AB38" s="257">
        <v>182</v>
      </c>
      <c r="AC38" s="257">
        <v>384</v>
      </c>
      <c r="AD38" s="257">
        <v>226</v>
      </c>
      <c r="AF38" s="263">
        <f t="shared" si="1"/>
        <v>1.0149172769189043</v>
      </c>
      <c r="AG38" s="263">
        <f t="shared" si="2"/>
        <v>1.0151098901098901</v>
      </c>
      <c r="AH38" s="263">
        <f t="shared" si="3"/>
        <v>1.0162866449511401</v>
      </c>
      <c r="AI38" s="263">
        <f t="shared" si="4"/>
        <v>1.0164835164835164</v>
      </c>
      <c r="AJ38" s="263">
        <f t="shared" si="5"/>
        <v>1.015625</v>
      </c>
      <c r="AK38" s="263">
        <f t="shared" si="6"/>
        <v>1.0132743362831858</v>
      </c>
    </row>
    <row r="39" spans="1:37">
      <c r="A39" s="117">
        <v>33</v>
      </c>
      <c r="B39" s="152">
        <f t="shared" si="25"/>
        <v>13.053620000000008</v>
      </c>
      <c r="C39" s="118">
        <f>'degressie en km-tarief'!C39</f>
        <v>7.6786000000000048</v>
      </c>
      <c r="F39" s="153">
        <f t="shared" si="8"/>
        <v>7.83</v>
      </c>
      <c r="G39" s="153">
        <f t="shared" si="9"/>
        <v>4.6079999999999997</v>
      </c>
      <c r="H39" s="153">
        <f t="shared" si="10"/>
        <v>10.440000000000001</v>
      </c>
      <c r="I39" s="153">
        <f t="shared" si="11"/>
        <v>6.1440000000000001</v>
      </c>
      <c r="J39" s="40">
        <f t="shared" si="23"/>
        <v>26.1</v>
      </c>
      <c r="K39" s="40">
        <f t="shared" si="24"/>
        <v>15.36</v>
      </c>
      <c r="L39" s="40"/>
      <c r="M39" s="40"/>
      <c r="N39" s="40">
        <f t="shared" si="13"/>
        <v>15.66</v>
      </c>
      <c r="O39" s="40">
        <f t="shared" si="20"/>
        <v>9.2200000000000006</v>
      </c>
      <c r="P39" s="40">
        <f t="shared" si="21"/>
        <v>20.88</v>
      </c>
      <c r="Q39" s="40">
        <f t="shared" si="22"/>
        <v>12.28</v>
      </c>
      <c r="R39" s="261">
        <f t="shared" si="14"/>
        <v>3812</v>
      </c>
      <c r="S39" s="261">
        <f t="shared" si="15"/>
        <v>2259</v>
      </c>
      <c r="T39" s="261">
        <f t="shared" si="16"/>
        <v>319</v>
      </c>
      <c r="U39" s="261">
        <f t="shared" si="17"/>
        <v>188</v>
      </c>
      <c r="V39" s="261">
        <f t="shared" si="18"/>
        <v>397</v>
      </c>
      <c r="W39" s="261">
        <f t="shared" si="19"/>
        <v>234</v>
      </c>
      <c r="X39" s="3"/>
      <c r="Y39" s="257">
        <v>3756</v>
      </c>
      <c r="Z39" s="257">
        <v>2226</v>
      </c>
      <c r="AA39" s="257">
        <v>314</v>
      </c>
      <c r="AB39" s="257">
        <v>185</v>
      </c>
      <c r="AC39" s="257">
        <v>391</v>
      </c>
      <c r="AD39" s="257">
        <v>231</v>
      </c>
      <c r="AF39" s="263">
        <f t="shared" si="1"/>
        <v>1.0149094781682642</v>
      </c>
      <c r="AG39" s="263">
        <f t="shared" si="2"/>
        <v>1.0148247978436657</v>
      </c>
      <c r="AH39" s="263">
        <f t="shared" si="3"/>
        <v>1.015923566878981</v>
      </c>
      <c r="AI39" s="263">
        <f t="shared" si="4"/>
        <v>1.0162162162162163</v>
      </c>
      <c r="AJ39" s="263">
        <f t="shared" si="5"/>
        <v>1.0153452685421995</v>
      </c>
      <c r="AK39" s="263">
        <f t="shared" si="6"/>
        <v>1.0129870129870129</v>
      </c>
    </row>
    <row r="40" spans="1:37" s="19" customFormat="1">
      <c r="A40" s="119">
        <v>34</v>
      </c>
      <c r="B40" s="154">
        <f t="shared" si="25"/>
        <v>13.381890000000007</v>
      </c>
      <c r="C40" s="120">
        <f>'degressie en km-tarief'!C40</f>
        <v>7.871700000000005</v>
      </c>
      <c r="D40" s="2"/>
      <c r="E40" s="2"/>
      <c r="F40" s="153">
        <f t="shared" si="8"/>
        <v>8.0280000000000005</v>
      </c>
      <c r="G40" s="153">
        <f t="shared" si="9"/>
        <v>4.7219999999999995</v>
      </c>
      <c r="H40" s="153">
        <f t="shared" si="10"/>
        <v>10.704000000000001</v>
      </c>
      <c r="I40" s="153">
        <f t="shared" si="11"/>
        <v>6.2960000000000003</v>
      </c>
      <c r="J40" s="46">
        <f t="shared" si="23"/>
        <v>26.76</v>
      </c>
      <c r="K40" s="46">
        <f t="shared" si="24"/>
        <v>15.74</v>
      </c>
      <c r="L40" s="46"/>
      <c r="M40" s="46"/>
      <c r="N40" s="46">
        <f t="shared" si="13"/>
        <v>16.059999999999999</v>
      </c>
      <c r="O40" s="46">
        <f t="shared" si="20"/>
        <v>9.44</v>
      </c>
      <c r="P40" s="46">
        <f t="shared" si="21"/>
        <v>21.4</v>
      </c>
      <c r="Q40" s="46">
        <f t="shared" si="22"/>
        <v>12.6</v>
      </c>
      <c r="R40" s="261">
        <f t="shared" si="14"/>
        <v>3923</v>
      </c>
      <c r="S40" s="261">
        <f t="shared" si="15"/>
        <v>2314</v>
      </c>
      <c r="T40" s="261">
        <f t="shared" si="16"/>
        <v>327</v>
      </c>
      <c r="U40" s="261">
        <f t="shared" si="17"/>
        <v>193</v>
      </c>
      <c r="V40" s="261">
        <f t="shared" si="18"/>
        <v>407</v>
      </c>
      <c r="W40" s="261">
        <f t="shared" si="19"/>
        <v>240</v>
      </c>
      <c r="X40" s="45"/>
      <c r="Y40" s="258">
        <v>3865</v>
      </c>
      <c r="Z40" s="258">
        <v>2280</v>
      </c>
      <c r="AA40" s="258">
        <v>322</v>
      </c>
      <c r="AB40" s="258">
        <v>190</v>
      </c>
      <c r="AC40" s="258">
        <v>401</v>
      </c>
      <c r="AD40" s="258">
        <v>236</v>
      </c>
      <c r="AF40" s="263">
        <f t="shared" si="1"/>
        <v>1.0150064683053039</v>
      </c>
      <c r="AG40" s="263">
        <f t="shared" si="2"/>
        <v>1.0149122807017543</v>
      </c>
      <c r="AH40" s="263">
        <f t="shared" si="3"/>
        <v>1.015527950310559</v>
      </c>
      <c r="AI40" s="263">
        <f t="shared" si="4"/>
        <v>1.0157894736842106</v>
      </c>
      <c r="AJ40" s="263">
        <f t="shared" si="5"/>
        <v>1.0149625935162094</v>
      </c>
      <c r="AK40" s="263">
        <f t="shared" si="6"/>
        <v>1.0169491525423728</v>
      </c>
    </row>
    <row r="41" spans="1:37">
      <c r="A41" s="4">
        <v>35</v>
      </c>
      <c r="B41" s="152">
        <f t="shared" si="25"/>
        <v>13.710160000000009</v>
      </c>
      <c r="C41" s="3">
        <f>'degressie en km-tarief'!C41</f>
        <v>8.0648000000000053</v>
      </c>
      <c r="F41" s="153">
        <f t="shared" si="8"/>
        <v>8.2260000000000009</v>
      </c>
      <c r="G41" s="153">
        <f t="shared" si="9"/>
        <v>4.8360000000000003</v>
      </c>
      <c r="H41" s="153">
        <f t="shared" si="10"/>
        <v>10.968000000000002</v>
      </c>
      <c r="I41" s="153">
        <f t="shared" si="11"/>
        <v>6.4480000000000004</v>
      </c>
      <c r="J41" s="40">
        <f t="shared" si="23"/>
        <v>27.42</v>
      </c>
      <c r="K41" s="40">
        <f t="shared" si="24"/>
        <v>16.12</v>
      </c>
      <c r="L41" s="40"/>
      <c r="M41" s="40"/>
      <c r="N41" s="40">
        <f t="shared" si="13"/>
        <v>16.46</v>
      </c>
      <c r="O41" s="40">
        <f t="shared" si="20"/>
        <v>9.68</v>
      </c>
      <c r="P41" s="40">
        <f t="shared" si="21"/>
        <v>21.94</v>
      </c>
      <c r="Q41" s="40">
        <f t="shared" si="22"/>
        <v>12.9</v>
      </c>
      <c r="R41" s="261">
        <f t="shared" si="14"/>
        <v>4020</v>
      </c>
      <c r="S41" s="261">
        <f t="shared" si="15"/>
        <v>2384</v>
      </c>
      <c r="T41" s="261">
        <f t="shared" si="16"/>
        <v>335</v>
      </c>
      <c r="U41" s="261">
        <f t="shared" si="17"/>
        <v>199</v>
      </c>
      <c r="V41" s="261">
        <f t="shared" si="18"/>
        <v>418</v>
      </c>
      <c r="W41" s="261">
        <f t="shared" si="19"/>
        <v>248</v>
      </c>
      <c r="X41" s="3"/>
      <c r="Y41" s="257">
        <v>3961</v>
      </c>
      <c r="Z41" s="257">
        <v>2349</v>
      </c>
      <c r="AA41" s="257">
        <v>330</v>
      </c>
      <c r="AB41" s="257">
        <v>196</v>
      </c>
      <c r="AC41" s="257">
        <v>412</v>
      </c>
      <c r="AD41" s="257">
        <v>244</v>
      </c>
      <c r="AF41" s="263">
        <f t="shared" si="1"/>
        <v>1.0148952284776571</v>
      </c>
      <c r="AG41" s="263">
        <f t="shared" si="2"/>
        <v>1.014899957428693</v>
      </c>
      <c r="AH41" s="263">
        <f t="shared" si="3"/>
        <v>1.0151515151515151</v>
      </c>
      <c r="AI41" s="263">
        <f t="shared" si="4"/>
        <v>1.0153061224489797</v>
      </c>
      <c r="AJ41" s="263">
        <f t="shared" si="5"/>
        <v>1.0145631067961165</v>
      </c>
      <c r="AK41" s="263">
        <f t="shared" si="6"/>
        <v>1.0163934426229508</v>
      </c>
    </row>
    <row r="42" spans="1:37">
      <c r="A42" s="4">
        <v>36</v>
      </c>
      <c r="B42" s="152">
        <f t="shared" si="25"/>
        <v>14.038430000000007</v>
      </c>
      <c r="C42" s="3">
        <f>'degressie en km-tarief'!C42</f>
        <v>8.2579000000000047</v>
      </c>
      <c r="F42" s="153">
        <f t="shared" si="8"/>
        <v>8.4239999999999995</v>
      </c>
      <c r="G42" s="153">
        <f t="shared" si="9"/>
        <v>4.9559999999999995</v>
      </c>
      <c r="H42" s="153">
        <f t="shared" si="10"/>
        <v>11.231999999999999</v>
      </c>
      <c r="I42" s="153">
        <f t="shared" si="11"/>
        <v>6.6080000000000005</v>
      </c>
      <c r="J42" s="40">
        <f t="shared" si="23"/>
        <v>28.08</v>
      </c>
      <c r="K42" s="40">
        <f t="shared" si="24"/>
        <v>16.52</v>
      </c>
      <c r="L42" s="40"/>
      <c r="M42" s="40"/>
      <c r="N42" s="40">
        <f t="shared" si="13"/>
        <v>16.84</v>
      </c>
      <c r="O42" s="40">
        <f t="shared" si="20"/>
        <v>9.92</v>
      </c>
      <c r="P42" s="40">
        <f t="shared" si="21"/>
        <v>22.46</v>
      </c>
      <c r="Q42" s="40">
        <f t="shared" si="22"/>
        <v>13.22</v>
      </c>
      <c r="R42" s="261">
        <f t="shared" si="14"/>
        <v>4131</v>
      </c>
      <c r="S42" s="261">
        <f t="shared" si="15"/>
        <v>2440</v>
      </c>
      <c r="T42" s="261">
        <f t="shared" si="16"/>
        <v>344</v>
      </c>
      <c r="U42" s="261">
        <f t="shared" si="17"/>
        <v>204</v>
      </c>
      <c r="V42" s="261">
        <f t="shared" si="18"/>
        <v>428</v>
      </c>
      <c r="W42" s="261">
        <f t="shared" si="19"/>
        <v>255</v>
      </c>
      <c r="X42" s="3"/>
      <c r="Y42" s="257">
        <v>4070</v>
      </c>
      <c r="Z42" s="257">
        <v>2404</v>
      </c>
      <c r="AA42" s="257">
        <v>339</v>
      </c>
      <c r="AB42" s="257">
        <v>201</v>
      </c>
      <c r="AC42" s="257">
        <v>422</v>
      </c>
      <c r="AD42" s="257">
        <v>251</v>
      </c>
      <c r="AF42" s="263">
        <f t="shared" si="1"/>
        <v>1.0149877149877149</v>
      </c>
      <c r="AG42" s="263">
        <f t="shared" si="2"/>
        <v>1.0149750415973378</v>
      </c>
      <c r="AH42" s="263">
        <f t="shared" si="3"/>
        <v>1.0147492625368733</v>
      </c>
      <c r="AI42" s="263">
        <f t="shared" si="4"/>
        <v>1.0149253731343284</v>
      </c>
      <c r="AJ42" s="263">
        <f t="shared" si="5"/>
        <v>1.014218009478673</v>
      </c>
      <c r="AK42" s="263">
        <f t="shared" si="6"/>
        <v>1.0159362549800797</v>
      </c>
    </row>
    <row r="43" spans="1:37">
      <c r="A43" s="4">
        <v>37</v>
      </c>
      <c r="B43" s="152">
        <f t="shared" si="25"/>
        <v>14.366700000000007</v>
      </c>
      <c r="C43" s="3">
        <f>'degressie en km-tarief'!C43</f>
        <v>8.4510000000000041</v>
      </c>
      <c r="F43" s="153">
        <f t="shared" si="8"/>
        <v>8.6219999999999999</v>
      </c>
      <c r="G43" s="153">
        <f t="shared" si="9"/>
        <v>5.0699999999999994</v>
      </c>
      <c r="H43" s="153">
        <f t="shared" si="10"/>
        <v>11.496</v>
      </c>
      <c r="I43" s="153">
        <f t="shared" si="11"/>
        <v>6.76</v>
      </c>
      <c r="J43" s="40">
        <f t="shared" si="23"/>
        <v>28.74</v>
      </c>
      <c r="K43" s="40">
        <f t="shared" si="24"/>
        <v>16.899999999999999</v>
      </c>
      <c r="L43" s="40"/>
      <c r="M43" s="40"/>
      <c r="N43" s="40">
        <f t="shared" si="13"/>
        <v>17.239999999999998</v>
      </c>
      <c r="O43" s="40">
        <f t="shared" si="20"/>
        <v>10.14</v>
      </c>
      <c r="P43" s="40">
        <f t="shared" si="21"/>
        <v>23</v>
      </c>
      <c r="Q43" s="40">
        <f t="shared" si="22"/>
        <v>13.52</v>
      </c>
      <c r="R43" s="261">
        <f t="shared" si="14"/>
        <v>4243</v>
      </c>
      <c r="S43" s="261">
        <f t="shared" si="15"/>
        <v>2510</v>
      </c>
      <c r="T43" s="261">
        <f t="shared" si="16"/>
        <v>353</v>
      </c>
      <c r="U43" s="261">
        <f t="shared" si="17"/>
        <v>209</v>
      </c>
      <c r="V43" s="261">
        <f t="shared" si="18"/>
        <v>441</v>
      </c>
      <c r="W43" s="261">
        <f t="shared" si="19"/>
        <v>260</v>
      </c>
      <c r="X43" s="3"/>
      <c r="Y43" s="257">
        <v>4180</v>
      </c>
      <c r="Z43" s="257">
        <v>2473</v>
      </c>
      <c r="AA43" s="257">
        <v>348</v>
      </c>
      <c r="AB43" s="257">
        <v>206</v>
      </c>
      <c r="AC43" s="257">
        <v>434</v>
      </c>
      <c r="AD43" s="257">
        <v>256</v>
      </c>
      <c r="AF43" s="263">
        <f t="shared" si="1"/>
        <v>1.0150717703349281</v>
      </c>
      <c r="AG43" s="263">
        <f t="shared" si="2"/>
        <v>1.0149615851192884</v>
      </c>
      <c r="AH43" s="263">
        <f t="shared" si="3"/>
        <v>1.014367816091954</v>
      </c>
      <c r="AI43" s="263">
        <f t="shared" si="4"/>
        <v>1.0145631067961165</v>
      </c>
      <c r="AJ43" s="263">
        <f t="shared" si="5"/>
        <v>1.0161290322580645</v>
      </c>
      <c r="AK43" s="263">
        <f t="shared" si="6"/>
        <v>1.015625</v>
      </c>
    </row>
    <row r="44" spans="1:37">
      <c r="A44" s="4">
        <v>38</v>
      </c>
      <c r="B44" s="152">
        <f t="shared" si="25"/>
        <v>14.694970000000005</v>
      </c>
      <c r="C44" s="3">
        <f>'degressie en km-tarief'!C44</f>
        <v>8.6441000000000034</v>
      </c>
      <c r="F44" s="153">
        <f t="shared" si="8"/>
        <v>8.8140000000000001</v>
      </c>
      <c r="G44" s="153">
        <f t="shared" si="9"/>
        <v>5.1840000000000002</v>
      </c>
      <c r="H44" s="153">
        <f t="shared" si="10"/>
        <v>11.752000000000001</v>
      </c>
      <c r="I44" s="153">
        <f t="shared" si="11"/>
        <v>6.9120000000000008</v>
      </c>
      <c r="J44" s="40">
        <f t="shared" si="23"/>
        <v>29.38</v>
      </c>
      <c r="K44" s="40">
        <f t="shared" si="24"/>
        <v>17.28</v>
      </c>
      <c r="L44" s="40"/>
      <c r="M44" s="40"/>
      <c r="N44" s="40">
        <f t="shared" si="13"/>
        <v>17.62</v>
      </c>
      <c r="O44" s="40">
        <f t="shared" si="20"/>
        <v>10.36</v>
      </c>
      <c r="P44" s="40">
        <f t="shared" si="21"/>
        <v>23.5</v>
      </c>
      <c r="Q44" s="40">
        <f t="shared" si="22"/>
        <v>13.82</v>
      </c>
      <c r="R44" s="261">
        <f t="shared" si="14"/>
        <v>4339</v>
      </c>
      <c r="S44" s="261">
        <f t="shared" si="15"/>
        <v>2565</v>
      </c>
      <c r="T44" s="261">
        <f t="shared" si="16"/>
        <v>361</v>
      </c>
      <c r="U44" s="261">
        <f t="shared" si="17"/>
        <v>214</v>
      </c>
      <c r="V44" s="261">
        <f t="shared" si="18"/>
        <v>452</v>
      </c>
      <c r="W44" s="261">
        <f t="shared" si="19"/>
        <v>266</v>
      </c>
      <c r="X44" s="3"/>
      <c r="Y44" s="257">
        <v>4275</v>
      </c>
      <c r="Z44" s="257">
        <v>2527</v>
      </c>
      <c r="AA44" s="257">
        <v>356</v>
      </c>
      <c r="AB44" s="257">
        <v>211</v>
      </c>
      <c r="AC44" s="257">
        <v>445</v>
      </c>
      <c r="AD44" s="257">
        <v>262</v>
      </c>
      <c r="AF44" s="263">
        <f t="shared" si="1"/>
        <v>1.0149707602339182</v>
      </c>
      <c r="AG44" s="263">
        <f t="shared" si="2"/>
        <v>1.0150375939849625</v>
      </c>
      <c r="AH44" s="263">
        <f t="shared" si="3"/>
        <v>1.0140449438202248</v>
      </c>
      <c r="AI44" s="263">
        <f t="shared" si="4"/>
        <v>1.014218009478673</v>
      </c>
      <c r="AJ44" s="263">
        <f t="shared" si="5"/>
        <v>1.0157303370786517</v>
      </c>
      <c r="AK44" s="263">
        <f t="shared" si="6"/>
        <v>1.0152671755725191</v>
      </c>
    </row>
    <row r="45" spans="1:37">
      <c r="A45" s="4">
        <v>39</v>
      </c>
      <c r="B45" s="152">
        <f t="shared" si="25"/>
        <v>15.023240000000005</v>
      </c>
      <c r="C45" s="3">
        <f>'degressie en km-tarief'!C45</f>
        <v>8.8372000000000028</v>
      </c>
      <c r="F45" s="153">
        <f t="shared" si="8"/>
        <v>9.0119999999999987</v>
      </c>
      <c r="G45" s="153">
        <f t="shared" si="9"/>
        <v>5.3039999999999994</v>
      </c>
      <c r="H45" s="153">
        <f t="shared" si="10"/>
        <v>12.016</v>
      </c>
      <c r="I45" s="153">
        <f t="shared" si="11"/>
        <v>7.0720000000000001</v>
      </c>
      <c r="J45" s="40">
        <f t="shared" si="23"/>
        <v>30.04</v>
      </c>
      <c r="K45" s="40">
        <f t="shared" si="24"/>
        <v>17.68</v>
      </c>
      <c r="L45" s="40"/>
      <c r="M45" s="40"/>
      <c r="N45" s="40">
        <f t="shared" si="13"/>
        <v>18.02</v>
      </c>
      <c r="O45" s="40">
        <f t="shared" si="20"/>
        <v>10.6</v>
      </c>
      <c r="P45" s="40">
        <f t="shared" si="21"/>
        <v>24.04</v>
      </c>
      <c r="Q45" s="40">
        <f t="shared" si="22"/>
        <v>14.14</v>
      </c>
      <c r="R45" s="261">
        <f t="shared" si="14"/>
        <v>4450</v>
      </c>
      <c r="S45" s="261">
        <f t="shared" si="15"/>
        <v>2633</v>
      </c>
      <c r="T45" s="261">
        <f t="shared" si="16"/>
        <v>370</v>
      </c>
      <c r="U45" s="261">
        <f t="shared" si="17"/>
        <v>219</v>
      </c>
      <c r="V45" s="261">
        <f t="shared" si="18"/>
        <v>463</v>
      </c>
      <c r="W45" s="261">
        <f t="shared" si="19"/>
        <v>273</v>
      </c>
      <c r="X45" s="3"/>
      <c r="Y45" s="257">
        <v>4384</v>
      </c>
      <c r="Z45" s="257">
        <v>2594</v>
      </c>
      <c r="AA45" s="257">
        <v>365</v>
      </c>
      <c r="AB45" s="257">
        <v>216</v>
      </c>
      <c r="AC45" s="257">
        <v>456</v>
      </c>
      <c r="AD45" s="257">
        <v>269</v>
      </c>
      <c r="AF45" s="263">
        <f t="shared" si="1"/>
        <v>1.0150547445255473</v>
      </c>
      <c r="AG45" s="263">
        <f t="shared" si="2"/>
        <v>1.015034695451041</v>
      </c>
      <c r="AH45" s="263">
        <f t="shared" si="3"/>
        <v>1.0136986301369864</v>
      </c>
      <c r="AI45" s="263">
        <f t="shared" si="4"/>
        <v>1.0138888888888888</v>
      </c>
      <c r="AJ45" s="263">
        <f t="shared" si="5"/>
        <v>1.0153508771929824</v>
      </c>
      <c r="AK45" s="263">
        <f t="shared" si="6"/>
        <v>1.0148698884758365</v>
      </c>
    </row>
    <row r="46" spans="1:37">
      <c r="A46" s="4">
        <v>40</v>
      </c>
      <c r="B46" s="152">
        <f t="shared" si="25"/>
        <v>15.351510000000003</v>
      </c>
      <c r="C46" s="3">
        <f>'degressie en km-tarief'!C46</f>
        <v>9.0303000000000022</v>
      </c>
      <c r="F46" s="153">
        <f t="shared" si="8"/>
        <v>9.2099999999999991</v>
      </c>
      <c r="G46" s="153">
        <f t="shared" si="9"/>
        <v>5.4179999999999993</v>
      </c>
      <c r="H46" s="153">
        <f t="shared" si="10"/>
        <v>12.280000000000001</v>
      </c>
      <c r="I46" s="153">
        <f t="shared" si="11"/>
        <v>7.2240000000000002</v>
      </c>
      <c r="J46" s="40">
        <f t="shared" si="23"/>
        <v>30.7</v>
      </c>
      <c r="K46" s="40">
        <f t="shared" si="24"/>
        <v>18.059999999999999</v>
      </c>
      <c r="L46" s="40"/>
      <c r="M46" s="40"/>
      <c r="N46" s="40">
        <f t="shared" si="13"/>
        <v>18.420000000000002</v>
      </c>
      <c r="O46" s="40">
        <f t="shared" si="20"/>
        <v>10.84</v>
      </c>
      <c r="P46" s="40">
        <f t="shared" si="21"/>
        <v>24.56</v>
      </c>
      <c r="Q46" s="40">
        <f t="shared" si="22"/>
        <v>14.44</v>
      </c>
      <c r="R46" s="261">
        <f t="shared" si="14"/>
        <v>4560</v>
      </c>
      <c r="S46" s="261">
        <f t="shared" si="15"/>
        <v>2690</v>
      </c>
      <c r="T46" s="261">
        <f t="shared" si="16"/>
        <v>381</v>
      </c>
      <c r="U46" s="261">
        <f t="shared" si="17"/>
        <v>224</v>
      </c>
      <c r="V46" s="261">
        <f t="shared" si="18"/>
        <v>474</v>
      </c>
      <c r="W46" s="261">
        <f t="shared" si="19"/>
        <v>280</v>
      </c>
      <c r="X46" s="3"/>
      <c r="Y46" s="257">
        <v>4493</v>
      </c>
      <c r="Z46" s="257">
        <v>2650</v>
      </c>
      <c r="AA46" s="257">
        <v>375</v>
      </c>
      <c r="AB46" s="257">
        <v>221</v>
      </c>
      <c r="AC46" s="257">
        <v>467</v>
      </c>
      <c r="AD46" s="257">
        <v>276</v>
      </c>
      <c r="AF46" s="263">
        <f t="shared" si="1"/>
        <v>1.014912085466281</v>
      </c>
      <c r="AG46" s="263">
        <f t="shared" si="2"/>
        <v>1.0150943396226415</v>
      </c>
      <c r="AH46" s="263">
        <f t="shared" si="3"/>
        <v>1.016</v>
      </c>
      <c r="AI46" s="263">
        <f t="shared" si="4"/>
        <v>1.0135746606334841</v>
      </c>
      <c r="AJ46" s="263">
        <f t="shared" si="5"/>
        <v>1.0149892933618843</v>
      </c>
      <c r="AK46" s="263">
        <f t="shared" si="6"/>
        <v>1.0144927536231885</v>
      </c>
    </row>
    <row r="47" spans="1:37">
      <c r="A47" s="4">
        <v>41</v>
      </c>
      <c r="B47" s="152">
        <f t="shared" si="25"/>
        <v>15.672886330000004</v>
      </c>
      <c r="C47" s="3">
        <f>'degressie en km-tarief'!C47</f>
        <v>9.219344900000003</v>
      </c>
      <c r="F47" s="153">
        <f t="shared" si="8"/>
        <v>9.4019999999999992</v>
      </c>
      <c r="G47" s="153">
        <f t="shared" si="9"/>
        <v>5.532</v>
      </c>
      <c r="H47" s="153">
        <f t="shared" si="10"/>
        <v>12.536000000000001</v>
      </c>
      <c r="I47" s="153">
        <f t="shared" si="11"/>
        <v>7.3760000000000012</v>
      </c>
      <c r="J47" s="40">
        <f t="shared" si="23"/>
        <v>31.34</v>
      </c>
      <c r="K47" s="40">
        <f t="shared" si="24"/>
        <v>18.440000000000001</v>
      </c>
      <c r="L47" s="40"/>
      <c r="M47" s="40"/>
      <c r="N47" s="40">
        <f t="shared" si="13"/>
        <v>18.8</v>
      </c>
      <c r="O47" s="40">
        <f t="shared" si="20"/>
        <v>11.06</v>
      </c>
      <c r="P47" s="40">
        <f t="shared" si="21"/>
        <v>25.08</v>
      </c>
      <c r="Q47" s="40">
        <f t="shared" si="22"/>
        <v>14.76</v>
      </c>
      <c r="R47" s="261">
        <f t="shared" si="14"/>
        <v>4617</v>
      </c>
      <c r="S47" s="261">
        <f t="shared" si="15"/>
        <v>2731</v>
      </c>
      <c r="T47" s="261">
        <f t="shared" si="16"/>
        <v>385</v>
      </c>
      <c r="U47" s="261">
        <f t="shared" si="17"/>
        <v>227</v>
      </c>
      <c r="V47" s="261">
        <f t="shared" si="18"/>
        <v>480</v>
      </c>
      <c r="W47" s="261">
        <f t="shared" si="19"/>
        <v>284</v>
      </c>
      <c r="X47" s="3"/>
      <c r="Y47" s="257">
        <v>4549</v>
      </c>
      <c r="Z47" s="257">
        <v>2691</v>
      </c>
      <c r="AA47" s="257">
        <v>379</v>
      </c>
      <c r="AB47" s="257">
        <v>224</v>
      </c>
      <c r="AC47" s="257">
        <v>473</v>
      </c>
      <c r="AD47" s="257">
        <v>280</v>
      </c>
      <c r="AF47" s="263">
        <f t="shared" si="1"/>
        <v>1.0149483402945703</v>
      </c>
      <c r="AG47" s="263">
        <f t="shared" si="2"/>
        <v>1.0148643626904497</v>
      </c>
      <c r="AH47" s="263">
        <f t="shared" si="3"/>
        <v>1.0158311345646438</v>
      </c>
      <c r="AI47" s="263">
        <f t="shared" si="4"/>
        <v>1.0133928571428572</v>
      </c>
      <c r="AJ47" s="263">
        <f t="shared" si="5"/>
        <v>1.014799154334038</v>
      </c>
      <c r="AK47" s="263">
        <f t="shared" si="6"/>
        <v>1.0142857142857142</v>
      </c>
    </row>
    <row r="48" spans="1:37">
      <c r="A48" s="4">
        <v>42</v>
      </c>
      <c r="B48" s="152">
        <f t="shared" si="25"/>
        <v>15.994262660000006</v>
      </c>
      <c r="C48" s="3">
        <f>'degressie en km-tarief'!C48</f>
        <v>9.4083898000000037</v>
      </c>
      <c r="F48" s="153">
        <f t="shared" si="8"/>
        <v>9.5939999999999994</v>
      </c>
      <c r="G48" s="153">
        <f t="shared" si="9"/>
        <v>5.6459999999999999</v>
      </c>
      <c r="H48" s="153">
        <f t="shared" si="10"/>
        <v>12.792000000000002</v>
      </c>
      <c r="I48" s="153">
        <f t="shared" si="11"/>
        <v>7.5280000000000005</v>
      </c>
      <c r="J48" s="40">
        <f t="shared" si="23"/>
        <v>31.98</v>
      </c>
      <c r="K48" s="40">
        <f t="shared" si="24"/>
        <v>18.82</v>
      </c>
      <c r="L48" s="40"/>
      <c r="M48" s="40"/>
      <c r="N48" s="40">
        <f t="shared" si="13"/>
        <v>19.18</v>
      </c>
      <c r="O48" s="40">
        <f t="shared" si="20"/>
        <v>11.3</v>
      </c>
      <c r="P48" s="40">
        <f t="shared" si="21"/>
        <v>25.58</v>
      </c>
      <c r="Q48" s="40">
        <f t="shared" si="22"/>
        <v>15.06</v>
      </c>
      <c r="R48" s="261">
        <f t="shared" si="14"/>
        <v>4727</v>
      </c>
      <c r="S48" s="261">
        <f t="shared" si="15"/>
        <v>2787</v>
      </c>
      <c r="T48" s="261">
        <f t="shared" si="16"/>
        <v>395</v>
      </c>
      <c r="U48" s="261">
        <f t="shared" si="17"/>
        <v>232</v>
      </c>
      <c r="V48" s="261">
        <f t="shared" si="18"/>
        <v>491</v>
      </c>
      <c r="W48" s="261">
        <f t="shared" si="19"/>
        <v>289</v>
      </c>
      <c r="X48" s="3"/>
      <c r="Y48" s="257">
        <v>4657</v>
      </c>
      <c r="Z48" s="257">
        <v>2746</v>
      </c>
      <c r="AA48" s="257">
        <v>389</v>
      </c>
      <c r="AB48" s="257">
        <v>229</v>
      </c>
      <c r="AC48" s="257">
        <v>484</v>
      </c>
      <c r="AD48" s="257">
        <v>285</v>
      </c>
      <c r="AF48" s="263">
        <f t="shared" si="1"/>
        <v>1.0150311359244149</v>
      </c>
      <c r="AG48" s="263">
        <f t="shared" si="2"/>
        <v>1.0149308084486526</v>
      </c>
      <c r="AH48" s="263">
        <f t="shared" si="3"/>
        <v>1.0154241645244215</v>
      </c>
      <c r="AI48" s="263">
        <f t="shared" si="4"/>
        <v>1.0131004366812226</v>
      </c>
      <c r="AJ48" s="263">
        <f t="shared" si="5"/>
        <v>1.0144628099173554</v>
      </c>
      <c r="AK48" s="263">
        <f t="shared" si="6"/>
        <v>1.0140350877192983</v>
      </c>
    </row>
    <row r="49" spans="1:37">
      <c r="A49" s="4">
        <v>43</v>
      </c>
      <c r="B49" s="152">
        <f t="shared" si="25"/>
        <v>16.315638990000007</v>
      </c>
      <c r="C49" s="3">
        <f>'degressie en km-tarief'!C49</f>
        <v>9.5974347000000044</v>
      </c>
      <c r="F49" s="153">
        <f t="shared" si="8"/>
        <v>9.7919999999999998</v>
      </c>
      <c r="G49" s="153">
        <f t="shared" si="9"/>
        <v>5.76</v>
      </c>
      <c r="H49" s="153">
        <f t="shared" si="10"/>
        <v>13.056000000000001</v>
      </c>
      <c r="I49" s="153">
        <f t="shared" si="11"/>
        <v>7.68</v>
      </c>
      <c r="J49" s="40">
        <f t="shared" si="23"/>
        <v>32.64</v>
      </c>
      <c r="K49" s="40">
        <f t="shared" si="24"/>
        <v>19.2</v>
      </c>
      <c r="L49" s="40"/>
      <c r="M49" s="40"/>
      <c r="N49" s="40">
        <f t="shared" si="13"/>
        <v>19.579999999999998</v>
      </c>
      <c r="O49" s="40">
        <f t="shared" si="20"/>
        <v>11.52</v>
      </c>
      <c r="P49" s="40">
        <f t="shared" si="21"/>
        <v>26.12</v>
      </c>
      <c r="Q49" s="40">
        <f t="shared" si="22"/>
        <v>15.36</v>
      </c>
      <c r="R49" s="261">
        <f t="shared" si="14"/>
        <v>4839</v>
      </c>
      <c r="S49" s="261">
        <f t="shared" si="15"/>
        <v>2856</v>
      </c>
      <c r="T49" s="261">
        <f t="shared" si="16"/>
        <v>403</v>
      </c>
      <c r="U49" s="261">
        <f t="shared" si="17"/>
        <v>238</v>
      </c>
      <c r="V49" s="261">
        <f t="shared" si="18"/>
        <v>501</v>
      </c>
      <c r="W49" s="261">
        <f t="shared" si="19"/>
        <v>297</v>
      </c>
      <c r="X49" s="3"/>
      <c r="Y49" s="257">
        <v>4767</v>
      </c>
      <c r="Z49" s="257">
        <v>2814</v>
      </c>
      <c r="AA49" s="257">
        <v>397</v>
      </c>
      <c r="AB49" s="257">
        <v>234</v>
      </c>
      <c r="AC49" s="257">
        <v>494</v>
      </c>
      <c r="AD49" s="257">
        <v>293</v>
      </c>
      <c r="AF49" s="263">
        <f t="shared" si="1"/>
        <v>1.0151038388923852</v>
      </c>
      <c r="AG49" s="263">
        <f t="shared" si="2"/>
        <v>1.0149253731343284</v>
      </c>
      <c r="AH49" s="263">
        <f t="shared" si="3"/>
        <v>1.0151133501259446</v>
      </c>
      <c r="AI49" s="263">
        <f t="shared" si="4"/>
        <v>1.017094017094017</v>
      </c>
      <c r="AJ49" s="263">
        <f t="shared" si="5"/>
        <v>1.01417004048583</v>
      </c>
      <c r="AK49" s="263">
        <f t="shared" si="6"/>
        <v>1.0136518771331058</v>
      </c>
    </row>
    <row r="50" spans="1:37">
      <c r="A50" s="4">
        <v>44</v>
      </c>
      <c r="B50" s="152">
        <f t="shared" si="25"/>
        <v>16.637015320000007</v>
      </c>
      <c r="C50" s="3">
        <f>'degressie en km-tarief'!C50</f>
        <v>9.7864796000000052</v>
      </c>
      <c r="F50" s="153">
        <f t="shared" si="8"/>
        <v>9.984</v>
      </c>
      <c r="G50" s="153">
        <f t="shared" si="9"/>
        <v>5.8739999999999997</v>
      </c>
      <c r="H50" s="153">
        <f t="shared" si="10"/>
        <v>13.312000000000001</v>
      </c>
      <c r="I50" s="153">
        <f t="shared" si="11"/>
        <v>7.8319999999999999</v>
      </c>
      <c r="J50" s="40">
        <f t="shared" si="23"/>
        <v>33.28</v>
      </c>
      <c r="K50" s="40">
        <f t="shared" si="24"/>
        <v>19.579999999999998</v>
      </c>
      <c r="L50" s="40"/>
      <c r="M50" s="40"/>
      <c r="N50" s="40">
        <f t="shared" si="13"/>
        <v>19.96</v>
      </c>
      <c r="O50" s="40">
        <f t="shared" si="20"/>
        <v>11.74</v>
      </c>
      <c r="P50" s="40">
        <f t="shared" si="21"/>
        <v>26.62</v>
      </c>
      <c r="Q50" s="40">
        <f t="shared" si="22"/>
        <v>15.66</v>
      </c>
      <c r="R50" s="261">
        <f t="shared" si="14"/>
        <v>4907</v>
      </c>
      <c r="S50" s="261">
        <f t="shared" si="15"/>
        <v>2897</v>
      </c>
      <c r="T50" s="261">
        <f t="shared" si="16"/>
        <v>408</v>
      </c>
      <c r="U50" s="261">
        <f t="shared" si="17"/>
        <v>242</v>
      </c>
      <c r="V50" s="261">
        <f t="shared" si="18"/>
        <v>509</v>
      </c>
      <c r="W50" s="261">
        <f t="shared" si="19"/>
        <v>301</v>
      </c>
      <c r="X50" s="3"/>
      <c r="Y50" s="257">
        <v>4834</v>
      </c>
      <c r="Z50" s="257">
        <v>2854</v>
      </c>
      <c r="AA50" s="257">
        <v>402</v>
      </c>
      <c r="AB50" s="257">
        <v>238</v>
      </c>
      <c r="AC50" s="257">
        <v>501</v>
      </c>
      <c r="AD50" s="257">
        <v>297</v>
      </c>
      <c r="AF50" s="263">
        <f t="shared" si="1"/>
        <v>1.0151013653289203</v>
      </c>
      <c r="AG50" s="263">
        <f t="shared" si="2"/>
        <v>1.0150665732305537</v>
      </c>
      <c r="AH50" s="263">
        <f t="shared" si="3"/>
        <v>1.0149253731343284</v>
      </c>
      <c r="AI50" s="263">
        <f t="shared" si="4"/>
        <v>1.0168067226890756</v>
      </c>
      <c r="AJ50" s="263">
        <f t="shared" si="5"/>
        <v>1.0159680638722555</v>
      </c>
      <c r="AK50" s="263">
        <f t="shared" si="6"/>
        <v>1.0134680134680134</v>
      </c>
    </row>
    <row r="51" spans="1:37">
      <c r="A51" s="4">
        <v>45</v>
      </c>
      <c r="B51" s="152">
        <f t="shared" si="25"/>
        <v>16.95839165000001</v>
      </c>
      <c r="C51" s="3">
        <f>'degressie en km-tarief'!C51</f>
        <v>9.9755245000000059</v>
      </c>
      <c r="F51" s="153">
        <f t="shared" si="8"/>
        <v>10.176</v>
      </c>
      <c r="G51" s="153">
        <f t="shared" si="9"/>
        <v>5.9880000000000004</v>
      </c>
      <c r="H51" s="153">
        <f t="shared" si="10"/>
        <v>13.568000000000001</v>
      </c>
      <c r="I51" s="153">
        <f t="shared" si="11"/>
        <v>7.9840000000000009</v>
      </c>
      <c r="J51" s="40">
        <f t="shared" si="23"/>
        <v>33.92</v>
      </c>
      <c r="K51" s="40">
        <f t="shared" si="24"/>
        <v>19.96</v>
      </c>
      <c r="L51" s="40"/>
      <c r="M51" s="40"/>
      <c r="N51" s="40">
        <f t="shared" si="13"/>
        <v>20.36</v>
      </c>
      <c r="O51" s="40">
        <f t="shared" si="20"/>
        <v>11.98</v>
      </c>
      <c r="P51" s="40">
        <f t="shared" si="21"/>
        <v>27.14</v>
      </c>
      <c r="Q51" s="40">
        <f t="shared" si="22"/>
        <v>15.96</v>
      </c>
      <c r="R51" s="261">
        <f t="shared" si="14"/>
        <v>5005</v>
      </c>
      <c r="S51" s="261">
        <f t="shared" si="15"/>
        <v>2967</v>
      </c>
      <c r="T51" s="261">
        <f t="shared" si="16"/>
        <v>417</v>
      </c>
      <c r="U51" s="261">
        <f t="shared" si="17"/>
        <v>248</v>
      </c>
      <c r="V51" s="261">
        <f t="shared" si="18"/>
        <v>522</v>
      </c>
      <c r="W51" s="261">
        <f t="shared" si="19"/>
        <v>307</v>
      </c>
      <c r="X51" s="3"/>
      <c r="Y51" s="257">
        <v>4931</v>
      </c>
      <c r="Z51" s="257">
        <v>2923</v>
      </c>
      <c r="AA51" s="257">
        <v>411</v>
      </c>
      <c r="AB51" s="257">
        <v>244</v>
      </c>
      <c r="AC51" s="257">
        <v>514</v>
      </c>
      <c r="AD51" s="257">
        <v>302</v>
      </c>
      <c r="AF51" s="263">
        <f t="shared" si="1"/>
        <v>1.0150070979517338</v>
      </c>
      <c r="AG51" s="263">
        <f t="shared" si="2"/>
        <v>1.0150530277112555</v>
      </c>
      <c r="AH51" s="263">
        <f t="shared" si="3"/>
        <v>1.0145985401459854</v>
      </c>
      <c r="AI51" s="263">
        <f t="shared" si="4"/>
        <v>1.0163934426229508</v>
      </c>
      <c r="AJ51" s="263">
        <f t="shared" si="5"/>
        <v>1.0155642023346303</v>
      </c>
      <c r="AK51" s="263">
        <f t="shared" si="6"/>
        <v>1.0165562913907285</v>
      </c>
    </row>
    <row r="52" spans="1:37">
      <c r="A52" s="4">
        <v>46</v>
      </c>
      <c r="B52" s="152">
        <f t="shared" si="25"/>
        <v>17.27976798000001</v>
      </c>
      <c r="C52" s="3">
        <f>'degressie en km-tarief'!C52</f>
        <v>10.164569400000007</v>
      </c>
      <c r="F52" s="153">
        <f t="shared" si="8"/>
        <v>10.368</v>
      </c>
      <c r="G52" s="153">
        <f t="shared" si="9"/>
        <v>6.0960000000000001</v>
      </c>
      <c r="H52" s="153">
        <f t="shared" si="10"/>
        <v>13.824000000000002</v>
      </c>
      <c r="I52" s="153">
        <f t="shared" si="11"/>
        <v>8.1280000000000001</v>
      </c>
      <c r="J52" s="40">
        <f t="shared" si="23"/>
        <v>34.56</v>
      </c>
      <c r="K52" s="40">
        <f t="shared" si="24"/>
        <v>20.32</v>
      </c>
      <c r="L52" s="40"/>
      <c r="M52" s="40"/>
      <c r="N52" s="40">
        <f t="shared" si="13"/>
        <v>20.74</v>
      </c>
      <c r="O52" s="40">
        <f t="shared" si="20"/>
        <v>12.2</v>
      </c>
      <c r="P52" s="40">
        <f t="shared" si="21"/>
        <v>27.64</v>
      </c>
      <c r="Q52" s="40">
        <f t="shared" si="22"/>
        <v>16.260000000000002</v>
      </c>
      <c r="R52" s="261">
        <f t="shared" si="14"/>
        <v>5115</v>
      </c>
      <c r="S52" s="261">
        <f t="shared" si="15"/>
        <v>3022</v>
      </c>
      <c r="T52" s="261">
        <f t="shared" si="16"/>
        <v>425</v>
      </c>
      <c r="U52" s="261">
        <f t="shared" si="17"/>
        <v>253</v>
      </c>
      <c r="V52" s="261">
        <f t="shared" si="18"/>
        <v>534</v>
      </c>
      <c r="W52" s="261">
        <f t="shared" si="19"/>
        <v>315</v>
      </c>
      <c r="X52" s="3"/>
      <c r="Y52" s="257">
        <v>5039</v>
      </c>
      <c r="Z52" s="257">
        <v>2977</v>
      </c>
      <c r="AA52" s="257">
        <v>419</v>
      </c>
      <c r="AB52" s="257">
        <v>249</v>
      </c>
      <c r="AC52" s="257">
        <v>526</v>
      </c>
      <c r="AD52" s="257">
        <v>310</v>
      </c>
      <c r="AF52" s="263">
        <f t="shared" si="1"/>
        <v>1.0150823576106369</v>
      </c>
      <c r="AG52" s="263">
        <f t="shared" si="2"/>
        <v>1.0151158884783338</v>
      </c>
      <c r="AH52" s="263">
        <f t="shared" si="3"/>
        <v>1.0143198090692125</v>
      </c>
      <c r="AI52" s="263">
        <f t="shared" si="4"/>
        <v>1.0160642570281124</v>
      </c>
      <c r="AJ52" s="263">
        <f t="shared" si="5"/>
        <v>1.0152091254752851</v>
      </c>
      <c r="AK52" s="263">
        <f t="shared" si="6"/>
        <v>1.0161290322580645</v>
      </c>
    </row>
    <row r="53" spans="1:37">
      <c r="A53" s="4">
        <v>47</v>
      </c>
      <c r="B53" s="152">
        <f t="shared" si="25"/>
        <v>17.601144310000013</v>
      </c>
      <c r="C53" s="3">
        <f>'degressie en km-tarief'!C53</f>
        <v>10.353614300000007</v>
      </c>
      <c r="F53" s="153">
        <f t="shared" si="8"/>
        <v>10.56</v>
      </c>
      <c r="G53" s="153">
        <f t="shared" si="9"/>
        <v>6.21</v>
      </c>
      <c r="H53" s="153">
        <f t="shared" si="10"/>
        <v>14.080000000000002</v>
      </c>
      <c r="I53" s="153">
        <f t="shared" si="11"/>
        <v>8.2799999999999994</v>
      </c>
      <c r="J53" s="40">
        <f t="shared" si="23"/>
        <v>35.200000000000003</v>
      </c>
      <c r="K53" s="40">
        <f t="shared" si="24"/>
        <v>20.7</v>
      </c>
      <c r="L53" s="40"/>
      <c r="M53" s="40"/>
      <c r="N53" s="40">
        <f t="shared" si="13"/>
        <v>21.12</v>
      </c>
      <c r="O53" s="40">
        <f t="shared" si="20"/>
        <v>12.42</v>
      </c>
      <c r="P53" s="40">
        <f t="shared" si="21"/>
        <v>28.16</v>
      </c>
      <c r="Q53" s="40">
        <f t="shared" si="22"/>
        <v>16.559999999999999</v>
      </c>
      <c r="R53" s="261">
        <f t="shared" si="14"/>
        <v>5185</v>
      </c>
      <c r="S53" s="261">
        <f t="shared" si="15"/>
        <v>3064</v>
      </c>
      <c r="T53" s="261">
        <f t="shared" si="16"/>
        <v>430</v>
      </c>
      <c r="U53" s="261">
        <f t="shared" si="17"/>
        <v>256</v>
      </c>
      <c r="V53" s="261">
        <f t="shared" si="18"/>
        <v>540</v>
      </c>
      <c r="W53" s="261">
        <f t="shared" si="19"/>
        <v>320</v>
      </c>
      <c r="X53" s="3"/>
      <c r="Y53" s="257">
        <v>5108</v>
      </c>
      <c r="Z53" s="257">
        <v>3019</v>
      </c>
      <c r="AA53" s="257">
        <v>424</v>
      </c>
      <c r="AB53" s="257">
        <v>252</v>
      </c>
      <c r="AC53" s="257">
        <v>532</v>
      </c>
      <c r="AD53" s="257">
        <v>315</v>
      </c>
      <c r="AF53" s="263">
        <f t="shared" si="1"/>
        <v>1.0150743931088488</v>
      </c>
      <c r="AG53" s="263">
        <f t="shared" si="2"/>
        <v>1.0149055978800927</v>
      </c>
      <c r="AH53" s="263">
        <f t="shared" si="3"/>
        <v>1.0141509433962264</v>
      </c>
      <c r="AI53" s="263">
        <f t="shared" si="4"/>
        <v>1.0158730158730158</v>
      </c>
      <c r="AJ53" s="263">
        <f t="shared" si="5"/>
        <v>1.0150375939849625</v>
      </c>
      <c r="AK53" s="263">
        <f t="shared" si="6"/>
        <v>1.0158730158730158</v>
      </c>
    </row>
    <row r="54" spans="1:37">
      <c r="A54" s="4">
        <v>48</v>
      </c>
      <c r="B54" s="152">
        <f t="shared" si="25"/>
        <v>17.922520640000013</v>
      </c>
      <c r="C54" s="3">
        <f>'degressie en km-tarief'!C54</f>
        <v>10.542659200000008</v>
      </c>
      <c r="F54" s="153">
        <f t="shared" si="8"/>
        <v>10.752000000000001</v>
      </c>
      <c r="G54" s="153">
        <f t="shared" si="9"/>
        <v>6.323999999999999</v>
      </c>
      <c r="H54" s="153">
        <f t="shared" si="10"/>
        <v>14.336000000000002</v>
      </c>
      <c r="I54" s="153">
        <f t="shared" si="11"/>
        <v>8.4320000000000004</v>
      </c>
      <c r="J54" s="40">
        <f t="shared" si="23"/>
        <v>35.840000000000003</v>
      </c>
      <c r="K54" s="40">
        <f t="shared" si="24"/>
        <v>21.08</v>
      </c>
      <c r="L54" s="40"/>
      <c r="M54" s="40"/>
      <c r="N54" s="40">
        <f t="shared" si="13"/>
        <v>21.5</v>
      </c>
      <c r="O54" s="40">
        <f t="shared" si="20"/>
        <v>12.64</v>
      </c>
      <c r="P54" s="40">
        <f t="shared" si="21"/>
        <v>28.68</v>
      </c>
      <c r="Q54" s="40">
        <f t="shared" si="22"/>
        <v>16.86</v>
      </c>
      <c r="R54" s="261">
        <f t="shared" si="14"/>
        <v>5295</v>
      </c>
      <c r="S54" s="261">
        <f t="shared" si="15"/>
        <v>3119</v>
      </c>
      <c r="T54" s="261">
        <f t="shared" si="16"/>
        <v>442</v>
      </c>
      <c r="U54" s="261">
        <f t="shared" si="17"/>
        <v>260</v>
      </c>
      <c r="V54" s="261">
        <f t="shared" si="18"/>
        <v>550</v>
      </c>
      <c r="W54" s="261">
        <f t="shared" si="19"/>
        <v>325</v>
      </c>
      <c r="X54" s="3"/>
      <c r="Y54" s="257">
        <v>5217</v>
      </c>
      <c r="Z54" s="257">
        <v>3073</v>
      </c>
      <c r="AA54" s="257">
        <v>435</v>
      </c>
      <c r="AB54" s="257">
        <v>256</v>
      </c>
      <c r="AC54" s="257">
        <v>542</v>
      </c>
      <c r="AD54" s="257">
        <v>320</v>
      </c>
      <c r="AF54" s="263">
        <f t="shared" si="1"/>
        <v>1.0149511213341</v>
      </c>
      <c r="AG54" s="263">
        <f t="shared" si="2"/>
        <v>1.0149690855841198</v>
      </c>
      <c r="AH54" s="263">
        <f t="shared" si="3"/>
        <v>1.0160919540229885</v>
      </c>
      <c r="AI54" s="263">
        <f t="shared" si="4"/>
        <v>1.015625</v>
      </c>
      <c r="AJ54" s="263">
        <f t="shared" si="5"/>
        <v>1.014760147601476</v>
      </c>
      <c r="AK54" s="263">
        <f t="shared" si="6"/>
        <v>1.015625</v>
      </c>
    </row>
    <row r="55" spans="1:37">
      <c r="A55" s="4">
        <v>49</v>
      </c>
      <c r="B55" s="152">
        <f t="shared" si="25"/>
        <v>18.243896970000016</v>
      </c>
      <c r="C55" s="3">
        <f>'degressie en km-tarief'!C55</f>
        <v>10.731704100000009</v>
      </c>
      <c r="F55" s="153">
        <f t="shared" si="8"/>
        <v>10.943999999999999</v>
      </c>
      <c r="G55" s="153">
        <f t="shared" si="9"/>
        <v>6.4379999999999997</v>
      </c>
      <c r="H55" s="153">
        <f t="shared" si="10"/>
        <v>14.591999999999999</v>
      </c>
      <c r="I55" s="153">
        <f t="shared" si="11"/>
        <v>8.5840000000000014</v>
      </c>
      <c r="J55" s="40">
        <f t="shared" si="23"/>
        <v>36.479999999999997</v>
      </c>
      <c r="K55" s="40">
        <f t="shared" si="24"/>
        <v>21.46</v>
      </c>
      <c r="L55" s="40"/>
      <c r="M55" s="40"/>
      <c r="N55" s="40">
        <f t="shared" si="13"/>
        <v>21.88</v>
      </c>
      <c r="O55" s="40">
        <f t="shared" si="20"/>
        <v>12.88</v>
      </c>
      <c r="P55" s="40">
        <f t="shared" si="21"/>
        <v>29.18</v>
      </c>
      <c r="Q55" s="40">
        <f t="shared" si="22"/>
        <v>17.16</v>
      </c>
      <c r="R55" s="261">
        <f t="shared" si="14"/>
        <v>5394</v>
      </c>
      <c r="S55" s="261">
        <f t="shared" si="15"/>
        <v>3189</v>
      </c>
      <c r="T55" s="261">
        <f t="shared" si="16"/>
        <v>450</v>
      </c>
      <c r="U55" s="261">
        <f t="shared" si="17"/>
        <v>265</v>
      </c>
      <c r="V55" s="261">
        <f t="shared" si="18"/>
        <v>561</v>
      </c>
      <c r="W55" s="261">
        <f t="shared" si="19"/>
        <v>331</v>
      </c>
      <c r="X55" s="3"/>
      <c r="Y55" s="257">
        <v>5314</v>
      </c>
      <c r="Z55" s="257">
        <v>3142</v>
      </c>
      <c r="AA55" s="257">
        <v>443</v>
      </c>
      <c r="AB55" s="257">
        <v>261</v>
      </c>
      <c r="AC55" s="257">
        <v>553</v>
      </c>
      <c r="AD55" s="257">
        <v>326</v>
      </c>
      <c r="AF55" s="263">
        <f t="shared" si="1"/>
        <v>1.0150545728264961</v>
      </c>
      <c r="AG55" s="263">
        <f t="shared" si="2"/>
        <v>1.0149586250795672</v>
      </c>
      <c r="AH55" s="263">
        <f t="shared" si="3"/>
        <v>1.0158013544018059</v>
      </c>
      <c r="AI55" s="263">
        <f t="shared" si="4"/>
        <v>1.0153256704980842</v>
      </c>
      <c r="AJ55" s="263">
        <f t="shared" si="5"/>
        <v>1.0144665461121158</v>
      </c>
      <c r="AK55" s="263">
        <f t="shared" si="6"/>
        <v>1.0153374233128833</v>
      </c>
    </row>
    <row r="56" spans="1:37">
      <c r="A56" s="4">
        <v>50</v>
      </c>
      <c r="B56" s="152">
        <f t="shared" si="25"/>
        <v>18.565273300000015</v>
      </c>
      <c r="C56" s="3">
        <f>'degressie en km-tarief'!C56</f>
        <v>10.92074900000001</v>
      </c>
      <c r="F56" s="153">
        <f t="shared" si="8"/>
        <v>11.141999999999999</v>
      </c>
      <c r="G56" s="153">
        <f t="shared" si="9"/>
        <v>6.5519999999999996</v>
      </c>
      <c r="H56" s="153">
        <f t="shared" si="10"/>
        <v>14.856000000000002</v>
      </c>
      <c r="I56" s="153">
        <f t="shared" si="11"/>
        <v>8.7360000000000007</v>
      </c>
      <c r="J56" s="40">
        <f t="shared" si="23"/>
        <v>37.14</v>
      </c>
      <c r="K56" s="40">
        <f t="shared" si="24"/>
        <v>21.84</v>
      </c>
      <c r="L56" s="40"/>
      <c r="M56" s="40"/>
      <c r="N56" s="40">
        <f t="shared" si="13"/>
        <v>22.28</v>
      </c>
      <c r="O56" s="40">
        <f t="shared" si="20"/>
        <v>13.1</v>
      </c>
      <c r="P56" s="40">
        <f t="shared" si="21"/>
        <v>29.72</v>
      </c>
      <c r="Q56" s="40">
        <f t="shared" si="22"/>
        <v>17.48</v>
      </c>
      <c r="R56" s="261">
        <f t="shared" si="14"/>
        <v>5463</v>
      </c>
      <c r="S56" s="261">
        <f t="shared" si="15"/>
        <v>3231</v>
      </c>
      <c r="T56" s="261">
        <f t="shared" si="16"/>
        <v>456</v>
      </c>
      <c r="U56" s="261">
        <f t="shared" si="17"/>
        <v>268</v>
      </c>
      <c r="V56" s="261">
        <f t="shared" si="18"/>
        <v>568</v>
      </c>
      <c r="W56" s="261">
        <f t="shared" si="19"/>
        <v>336</v>
      </c>
      <c r="X56" s="3"/>
      <c r="Y56" s="257">
        <v>5382</v>
      </c>
      <c r="Z56" s="257">
        <v>3183</v>
      </c>
      <c r="AA56" s="257">
        <v>449</v>
      </c>
      <c r="AB56" s="257">
        <v>264</v>
      </c>
      <c r="AC56" s="257">
        <v>560</v>
      </c>
      <c r="AD56" s="257">
        <v>331</v>
      </c>
      <c r="AF56" s="263">
        <f t="shared" si="1"/>
        <v>1.0150501672240804</v>
      </c>
      <c r="AG56" s="263">
        <f t="shared" si="2"/>
        <v>1.0150801131008482</v>
      </c>
      <c r="AH56" s="263">
        <f t="shared" si="3"/>
        <v>1.0155902004454342</v>
      </c>
      <c r="AI56" s="263">
        <f t="shared" si="4"/>
        <v>1.0151515151515151</v>
      </c>
      <c r="AJ56" s="263">
        <f t="shared" si="5"/>
        <v>1.0142857142857142</v>
      </c>
      <c r="AK56" s="263">
        <f t="shared" si="6"/>
        <v>1.0151057401812689</v>
      </c>
    </row>
    <row r="57" spans="1:37">
      <c r="A57" s="4">
        <v>51</v>
      </c>
      <c r="B57" s="152">
        <f t="shared" si="25"/>
        <v>18.886649630000019</v>
      </c>
      <c r="C57" s="3">
        <f>'degressie en km-tarief'!C57</f>
        <v>11.10979390000001</v>
      </c>
      <c r="F57" s="153">
        <f t="shared" si="8"/>
        <v>11.334</v>
      </c>
      <c r="G57" s="153">
        <f t="shared" si="9"/>
        <v>6.6659999999999995</v>
      </c>
      <c r="H57" s="153">
        <f t="shared" si="10"/>
        <v>15.112000000000002</v>
      </c>
      <c r="I57" s="153">
        <f t="shared" si="11"/>
        <v>8.8879999999999999</v>
      </c>
      <c r="J57" s="40">
        <f t="shared" si="23"/>
        <v>37.78</v>
      </c>
      <c r="K57" s="40">
        <f t="shared" si="24"/>
        <v>22.22</v>
      </c>
      <c r="L57" s="40"/>
      <c r="M57" s="40"/>
      <c r="N57" s="40">
        <f t="shared" si="13"/>
        <v>22.66</v>
      </c>
      <c r="O57" s="40">
        <f t="shared" si="20"/>
        <v>13.34</v>
      </c>
      <c r="P57" s="40">
        <f t="shared" si="21"/>
        <v>30.22</v>
      </c>
      <c r="Q57" s="40">
        <f t="shared" si="22"/>
        <v>17.78</v>
      </c>
      <c r="R57" s="261">
        <f t="shared" si="14"/>
        <v>5573</v>
      </c>
      <c r="S57" s="261">
        <f t="shared" si="15"/>
        <v>3300</v>
      </c>
      <c r="T57" s="261">
        <f t="shared" si="16"/>
        <v>465</v>
      </c>
      <c r="U57" s="261">
        <f t="shared" si="17"/>
        <v>276</v>
      </c>
      <c r="V57" s="261">
        <f t="shared" si="18"/>
        <v>580</v>
      </c>
      <c r="W57" s="261">
        <f t="shared" si="19"/>
        <v>342</v>
      </c>
      <c r="X57" s="3"/>
      <c r="Y57" s="257">
        <v>5491</v>
      </c>
      <c r="Z57" s="257">
        <v>3251</v>
      </c>
      <c r="AA57" s="257">
        <v>458</v>
      </c>
      <c r="AB57" s="257">
        <v>272</v>
      </c>
      <c r="AC57" s="257">
        <v>571</v>
      </c>
      <c r="AD57" s="257">
        <v>337</v>
      </c>
      <c r="AF57" s="263">
        <f t="shared" si="1"/>
        <v>1.0149335275906028</v>
      </c>
      <c r="AG57" s="263">
        <f t="shared" si="2"/>
        <v>1.0150722854506307</v>
      </c>
      <c r="AH57" s="263">
        <f t="shared" si="3"/>
        <v>1.0152838427947599</v>
      </c>
      <c r="AI57" s="263">
        <f t="shared" si="4"/>
        <v>1.0147058823529411</v>
      </c>
      <c r="AJ57" s="263">
        <f t="shared" si="5"/>
        <v>1.0157618213660244</v>
      </c>
      <c r="AK57" s="263">
        <f t="shared" si="6"/>
        <v>1.0148367952522255</v>
      </c>
    </row>
    <row r="58" spans="1:37">
      <c r="A58" s="4">
        <v>52</v>
      </c>
      <c r="B58" s="152">
        <f t="shared" si="25"/>
        <v>19.208025960000018</v>
      </c>
      <c r="C58" s="3">
        <f>'degressie en km-tarief'!C58</f>
        <v>11.298838800000011</v>
      </c>
      <c r="F58" s="153">
        <f t="shared" si="8"/>
        <v>11.526</v>
      </c>
      <c r="G58" s="153">
        <f t="shared" si="9"/>
        <v>6.78</v>
      </c>
      <c r="H58" s="153">
        <f t="shared" si="10"/>
        <v>15.368000000000002</v>
      </c>
      <c r="I58" s="153">
        <f t="shared" si="11"/>
        <v>9.0400000000000009</v>
      </c>
      <c r="J58" s="40">
        <f t="shared" si="23"/>
        <v>38.42</v>
      </c>
      <c r="K58" s="40">
        <f t="shared" si="24"/>
        <v>22.6</v>
      </c>
      <c r="L58" s="40"/>
      <c r="M58" s="40"/>
      <c r="N58" s="40">
        <f t="shared" si="13"/>
        <v>23.06</v>
      </c>
      <c r="O58" s="40">
        <f t="shared" si="20"/>
        <v>13.56</v>
      </c>
      <c r="P58" s="40">
        <f t="shared" si="21"/>
        <v>30.74</v>
      </c>
      <c r="Q58" s="40">
        <f t="shared" si="22"/>
        <v>18.079999999999998</v>
      </c>
      <c r="R58" s="261">
        <f t="shared" si="14"/>
        <v>5685</v>
      </c>
      <c r="S58" s="261">
        <f t="shared" si="15"/>
        <v>3356</v>
      </c>
      <c r="T58" s="261">
        <f t="shared" si="16"/>
        <v>474</v>
      </c>
      <c r="U58" s="261">
        <f t="shared" si="17"/>
        <v>280</v>
      </c>
      <c r="V58" s="261">
        <f t="shared" si="18"/>
        <v>592</v>
      </c>
      <c r="W58" s="261">
        <f t="shared" si="19"/>
        <v>348</v>
      </c>
      <c r="X58" s="3"/>
      <c r="Y58" s="257">
        <v>5601</v>
      </c>
      <c r="Z58" s="257">
        <v>3306</v>
      </c>
      <c r="AA58" s="257">
        <v>467</v>
      </c>
      <c r="AB58" s="257">
        <v>276</v>
      </c>
      <c r="AC58" s="257">
        <v>583</v>
      </c>
      <c r="AD58" s="257">
        <v>343</v>
      </c>
      <c r="AF58" s="263">
        <f t="shared" si="1"/>
        <v>1.0149973219068023</v>
      </c>
      <c r="AG58" s="263">
        <f t="shared" si="2"/>
        <v>1.0151240169388989</v>
      </c>
      <c r="AH58" s="263">
        <f t="shared" si="3"/>
        <v>1.0149892933618843</v>
      </c>
      <c r="AI58" s="263">
        <f t="shared" si="4"/>
        <v>1.0144927536231885</v>
      </c>
      <c r="AJ58" s="263">
        <f t="shared" si="5"/>
        <v>1.0154373927958833</v>
      </c>
      <c r="AK58" s="263">
        <f t="shared" si="6"/>
        <v>1.0145772594752187</v>
      </c>
    </row>
    <row r="59" spans="1:37">
      <c r="A59" s="4">
        <v>53</v>
      </c>
      <c r="B59" s="152">
        <f t="shared" si="25"/>
        <v>19.529402290000018</v>
      </c>
      <c r="C59" s="3">
        <f>'degressie en km-tarief'!C59</f>
        <v>11.487883700000012</v>
      </c>
      <c r="F59" s="153">
        <f t="shared" si="8"/>
        <v>11.718</v>
      </c>
      <c r="G59" s="153">
        <f t="shared" si="9"/>
        <v>6.8940000000000001</v>
      </c>
      <c r="H59" s="153">
        <f t="shared" si="10"/>
        <v>15.624000000000002</v>
      </c>
      <c r="I59" s="153">
        <f t="shared" si="11"/>
        <v>9.1920000000000002</v>
      </c>
      <c r="J59" s="40">
        <f t="shared" si="23"/>
        <v>39.06</v>
      </c>
      <c r="K59" s="40">
        <f t="shared" si="24"/>
        <v>22.98</v>
      </c>
      <c r="L59" s="40"/>
      <c r="M59" s="40"/>
      <c r="N59" s="40">
        <f t="shared" si="13"/>
        <v>23.44</v>
      </c>
      <c r="O59" s="40">
        <f t="shared" si="20"/>
        <v>13.78</v>
      </c>
      <c r="P59" s="40">
        <f t="shared" si="21"/>
        <v>31.24</v>
      </c>
      <c r="Q59" s="40">
        <f t="shared" si="22"/>
        <v>18.38</v>
      </c>
      <c r="R59" s="261">
        <f t="shared" si="14"/>
        <v>5753</v>
      </c>
      <c r="S59" s="261">
        <f t="shared" si="15"/>
        <v>3396</v>
      </c>
      <c r="T59" s="261">
        <f t="shared" si="16"/>
        <v>479</v>
      </c>
      <c r="U59" s="261">
        <f t="shared" si="17"/>
        <v>283</v>
      </c>
      <c r="V59" s="261">
        <f t="shared" si="18"/>
        <v>600</v>
      </c>
      <c r="W59" s="261">
        <f t="shared" si="19"/>
        <v>353</v>
      </c>
      <c r="X59" s="3"/>
      <c r="Y59" s="257">
        <v>5668</v>
      </c>
      <c r="Z59" s="257">
        <v>3346</v>
      </c>
      <c r="AA59" s="257">
        <v>472</v>
      </c>
      <c r="AB59" s="257">
        <v>279</v>
      </c>
      <c r="AC59" s="257">
        <v>591</v>
      </c>
      <c r="AD59" s="257">
        <v>348</v>
      </c>
      <c r="AF59" s="263">
        <f t="shared" si="1"/>
        <v>1.0149964714184898</v>
      </c>
      <c r="AG59" s="263">
        <f t="shared" si="2"/>
        <v>1.0149432157800358</v>
      </c>
      <c r="AH59" s="263">
        <f t="shared" si="3"/>
        <v>1.0148305084745763</v>
      </c>
      <c r="AI59" s="263">
        <f t="shared" si="4"/>
        <v>1.0143369175627239</v>
      </c>
      <c r="AJ59" s="263">
        <f t="shared" si="5"/>
        <v>1.015228426395939</v>
      </c>
      <c r="AK59" s="263">
        <f t="shared" si="6"/>
        <v>1.014367816091954</v>
      </c>
    </row>
    <row r="60" spans="1:37">
      <c r="A60" s="4">
        <v>54</v>
      </c>
      <c r="B60" s="152">
        <f t="shared" si="25"/>
        <v>19.850778620000021</v>
      </c>
      <c r="C60" s="3">
        <f>'degressie en km-tarief'!C60</f>
        <v>11.676928600000013</v>
      </c>
      <c r="F60" s="153">
        <f t="shared" si="8"/>
        <v>11.91</v>
      </c>
      <c r="G60" s="153">
        <f t="shared" si="9"/>
        <v>7.008</v>
      </c>
      <c r="H60" s="153">
        <f t="shared" si="10"/>
        <v>15.880000000000003</v>
      </c>
      <c r="I60" s="153">
        <f t="shared" si="11"/>
        <v>9.3439999999999994</v>
      </c>
      <c r="J60" s="40">
        <f t="shared" si="23"/>
        <v>39.700000000000003</v>
      </c>
      <c r="K60" s="40">
        <f t="shared" si="24"/>
        <v>23.36</v>
      </c>
      <c r="L60" s="40"/>
      <c r="M60" s="40"/>
      <c r="N60" s="40">
        <f t="shared" si="13"/>
        <v>23.82</v>
      </c>
      <c r="O60" s="40">
        <f t="shared" si="20"/>
        <v>14.02</v>
      </c>
      <c r="P60" s="40">
        <f t="shared" si="21"/>
        <v>31.76</v>
      </c>
      <c r="Q60" s="40">
        <f t="shared" si="22"/>
        <v>18.68</v>
      </c>
      <c r="R60" s="261">
        <f t="shared" si="14"/>
        <v>5850</v>
      </c>
      <c r="S60" s="261">
        <f t="shared" si="15"/>
        <v>3452</v>
      </c>
      <c r="T60" s="261">
        <f t="shared" si="16"/>
        <v>487</v>
      </c>
      <c r="U60" s="261">
        <f t="shared" si="17"/>
        <v>287</v>
      </c>
      <c r="V60" s="261">
        <f t="shared" si="18"/>
        <v>609</v>
      </c>
      <c r="W60" s="261">
        <f t="shared" si="19"/>
        <v>359</v>
      </c>
      <c r="X60" s="3"/>
      <c r="Y60" s="257">
        <v>5764</v>
      </c>
      <c r="Z60" s="257">
        <v>3401</v>
      </c>
      <c r="AA60" s="257">
        <v>480</v>
      </c>
      <c r="AB60" s="257">
        <v>283</v>
      </c>
      <c r="AC60" s="257">
        <v>600</v>
      </c>
      <c r="AD60" s="257">
        <v>354</v>
      </c>
      <c r="AF60" s="263">
        <f t="shared" si="1"/>
        <v>1.0149201943095072</v>
      </c>
      <c r="AG60" s="263">
        <f t="shared" si="2"/>
        <v>1.0149955895324905</v>
      </c>
      <c r="AH60" s="263">
        <f t="shared" si="3"/>
        <v>1.0145833333333334</v>
      </c>
      <c r="AI60" s="263">
        <f t="shared" si="4"/>
        <v>1.0141342756183747</v>
      </c>
      <c r="AJ60" s="263">
        <f t="shared" si="5"/>
        <v>1.0149999999999999</v>
      </c>
      <c r="AK60" s="263">
        <f t="shared" si="6"/>
        <v>1.0141242937853108</v>
      </c>
    </row>
    <row r="61" spans="1:37">
      <c r="A61" s="4">
        <v>55</v>
      </c>
      <c r="B61" s="152">
        <f t="shared" si="25"/>
        <v>20.172154950000021</v>
      </c>
      <c r="C61" s="3">
        <f>'degressie en km-tarief'!C61</f>
        <v>11.865973500000013</v>
      </c>
      <c r="F61" s="153">
        <f t="shared" si="8"/>
        <v>12.102</v>
      </c>
      <c r="G61" s="153">
        <f t="shared" si="9"/>
        <v>7.121999999999999</v>
      </c>
      <c r="H61" s="153">
        <f t="shared" si="10"/>
        <v>16.136000000000003</v>
      </c>
      <c r="I61" s="153">
        <f t="shared" si="11"/>
        <v>9.4960000000000004</v>
      </c>
      <c r="J61" s="40">
        <f t="shared" si="23"/>
        <v>40.340000000000003</v>
      </c>
      <c r="K61" s="40">
        <f t="shared" si="24"/>
        <v>23.74</v>
      </c>
      <c r="L61" s="40"/>
      <c r="M61" s="40"/>
      <c r="N61" s="40">
        <f t="shared" si="13"/>
        <v>24.2</v>
      </c>
      <c r="O61" s="40">
        <f t="shared" si="20"/>
        <v>14.24</v>
      </c>
      <c r="P61" s="40">
        <f t="shared" si="21"/>
        <v>32.28</v>
      </c>
      <c r="Q61" s="40">
        <f t="shared" si="22"/>
        <v>19</v>
      </c>
      <c r="R61" s="261">
        <f t="shared" si="14"/>
        <v>5961</v>
      </c>
      <c r="S61" s="261">
        <f t="shared" si="15"/>
        <v>3521</v>
      </c>
      <c r="T61" s="261">
        <f t="shared" si="16"/>
        <v>496</v>
      </c>
      <c r="U61" s="261">
        <f t="shared" si="17"/>
        <v>294</v>
      </c>
      <c r="V61" s="261">
        <f t="shared" si="18"/>
        <v>620</v>
      </c>
      <c r="W61" s="261">
        <f t="shared" si="19"/>
        <v>366</v>
      </c>
      <c r="X61" s="3"/>
      <c r="Y61" s="257">
        <v>5873</v>
      </c>
      <c r="Z61" s="257">
        <v>3469</v>
      </c>
      <c r="AA61" s="257">
        <v>489</v>
      </c>
      <c r="AB61" s="257">
        <v>290</v>
      </c>
      <c r="AC61" s="257">
        <v>611</v>
      </c>
      <c r="AD61" s="257">
        <v>361</v>
      </c>
      <c r="AF61" s="263">
        <f t="shared" si="1"/>
        <v>1.0149838242806062</v>
      </c>
      <c r="AG61" s="263">
        <f t="shared" si="2"/>
        <v>1.0149899106370712</v>
      </c>
      <c r="AH61" s="263">
        <f t="shared" si="3"/>
        <v>1.0143149284253579</v>
      </c>
      <c r="AI61" s="263">
        <f t="shared" si="4"/>
        <v>1.0137931034482759</v>
      </c>
      <c r="AJ61" s="263">
        <f t="shared" si="5"/>
        <v>1.0147299509001637</v>
      </c>
      <c r="AK61" s="263">
        <f t="shared" si="6"/>
        <v>1.0138504155124655</v>
      </c>
    </row>
    <row r="62" spans="1:37">
      <c r="A62" s="4">
        <v>56</v>
      </c>
      <c r="B62" s="152">
        <f t="shared" si="25"/>
        <v>20.493531280000024</v>
      </c>
      <c r="C62" s="3">
        <f>'degressie en km-tarief'!C62</f>
        <v>12.055018400000014</v>
      </c>
      <c r="F62" s="153">
        <f t="shared" si="8"/>
        <v>12.293999999999999</v>
      </c>
      <c r="G62" s="153">
        <f t="shared" si="9"/>
        <v>7.2359999999999998</v>
      </c>
      <c r="H62" s="153">
        <f t="shared" si="10"/>
        <v>16.391999999999999</v>
      </c>
      <c r="I62" s="153">
        <f t="shared" si="11"/>
        <v>9.6480000000000015</v>
      </c>
      <c r="J62" s="40">
        <f t="shared" si="23"/>
        <v>40.98</v>
      </c>
      <c r="K62" s="40">
        <f t="shared" si="24"/>
        <v>24.12</v>
      </c>
      <c r="L62" s="40"/>
      <c r="M62" s="40"/>
      <c r="N62" s="40">
        <f t="shared" si="13"/>
        <v>24.58</v>
      </c>
      <c r="O62" s="40">
        <f t="shared" si="20"/>
        <v>14.48</v>
      </c>
      <c r="P62" s="40">
        <f t="shared" si="21"/>
        <v>32.78</v>
      </c>
      <c r="Q62" s="40">
        <f t="shared" si="22"/>
        <v>19.3</v>
      </c>
      <c r="R62" s="261">
        <f t="shared" si="14"/>
        <v>6031</v>
      </c>
      <c r="S62" s="261">
        <f t="shared" si="15"/>
        <v>3563</v>
      </c>
      <c r="T62" s="261">
        <f t="shared" si="16"/>
        <v>501</v>
      </c>
      <c r="U62" s="261">
        <f t="shared" si="17"/>
        <v>297</v>
      </c>
      <c r="V62" s="261">
        <f t="shared" si="18"/>
        <v>628</v>
      </c>
      <c r="W62" s="261">
        <f t="shared" si="19"/>
        <v>370</v>
      </c>
      <c r="X62" s="3"/>
      <c r="Y62" s="257">
        <v>5942</v>
      </c>
      <c r="Z62" s="257">
        <v>3510</v>
      </c>
      <c r="AA62" s="257">
        <v>494</v>
      </c>
      <c r="AB62" s="257">
        <v>293</v>
      </c>
      <c r="AC62" s="257">
        <v>619</v>
      </c>
      <c r="AD62" s="257">
        <v>365</v>
      </c>
      <c r="AF62" s="263">
        <f t="shared" si="1"/>
        <v>1.0149781218444969</v>
      </c>
      <c r="AG62" s="263">
        <f t="shared" si="2"/>
        <v>1.0150997150997152</v>
      </c>
      <c r="AH62" s="263">
        <f t="shared" si="3"/>
        <v>1.01417004048583</v>
      </c>
      <c r="AI62" s="263">
        <f t="shared" si="4"/>
        <v>1.0136518771331058</v>
      </c>
      <c r="AJ62" s="263">
        <f t="shared" si="5"/>
        <v>1.0145395799676897</v>
      </c>
      <c r="AK62" s="263">
        <f t="shared" si="6"/>
        <v>1.0136986301369864</v>
      </c>
    </row>
    <row r="63" spans="1:37">
      <c r="A63" s="4">
        <v>57</v>
      </c>
      <c r="B63" s="152">
        <f t="shared" si="25"/>
        <v>20.814907610000024</v>
      </c>
      <c r="C63" s="3">
        <f>'degressie en km-tarief'!C63</f>
        <v>12.244063300000015</v>
      </c>
      <c r="F63" s="153">
        <f t="shared" si="8"/>
        <v>12.485999999999999</v>
      </c>
      <c r="G63" s="153">
        <f t="shared" si="9"/>
        <v>7.3439999999999994</v>
      </c>
      <c r="H63" s="153">
        <f t="shared" si="10"/>
        <v>16.648</v>
      </c>
      <c r="I63" s="153">
        <f t="shared" si="11"/>
        <v>9.7920000000000016</v>
      </c>
      <c r="J63" s="40">
        <f t="shared" si="23"/>
        <v>41.62</v>
      </c>
      <c r="K63" s="40">
        <f t="shared" si="24"/>
        <v>24.48</v>
      </c>
      <c r="L63" s="40"/>
      <c r="M63" s="40"/>
      <c r="N63" s="40">
        <f t="shared" si="13"/>
        <v>24.98</v>
      </c>
      <c r="O63" s="40">
        <f t="shared" si="20"/>
        <v>14.68</v>
      </c>
      <c r="P63" s="40">
        <f t="shared" si="21"/>
        <v>33.299999999999997</v>
      </c>
      <c r="Q63" s="40">
        <f t="shared" si="22"/>
        <v>19.579999999999998</v>
      </c>
      <c r="R63" s="261">
        <f t="shared" si="14"/>
        <v>6141</v>
      </c>
      <c r="S63" s="261">
        <f t="shared" si="15"/>
        <v>3633</v>
      </c>
      <c r="T63" s="261">
        <f t="shared" si="16"/>
        <v>512</v>
      </c>
      <c r="U63" s="261">
        <f t="shared" si="17"/>
        <v>302</v>
      </c>
      <c r="V63" s="261">
        <f t="shared" si="18"/>
        <v>638</v>
      </c>
      <c r="W63" s="261">
        <f t="shared" si="19"/>
        <v>377</v>
      </c>
      <c r="X63" s="3"/>
      <c r="Y63" s="257">
        <v>6050</v>
      </c>
      <c r="Z63" s="257">
        <v>3579</v>
      </c>
      <c r="AA63" s="257">
        <v>504</v>
      </c>
      <c r="AB63" s="257">
        <v>298</v>
      </c>
      <c r="AC63" s="257">
        <v>629</v>
      </c>
      <c r="AD63" s="257">
        <v>371</v>
      </c>
      <c r="AF63" s="263">
        <f t="shared" si="1"/>
        <v>1.0150413223140495</v>
      </c>
      <c r="AG63" s="263">
        <f t="shared" si="2"/>
        <v>1.0150880134115674</v>
      </c>
      <c r="AH63" s="263">
        <f t="shared" si="3"/>
        <v>1.0158730158730158</v>
      </c>
      <c r="AI63" s="263">
        <f t="shared" si="4"/>
        <v>1.0134228187919463</v>
      </c>
      <c r="AJ63" s="263">
        <f t="shared" si="5"/>
        <v>1.0143084260731319</v>
      </c>
      <c r="AK63" s="263">
        <f t="shared" si="6"/>
        <v>1.0161725067385445</v>
      </c>
    </row>
    <row r="64" spans="1:37">
      <c r="A64" s="4">
        <v>58</v>
      </c>
      <c r="B64" s="152">
        <f t="shared" si="25"/>
        <v>21.136283940000027</v>
      </c>
      <c r="C64" s="3">
        <f>'degressie en km-tarief'!C64</f>
        <v>12.433108200000015</v>
      </c>
      <c r="F64" s="153">
        <f t="shared" si="8"/>
        <v>12.683999999999999</v>
      </c>
      <c r="G64" s="153">
        <f t="shared" si="9"/>
        <v>7.4579999999999993</v>
      </c>
      <c r="H64" s="153">
        <f t="shared" si="10"/>
        <v>16.912000000000003</v>
      </c>
      <c r="I64" s="153">
        <f t="shared" si="11"/>
        <v>9.9440000000000008</v>
      </c>
      <c r="J64" s="40">
        <f t="shared" si="23"/>
        <v>42.28</v>
      </c>
      <c r="K64" s="40">
        <f t="shared" si="24"/>
        <v>24.86</v>
      </c>
      <c r="L64" s="40"/>
      <c r="M64" s="40"/>
      <c r="N64" s="40">
        <f t="shared" si="13"/>
        <v>25.36</v>
      </c>
      <c r="O64" s="40">
        <f t="shared" si="20"/>
        <v>14.92</v>
      </c>
      <c r="P64" s="40">
        <f t="shared" si="21"/>
        <v>33.82</v>
      </c>
      <c r="Q64" s="40">
        <f t="shared" si="22"/>
        <v>19.88</v>
      </c>
      <c r="R64" s="261">
        <f t="shared" si="14"/>
        <v>6211</v>
      </c>
      <c r="S64" s="261">
        <f t="shared" si="15"/>
        <v>3660</v>
      </c>
      <c r="T64" s="261">
        <f t="shared" si="16"/>
        <v>519</v>
      </c>
      <c r="U64" s="261">
        <f t="shared" si="17"/>
        <v>305</v>
      </c>
      <c r="V64" s="261">
        <f t="shared" si="18"/>
        <v>646</v>
      </c>
      <c r="W64" s="261">
        <f t="shared" si="19"/>
        <v>382</v>
      </c>
      <c r="X64" s="3"/>
      <c r="Y64" s="257">
        <v>6119</v>
      </c>
      <c r="Z64" s="257">
        <v>3606</v>
      </c>
      <c r="AA64" s="257">
        <v>511</v>
      </c>
      <c r="AB64" s="257">
        <v>300</v>
      </c>
      <c r="AC64" s="257">
        <v>636</v>
      </c>
      <c r="AD64" s="257">
        <v>376</v>
      </c>
      <c r="AF64" s="263">
        <f t="shared" si="1"/>
        <v>1.0150351364602059</v>
      </c>
      <c r="AG64" s="263">
        <f t="shared" si="2"/>
        <v>1.0149750415973378</v>
      </c>
      <c r="AH64" s="263">
        <f t="shared" si="3"/>
        <v>1.0156555772994129</v>
      </c>
      <c r="AI64" s="263">
        <f t="shared" si="4"/>
        <v>1.0166666666666666</v>
      </c>
      <c r="AJ64" s="263">
        <f t="shared" si="5"/>
        <v>1.0157232704402517</v>
      </c>
      <c r="AK64" s="263">
        <f t="shared" si="6"/>
        <v>1.0159574468085106</v>
      </c>
    </row>
    <row r="65" spans="1:37">
      <c r="A65" s="4">
        <v>59</v>
      </c>
      <c r="B65" s="152">
        <f t="shared" si="25"/>
        <v>21.457660270000027</v>
      </c>
      <c r="C65" s="3">
        <f>'degressie en km-tarief'!C65</f>
        <v>12.622153100000016</v>
      </c>
      <c r="F65" s="153">
        <f t="shared" si="8"/>
        <v>12.875999999999999</v>
      </c>
      <c r="G65" s="153">
        <f t="shared" si="9"/>
        <v>7.5719999999999992</v>
      </c>
      <c r="H65" s="153">
        <f t="shared" si="10"/>
        <v>17.168000000000003</v>
      </c>
      <c r="I65" s="153">
        <f t="shared" si="11"/>
        <v>10.096</v>
      </c>
      <c r="J65" s="40">
        <f t="shared" si="23"/>
        <v>42.92</v>
      </c>
      <c r="K65" s="40">
        <f t="shared" si="24"/>
        <v>25.24</v>
      </c>
      <c r="L65" s="40"/>
      <c r="M65" s="40"/>
      <c r="N65" s="40">
        <f t="shared" si="13"/>
        <v>25.76</v>
      </c>
      <c r="O65" s="40">
        <f t="shared" si="20"/>
        <v>15.14</v>
      </c>
      <c r="P65" s="40">
        <f t="shared" si="21"/>
        <v>34.340000000000003</v>
      </c>
      <c r="Q65" s="40">
        <f t="shared" si="22"/>
        <v>20.2</v>
      </c>
      <c r="R65" s="261">
        <f t="shared" si="14"/>
        <v>6321</v>
      </c>
      <c r="S65" s="261">
        <f t="shared" si="15"/>
        <v>3728</v>
      </c>
      <c r="T65" s="261">
        <f t="shared" si="16"/>
        <v>527</v>
      </c>
      <c r="U65" s="261">
        <f t="shared" si="17"/>
        <v>311</v>
      </c>
      <c r="V65" s="261">
        <f t="shared" si="18"/>
        <v>658</v>
      </c>
      <c r="W65" s="261">
        <f t="shared" si="19"/>
        <v>389</v>
      </c>
      <c r="X65" s="3"/>
      <c r="Y65" s="257">
        <v>6228</v>
      </c>
      <c r="Z65" s="257">
        <v>3673</v>
      </c>
      <c r="AA65" s="257">
        <v>519</v>
      </c>
      <c r="AB65" s="257">
        <v>306</v>
      </c>
      <c r="AC65" s="257">
        <v>648</v>
      </c>
      <c r="AD65" s="257">
        <v>383</v>
      </c>
      <c r="AF65" s="263">
        <f t="shared" si="1"/>
        <v>1.014932562620424</v>
      </c>
      <c r="AG65" s="263">
        <f t="shared" si="2"/>
        <v>1.0149741355839912</v>
      </c>
      <c r="AH65" s="263">
        <f t="shared" si="3"/>
        <v>1.0154142581888246</v>
      </c>
      <c r="AI65" s="263">
        <f t="shared" si="4"/>
        <v>1.0163398692810457</v>
      </c>
      <c r="AJ65" s="263">
        <f t="shared" si="5"/>
        <v>1.0154320987654322</v>
      </c>
      <c r="AK65" s="263">
        <f t="shared" si="6"/>
        <v>1.0156657963446476</v>
      </c>
    </row>
    <row r="66" spans="1:37">
      <c r="A66" s="4">
        <v>60</v>
      </c>
      <c r="B66" s="152">
        <f t="shared" si="25"/>
        <v>21.77903660000003</v>
      </c>
      <c r="C66" s="3">
        <f>'degressie en km-tarief'!C66</f>
        <v>12.811198000000017</v>
      </c>
      <c r="F66" s="153">
        <f t="shared" si="8"/>
        <v>13.068</v>
      </c>
      <c r="G66" s="153">
        <f t="shared" si="9"/>
        <v>7.6859999999999999</v>
      </c>
      <c r="H66" s="153">
        <f t="shared" si="10"/>
        <v>17.424000000000003</v>
      </c>
      <c r="I66" s="153">
        <f t="shared" si="11"/>
        <v>10.248000000000001</v>
      </c>
      <c r="J66" s="40">
        <f t="shared" si="23"/>
        <v>43.56</v>
      </c>
      <c r="K66" s="40">
        <f t="shared" si="24"/>
        <v>25.62</v>
      </c>
      <c r="L66" s="40"/>
      <c r="M66" s="40"/>
      <c r="N66" s="40">
        <f t="shared" si="13"/>
        <v>26.14</v>
      </c>
      <c r="O66" s="40">
        <f t="shared" si="20"/>
        <v>15.38</v>
      </c>
      <c r="P66" s="40">
        <f t="shared" si="21"/>
        <v>34.840000000000003</v>
      </c>
      <c r="Q66" s="40">
        <f t="shared" si="22"/>
        <v>20.5</v>
      </c>
      <c r="R66" s="261">
        <f t="shared" si="14"/>
        <v>6419</v>
      </c>
      <c r="S66" s="261">
        <f t="shared" si="15"/>
        <v>3785</v>
      </c>
      <c r="T66" s="261">
        <f t="shared" si="16"/>
        <v>536</v>
      </c>
      <c r="U66" s="261">
        <f t="shared" si="17"/>
        <v>316</v>
      </c>
      <c r="V66" s="261">
        <f t="shared" si="18"/>
        <v>670</v>
      </c>
      <c r="W66" s="261">
        <f t="shared" si="19"/>
        <v>395</v>
      </c>
      <c r="X66" s="3"/>
      <c r="Y66" s="257">
        <v>6324</v>
      </c>
      <c r="Z66" s="257">
        <v>3729</v>
      </c>
      <c r="AA66" s="257">
        <v>528</v>
      </c>
      <c r="AB66" s="257">
        <v>311</v>
      </c>
      <c r="AC66" s="257">
        <v>660</v>
      </c>
      <c r="AD66" s="257">
        <v>389</v>
      </c>
      <c r="AF66" s="263">
        <f t="shared" si="1"/>
        <v>1.0150221378874131</v>
      </c>
      <c r="AG66" s="263">
        <f t="shared" si="2"/>
        <v>1.0150174309466344</v>
      </c>
      <c r="AH66" s="263">
        <f t="shared" si="3"/>
        <v>1.0151515151515151</v>
      </c>
      <c r="AI66" s="263">
        <f t="shared" si="4"/>
        <v>1.0160771704180065</v>
      </c>
      <c r="AJ66" s="263">
        <f t="shared" si="5"/>
        <v>1.0151515151515151</v>
      </c>
      <c r="AK66" s="263">
        <f t="shared" si="6"/>
        <v>1.0154241645244215</v>
      </c>
    </row>
    <row r="67" spans="1:37">
      <c r="A67" s="4">
        <v>61</v>
      </c>
      <c r="B67" s="152">
        <f t="shared" si="25"/>
        <v>22.100412930000029</v>
      </c>
      <c r="C67" s="3">
        <f>'degressie en km-tarief'!C67</f>
        <v>13.000242900000018</v>
      </c>
      <c r="F67" s="153">
        <f t="shared" si="8"/>
        <v>13.26</v>
      </c>
      <c r="G67" s="153">
        <f t="shared" si="9"/>
        <v>7.8</v>
      </c>
      <c r="H67" s="153">
        <f t="shared" si="10"/>
        <v>17.680000000000003</v>
      </c>
      <c r="I67" s="153">
        <f t="shared" si="11"/>
        <v>10.4</v>
      </c>
      <c r="J67" s="40">
        <f t="shared" si="23"/>
        <v>44.2</v>
      </c>
      <c r="K67" s="40">
        <f t="shared" si="24"/>
        <v>26</v>
      </c>
      <c r="L67" s="40"/>
      <c r="M67" s="40"/>
      <c r="N67" s="40">
        <f t="shared" si="13"/>
        <v>26.52</v>
      </c>
      <c r="O67" s="40">
        <f t="shared" si="20"/>
        <v>15.6</v>
      </c>
      <c r="P67" s="40">
        <f t="shared" si="21"/>
        <v>35.36</v>
      </c>
      <c r="Q67" s="40">
        <f t="shared" si="22"/>
        <v>20.8</v>
      </c>
      <c r="R67" s="261">
        <f t="shared" si="14"/>
        <v>6489</v>
      </c>
      <c r="S67" s="261">
        <f t="shared" si="15"/>
        <v>3827</v>
      </c>
      <c r="T67" s="261">
        <f t="shared" si="16"/>
        <v>541</v>
      </c>
      <c r="U67" s="261">
        <f t="shared" si="17"/>
        <v>320</v>
      </c>
      <c r="V67" s="261">
        <f t="shared" si="18"/>
        <v>677</v>
      </c>
      <c r="W67" s="261">
        <f t="shared" si="19"/>
        <v>399</v>
      </c>
      <c r="X67" s="3"/>
      <c r="Y67" s="257">
        <v>6393</v>
      </c>
      <c r="Z67" s="257">
        <v>3770</v>
      </c>
      <c r="AA67" s="257">
        <v>533</v>
      </c>
      <c r="AB67" s="257">
        <v>315</v>
      </c>
      <c r="AC67" s="257">
        <v>667</v>
      </c>
      <c r="AD67" s="257">
        <v>393</v>
      </c>
      <c r="AF67" s="263">
        <f t="shared" si="1"/>
        <v>1.0150164242139841</v>
      </c>
      <c r="AG67" s="263">
        <f t="shared" si="2"/>
        <v>1.0151193633952256</v>
      </c>
      <c r="AH67" s="263">
        <f t="shared" si="3"/>
        <v>1.0150093808630394</v>
      </c>
      <c r="AI67" s="263">
        <f t="shared" si="4"/>
        <v>1.0158730158730158</v>
      </c>
      <c r="AJ67" s="263">
        <f t="shared" si="5"/>
        <v>1.014992503748126</v>
      </c>
      <c r="AK67" s="263">
        <f t="shared" si="6"/>
        <v>1.0152671755725191</v>
      </c>
    </row>
    <row r="68" spans="1:37">
      <c r="A68" s="4">
        <v>62</v>
      </c>
      <c r="B68" s="152">
        <f t="shared" si="25"/>
        <v>22.421789260000029</v>
      </c>
      <c r="C68" s="3">
        <f>'degressie en km-tarief'!C68</f>
        <v>13.189287800000018</v>
      </c>
      <c r="F68" s="153">
        <f t="shared" si="8"/>
        <v>13.452</v>
      </c>
      <c r="G68" s="153">
        <f t="shared" si="9"/>
        <v>7.9139999999999997</v>
      </c>
      <c r="H68" s="153">
        <f t="shared" si="10"/>
        <v>17.936000000000003</v>
      </c>
      <c r="I68" s="153">
        <f t="shared" si="11"/>
        <v>10.552</v>
      </c>
      <c r="J68" s="40">
        <f t="shared" si="23"/>
        <v>44.84</v>
      </c>
      <c r="K68" s="40">
        <f t="shared" si="24"/>
        <v>26.38</v>
      </c>
      <c r="L68" s="40"/>
      <c r="M68" s="40"/>
      <c r="N68" s="40">
        <f t="shared" si="13"/>
        <v>26.9</v>
      </c>
      <c r="O68" s="40">
        <f t="shared" si="20"/>
        <v>15.82</v>
      </c>
      <c r="P68" s="40">
        <f t="shared" si="21"/>
        <v>35.880000000000003</v>
      </c>
      <c r="Q68" s="40">
        <f t="shared" si="22"/>
        <v>21.1</v>
      </c>
      <c r="R68" s="261">
        <f t="shared" si="14"/>
        <v>6600</v>
      </c>
      <c r="S68" s="261">
        <f t="shared" si="15"/>
        <v>3897</v>
      </c>
      <c r="T68" s="261">
        <f t="shared" si="16"/>
        <v>549</v>
      </c>
      <c r="U68" s="261">
        <f t="shared" si="17"/>
        <v>325</v>
      </c>
      <c r="V68" s="261">
        <f t="shared" si="18"/>
        <v>686</v>
      </c>
      <c r="W68" s="261">
        <f t="shared" si="19"/>
        <v>405</v>
      </c>
      <c r="X68" s="3"/>
      <c r="Y68" s="257">
        <v>6502</v>
      </c>
      <c r="Z68" s="257">
        <v>3839</v>
      </c>
      <c r="AA68" s="257">
        <v>541</v>
      </c>
      <c r="AB68" s="257">
        <v>320</v>
      </c>
      <c r="AC68" s="257">
        <v>676</v>
      </c>
      <c r="AD68" s="257">
        <v>399</v>
      </c>
      <c r="AF68" s="263">
        <f t="shared" si="1"/>
        <v>1.0150722854506307</v>
      </c>
      <c r="AG68" s="263">
        <f t="shared" si="2"/>
        <v>1.0151081010679865</v>
      </c>
      <c r="AH68" s="263">
        <f t="shared" si="3"/>
        <v>1.0147874306839186</v>
      </c>
      <c r="AI68" s="263">
        <f t="shared" si="4"/>
        <v>1.015625</v>
      </c>
      <c r="AJ68" s="263">
        <f t="shared" si="5"/>
        <v>1.014792899408284</v>
      </c>
      <c r="AK68" s="263">
        <f t="shared" si="6"/>
        <v>1.0150375939849625</v>
      </c>
    </row>
    <row r="69" spans="1:37">
      <c r="A69" s="4">
        <v>63</v>
      </c>
      <c r="B69" s="152">
        <f t="shared" si="25"/>
        <v>22.743165590000032</v>
      </c>
      <c r="C69" s="3">
        <f>'degressie en km-tarief'!C69</f>
        <v>13.378332700000019</v>
      </c>
      <c r="F69" s="153">
        <f t="shared" si="8"/>
        <v>13.643999999999998</v>
      </c>
      <c r="G69" s="153">
        <f t="shared" si="9"/>
        <v>8.0280000000000005</v>
      </c>
      <c r="H69" s="153">
        <f t="shared" si="10"/>
        <v>18.192</v>
      </c>
      <c r="I69" s="153">
        <f t="shared" si="11"/>
        <v>10.704000000000001</v>
      </c>
      <c r="J69" s="40">
        <f t="shared" si="23"/>
        <v>45.48</v>
      </c>
      <c r="K69" s="40">
        <f t="shared" si="24"/>
        <v>26.76</v>
      </c>
      <c r="L69" s="40"/>
      <c r="M69" s="40"/>
      <c r="N69" s="40">
        <f t="shared" si="13"/>
        <v>27.28</v>
      </c>
      <c r="O69" s="40">
        <f t="shared" si="20"/>
        <v>16.059999999999999</v>
      </c>
      <c r="P69" s="40">
        <f t="shared" si="21"/>
        <v>36.380000000000003</v>
      </c>
      <c r="Q69" s="40">
        <f t="shared" si="22"/>
        <v>21.4</v>
      </c>
      <c r="R69" s="261">
        <f t="shared" si="14"/>
        <v>6711</v>
      </c>
      <c r="S69" s="261">
        <f t="shared" si="15"/>
        <v>3952</v>
      </c>
      <c r="T69" s="261">
        <f t="shared" si="16"/>
        <v>559</v>
      </c>
      <c r="U69" s="261">
        <f t="shared" si="17"/>
        <v>329</v>
      </c>
      <c r="V69" s="261">
        <f t="shared" si="18"/>
        <v>698</v>
      </c>
      <c r="W69" s="261">
        <f t="shared" si="19"/>
        <v>411</v>
      </c>
      <c r="X69" s="3"/>
      <c r="Y69" s="257">
        <v>6612</v>
      </c>
      <c r="Z69" s="257">
        <v>3894</v>
      </c>
      <c r="AA69" s="257">
        <v>551</v>
      </c>
      <c r="AB69" s="257">
        <v>324</v>
      </c>
      <c r="AC69" s="257">
        <v>688</v>
      </c>
      <c r="AD69" s="257">
        <v>405</v>
      </c>
      <c r="AF69" s="263">
        <f t="shared" si="1"/>
        <v>1.01497277676951</v>
      </c>
      <c r="AG69" s="263">
        <f t="shared" si="2"/>
        <v>1.0148947098099641</v>
      </c>
      <c r="AH69" s="263">
        <f t="shared" si="3"/>
        <v>1.0145190562613431</v>
      </c>
      <c r="AI69" s="263">
        <f t="shared" si="4"/>
        <v>1.0154320987654322</v>
      </c>
      <c r="AJ69" s="263">
        <f t="shared" si="5"/>
        <v>1.0145348837209303</v>
      </c>
      <c r="AK69" s="263">
        <f t="shared" si="6"/>
        <v>1.0148148148148148</v>
      </c>
    </row>
    <row r="70" spans="1:37">
      <c r="A70" s="4">
        <v>64</v>
      </c>
      <c r="B70" s="152">
        <f t="shared" si="25"/>
        <v>23.064541920000032</v>
      </c>
      <c r="C70" s="3">
        <f>'degressie en km-tarief'!C70</f>
        <v>13.56737760000002</v>
      </c>
      <c r="F70" s="153">
        <f t="shared" si="8"/>
        <v>13.835999999999999</v>
      </c>
      <c r="G70" s="153">
        <f t="shared" si="9"/>
        <v>8.1419999999999995</v>
      </c>
      <c r="H70" s="153">
        <f t="shared" si="10"/>
        <v>18.448</v>
      </c>
      <c r="I70" s="153">
        <f t="shared" si="11"/>
        <v>10.856000000000002</v>
      </c>
      <c r="J70" s="40">
        <f t="shared" si="23"/>
        <v>46.12</v>
      </c>
      <c r="K70" s="40">
        <f t="shared" si="24"/>
        <v>27.14</v>
      </c>
      <c r="L70" s="40"/>
      <c r="M70" s="40"/>
      <c r="N70" s="40">
        <f t="shared" si="13"/>
        <v>27.68</v>
      </c>
      <c r="O70" s="40">
        <f t="shared" si="20"/>
        <v>16.28</v>
      </c>
      <c r="P70" s="40">
        <f t="shared" si="21"/>
        <v>36.9</v>
      </c>
      <c r="Q70" s="40">
        <f t="shared" si="22"/>
        <v>21.72</v>
      </c>
      <c r="R70" s="261">
        <f t="shared" si="14"/>
        <v>6780</v>
      </c>
      <c r="S70" s="261">
        <f t="shared" si="15"/>
        <v>3994</v>
      </c>
      <c r="T70" s="261">
        <f t="shared" si="16"/>
        <v>564</v>
      </c>
      <c r="U70" s="261">
        <f t="shared" si="17"/>
        <v>333</v>
      </c>
      <c r="V70" s="261">
        <f t="shared" si="18"/>
        <v>704</v>
      </c>
      <c r="W70" s="261">
        <f t="shared" si="19"/>
        <v>416</v>
      </c>
      <c r="X70" s="3"/>
      <c r="Y70" s="257">
        <v>6680</v>
      </c>
      <c r="Z70" s="257">
        <v>3935</v>
      </c>
      <c r="AA70" s="257">
        <v>556</v>
      </c>
      <c r="AB70" s="257">
        <v>328</v>
      </c>
      <c r="AC70" s="257">
        <v>694</v>
      </c>
      <c r="AD70" s="257">
        <v>410</v>
      </c>
      <c r="AF70" s="263">
        <f t="shared" ref="AF70:AF133" si="26">R70/Y70</f>
        <v>1.0149700598802396</v>
      </c>
      <c r="AG70" s="263">
        <f t="shared" ref="AG70:AG133" si="27">S70/Z70</f>
        <v>1.0149936467598475</v>
      </c>
      <c r="AH70" s="263">
        <f t="shared" ref="AH70:AH133" si="28">T70/AA70</f>
        <v>1.014388489208633</v>
      </c>
      <c r="AI70" s="263">
        <f t="shared" ref="AI70:AI133" si="29">U70/AB70</f>
        <v>1.0152439024390243</v>
      </c>
      <c r="AJ70" s="263">
        <f t="shared" ref="AJ70:AJ133" si="30">V70/AC70</f>
        <v>1.0144092219020173</v>
      </c>
      <c r="AK70" s="263">
        <f t="shared" ref="AK70:AK133" si="31">W70/AD70</f>
        <v>1.0146341463414634</v>
      </c>
    </row>
    <row r="71" spans="1:37">
      <c r="A71" s="4">
        <v>65</v>
      </c>
      <c r="B71" s="152">
        <f t="shared" ref="B71:B134" si="32">C71*1.7</f>
        <v>23.385918250000035</v>
      </c>
      <c r="C71" s="3">
        <f>'degressie en km-tarief'!C71</f>
        <v>13.756422500000021</v>
      </c>
      <c r="F71" s="153">
        <f t="shared" ref="F71:F134" si="33">ROUND(B71,2)*0.6</f>
        <v>14.034000000000001</v>
      </c>
      <c r="G71" s="153">
        <f t="shared" ref="G71:G134" si="34">ROUND(C71,2)*0.6</f>
        <v>8.2560000000000002</v>
      </c>
      <c r="H71" s="153">
        <f t="shared" ref="H71:H134" si="35">ROUND(B71,2)*0.8</f>
        <v>18.712</v>
      </c>
      <c r="I71" s="153">
        <f t="shared" ref="I71:I134" si="36">ROUND(C71,2)*0.8</f>
        <v>11.008000000000001</v>
      </c>
      <c r="J71" s="40">
        <f t="shared" si="23"/>
        <v>46.78</v>
      </c>
      <c r="K71" s="40">
        <f t="shared" si="24"/>
        <v>27.52</v>
      </c>
      <c r="L71" s="40"/>
      <c r="M71" s="40"/>
      <c r="N71" s="40">
        <f t="shared" ref="N71:O134" si="37">2*ROUND(F71,2)</f>
        <v>28.06</v>
      </c>
      <c r="O71" s="40">
        <f t="shared" si="20"/>
        <v>16.52</v>
      </c>
      <c r="P71" s="40">
        <f t="shared" si="21"/>
        <v>37.42</v>
      </c>
      <c r="Q71" s="40">
        <f t="shared" si="22"/>
        <v>22.02</v>
      </c>
      <c r="R71" s="261">
        <f t="shared" ref="R71:R96" si="38">ROUND(Y71*(1+$W$1),0)</f>
        <v>6877</v>
      </c>
      <c r="S71" s="261">
        <f t="shared" ref="S71:S96" si="39">ROUND(Z71*(1+$W$1),0)</f>
        <v>4063</v>
      </c>
      <c r="T71" s="261">
        <f t="shared" ref="T71:T96" si="40">ROUND(AA71*(1+$W$1),0)</f>
        <v>571</v>
      </c>
      <c r="U71" s="261">
        <f t="shared" ref="U71:U96" si="41">ROUND(AB71*(1+$W$1),0)</f>
        <v>338</v>
      </c>
      <c r="V71" s="261">
        <f t="shared" ref="V71:V96" si="42">ROUND(AC71*(1+$W$1),0)</f>
        <v>717</v>
      </c>
      <c r="W71" s="261">
        <f t="shared" ref="W71:W96" si="43">ROUND(AD71*(1+$W$1),0)</f>
        <v>422</v>
      </c>
      <c r="X71" s="3"/>
      <c r="Y71" s="257">
        <v>6775</v>
      </c>
      <c r="Z71" s="257">
        <v>4003</v>
      </c>
      <c r="AA71" s="257">
        <v>563</v>
      </c>
      <c r="AB71" s="257">
        <v>333</v>
      </c>
      <c r="AC71" s="257">
        <v>706</v>
      </c>
      <c r="AD71" s="257">
        <v>416</v>
      </c>
      <c r="AF71" s="263">
        <f t="shared" si="26"/>
        <v>1.0150553505535056</v>
      </c>
      <c r="AG71" s="263">
        <f t="shared" si="27"/>
        <v>1.0149887584311765</v>
      </c>
      <c r="AH71" s="263">
        <f t="shared" si="28"/>
        <v>1.0142095914742451</v>
      </c>
      <c r="AI71" s="263">
        <f t="shared" si="29"/>
        <v>1.015015015015015</v>
      </c>
      <c r="AJ71" s="263">
        <f t="shared" si="30"/>
        <v>1.0155807365439093</v>
      </c>
      <c r="AK71" s="263">
        <f t="shared" si="31"/>
        <v>1.0144230769230769</v>
      </c>
    </row>
    <row r="72" spans="1:37">
      <c r="A72" s="4">
        <v>66</v>
      </c>
      <c r="B72" s="152">
        <f t="shared" si="32"/>
        <v>23.707294580000035</v>
      </c>
      <c r="C72" s="3">
        <f>'degressie en km-tarief'!C72</f>
        <v>13.945467400000021</v>
      </c>
      <c r="F72" s="153">
        <f t="shared" si="33"/>
        <v>14.226000000000001</v>
      </c>
      <c r="G72" s="153">
        <f t="shared" si="34"/>
        <v>8.3699999999999992</v>
      </c>
      <c r="H72" s="153">
        <f t="shared" si="35"/>
        <v>18.968</v>
      </c>
      <c r="I72" s="153">
        <f t="shared" si="36"/>
        <v>11.16</v>
      </c>
      <c r="J72" s="40">
        <f t="shared" si="23"/>
        <v>47.42</v>
      </c>
      <c r="K72" s="40">
        <f t="shared" si="24"/>
        <v>27.9</v>
      </c>
      <c r="L72" s="40"/>
      <c r="M72" s="40"/>
      <c r="N72" s="40">
        <f t="shared" si="37"/>
        <v>28.46</v>
      </c>
      <c r="O72" s="40">
        <f t="shared" si="37"/>
        <v>16.739999999999998</v>
      </c>
      <c r="P72" s="40">
        <f t="shared" ref="P72:P135" si="44">2*ROUND(H72,2)</f>
        <v>37.94</v>
      </c>
      <c r="Q72" s="40">
        <f t="shared" ref="Q72:Q135" si="45">2*ROUND(I72,2)</f>
        <v>22.32</v>
      </c>
      <c r="R72" s="261">
        <f t="shared" si="38"/>
        <v>6989</v>
      </c>
      <c r="S72" s="261">
        <f t="shared" si="39"/>
        <v>4118</v>
      </c>
      <c r="T72" s="261">
        <f t="shared" si="40"/>
        <v>582</v>
      </c>
      <c r="U72" s="261">
        <f t="shared" si="41"/>
        <v>343</v>
      </c>
      <c r="V72" s="261">
        <f t="shared" si="42"/>
        <v>727</v>
      </c>
      <c r="W72" s="261">
        <f t="shared" si="43"/>
        <v>427</v>
      </c>
      <c r="X72" s="3"/>
      <c r="Y72" s="257">
        <v>6886</v>
      </c>
      <c r="Z72" s="257">
        <v>4057</v>
      </c>
      <c r="AA72" s="257">
        <v>573</v>
      </c>
      <c r="AB72" s="257">
        <v>338</v>
      </c>
      <c r="AC72" s="257">
        <v>716</v>
      </c>
      <c r="AD72" s="257">
        <v>421</v>
      </c>
      <c r="AF72" s="263">
        <f t="shared" si="26"/>
        <v>1.0149578855649144</v>
      </c>
      <c r="AG72" s="263">
        <f t="shared" si="27"/>
        <v>1.0150357406950949</v>
      </c>
      <c r="AH72" s="263">
        <f t="shared" si="28"/>
        <v>1.0157068062827226</v>
      </c>
      <c r="AI72" s="263">
        <f t="shared" si="29"/>
        <v>1.014792899408284</v>
      </c>
      <c r="AJ72" s="263">
        <f t="shared" si="30"/>
        <v>1.01536312849162</v>
      </c>
      <c r="AK72" s="263">
        <f t="shared" si="31"/>
        <v>1.0142517814726841</v>
      </c>
    </row>
    <row r="73" spans="1:37">
      <c r="A73" s="4">
        <v>67</v>
      </c>
      <c r="B73" s="152">
        <f t="shared" si="32"/>
        <v>24.028670910000038</v>
      </c>
      <c r="C73" s="3">
        <f>'degressie en km-tarief'!C73</f>
        <v>14.134512300000022</v>
      </c>
      <c r="F73" s="153">
        <f t="shared" si="33"/>
        <v>14.417999999999999</v>
      </c>
      <c r="G73" s="153">
        <f t="shared" si="34"/>
        <v>8.4779999999999998</v>
      </c>
      <c r="H73" s="153">
        <f t="shared" si="35"/>
        <v>19.224000000000004</v>
      </c>
      <c r="I73" s="153">
        <f t="shared" si="36"/>
        <v>11.304000000000002</v>
      </c>
      <c r="J73" s="40">
        <f t="shared" si="23"/>
        <v>48.06</v>
      </c>
      <c r="K73" s="40">
        <f t="shared" si="24"/>
        <v>28.26</v>
      </c>
      <c r="L73" s="40"/>
      <c r="M73" s="40"/>
      <c r="N73" s="40">
        <f t="shared" si="37"/>
        <v>28.84</v>
      </c>
      <c r="O73" s="40">
        <f t="shared" si="37"/>
        <v>16.96</v>
      </c>
      <c r="P73" s="40">
        <f t="shared" si="44"/>
        <v>38.44</v>
      </c>
      <c r="Q73" s="40">
        <f t="shared" si="45"/>
        <v>22.6</v>
      </c>
      <c r="R73" s="261">
        <f t="shared" si="38"/>
        <v>6989</v>
      </c>
      <c r="S73" s="261">
        <f t="shared" si="39"/>
        <v>4133</v>
      </c>
      <c r="T73" s="261">
        <f t="shared" si="40"/>
        <v>582</v>
      </c>
      <c r="U73" s="261">
        <f t="shared" si="41"/>
        <v>344</v>
      </c>
      <c r="V73" s="261">
        <f t="shared" si="42"/>
        <v>728</v>
      </c>
      <c r="W73" s="261">
        <f t="shared" si="43"/>
        <v>428</v>
      </c>
      <c r="X73" s="3"/>
      <c r="Y73" s="257">
        <v>6886</v>
      </c>
      <c r="Z73" s="257">
        <v>4072</v>
      </c>
      <c r="AA73" s="257">
        <v>573</v>
      </c>
      <c r="AB73" s="257">
        <v>339</v>
      </c>
      <c r="AC73" s="257">
        <v>717</v>
      </c>
      <c r="AD73" s="257">
        <v>422</v>
      </c>
      <c r="AF73" s="263">
        <f t="shared" si="26"/>
        <v>1.0149578855649144</v>
      </c>
      <c r="AG73" s="263">
        <f t="shared" si="27"/>
        <v>1.0149803536345776</v>
      </c>
      <c r="AH73" s="263">
        <f t="shared" si="28"/>
        <v>1.0157068062827226</v>
      </c>
      <c r="AI73" s="263">
        <f t="shared" si="29"/>
        <v>1.0147492625368733</v>
      </c>
      <c r="AJ73" s="263">
        <f t="shared" si="30"/>
        <v>1.0153417015341701</v>
      </c>
      <c r="AK73" s="263">
        <f t="shared" si="31"/>
        <v>1.014218009478673</v>
      </c>
    </row>
    <row r="74" spans="1:37">
      <c r="A74" s="4">
        <v>68</v>
      </c>
      <c r="B74" s="152">
        <f t="shared" si="32"/>
        <v>24.350047240000038</v>
      </c>
      <c r="C74" s="3">
        <f>'degressie en km-tarief'!C74</f>
        <v>14.323557200000023</v>
      </c>
      <c r="F74" s="153">
        <f t="shared" si="33"/>
        <v>14.61</v>
      </c>
      <c r="G74" s="153">
        <f t="shared" si="34"/>
        <v>8.5920000000000005</v>
      </c>
      <c r="H74" s="153">
        <f t="shared" si="35"/>
        <v>19.480000000000004</v>
      </c>
      <c r="I74" s="153">
        <f t="shared" si="36"/>
        <v>11.456000000000001</v>
      </c>
      <c r="J74" s="40">
        <f t="shared" si="23"/>
        <v>48.7</v>
      </c>
      <c r="K74" s="40">
        <f t="shared" si="24"/>
        <v>28.64</v>
      </c>
      <c r="L74" s="40"/>
      <c r="M74" s="40"/>
      <c r="N74" s="40">
        <f t="shared" si="37"/>
        <v>29.22</v>
      </c>
      <c r="O74" s="40">
        <f t="shared" si="37"/>
        <v>17.18</v>
      </c>
      <c r="P74" s="40">
        <f t="shared" si="44"/>
        <v>38.96</v>
      </c>
      <c r="Q74" s="40">
        <f t="shared" si="45"/>
        <v>22.92</v>
      </c>
      <c r="R74" s="261">
        <f t="shared" si="38"/>
        <v>7098</v>
      </c>
      <c r="S74" s="261">
        <f t="shared" si="39"/>
        <v>4187</v>
      </c>
      <c r="T74" s="261">
        <f t="shared" si="40"/>
        <v>592</v>
      </c>
      <c r="U74" s="261">
        <f t="shared" si="41"/>
        <v>348</v>
      </c>
      <c r="V74" s="261">
        <f t="shared" si="42"/>
        <v>739</v>
      </c>
      <c r="W74" s="261">
        <f t="shared" si="43"/>
        <v>436</v>
      </c>
      <c r="X74" s="3"/>
      <c r="Y74" s="257">
        <v>6993</v>
      </c>
      <c r="Z74" s="257">
        <v>4125</v>
      </c>
      <c r="AA74" s="257">
        <v>583</v>
      </c>
      <c r="AB74" s="257">
        <v>343</v>
      </c>
      <c r="AC74" s="257">
        <v>728</v>
      </c>
      <c r="AD74" s="257">
        <v>430</v>
      </c>
      <c r="AF74" s="263">
        <f t="shared" si="26"/>
        <v>1.015015015015015</v>
      </c>
      <c r="AG74" s="263">
        <f t="shared" si="27"/>
        <v>1.0150303030303029</v>
      </c>
      <c r="AH74" s="263">
        <f t="shared" si="28"/>
        <v>1.0154373927958833</v>
      </c>
      <c r="AI74" s="263">
        <f t="shared" si="29"/>
        <v>1.0145772594752187</v>
      </c>
      <c r="AJ74" s="263">
        <f t="shared" si="30"/>
        <v>1.0151098901098901</v>
      </c>
      <c r="AK74" s="263">
        <f t="shared" si="31"/>
        <v>1.0139534883720931</v>
      </c>
    </row>
    <row r="75" spans="1:37">
      <c r="A75" s="4">
        <v>69</v>
      </c>
      <c r="B75" s="152">
        <f t="shared" si="32"/>
        <v>24.671423570000041</v>
      </c>
      <c r="C75" s="3">
        <f>'degressie en km-tarief'!C75</f>
        <v>14.512602100000024</v>
      </c>
      <c r="F75" s="153">
        <f t="shared" si="33"/>
        <v>14.802</v>
      </c>
      <c r="G75" s="153">
        <f t="shared" si="34"/>
        <v>8.7059999999999995</v>
      </c>
      <c r="H75" s="153">
        <f t="shared" si="35"/>
        <v>19.736000000000004</v>
      </c>
      <c r="I75" s="153">
        <f t="shared" si="36"/>
        <v>11.608000000000001</v>
      </c>
      <c r="J75" s="40">
        <f t="shared" ref="J75:J138" si="46">2*ROUND(B75,2)</f>
        <v>49.34</v>
      </c>
      <c r="K75" s="40">
        <f t="shared" ref="K75:K138" si="47">2*ROUND(C75,2)</f>
        <v>29.02</v>
      </c>
      <c r="L75" s="40"/>
      <c r="M75" s="40"/>
      <c r="N75" s="40">
        <f t="shared" si="37"/>
        <v>29.6</v>
      </c>
      <c r="O75" s="40">
        <f t="shared" si="37"/>
        <v>17.420000000000002</v>
      </c>
      <c r="P75" s="40">
        <f t="shared" si="44"/>
        <v>39.479999999999997</v>
      </c>
      <c r="Q75" s="40">
        <f t="shared" si="45"/>
        <v>23.22</v>
      </c>
      <c r="R75" s="261">
        <f t="shared" si="38"/>
        <v>7211</v>
      </c>
      <c r="S75" s="261">
        <f t="shared" si="39"/>
        <v>4257</v>
      </c>
      <c r="T75" s="261">
        <f t="shared" si="40"/>
        <v>602</v>
      </c>
      <c r="U75" s="261">
        <f t="shared" si="41"/>
        <v>355</v>
      </c>
      <c r="V75" s="261">
        <f t="shared" si="42"/>
        <v>751</v>
      </c>
      <c r="W75" s="261">
        <f t="shared" si="43"/>
        <v>443</v>
      </c>
      <c r="X75" s="3"/>
      <c r="Y75" s="257">
        <v>7104</v>
      </c>
      <c r="Z75" s="257">
        <v>4194</v>
      </c>
      <c r="AA75" s="257">
        <v>593</v>
      </c>
      <c r="AB75" s="257">
        <v>350</v>
      </c>
      <c r="AC75" s="257">
        <v>740</v>
      </c>
      <c r="AD75" s="257">
        <v>436</v>
      </c>
      <c r="AF75" s="263">
        <f t="shared" si="26"/>
        <v>1.0150619369369369</v>
      </c>
      <c r="AG75" s="263">
        <f t="shared" si="27"/>
        <v>1.0150214592274678</v>
      </c>
      <c r="AH75" s="263">
        <f t="shared" si="28"/>
        <v>1.0151770657672849</v>
      </c>
      <c r="AI75" s="263">
        <f t="shared" si="29"/>
        <v>1.0142857142857142</v>
      </c>
      <c r="AJ75" s="263">
        <f t="shared" si="30"/>
        <v>1.0148648648648648</v>
      </c>
      <c r="AK75" s="263">
        <f t="shared" si="31"/>
        <v>1.0160550458715596</v>
      </c>
    </row>
    <row r="76" spans="1:37">
      <c r="A76" s="4">
        <v>70</v>
      </c>
      <c r="B76" s="152">
        <f t="shared" si="32"/>
        <v>24.99279990000004</v>
      </c>
      <c r="C76" s="3">
        <f>'degressie en km-tarief'!C76</f>
        <v>14.701647000000024</v>
      </c>
      <c r="F76" s="153">
        <f t="shared" si="33"/>
        <v>14.993999999999998</v>
      </c>
      <c r="G76" s="153">
        <f t="shared" si="34"/>
        <v>8.8199999999999985</v>
      </c>
      <c r="H76" s="153">
        <f t="shared" si="35"/>
        <v>19.992000000000001</v>
      </c>
      <c r="I76" s="153">
        <f t="shared" si="36"/>
        <v>11.76</v>
      </c>
      <c r="J76" s="40">
        <f t="shared" si="46"/>
        <v>49.98</v>
      </c>
      <c r="K76" s="40">
        <f t="shared" si="47"/>
        <v>29.4</v>
      </c>
      <c r="L76" s="40"/>
      <c r="M76" s="40"/>
      <c r="N76" s="40">
        <f t="shared" si="37"/>
        <v>29.98</v>
      </c>
      <c r="O76" s="40">
        <f t="shared" si="37"/>
        <v>17.64</v>
      </c>
      <c r="P76" s="40">
        <f t="shared" si="44"/>
        <v>39.979999999999997</v>
      </c>
      <c r="Q76" s="40">
        <f t="shared" si="45"/>
        <v>23.52</v>
      </c>
      <c r="R76" s="261">
        <f t="shared" si="38"/>
        <v>7264</v>
      </c>
      <c r="S76" s="261">
        <f t="shared" si="39"/>
        <v>4283</v>
      </c>
      <c r="T76" s="261">
        <f t="shared" si="40"/>
        <v>606</v>
      </c>
      <c r="U76" s="261">
        <f t="shared" si="41"/>
        <v>357</v>
      </c>
      <c r="V76" s="261">
        <f t="shared" si="42"/>
        <v>756</v>
      </c>
      <c r="W76" s="261">
        <f t="shared" si="43"/>
        <v>446</v>
      </c>
      <c r="X76" s="3"/>
      <c r="Y76" s="257">
        <v>7157</v>
      </c>
      <c r="Z76" s="257">
        <v>4220</v>
      </c>
      <c r="AA76" s="257">
        <v>597</v>
      </c>
      <c r="AB76" s="257">
        <v>352</v>
      </c>
      <c r="AC76" s="257">
        <v>745</v>
      </c>
      <c r="AD76" s="257">
        <v>439</v>
      </c>
      <c r="AF76" s="263">
        <f t="shared" si="26"/>
        <v>1.0149503982115411</v>
      </c>
      <c r="AG76" s="263">
        <f t="shared" si="27"/>
        <v>1.0149289099526067</v>
      </c>
      <c r="AH76" s="263">
        <f t="shared" si="28"/>
        <v>1.0150753768844221</v>
      </c>
      <c r="AI76" s="263">
        <f t="shared" si="29"/>
        <v>1.0142045454545454</v>
      </c>
      <c r="AJ76" s="263">
        <f t="shared" si="30"/>
        <v>1.0147651006711409</v>
      </c>
      <c r="AK76" s="263">
        <f t="shared" si="31"/>
        <v>1.0159453302961277</v>
      </c>
    </row>
    <row r="77" spans="1:37">
      <c r="A77" s="4">
        <v>71</v>
      </c>
      <c r="B77" s="152">
        <f t="shared" si="32"/>
        <v>25.314176230000044</v>
      </c>
      <c r="C77" s="3">
        <f>'degressie en km-tarief'!C77</f>
        <v>14.890691900000025</v>
      </c>
      <c r="F77" s="153">
        <f t="shared" si="33"/>
        <v>15.185999999999998</v>
      </c>
      <c r="G77" s="153">
        <f t="shared" si="34"/>
        <v>8.9339999999999993</v>
      </c>
      <c r="H77" s="153">
        <f t="shared" si="35"/>
        <v>20.248000000000001</v>
      </c>
      <c r="I77" s="153">
        <f t="shared" si="36"/>
        <v>11.912000000000001</v>
      </c>
      <c r="J77" s="40">
        <f t="shared" si="46"/>
        <v>50.62</v>
      </c>
      <c r="K77" s="40">
        <f t="shared" si="47"/>
        <v>29.78</v>
      </c>
      <c r="L77" s="40"/>
      <c r="M77" s="40"/>
      <c r="N77" s="40">
        <f t="shared" si="37"/>
        <v>30.38</v>
      </c>
      <c r="O77" s="40">
        <f t="shared" si="37"/>
        <v>17.86</v>
      </c>
      <c r="P77" s="40">
        <f t="shared" si="44"/>
        <v>40.5</v>
      </c>
      <c r="Q77" s="40">
        <f t="shared" si="45"/>
        <v>23.82</v>
      </c>
      <c r="R77" s="261">
        <f t="shared" si="38"/>
        <v>7363</v>
      </c>
      <c r="S77" s="261">
        <f t="shared" si="39"/>
        <v>4339</v>
      </c>
      <c r="T77" s="261">
        <f t="shared" si="40"/>
        <v>614</v>
      </c>
      <c r="U77" s="261">
        <f t="shared" si="41"/>
        <v>361</v>
      </c>
      <c r="V77" s="261">
        <f t="shared" si="42"/>
        <v>766</v>
      </c>
      <c r="W77" s="261">
        <f t="shared" si="43"/>
        <v>452</v>
      </c>
      <c r="X77" s="3"/>
      <c r="Y77" s="257">
        <v>7254</v>
      </c>
      <c r="Z77" s="257">
        <v>4275</v>
      </c>
      <c r="AA77" s="257">
        <v>605</v>
      </c>
      <c r="AB77" s="257">
        <v>356</v>
      </c>
      <c r="AC77" s="257">
        <v>755</v>
      </c>
      <c r="AD77" s="257">
        <v>445</v>
      </c>
      <c r="AF77" s="263">
        <f t="shared" si="26"/>
        <v>1.0150261924455473</v>
      </c>
      <c r="AG77" s="263">
        <f t="shared" si="27"/>
        <v>1.0149707602339182</v>
      </c>
      <c r="AH77" s="263">
        <f t="shared" si="28"/>
        <v>1.0148760330578512</v>
      </c>
      <c r="AI77" s="263">
        <f t="shared" si="29"/>
        <v>1.0140449438202248</v>
      </c>
      <c r="AJ77" s="263">
        <f t="shared" si="30"/>
        <v>1.014569536423841</v>
      </c>
      <c r="AK77" s="263">
        <f t="shared" si="31"/>
        <v>1.0157303370786517</v>
      </c>
    </row>
    <row r="78" spans="1:37">
      <c r="A78" s="4">
        <v>72</v>
      </c>
      <c r="B78" s="152">
        <f t="shared" si="32"/>
        <v>25.635552560000043</v>
      </c>
      <c r="C78" s="3">
        <f>'degressie en km-tarief'!C78</f>
        <v>15.079736800000026</v>
      </c>
      <c r="F78" s="153">
        <f t="shared" si="33"/>
        <v>15.384</v>
      </c>
      <c r="G78" s="153">
        <f t="shared" si="34"/>
        <v>9.048</v>
      </c>
      <c r="H78" s="153">
        <f t="shared" si="35"/>
        <v>20.512</v>
      </c>
      <c r="I78" s="153">
        <f t="shared" si="36"/>
        <v>12.064</v>
      </c>
      <c r="J78" s="40">
        <f t="shared" si="46"/>
        <v>51.28</v>
      </c>
      <c r="K78" s="40">
        <f t="shared" si="47"/>
        <v>30.16</v>
      </c>
      <c r="L78" s="40"/>
      <c r="M78" s="40"/>
      <c r="N78" s="40">
        <f t="shared" si="37"/>
        <v>30.76</v>
      </c>
      <c r="O78" s="40">
        <f t="shared" si="37"/>
        <v>18.100000000000001</v>
      </c>
      <c r="P78" s="40">
        <f t="shared" si="44"/>
        <v>41.02</v>
      </c>
      <c r="Q78" s="40">
        <f t="shared" si="45"/>
        <v>24.12</v>
      </c>
      <c r="R78" s="261">
        <f t="shared" si="38"/>
        <v>7391</v>
      </c>
      <c r="S78" s="261">
        <f t="shared" si="39"/>
        <v>4352</v>
      </c>
      <c r="T78" s="261">
        <f t="shared" si="40"/>
        <v>616</v>
      </c>
      <c r="U78" s="261">
        <f t="shared" si="41"/>
        <v>363</v>
      </c>
      <c r="V78" s="261">
        <f t="shared" si="42"/>
        <v>768</v>
      </c>
      <c r="W78" s="261">
        <f t="shared" si="43"/>
        <v>454</v>
      </c>
      <c r="X78" s="3"/>
      <c r="Y78" s="257">
        <v>7282</v>
      </c>
      <c r="Z78" s="257">
        <v>4288</v>
      </c>
      <c r="AA78" s="257">
        <v>607</v>
      </c>
      <c r="AB78" s="257">
        <v>358</v>
      </c>
      <c r="AC78" s="257">
        <v>757</v>
      </c>
      <c r="AD78" s="257">
        <v>447</v>
      </c>
      <c r="AF78" s="263">
        <f t="shared" si="26"/>
        <v>1.0149684152705301</v>
      </c>
      <c r="AG78" s="263">
        <f t="shared" si="27"/>
        <v>1.0149253731343284</v>
      </c>
      <c r="AH78" s="263">
        <f t="shared" si="28"/>
        <v>1.014827018121911</v>
      </c>
      <c r="AI78" s="263">
        <f t="shared" si="29"/>
        <v>1.0139664804469273</v>
      </c>
      <c r="AJ78" s="263">
        <f t="shared" si="30"/>
        <v>1.0145310435931307</v>
      </c>
      <c r="AK78" s="263">
        <f t="shared" si="31"/>
        <v>1.0156599552572707</v>
      </c>
    </row>
    <row r="79" spans="1:37">
      <c r="A79" s="4">
        <v>73</v>
      </c>
      <c r="B79" s="152">
        <f t="shared" si="32"/>
        <v>25.956928890000043</v>
      </c>
      <c r="C79" s="3">
        <f>'degressie en km-tarief'!C79</f>
        <v>15.268781700000027</v>
      </c>
      <c r="F79" s="153">
        <f t="shared" si="33"/>
        <v>15.576000000000001</v>
      </c>
      <c r="G79" s="153">
        <f t="shared" si="34"/>
        <v>9.161999999999999</v>
      </c>
      <c r="H79" s="153">
        <f t="shared" si="35"/>
        <v>20.768000000000001</v>
      </c>
      <c r="I79" s="153">
        <f t="shared" si="36"/>
        <v>12.216000000000001</v>
      </c>
      <c r="J79" s="40">
        <f t="shared" si="46"/>
        <v>51.92</v>
      </c>
      <c r="K79" s="40">
        <f t="shared" si="47"/>
        <v>30.54</v>
      </c>
      <c r="L79" s="40"/>
      <c r="M79" s="40"/>
      <c r="N79" s="40">
        <f t="shared" si="37"/>
        <v>31.16</v>
      </c>
      <c r="O79" s="40">
        <f t="shared" si="37"/>
        <v>18.32</v>
      </c>
      <c r="P79" s="40">
        <f t="shared" si="44"/>
        <v>41.54</v>
      </c>
      <c r="Q79" s="40">
        <f t="shared" si="45"/>
        <v>24.44</v>
      </c>
      <c r="R79" s="261">
        <f t="shared" si="38"/>
        <v>7391</v>
      </c>
      <c r="S79" s="261">
        <f t="shared" si="39"/>
        <v>4352</v>
      </c>
      <c r="T79" s="261">
        <f t="shared" si="40"/>
        <v>616</v>
      </c>
      <c r="U79" s="261">
        <f t="shared" si="41"/>
        <v>363</v>
      </c>
      <c r="V79" s="261">
        <f t="shared" si="42"/>
        <v>768</v>
      </c>
      <c r="W79" s="261">
        <f t="shared" si="43"/>
        <v>454</v>
      </c>
      <c r="X79" s="3"/>
      <c r="Y79" s="257">
        <v>7282</v>
      </c>
      <c r="Z79" s="257">
        <v>4288</v>
      </c>
      <c r="AA79" s="257">
        <v>607</v>
      </c>
      <c r="AB79" s="257">
        <v>358</v>
      </c>
      <c r="AC79" s="257">
        <v>757</v>
      </c>
      <c r="AD79" s="257">
        <v>447</v>
      </c>
      <c r="AF79" s="263">
        <f t="shared" si="26"/>
        <v>1.0149684152705301</v>
      </c>
      <c r="AG79" s="263">
        <f t="shared" si="27"/>
        <v>1.0149253731343284</v>
      </c>
      <c r="AH79" s="263">
        <f t="shared" si="28"/>
        <v>1.014827018121911</v>
      </c>
      <c r="AI79" s="263">
        <f t="shared" si="29"/>
        <v>1.0139664804469273</v>
      </c>
      <c r="AJ79" s="263">
        <f t="shared" si="30"/>
        <v>1.0145310435931307</v>
      </c>
      <c r="AK79" s="263">
        <f t="shared" si="31"/>
        <v>1.0156599552572707</v>
      </c>
    </row>
    <row r="80" spans="1:37">
      <c r="A80" s="4">
        <v>74</v>
      </c>
      <c r="B80" s="152">
        <f t="shared" si="32"/>
        <v>26.278305220000046</v>
      </c>
      <c r="C80" s="3">
        <f>'degressie en km-tarief'!C80</f>
        <v>15.457826600000027</v>
      </c>
      <c r="F80" s="153">
        <f t="shared" si="33"/>
        <v>15.768000000000001</v>
      </c>
      <c r="G80" s="153">
        <f t="shared" si="34"/>
        <v>9.2759999999999998</v>
      </c>
      <c r="H80" s="153">
        <f t="shared" si="35"/>
        <v>21.024000000000001</v>
      </c>
      <c r="I80" s="153">
        <f t="shared" si="36"/>
        <v>12.368000000000002</v>
      </c>
      <c r="J80" s="40">
        <f t="shared" si="46"/>
        <v>52.56</v>
      </c>
      <c r="K80" s="40">
        <f t="shared" si="47"/>
        <v>30.92</v>
      </c>
      <c r="L80" s="40"/>
      <c r="M80" s="40"/>
      <c r="N80" s="40">
        <f t="shared" si="37"/>
        <v>31.54</v>
      </c>
      <c r="O80" s="40">
        <f t="shared" si="37"/>
        <v>18.559999999999999</v>
      </c>
      <c r="P80" s="40">
        <f t="shared" si="44"/>
        <v>42.04</v>
      </c>
      <c r="Q80" s="40">
        <f t="shared" si="45"/>
        <v>24.74</v>
      </c>
      <c r="R80" s="261">
        <f t="shared" si="38"/>
        <v>7433</v>
      </c>
      <c r="S80" s="261">
        <f t="shared" si="39"/>
        <v>4382</v>
      </c>
      <c r="T80" s="261">
        <f t="shared" si="40"/>
        <v>619</v>
      </c>
      <c r="U80" s="261">
        <f t="shared" si="41"/>
        <v>365</v>
      </c>
      <c r="V80" s="261">
        <f t="shared" si="42"/>
        <v>772</v>
      </c>
      <c r="W80" s="261">
        <f t="shared" si="43"/>
        <v>458</v>
      </c>
      <c r="X80" s="3"/>
      <c r="Y80" s="257">
        <v>7323</v>
      </c>
      <c r="Z80" s="257">
        <v>4317</v>
      </c>
      <c r="AA80" s="257">
        <v>610</v>
      </c>
      <c r="AB80" s="257">
        <v>360</v>
      </c>
      <c r="AC80" s="257">
        <v>761</v>
      </c>
      <c r="AD80" s="257">
        <v>451</v>
      </c>
      <c r="AF80" s="263">
        <f t="shared" si="26"/>
        <v>1.0150211661887205</v>
      </c>
      <c r="AG80" s="263">
        <f t="shared" si="27"/>
        <v>1.0150567523743341</v>
      </c>
      <c r="AH80" s="263">
        <f t="shared" si="28"/>
        <v>1.0147540983606558</v>
      </c>
      <c r="AI80" s="263">
        <f t="shared" si="29"/>
        <v>1.0138888888888888</v>
      </c>
      <c r="AJ80" s="263">
        <f t="shared" si="30"/>
        <v>1.014454664914586</v>
      </c>
      <c r="AK80" s="263">
        <f t="shared" si="31"/>
        <v>1.0155210643015522</v>
      </c>
    </row>
    <row r="81" spans="1:37">
      <c r="A81" s="4">
        <v>75</v>
      </c>
      <c r="B81" s="152">
        <f t="shared" si="32"/>
        <v>26.599681550000046</v>
      </c>
      <c r="C81" s="3">
        <f>'degressie en km-tarief'!C81</f>
        <v>15.646871500000028</v>
      </c>
      <c r="F81" s="153">
        <f t="shared" si="33"/>
        <v>15.96</v>
      </c>
      <c r="G81" s="153">
        <f t="shared" si="34"/>
        <v>9.39</v>
      </c>
      <c r="H81" s="153">
        <f t="shared" si="35"/>
        <v>21.28</v>
      </c>
      <c r="I81" s="153">
        <f t="shared" si="36"/>
        <v>12.520000000000001</v>
      </c>
      <c r="J81" s="40">
        <f t="shared" si="46"/>
        <v>53.2</v>
      </c>
      <c r="K81" s="40">
        <f t="shared" si="47"/>
        <v>31.3</v>
      </c>
      <c r="L81" s="40"/>
      <c r="M81" s="40"/>
      <c r="N81" s="40">
        <f t="shared" si="37"/>
        <v>31.92</v>
      </c>
      <c r="O81" s="40">
        <f t="shared" si="37"/>
        <v>18.78</v>
      </c>
      <c r="P81" s="40">
        <f t="shared" si="44"/>
        <v>42.56</v>
      </c>
      <c r="Q81" s="40">
        <f t="shared" si="45"/>
        <v>25.04</v>
      </c>
      <c r="R81" s="261">
        <f t="shared" si="38"/>
        <v>7473</v>
      </c>
      <c r="S81" s="261">
        <f t="shared" si="39"/>
        <v>4408</v>
      </c>
      <c r="T81" s="261">
        <f t="shared" si="40"/>
        <v>623</v>
      </c>
      <c r="U81" s="261">
        <f t="shared" si="41"/>
        <v>367</v>
      </c>
      <c r="V81" s="261">
        <f t="shared" si="42"/>
        <v>777</v>
      </c>
      <c r="W81" s="261">
        <f t="shared" si="43"/>
        <v>460</v>
      </c>
      <c r="X81" s="3"/>
      <c r="Y81" s="257">
        <v>7363</v>
      </c>
      <c r="Z81" s="257">
        <v>4343</v>
      </c>
      <c r="AA81" s="257">
        <v>614</v>
      </c>
      <c r="AB81" s="257">
        <v>362</v>
      </c>
      <c r="AC81" s="257">
        <v>766</v>
      </c>
      <c r="AD81" s="257">
        <v>453</v>
      </c>
      <c r="AF81" s="263">
        <f t="shared" si="26"/>
        <v>1.0149395626782562</v>
      </c>
      <c r="AG81" s="263">
        <f t="shared" si="27"/>
        <v>1.0149666129403638</v>
      </c>
      <c r="AH81" s="263">
        <f t="shared" si="28"/>
        <v>1.0146579804560261</v>
      </c>
      <c r="AI81" s="263">
        <f t="shared" si="29"/>
        <v>1.0138121546961325</v>
      </c>
      <c r="AJ81" s="263">
        <f t="shared" si="30"/>
        <v>1.0143603133159269</v>
      </c>
      <c r="AK81" s="263">
        <f t="shared" si="31"/>
        <v>1.0154525386313467</v>
      </c>
    </row>
    <row r="82" spans="1:37">
      <c r="A82" s="4">
        <v>76</v>
      </c>
      <c r="B82" s="152">
        <f t="shared" si="32"/>
        <v>26.921057880000049</v>
      </c>
      <c r="C82" s="3">
        <f>'degressie en km-tarief'!C82</f>
        <v>15.835916400000029</v>
      </c>
      <c r="F82" s="153">
        <f t="shared" si="33"/>
        <v>16.152000000000001</v>
      </c>
      <c r="G82" s="153">
        <f t="shared" si="34"/>
        <v>9.5039999999999996</v>
      </c>
      <c r="H82" s="153">
        <f t="shared" si="35"/>
        <v>21.536000000000001</v>
      </c>
      <c r="I82" s="153">
        <f t="shared" si="36"/>
        <v>12.672000000000001</v>
      </c>
      <c r="J82" s="40">
        <f t="shared" si="46"/>
        <v>53.84</v>
      </c>
      <c r="K82" s="40">
        <f t="shared" si="47"/>
        <v>31.68</v>
      </c>
      <c r="L82" s="40"/>
      <c r="M82" s="40"/>
      <c r="N82" s="40">
        <f t="shared" si="37"/>
        <v>32.299999999999997</v>
      </c>
      <c r="O82" s="40">
        <f t="shared" si="37"/>
        <v>19</v>
      </c>
      <c r="P82" s="40">
        <f t="shared" si="44"/>
        <v>43.08</v>
      </c>
      <c r="Q82" s="40">
        <f t="shared" si="45"/>
        <v>25.34</v>
      </c>
      <c r="R82" s="261">
        <f t="shared" si="38"/>
        <v>7487</v>
      </c>
      <c r="S82" s="261">
        <f t="shared" si="39"/>
        <v>4409</v>
      </c>
      <c r="T82" s="261">
        <f t="shared" si="40"/>
        <v>624</v>
      </c>
      <c r="U82" s="261">
        <f t="shared" si="41"/>
        <v>367</v>
      </c>
      <c r="V82" s="261">
        <f t="shared" si="42"/>
        <v>779</v>
      </c>
      <c r="W82" s="261">
        <f t="shared" si="43"/>
        <v>460</v>
      </c>
      <c r="X82" s="3"/>
      <c r="Y82" s="257">
        <v>7376</v>
      </c>
      <c r="Z82" s="257">
        <v>4344</v>
      </c>
      <c r="AA82" s="257">
        <v>615</v>
      </c>
      <c r="AB82" s="257">
        <v>362</v>
      </c>
      <c r="AC82" s="257">
        <v>767</v>
      </c>
      <c r="AD82" s="257">
        <v>453</v>
      </c>
      <c r="AF82" s="263">
        <f t="shared" si="26"/>
        <v>1.0150488069414316</v>
      </c>
      <c r="AG82" s="263">
        <f t="shared" si="27"/>
        <v>1.0149631675874771</v>
      </c>
      <c r="AH82" s="263">
        <f t="shared" si="28"/>
        <v>1.0146341463414634</v>
      </c>
      <c r="AI82" s="263">
        <f t="shared" si="29"/>
        <v>1.0138121546961325</v>
      </c>
      <c r="AJ82" s="263">
        <f t="shared" si="30"/>
        <v>1.0156453715775751</v>
      </c>
      <c r="AK82" s="263">
        <f t="shared" si="31"/>
        <v>1.0154525386313467</v>
      </c>
    </row>
    <row r="83" spans="1:37">
      <c r="A83" s="4">
        <v>77</v>
      </c>
      <c r="B83" s="152">
        <f t="shared" si="32"/>
        <v>27.242434210000049</v>
      </c>
      <c r="C83" s="3">
        <f>'degressie en km-tarief'!C83</f>
        <v>16.024961300000029</v>
      </c>
      <c r="F83" s="153">
        <f t="shared" si="33"/>
        <v>16.343999999999998</v>
      </c>
      <c r="G83" s="153">
        <f t="shared" si="34"/>
        <v>9.6120000000000001</v>
      </c>
      <c r="H83" s="153">
        <f t="shared" si="35"/>
        <v>21.792000000000002</v>
      </c>
      <c r="I83" s="153">
        <f t="shared" si="36"/>
        <v>12.816000000000001</v>
      </c>
      <c r="J83" s="40">
        <f t="shared" si="46"/>
        <v>54.48</v>
      </c>
      <c r="K83" s="40">
        <f t="shared" si="47"/>
        <v>32.04</v>
      </c>
      <c r="L83" s="40"/>
      <c r="M83" s="40"/>
      <c r="N83" s="40">
        <f t="shared" si="37"/>
        <v>32.68</v>
      </c>
      <c r="O83" s="40">
        <f t="shared" si="37"/>
        <v>19.22</v>
      </c>
      <c r="P83" s="40">
        <f t="shared" si="44"/>
        <v>43.58</v>
      </c>
      <c r="Q83" s="40">
        <f t="shared" si="45"/>
        <v>25.64</v>
      </c>
      <c r="R83" s="261">
        <f t="shared" si="38"/>
        <v>7487</v>
      </c>
      <c r="S83" s="261">
        <f t="shared" si="39"/>
        <v>4409</v>
      </c>
      <c r="T83" s="261">
        <f t="shared" si="40"/>
        <v>624</v>
      </c>
      <c r="U83" s="261">
        <f t="shared" si="41"/>
        <v>367</v>
      </c>
      <c r="V83" s="261">
        <f t="shared" si="42"/>
        <v>779</v>
      </c>
      <c r="W83" s="261">
        <f t="shared" si="43"/>
        <v>460</v>
      </c>
      <c r="X83" s="3"/>
      <c r="Y83" s="257">
        <v>7376</v>
      </c>
      <c r="Z83" s="257">
        <v>4344</v>
      </c>
      <c r="AA83" s="257">
        <v>615</v>
      </c>
      <c r="AB83" s="257">
        <v>362</v>
      </c>
      <c r="AC83" s="257">
        <v>767</v>
      </c>
      <c r="AD83" s="257">
        <v>453</v>
      </c>
      <c r="AF83" s="263">
        <f t="shared" si="26"/>
        <v>1.0150488069414316</v>
      </c>
      <c r="AG83" s="263">
        <f t="shared" si="27"/>
        <v>1.0149631675874771</v>
      </c>
      <c r="AH83" s="263">
        <f t="shared" si="28"/>
        <v>1.0146341463414634</v>
      </c>
      <c r="AI83" s="263">
        <f t="shared" si="29"/>
        <v>1.0138121546961325</v>
      </c>
      <c r="AJ83" s="263">
        <f t="shared" si="30"/>
        <v>1.0156453715775751</v>
      </c>
      <c r="AK83" s="263">
        <f t="shared" si="31"/>
        <v>1.0154525386313467</v>
      </c>
    </row>
    <row r="84" spans="1:37">
      <c r="A84" s="4">
        <v>78</v>
      </c>
      <c r="B84" s="152">
        <f t="shared" si="32"/>
        <v>27.563810540000048</v>
      </c>
      <c r="C84" s="3">
        <f>'degressie en km-tarief'!C84</f>
        <v>16.214006200000028</v>
      </c>
      <c r="F84" s="153">
        <f t="shared" si="33"/>
        <v>16.535999999999998</v>
      </c>
      <c r="G84" s="153">
        <f t="shared" si="34"/>
        <v>9.7260000000000009</v>
      </c>
      <c r="H84" s="153">
        <f t="shared" si="35"/>
        <v>22.048000000000002</v>
      </c>
      <c r="I84" s="153">
        <f t="shared" si="36"/>
        <v>12.968000000000002</v>
      </c>
      <c r="J84" s="40">
        <f t="shared" si="46"/>
        <v>55.12</v>
      </c>
      <c r="K84" s="40">
        <f t="shared" si="47"/>
        <v>32.42</v>
      </c>
      <c r="L84" s="40"/>
      <c r="M84" s="40"/>
      <c r="N84" s="40">
        <f t="shared" si="37"/>
        <v>33.08</v>
      </c>
      <c r="O84" s="40">
        <f t="shared" si="37"/>
        <v>19.46</v>
      </c>
      <c r="P84" s="40">
        <f t="shared" si="44"/>
        <v>44.1</v>
      </c>
      <c r="Q84" s="40">
        <f t="shared" si="45"/>
        <v>25.94</v>
      </c>
      <c r="R84" s="261">
        <f t="shared" si="38"/>
        <v>7515</v>
      </c>
      <c r="S84" s="261">
        <f t="shared" si="39"/>
        <v>4438</v>
      </c>
      <c r="T84" s="261">
        <f t="shared" si="40"/>
        <v>626</v>
      </c>
      <c r="U84" s="261">
        <f t="shared" si="41"/>
        <v>369</v>
      </c>
      <c r="V84" s="261">
        <f t="shared" si="42"/>
        <v>782</v>
      </c>
      <c r="W84" s="261">
        <f t="shared" si="43"/>
        <v>462</v>
      </c>
      <c r="X84" s="3"/>
      <c r="Y84" s="257">
        <v>7404</v>
      </c>
      <c r="Z84" s="257">
        <v>4372</v>
      </c>
      <c r="AA84" s="257">
        <v>617</v>
      </c>
      <c r="AB84" s="257">
        <v>364</v>
      </c>
      <c r="AC84" s="257">
        <v>770</v>
      </c>
      <c r="AD84" s="257">
        <v>455</v>
      </c>
      <c r="AF84" s="263">
        <f t="shared" si="26"/>
        <v>1.0149918962722853</v>
      </c>
      <c r="AG84" s="263">
        <f t="shared" si="27"/>
        <v>1.015096065873742</v>
      </c>
      <c r="AH84" s="263">
        <f t="shared" si="28"/>
        <v>1.0145867098865478</v>
      </c>
      <c r="AI84" s="263">
        <f t="shared" si="29"/>
        <v>1.0137362637362637</v>
      </c>
      <c r="AJ84" s="263">
        <f t="shared" si="30"/>
        <v>1.0155844155844156</v>
      </c>
      <c r="AK84" s="263">
        <f t="shared" si="31"/>
        <v>1.0153846153846153</v>
      </c>
    </row>
    <row r="85" spans="1:37">
      <c r="A85" s="4">
        <v>79</v>
      </c>
      <c r="B85" s="152">
        <f t="shared" si="32"/>
        <v>27.885186870000044</v>
      </c>
      <c r="C85" s="3">
        <f>'degressie en km-tarief'!C85</f>
        <v>16.403051100000027</v>
      </c>
      <c r="F85" s="153">
        <f t="shared" si="33"/>
        <v>16.733999999999998</v>
      </c>
      <c r="G85" s="153">
        <f t="shared" si="34"/>
        <v>9.8399999999999981</v>
      </c>
      <c r="H85" s="153">
        <f t="shared" si="35"/>
        <v>22.312000000000001</v>
      </c>
      <c r="I85" s="153">
        <f t="shared" si="36"/>
        <v>13.12</v>
      </c>
      <c r="J85" s="40">
        <f t="shared" si="46"/>
        <v>55.78</v>
      </c>
      <c r="K85" s="40">
        <f t="shared" si="47"/>
        <v>32.799999999999997</v>
      </c>
      <c r="L85" s="40"/>
      <c r="M85" s="40"/>
      <c r="N85" s="40">
        <f t="shared" si="37"/>
        <v>33.46</v>
      </c>
      <c r="O85" s="40">
        <f t="shared" si="37"/>
        <v>19.68</v>
      </c>
      <c r="P85" s="40">
        <f t="shared" si="44"/>
        <v>44.62</v>
      </c>
      <c r="Q85" s="40">
        <f t="shared" si="45"/>
        <v>26.24</v>
      </c>
      <c r="R85" s="261">
        <f t="shared" si="38"/>
        <v>7529</v>
      </c>
      <c r="S85" s="261">
        <f t="shared" si="39"/>
        <v>4438</v>
      </c>
      <c r="T85" s="261">
        <f t="shared" si="40"/>
        <v>627</v>
      </c>
      <c r="U85" s="261">
        <f t="shared" si="41"/>
        <v>369</v>
      </c>
      <c r="V85" s="261">
        <f t="shared" si="42"/>
        <v>783</v>
      </c>
      <c r="W85" s="261">
        <f t="shared" si="43"/>
        <v>463</v>
      </c>
      <c r="X85" s="3"/>
      <c r="Y85" s="257">
        <v>7418</v>
      </c>
      <c r="Z85" s="257">
        <v>4372</v>
      </c>
      <c r="AA85" s="257">
        <v>618</v>
      </c>
      <c r="AB85" s="257">
        <v>364</v>
      </c>
      <c r="AC85" s="257">
        <v>771</v>
      </c>
      <c r="AD85" s="257">
        <v>456</v>
      </c>
      <c r="AF85" s="263">
        <f t="shared" si="26"/>
        <v>1.0149636020490698</v>
      </c>
      <c r="AG85" s="263">
        <f t="shared" si="27"/>
        <v>1.015096065873742</v>
      </c>
      <c r="AH85" s="263">
        <f t="shared" si="28"/>
        <v>1.0145631067961165</v>
      </c>
      <c r="AI85" s="263">
        <f t="shared" si="29"/>
        <v>1.0137362637362637</v>
      </c>
      <c r="AJ85" s="263">
        <f t="shared" si="30"/>
        <v>1.0155642023346303</v>
      </c>
      <c r="AK85" s="263">
        <f t="shared" si="31"/>
        <v>1.0153508771929824</v>
      </c>
    </row>
    <row r="86" spans="1:37">
      <c r="A86" s="4">
        <v>80</v>
      </c>
      <c r="B86" s="152">
        <f t="shared" si="32"/>
        <v>28.206563200000044</v>
      </c>
      <c r="C86" s="3">
        <f>'degressie en km-tarief'!C86</f>
        <v>16.592096000000026</v>
      </c>
      <c r="F86" s="153">
        <f t="shared" si="33"/>
        <v>16.925999999999998</v>
      </c>
      <c r="G86" s="153">
        <f t="shared" si="34"/>
        <v>9.9539999999999988</v>
      </c>
      <c r="H86" s="153">
        <f t="shared" si="35"/>
        <v>22.568000000000001</v>
      </c>
      <c r="I86" s="153">
        <f t="shared" si="36"/>
        <v>13.272</v>
      </c>
      <c r="J86" s="40">
        <f t="shared" si="46"/>
        <v>56.42</v>
      </c>
      <c r="K86" s="40">
        <f t="shared" si="47"/>
        <v>33.18</v>
      </c>
      <c r="L86" s="40"/>
      <c r="M86" s="40"/>
      <c r="N86" s="40">
        <f t="shared" si="37"/>
        <v>33.86</v>
      </c>
      <c r="O86" s="40">
        <f t="shared" si="37"/>
        <v>19.899999999999999</v>
      </c>
      <c r="P86" s="40">
        <f t="shared" si="44"/>
        <v>45.14</v>
      </c>
      <c r="Q86" s="40">
        <f t="shared" si="45"/>
        <v>26.54</v>
      </c>
      <c r="R86" s="261">
        <f t="shared" si="38"/>
        <v>7529</v>
      </c>
      <c r="S86" s="261">
        <f t="shared" si="39"/>
        <v>4438</v>
      </c>
      <c r="T86" s="261">
        <f t="shared" si="40"/>
        <v>627</v>
      </c>
      <c r="U86" s="261">
        <f t="shared" si="41"/>
        <v>369</v>
      </c>
      <c r="V86" s="261">
        <f t="shared" si="42"/>
        <v>784</v>
      </c>
      <c r="W86" s="261">
        <f t="shared" si="43"/>
        <v>463</v>
      </c>
      <c r="X86" s="3"/>
      <c r="Y86" s="257">
        <v>7418</v>
      </c>
      <c r="Z86" s="257">
        <v>4372</v>
      </c>
      <c r="AA86" s="257">
        <v>618</v>
      </c>
      <c r="AB86" s="257">
        <v>364</v>
      </c>
      <c r="AC86" s="257">
        <v>772</v>
      </c>
      <c r="AD86" s="257">
        <v>456</v>
      </c>
      <c r="AF86" s="263">
        <f t="shared" si="26"/>
        <v>1.0149636020490698</v>
      </c>
      <c r="AG86" s="263">
        <f t="shared" si="27"/>
        <v>1.015096065873742</v>
      </c>
      <c r="AH86" s="263">
        <f t="shared" si="28"/>
        <v>1.0145631067961165</v>
      </c>
      <c r="AI86" s="263">
        <f t="shared" si="29"/>
        <v>1.0137362637362637</v>
      </c>
      <c r="AJ86" s="263">
        <f t="shared" si="30"/>
        <v>1.0155440414507773</v>
      </c>
      <c r="AK86" s="263">
        <f t="shared" si="31"/>
        <v>1.0153508771929824</v>
      </c>
    </row>
    <row r="87" spans="1:37">
      <c r="A87" s="4">
        <v>81</v>
      </c>
      <c r="B87" s="152">
        <f t="shared" si="32"/>
        <v>28.492223754000047</v>
      </c>
      <c r="C87" s="3">
        <f>'degressie en km-tarief'!C87</f>
        <v>16.760131620000028</v>
      </c>
      <c r="F87" s="153">
        <f t="shared" si="33"/>
        <v>17.093999999999998</v>
      </c>
      <c r="G87" s="153">
        <f t="shared" si="34"/>
        <v>10.056000000000001</v>
      </c>
      <c r="H87" s="153">
        <f t="shared" si="35"/>
        <v>22.792000000000002</v>
      </c>
      <c r="I87" s="153">
        <f t="shared" si="36"/>
        <v>13.408000000000001</v>
      </c>
      <c r="J87" s="40">
        <f t="shared" si="46"/>
        <v>56.98</v>
      </c>
      <c r="K87" s="40">
        <f t="shared" si="47"/>
        <v>33.520000000000003</v>
      </c>
      <c r="L87" s="40"/>
      <c r="M87" s="40"/>
      <c r="N87" s="40">
        <f t="shared" si="37"/>
        <v>34.18</v>
      </c>
      <c r="O87" s="40">
        <f t="shared" si="37"/>
        <v>20.12</v>
      </c>
      <c r="P87" s="40">
        <f t="shared" si="44"/>
        <v>45.58</v>
      </c>
      <c r="Q87" s="40">
        <f t="shared" si="45"/>
        <v>26.82</v>
      </c>
      <c r="R87" s="261">
        <f t="shared" si="38"/>
        <v>7543</v>
      </c>
      <c r="S87" s="261">
        <f t="shared" si="39"/>
        <v>4451</v>
      </c>
      <c r="T87" s="261">
        <f t="shared" si="40"/>
        <v>628</v>
      </c>
      <c r="U87" s="261">
        <f t="shared" si="41"/>
        <v>370</v>
      </c>
      <c r="V87" s="261">
        <f t="shared" si="42"/>
        <v>785</v>
      </c>
      <c r="W87" s="261">
        <f t="shared" si="43"/>
        <v>463</v>
      </c>
      <c r="X87" s="3"/>
      <c r="Y87" s="257">
        <v>7432</v>
      </c>
      <c r="Z87" s="257">
        <v>4385</v>
      </c>
      <c r="AA87" s="257">
        <v>619</v>
      </c>
      <c r="AB87" s="257">
        <v>365</v>
      </c>
      <c r="AC87" s="257">
        <v>773</v>
      </c>
      <c r="AD87" s="257">
        <v>456</v>
      </c>
      <c r="AF87" s="263">
        <f t="shared" si="26"/>
        <v>1.0149354144241121</v>
      </c>
      <c r="AG87" s="263">
        <f t="shared" si="27"/>
        <v>1.0150513112884834</v>
      </c>
      <c r="AH87" s="263">
        <f t="shared" si="28"/>
        <v>1.0145395799676897</v>
      </c>
      <c r="AI87" s="263">
        <f t="shared" si="29"/>
        <v>1.0136986301369864</v>
      </c>
      <c r="AJ87" s="263">
        <f t="shared" si="30"/>
        <v>1.0155239327296248</v>
      </c>
      <c r="AK87" s="263">
        <f t="shared" si="31"/>
        <v>1.0153508771929824</v>
      </c>
    </row>
    <row r="88" spans="1:37">
      <c r="A88" s="4">
        <v>82</v>
      </c>
      <c r="B88" s="152">
        <f t="shared" si="32"/>
        <v>28.777884308000047</v>
      </c>
      <c r="C88" s="3">
        <f>'degressie en km-tarief'!C88</f>
        <v>16.928167240000029</v>
      </c>
      <c r="F88" s="153">
        <f t="shared" si="33"/>
        <v>17.268000000000001</v>
      </c>
      <c r="G88" s="153">
        <f t="shared" si="34"/>
        <v>10.157999999999999</v>
      </c>
      <c r="H88" s="153">
        <f t="shared" si="35"/>
        <v>23.024000000000001</v>
      </c>
      <c r="I88" s="153">
        <f t="shared" si="36"/>
        <v>13.544</v>
      </c>
      <c r="J88" s="40">
        <f t="shared" si="46"/>
        <v>57.56</v>
      </c>
      <c r="K88" s="40">
        <f t="shared" si="47"/>
        <v>33.86</v>
      </c>
      <c r="L88" s="40"/>
      <c r="M88" s="40"/>
      <c r="N88" s="40">
        <f t="shared" si="37"/>
        <v>34.54</v>
      </c>
      <c r="O88" s="40">
        <f t="shared" si="37"/>
        <v>20.32</v>
      </c>
      <c r="P88" s="40">
        <f t="shared" si="44"/>
        <v>46.04</v>
      </c>
      <c r="Q88" s="40">
        <f t="shared" si="45"/>
        <v>27.08</v>
      </c>
      <c r="R88" s="261">
        <f t="shared" si="38"/>
        <v>7543</v>
      </c>
      <c r="S88" s="261">
        <f t="shared" si="39"/>
        <v>4451</v>
      </c>
      <c r="T88" s="261">
        <f t="shared" si="40"/>
        <v>628</v>
      </c>
      <c r="U88" s="261">
        <f t="shared" si="41"/>
        <v>370</v>
      </c>
      <c r="V88" s="261">
        <f t="shared" si="42"/>
        <v>786</v>
      </c>
      <c r="W88" s="261">
        <f t="shared" si="43"/>
        <v>464</v>
      </c>
      <c r="X88" s="3"/>
      <c r="Y88" s="257">
        <v>7432</v>
      </c>
      <c r="Z88" s="257">
        <v>4385</v>
      </c>
      <c r="AA88" s="257">
        <v>619</v>
      </c>
      <c r="AB88" s="257">
        <v>365</v>
      </c>
      <c r="AC88" s="257">
        <v>774</v>
      </c>
      <c r="AD88" s="257">
        <v>457</v>
      </c>
      <c r="AF88" s="263">
        <f t="shared" si="26"/>
        <v>1.0149354144241121</v>
      </c>
      <c r="AG88" s="263">
        <f t="shared" si="27"/>
        <v>1.0150513112884834</v>
      </c>
      <c r="AH88" s="263">
        <f t="shared" si="28"/>
        <v>1.0145395799676897</v>
      </c>
      <c r="AI88" s="263">
        <f t="shared" si="29"/>
        <v>1.0136986301369864</v>
      </c>
      <c r="AJ88" s="263">
        <f t="shared" si="30"/>
        <v>1.0155038759689923</v>
      </c>
      <c r="AK88" s="263">
        <f t="shared" si="31"/>
        <v>1.0153172866520788</v>
      </c>
    </row>
    <row r="89" spans="1:37">
      <c r="A89" s="4">
        <v>83</v>
      </c>
      <c r="B89" s="152">
        <f t="shared" si="32"/>
        <v>29.06354486200005</v>
      </c>
      <c r="C89" s="3">
        <f>'degressie en km-tarief'!C89</f>
        <v>17.09620286000003</v>
      </c>
      <c r="F89" s="153">
        <f t="shared" si="33"/>
        <v>17.436</v>
      </c>
      <c r="G89" s="153">
        <f t="shared" si="34"/>
        <v>10.26</v>
      </c>
      <c r="H89" s="153">
        <f t="shared" si="35"/>
        <v>23.248000000000001</v>
      </c>
      <c r="I89" s="153">
        <f t="shared" si="36"/>
        <v>13.680000000000001</v>
      </c>
      <c r="J89" s="40">
        <f t="shared" si="46"/>
        <v>58.12</v>
      </c>
      <c r="K89" s="40">
        <f t="shared" si="47"/>
        <v>34.200000000000003</v>
      </c>
      <c r="L89" s="40"/>
      <c r="M89" s="40"/>
      <c r="N89" s="40">
        <f t="shared" si="37"/>
        <v>34.880000000000003</v>
      </c>
      <c r="O89" s="40">
        <f t="shared" si="37"/>
        <v>20.52</v>
      </c>
      <c r="P89" s="40">
        <f t="shared" si="44"/>
        <v>46.5</v>
      </c>
      <c r="Q89" s="40">
        <f t="shared" si="45"/>
        <v>27.36</v>
      </c>
      <c r="R89" s="261">
        <f t="shared" si="38"/>
        <v>7570</v>
      </c>
      <c r="S89" s="261">
        <f t="shared" si="39"/>
        <v>4465</v>
      </c>
      <c r="T89" s="261">
        <f t="shared" si="40"/>
        <v>630</v>
      </c>
      <c r="U89" s="261">
        <f t="shared" si="41"/>
        <v>373</v>
      </c>
      <c r="V89" s="261">
        <f t="shared" si="42"/>
        <v>787</v>
      </c>
      <c r="W89" s="261">
        <f t="shared" si="43"/>
        <v>465</v>
      </c>
      <c r="X89" s="3"/>
      <c r="Y89" s="257">
        <v>7458</v>
      </c>
      <c r="Z89" s="257">
        <v>4399</v>
      </c>
      <c r="AA89" s="257">
        <v>621</v>
      </c>
      <c r="AB89" s="257">
        <v>367</v>
      </c>
      <c r="AC89" s="257">
        <v>775</v>
      </c>
      <c r="AD89" s="257">
        <v>458</v>
      </c>
      <c r="AF89" s="263">
        <f t="shared" si="26"/>
        <v>1.0150174309466344</v>
      </c>
      <c r="AG89" s="263">
        <f t="shared" si="27"/>
        <v>1.0150034098658787</v>
      </c>
      <c r="AH89" s="263">
        <f t="shared" si="28"/>
        <v>1.0144927536231885</v>
      </c>
      <c r="AI89" s="263">
        <f t="shared" si="29"/>
        <v>1.0163487738419619</v>
      </c>
      <c r="AJ89" s="263">
        <f t="shared" si="30"/>
        <v>1.0154838709677418</v>
      </c>
      <c r="AK89" s="263">
        <f t="shared" si="31"/>
        <v>1.0152838427947599</v>
      </c>
    </row>
    <row r="90" spans="1:37">
      <c r="A90" s="4">
        <v>84</v>
      </c>
      <c r="B90" s="152">
        <f t="shared" si="32"/>
        <v>29.349205416000054</v>
      </c>
      <c r="C90" s="3">
        <f>'degressie en km-tarief'!C90</f>
        <v>17.264238480000031</v>
      </c>
      <c r="F90" s="153">
        <f t="shared" si="33"/>
        <v>17.61</v>
      </c>
      <c r="G90" s="153">
        <f t="shared" si="34"/>
        <v>10.356</v>
      </c>
      <c r="H90" s="153">
        <f t="shared" si="35"/>
        <v>23.480000000000004</v>
      </c>
      <c r="I90" s="153">
        <f t="shared" si="36"/>
        <v>13.808000000000002</v>
      </c>
      <c r="J90" s="40">
        <f t="shared" si="46"/>
        <v>58.7</v>
      </c>
      <c r="K90" s="40">
        <f t="shared" si="47"/>
        <v>34.520000000000003</v>
      </c>
      <c r="L90" s="40"/>
      <c r="M90" s="40"/>
      <c r="N90" s="40">
        <f t="shared" si="37"/>
        <v>35.22</v>
      </c>
      <c r="O90" s="40">
        <f t="shared" si="37"/>
        <v>20.72</v>
      </c>
      <c r="P90" s="40">
        <f t="shared" si="44"/>
        <v>46.96</v>
      </c>
      <c r="Q90" s="40">
        <f t="shared" si="45"/>
        <v>27.62</v>
      </c>
      <c r="R90" s="261">
        <f t="shared" si="38"/>
        <v>7570</v>
      </c>
      <c r="S90" s="261">
        <f t="shared" si="39"/>
        <v>4465</v>
      </c>
      <c r="T90" s="261">
        <f t="shared" si="40"/>
        <v>630</v>
      </c>
      <c r="U90" s="261">
        <f t="shared" si="41"/>
        <v>373</v>
      </c>
      <c r="V90" s="261">
        <f t="shared" si="42"/>
        <v>788</v>
      </c>
      <c r="W90" s="261">
        <f t="shared" si="43"/>
        <v>465</v>
      </c>
      <c r="X90" s="3"/>
      <c r="Y90" s="257">
        <v>7458</v>
      </c>
      <c r="Z90" s="257">
        <v>4399</v>
      </c>
      <c r="AA90" s="257">
        <v>621</v>
      </c>
      <c r="AB90" s="257">
        <v>367</v>
      </c>
      <c r="AC90" s="257">
        <v>776</v>
      </c>
      <c r="AD90" s="257">
        <v>458</v>
      </c>
      <c r="AF90" s="263">
        <f t="shared" si="26"/>
        <v>1.0150174309466344</v>
      </c>
      <c r="AG90" s="263">
        <f t="shared" si="27"/>
        <v>1.0150034098658787</v>
      </c>
      <c r="AH90" s="263">
        <f t="shared" si="28"/>
        <v>1.0144927536231885</v>
      </c>
      <c r="AI90" s="263">
        <f t="shared" si="29"/>
        <v>1.0163487738419619</v>
      </c>
      <c r="AJ90" s="263">
        <f t="shared" si="30"/>
        <v>1.0154639175257731</v>
      </c>
      <c r="AK90" s="263">
        <f t="shared" si="31"/>
        <v>1.0152838427947599</v>
      </c>
    </row>
    <row r="91" spans="1:37">
      <c r="A91" s="4">
        <v>85</v>
      </c>
      <c r="B91" s="152">
        <f t="shared" si="32"/>
        <v>29.634865970000053</v>
      </c>
      <c r="C91" s="3">
        <f>'degressie en km-tarief'!C91</f>
        <v>17.432274100000033</v>
      </c>
      <c r="F91" s="153">
        <f t="shared" si="33"/>
        <v>17.777999999999999</v>
      </c>
      <c r="G91" s="153">
        <f t="shared" si="34"/>
        <v>10.458</v>
      </c>
      <c r="H91" s="153">
        <f t="shared" si="35"/>
        <v>23.704000000000001</v>
      </c>
      <c r="I91" s="153">
        <f t="shared" si="36"/>
        <v>13.944000000000001</v>
      </c>
      <c r="J91" s="40">
        <f t="shared" si="46"/>
        <v>59.26</v>
      </c>
      <c r="K91" s="40">
        <f t="shared" si="47"/>
        <v>34.86</v>
      </c>
      <c r="L91" s="40"/>
      <c r="M91" s="40"/>
      <c r="N91" s="40">
        <f t="shared" si="37"/>
        <v>35.56</v>
      </c>
      <c r="O91" s="40">
        <f t="shared" si="37"/>
        <v>20.92</v>
      </c>
      <c r="P91" s="40">
        <f t="shared" si="44"/>
        <v>47.4</v>
      </c>
      <c r="Q91" s="40">
        <f t="shared" si="45"/>
        <v>27.88</v>
      </c>
      <c r="R91" s="261">
        <f t="shared" si="38"/>
        <v>7614</v>
      </c>
      <c r="S91" s="261">
        <f t="shared" si="39"/>
        <v>4479</v>
      </c>
      <c r="T91" s="261">
        <f t="shared" si="40"/>
        <v>634</v>
      </c>
      <c r="U91" s="261">
        <f t="shared" si="41"/>
        <v>374</v>
      </c>
      <c r="V91" s="261">
        <f t="shared" si="42"/>
        <v>793</v>
      </c>
      <c r="W91" s="261">
        <f t="shared" si="43"/>
        <v>465</v>
      </c>
      <c r="X91" s="3"/>
      <c r="Y91" s="257">
        <v>7501</v>
      </c>
      <c r="Z91" s="257">
        <v>4413</v>
      </c>
      <c r="AA91" s="257">
        <v>625</v>
      </c>
      <c r="AB91" s="257">
        <v>368</v>
      </c>
      <c r="AC91" s="257">
        <v>781</v>
      </c>
      <c r="AD91" s="257">
        <v>458</v>
      </c>
      <c r="AF91" s="263">
        <f t="shared" si="26"/>
        <v>1.015064658045594</v>
      </c>
      <c r="AG91" s="263">
        <f t="shared" si="27"/>
        <v>1.0149558123725357</v>
      </c>
      <c r="AH91" s="263">
        <f t="shared" si="28"/>
        <v>1.0144</v>
      </c>
      <c r="AI91" s="263">
        <f t="shared" si="29"/>
        <v>1.0163043478260869</v>
      </c>
      <c r="AJ91" s="263">
        <f t="shared" si="30"/>
        <v>1.0153649167733674</v>
      </c>
      <c r="AK91" s="263">
        <f t="shared" si="31"/>
        <v>1.0152838427947599</v>
      </c>
    </row>
    <row r="92" spans="1:37">
      <c r="A92" s="4">
        <v>86</v>
      </c>
      <c r="B92" s="152">
        <f t="shared" si="32"/>
        <v>29.920526524000056</v>
      </c>
      <c r="C92" s="3">
        <f>'degressie en km-tarief'!C92</f>
        <v>17.600309720000034</v>
      </c>
      <c r="F92" s="153">
        <f t="shared" si="33"/>
        <v>17.952000000000002</v>
      </c>
      <c r="G92" s="153">
        <f t="shared" si="34"/>
        <v>10.56</v>
      </c>
      <c r="H92" s="153">
        <f t="shared" si="35"/>
        <v>23.936000000000003</v>
      </c>
      <c r="I92" s="153">
        <f t="shared" si="36"/>
        <v>14.080000000000002</v>
      </c>
      <c r="J92" s="40">
        <f t="shared" si="46"/>
        <v>59.84</v>
      </c>
      <c r="K92" s="40">
        <f t="shared" si="47"/>
        <v>35.200000000000003</v>
      </c>
      <c r="L92" s="40"/>
      <c r="M92" s="40"/>
      <c r="N92" s="40">
        <f t="shared" si="37"/>
        <v>35.9</v>
      </c>
      <c r="O92" s="40">
        <f t="shared" si="37"/>
        <v>21.12</v>
      </c>
      <c r="P92" s="40">
        <f t="shared" si="44"/>
        <v>47.88</v>
      </c>
      <c r="Q92" s="40">
        <f t="shared" si="45"/>
        <v>28.16</v>
      </c>
      <c r="R92" s="261">
        <f t="shared" si="38"/>
        <v>7614</v>
      </c>
      <c r="S92" s="261">
        <f t="shared" si="39"/>
        <v>4491</v>
      </c>
      <c r="T92" s="261">
        <f t="shared" si="40"/>
        <v>634</v>
      </c>
      <c r="U92" s="261">
        <f t="shared" si="41"/>
        <v>375</v>
      </c>
      <c r="V92" s="261">
        <f t="shared" si="42"/>
        <v>794</v>
      </c>
      <c r="W92" s="261">
        <f t="shared" si="43"/>
        <v>465</v>
      </c>
      <c r="X92" s="3"/>
      <c r="Y92" s="257">
        <v>7501</v>
      </c>
      <c r="Z92" s="257">
        <v>4425</v>
      </c>
      <c r="AA92" s="257">
        <v>625</v>
      </c>
      <c r="AB92" s="257">
        <v>369</v>
      </c>
      <c r="AC92" s="257">
        <v>782</v>
      </c>
      <c r="AD92" s="257">
        <v>458</v>
      </c>
      <c r="AF92" s="263">
        <f t="shared" si="26"/>
        <v>1.015064658045594</v>
      </c>
      <c r="AG92" s="263">
        <f t="shared" si="27"/>
        <v>1.0149152542372881</v>
      </c>
      <c r="AH92" s="263">
        <f t="shared" si="28"/>
        <v>1.0144</v>
      </c>
      <c r="AI92" s="263">
        <f t="shared" si="29"/>
        <v>1.0162601626016261</v>
      </c>
      <c r="AJ92" s="263">
        <f t="shared" si="30"/>
        <v>1.0153452685421995</v>
      </c>
      <c r="AK92" s="263">
        <f t="shared" si="31"/>
        <v>1.0152838427947599</v>
      </c>
    </row>
    <row r="93" spans="1:37">
      <c r="A93" s="4">
        <v>87</v>
      </c>
      <c r="B93" s="152">
        <f t="shared" si="32"/>
        <v>30.20618707800006</v>
      </c>
      <c r="C93" s="3">
        <f>'degressie en km-tarief'!C93</f>
        <v>17.768345340000035</v>
      </c>
      <c r="F93" s="153">
        <f t="shared" si="33"/>
        <v>18.126000000000001</v>
      </c>
      <c r="G93" s="153">
        <f t="shared" si="34"/>
        <v>10.661999999999999</v>
      </c>
      <c r="H93" s="153">
        <f t="shared" si="35"/>
        <v>24.168000000000003</v>
      </c>
      <c r="I93" s="153">
        <f t="shared" si="36"/>
        <v>14.216000000000001</v>
      </c>
      <c r="J93" s="40">
        <f t="shared" si="46"/>
        <v>60.42</v>
      </c>
      <c r="K93" s="40">
        <f t="shared" si="47"/>
        <v>35.54</v>
      </c>
      <c r="L93" s="40"/>
      <c r="M93" s="40"/>
      <c r="N93" s="40">
        <f t="shared" si="37"/>
        <v>36.26</v>
      </c>
      <c r="O93" s="40">
        <f t="shared" si="37"/>
        <v>21.32</v>
      </c>
      <c r="P93" s="40">
        <f t="shared" si="44"/>
        <v>48.34</v>
      </c>
      <c r="Q93" s="40">
        <f t="shared" si="45"/>
        <v>28.44</v>
      </c>
      <c r="R93" s="261">
        <f t="shared" si="38"/>
        <v>7614</v>
      </c>
      <c r="S93" s="261">
        <f t="shared" si="39"/>
        <v>4491</v>
      </c>
      <c r="T93" s="261">
        <f t="shared" si="40"/>
        <v>634</v>
      </c>
      <c r="U93" s="261">
        <f t="shared" si="41"/>
        <v>375</v>
      </c>
      <c r="V93" s="261">
        <f t="shared" si="42"/>
        <v>794</v>
      </c>
      <c r="W93" s="261">
        <f t="shared" si="43"/>
        <v>465</v>
      </c>
      <c r="X93" s="3"/>
      <c r="Y93" s="257">
        <v>7501</v>
      </c>
      <c r="Z93" s="257">
        <v>4425</v>
      </c>
      <c r="AA93" s="257">
        <v>625</v>
      </c>
      <c r="AB93" s="257">
        <v>369</v>
      </c>
      <c r="AC93" s="257">
        <v>782</v>
      </c>
      <c r="AD93" s="257">
        <v>458</v>
      </c>
      <c r="AF93" s="263">
        <f t="shared" si="26"/>
        <v>1.015064658045594</v>
      </c>
      <c r="AG93" s="263">
        <f t="shared" si="27"/>
        <v>1.0149152542372881</v>
      </c>
      <c r="AH93" s="263">
        <f t="shared" si="28"/>
        <v>1.0144</v>
      </c>
      <c r="AI93" s="263">
        <f t="shared" si="29"/>
        <v>1.0162601626016261</v>
      </c>
      <c r="AJ93" s="263">
        <f t="shared" si="30"/>
        <v>1.0153452685421995</v>
      </c>
      <c r="AK93" s="263">
        <f t="shared" si="31"/>
        <v>1.0152838427947599</v>
      </c>
    </row>
    <row r="94" spans="1:37">
      <c r="A94" s="4">
        <v>88</v>
      </c>
      <c r="B94" s="152">
        <f t="shared" si="32"/>
        <v>30.491847632000063</v>
      </c>
      <c r="C94" s="3">
        <f>'degressie en km-tarief'!C94</f>
        <v>17.936380960000037</v>
      </c>
      <c r="F94" s="153">
        <f t="shared" si="33"/>
        <v>18.293999999999997</v>
      </c>
      <c r="G94" s="153">
        <f t="shared" si="34"/>
        <v>10.764000000000001</v>
      </c>
      <c r="H94" s="153">
        <f t="shared" si="35"/>
        <v>24.391999999999999</v>
      </c>
      <c r="I94" s="153">
        <f t="shared" si="36"/>
        <v>14.352000000000002</v>
      </c>
      <c r="J94" s="40">
        <f t="shared" si="46"/>
        <v>60.98</v>
      </c>
      <c r="K94" s="40">
        <f t="shared" si="47"/>
        <v>35.880000000000003</v>
      </c>
      <c r="L94" s="40"/>
      <c r="M94" s="40"/>
      <c r="N94" s="40">
        <f t="shared" si="37"/>
        <v>36.58</v>
      </c>
      <c r="O94" s="40">
        <f t="shared" si="37"/>
        <v>21.52</v>
      </c>
      <c r="P94" s="40">
        <f t="shared" si="44"/>
        <v>48.78</v>
      </c>
      <c r="Q94" s="40">
        <f t="shared" si="45"/>
        <v>28.7</v>
      </c>
      <c r="R94" s="261">
        <f t="shared" si="38"/>
        <v>7614</v>
      </c>
      <c r="S94" s="261">
        <f t="shared" si="39"/>
        <v>4507</v>
      </c>
      <c r="T94" s="261">
        <f t="shared" si="40"/>
        <v>634</v>
      </c>
      <c r="U94" s="261">
        <f t="shared" si="41"/>
        <v>376</v>
      </c>
      <c r="V94" s="261">
        <f t="shared" si="42"/>
        <v>797</v>
      </c>
      <c r="W94" s="261">
        <f t="shared" si="43"/>
        <v>465</v>
      </c>
      <c r="X94" s="3"/>
      <c r="Y94" s="257">
        <v>7501</v>
      </c>
      <c r="Z94" s="257">
        <v>4440</v>
      </c>
      <c r="AA94" s="257">
        <v>625</v>
      </c>
      <c r="AB94" s="257">
        <v>370</v>
      </c>
      <c r="AC94" s="257">
        <v>785</v>
      </c>
      <c r="AD94" s="257">
        <v>458</v>
      </c>
      <c r="AF94" s="263">
        <f t="shared" si="26"/>
        <v>1.015064658045594</v>
      </c>
      <c r="AG94" s="263">
        <f t="shared" si="27"/>
        <v>1.0150900900900901</v>
      </c>
      <c r="AH94" s="263">
        <f t="shared" si="28"/>
        <v>1.0144</v>
      </c>
      <c r="AI94" s="263">
        <f t="shared" si="29"/>
        <v>1.0162162162162163</v>
      </c>
      <c r="AJ94" s="263">
        <f t="shared" si="30"/>
        <v>1.0152866242038217</v>
      </c>
      <c r="AK94" s="263">
        <f t="shared" si="31"/>
        <v>1.0152838427947599</v>
      </c>
    </row>
    <row r="95" spans="1:37">
      <c r="A95" s="4">
        <v>89</v>
      </c>
      <c r="B95" s="152">
        <f t="shared" si="32"/>
        <v>30.777508186000063</v>
      </c>
      <c r="C95" s="3">
        <f>'degressie en km-tarief'!C95</f>
        <v>18.104416580000038</v>
      </c>
      <c r="F95" s="153">
        <f t="shared" si="33"/>
        <v>18.468</v>
      </c>
      <c r="G95" s="153">
        <f t="shared" si="34"/>
        <v>10.860000000000001</v>
      </c>
      <c r="H95" s="153">
        <f t="shared" si="35"/>
        <v>24.624000000000002</v>
      </c>
      <c r="I95" s="153">
        <f t="shared" si="36"/>
        <v>14.480000000000002</v>
      </c>
      <c r="J95" s="40">
        <f t="shared" si="46"/>
        <v>61.56</v>
      </c>
      <c r="K95" s="40">
        <f t="shared" si="47"/>
        <v>36.200000000000003</v>
      </c>
      <c r="L95" s="40"/>
      <c r="M95" s="40"/>
      <c r="N95" s="40">
        <f t="shared" si="37"/>
        <v>36.94</v>
      </c>
      <c r="O95" s="40">
        <f t="shared" si="37"/>
        <v>21.72</v>
      </c>
      <c r="P95" s="40">
        <f t="shared" si="44"/>
        <v>49.24</v>
      </c>
      <c r="Q95" s="40">
        <f t="shared" si="45"/>
        <v>28.96</v>
      </c>
      <c r="R95" s="261">
        <f t="shared" si="38"/>
        <v>7614</v>
      </c>
      <c r="S95" s="261">
        <f t="shared" si="39"/>
        <v>4520</v>
      </c>
      <c r="T95" s="261">
        <f t="shared" si="40"/>
        <v>634</v>
      </c>
      <c r="U95" s="261">
        <f t="shared" si="41"/>
        <v>377</v>
      </c>
      <c r="V95" s="261">
        <f t="shared" si="42"/>
        <v>797</v>
      </c>
      <c r="W95" s="261">
        <f t="shared" si="43"/>
        <v>465</v>
      </c>
      <c r="X95" s="3"/>
      <c r="Y95" s="257">
        <v>7501</v>
      </c>
      <c r="Z95" s="257">
        <v>4453</v>
      </c>
      <c r="AA95" s="257">
        <v>625</v>
      </c>
      <c r="AB95" s="257">
        <v>371</v>
      </c>
      <c r="AC95" s="257">
        <v>785</v>
      </c>
      <c r="AD95" s="257">
        <v>458</v>
      </c>
      <c r="AF95" s="263">
        <f t="shared" si="26"/>
        <v>1.015064658045594</v>
      </c>
      <c r="AG95" s="263">
        <f t="shared" si="27"/>
        <v>1.0150460363799685</v>
      </c>
      <c r="AH95" s="263">
        <f t="shared" si="28"/>
        <v>1.0144</v>
      </c>
      <c r="AI95" s="263">
        <f t="shared" si="29"/>
        <v>1.0161725067385445</v>
      </c>
      <c r="AJ95" s="263">
        <f t="shared" si="30"/>
        <v>1.0152866242038217</v>
      </c>
      <c r="AK95" s="263">
        <f t="shared" si="31"/>
        <v>1.0152838427947599</v>
      </c>
    </row>
    <row r="96" spans="1:37">
      <c r="A96" s="4">
        <v>90</v>
      </c>
      <c r="B96" s="152">
        <f t="shared" si="32"/>
        <v>31.063168740000066</v>
      </c>
      <c r="C96" s="3">
        <f>'degressie en km-tarief'!C96</f>
        <v>18.272452200000039</v>
      </c>
      <c r="F96" s="153">
        <f t="shared" si="33"/>
        <v>18.635999999999999</v>
      </c>
      <c r="G96" s="153">
        <f t="shared" si="34"/>
        <v>10.962</v>
      </c>
      <c r="H96" s="153">
        <f t="shared" si="35"/>
        <v>24.847999999999999</v>
      </c>
      <c r="I96" s="153">
        <f t="shared" si="36"/>
        <v>14.616</v>
      </c>
      <c r="J96" s="40">
        <f t="shared" si="46"/>
        <v>62.12</v>
      </c>
      <c r="K96" s="40">
        <f t="shared" si="47"/>
        <v>36.54</v>
      </c>
      <c r="L96" s="40"/>
      <c r="M96" s="40"/>
      <c r="N96" s="40">
        <f t="shared" si="37"/>
        <v>37.28</v>
      </c>
      <c r="O96" s="40">
        <f t="shared" si="37"/>
        <v>21.92</v>
      </c>
      <c r="P96" s="40">
        <f t="shared" si="44"/>
        <v>49.7</v>
      </c>
      <c r="Q96" s="40">
        <f t="shared" si="45"/>
        <v>29.24</v>
      </c>
      <c r="R96" s="261">
        <f t="shared" si="38"/>
        <v>7614</v>
      </c>
      <c r="S96" s="261">
        <f t="shared" si="39"/>
        <v>4535</v>
      </c>
      <c r="T96" s="261">
        <f t="shared" si="40"/>
        <v>634</v>
      </c>
      <c r="U96" s="261">
        <f t="shared" si="41"/>
        <v>379</v>
      </c>
      <c r="V96" s="261">
        <f t="shared" si="42"/>
        <v>797</v>
      </c>
      <c r="W96" s="261">
        <f t="shared" si="43"/>
        <v>465</v>
      </c>
      <c r="X96" s="3"/>
      <c r="Y96" s="259">
        <v>7501</v>
      </c>
      <c r="Z96" s="259">
        <v>4468</v>
      </c>
      <c r="AA96" s="259">
        <v>625</v>
      </c>
      <c r="AB96" s="259">
        <v>373</v>
      </c>
      <c r="AC96" s="259">
        <v>785</v>
      </c>
      <c r="AD96" s="259">
        <v>458</v>
      </c>
      <c r="AF96" s="263">
        <f t="shared" si="26"/>
        <v>1.015064658045594</v>
      </c>
      <c r="AG96" s="263">
        <f t="shared" si="27"/>
        <v>1.0149955237242614</v>
      </c>
      <c r="AH96" s="263">
        <f t="shared" si="28"/>
        <v>1.0144</v>
      </c>
      <c r="AI96" s="263">
        <f t="shared" si="29"/>
        <v>1.0160857908847185</v>
      </c>
      <c r="AJ96" s="263">
        <f t="shared" si="30"/>
        <v>1.0152866242038217</v>
      </c>
      <c r="AK96" s="263">
        <f t="shared" si="31"/>
        <v>1.0152838427947599</v>
      </c>
    </row>
    <row r="97" spans="1:37">
      <c r="A97" s="4">
        <v>91</v>
      </c>
      <c r="B97" s="152">
        <f t="shared" si="32"/>
        <v>31.348829294000069</v>
      </c>
      <c r="C97" s="3">
        <f>'degressie en km-tarief'!C97</f>
        <v>18.44048782000004</v>
      </c>
      <c r="F97" s="153">
        <f t="shared" si="33"/>
        <v>18.809999999999999</v>
      </c>
      <c r="G97" s="153">
        <f t="shared" si="34"/>
        <v>11.064</v>
      </c>
      <c r="H97" s="153">
        <f t="shared" si="35"/>
        <v>25.080000000000002</v>
      </c>
      <c r="I97" s="153">
        <f t="shared" si="36"/>
        <v>14.752000000000002</v>
      </c>
      <c r="J97" s="40">
        <f t="shared" si="46"/>
        <v>62.7</v>
      </c>
      <c r="K97" s="40">
        <f t="shared" si="47"/>
        <v>36.880000000000003</v>
      </c>
      <c r="L97" s="40"/>
      <c r="M97" s="40"/>
      <c r="N97" s="40">
        <f t="shared" si="37"/>
        <v>37.619999999999997</v>
      </c>
      <c r="O97" s="40">
        <f t="shared" si="37"/>
        <v>22.12</v>
      </c>
      <c r="P97" s="40">
        <f t="shared" si="44"/>
        <v>50.16</v>
      </c>
      <c r="Q97" s="40">
        <f t="shared" si="45"/>
        <v>29.5</v>
      </c>
      <c r="R97" s="261"/>
      <c r="S97" s="261"/>
      <c r="T97" s="261"/>
      <c r="U97" s="261"/>
      <c r="V97" s="261"/>
      <c r="W97" s="261"/>
      <c r="Y97" s="260"/>
      <c r="Z97" s="260"/>
      <c r="AA97" s="260"/>
      <c r="AB97" s="260"/>
      <c r="AC97" s="260"/>
      <c r="AD97" s="260"/>
      <c r="AF97" s="263" t="e">
        <f t="shared" si="26"/>
        <v>#DIV/0!</v>
      </c>
      <c r="AG97" s="263" t="e">
        <f t="shared" si="27"/>
        <v>#DIV/0!</v>
      </c>
      <c r="AH97" s="263" t="e">
        <f t="shared" si="28"/>
        <v>#DIV/0!</v>
      </c>
      <c r="AI97" s="263" t="e">
        <f t="shared" si="29"/>
        <v>#DIV/0!</v>
      </c>
      <c r="AJ97" s="263" t="e">
        <f t="shared" si="30"/>
        <v>#DIV/0!</v>
      </c>
      <c r="AK97" s="263" t="e">
        <f t="shared" si="31"/>
        <v>#DIV/0!</v>
      </c>
    </row>
    <row r="98" spans="1:37">
      <c r="A98" s="4">
        <v>92</v>
      </c>
      <c r="B98" s="152">
        <f t="shared" si="32"/>
        <v>31.634489848000069</v>
      </c>
      <c r="C98" s="3">
        <f>'degressie en km-tarief'!C98</f>
        <v>18.608523440000042</v>
      </c>
      <c r="F98" s="153">
        <f t="shared" si="33"/>
        <v>18.977999999999998</v>
      </c>
      <c r="G98" s="153">
        <f t="shared" si="34"/>
        <v>11.165999999999999</v>
      </c>
      <c r="H98" s="153">
        <f t="shared" si="35"/>
        <v>25.304000000000002</v>
      </c>
      <c r="I98" s="153">
        <f t="shared" si="36"/>
        <v>14.888</v>
      </c>
      <c r="J98" s="40">
        <f t="shared" si="46"/>
        <v>63.26</v>
      </c>
      <c r="K98" s="40">
        <f t="shared" si="47"/>
        <v>37.22</v>
      </c>
      <c r="L98" s="40"/>
      <c r="M98" s="40"/>
      <c r="N98" s="40">
        <f t="shared" si="37"/>
        <v>37.96</v>
      </c>
      <c r="O98" s="40">
        <f t="shared" si="37"/>
        <v>22.34</v>
      </c>
      <c r="P98" s="40">
        <f t="shared" si="44"/>
        <v>50.6</v>
      </c>
      <c r="Q98" s="40">
        <f t="shared" si="45"/>
        <v>29.78</v>
      </c>
      <c r="R98" s="261"/>
      <c r="S98" s="261"/>
      <c r="T98" s="261"/>
      <c r="U98" s="261"/>
      <c r="V98" s="261"/>
      <c r="W98" s="261"/>
      <c r="Y98" s="260"/>
      <c r="Z98" s="260"/>
      <c r="AA98" s="260"/>
      <c r="AB98" s="260"/>
      <c r="AC98" s="260"/>
      <c r="AD98" s="260"/>
      <c r="AF98" s="263" t="e">
        <f t="shared" si="26"/>
        <v>#DIV/0!</v>
      </c>
      <c r="AG98" s="263" t="e">
        <f t="shared" si="27"/>
        <v>#DIV/0!</v>
      </c>
      <c r="AH98" s="263" t="e">
        <f t="shared" si="28"/>
        <v>#DIV/0!</v>
      </c>
      <c r="AI98" s="263" t="e">
        <f t="shared" si="29"/>
        <v>#DIV/0!</v>
      </c>
      <c r="AJ98" s="263" t="e">
        <f t="shared" si="30"/>
        <v>#DIV/0!</v>
      </c>
      <c r="AK98" s="263" t="e">
        <f t="shared" si="31"/>
        <v>#DIV/0!</v>
      </c>
    </row>
    <row r="99" spans="1:37">
      <c r="A99" s="4">
        <v>93</v>
      </c>
      <c r="B99" s="152">
        <f t="shared" si="32"/>
        <v>31.920150402000072</v>
      </c>
      <c r="C99" s="3">
        <f>'degressie en km-tarief'!C99</f>
        <v>18.776559060000043</v>
      </c>
      <c r="F99" s="153">
        <f t="shared" si="33"/>
        <v>19.152000000000001</v>
      </c>
      <c r="G99" s="153">
        <f t="shared" si="34"/>
        <v>11.268000000000001</v>
      </c>
      <c r="H99" s="153">
        <f t="shared" si="35"/>
        <v>25.536000000000001</v>
      </c>
      <c r="I99" s="153">
        <f t="shared" si="36"/>
        <v>15.024000000000001</v>
      </c>
      <c r="J99" s="40">
        <f t="shared" si="46"/>
        <v>63.84</v>
      </c>
      <c r="K99" s="40">
        <f t="shared" si="47"/>
        <v>37.56</v>
      </c>
      <c r="L99" s="40"/>
      <c r="M99" s="40"/>
      <c r="N99" s="40">
        <f t="shared" si="37"/>
        <v>38.299999999999997</v>
      </c>
      <c r="O99" s="40">
        <f t="shared" si="37"/>
        <v>22.54</v>
      </c>
      <c r="P99" s="40">
        <f t="shared" si="44"/>
        <v>51.08</v>
      </c>
      <c r="Q99" s="40">
        <f t="shared" si="45"/>
        <v>30.04</v>
      </c>
      <c r="R99" s="261"/>
      <c r="S99" s="261"/>
      <c r="T99" s="261"/>
      <c r="U99" s="261"/>
      <c r="V99" s="261"/>
      <c r="W99" s="261"/>
      <c r="Y99" s="260"/>
      <c r="Z99" s="260"/>
      <c r="AA99" s="260"/>
      <c r="AB99" s="260"/>
      <c r="AC99" s="260"/>
      <c r="AD99" s="260"/>
      <c r="AF99" s="263" t="e">
        <f t="shared" si="26"/>
        <v>#DIV/0!</v>
      </c>
      <c r="AG99" s="263" t="e">
        <f t="shared" si="27"/>
        <v>#DIV/0!</v>
      </c>
      <c r="AH99" s="263" t="e">
        <f t="shared" si="28"/>
        <v>#DIV/0!</v>
      </c>
      <c r="AI99" s="263" t="e">
        <f t="shared" si="29"/>
        <v>#DIV/0!</v>
      </c>
      <c r="AJ99" s="263" t="e">
        <f t="shared" si="30"/>
        <v>#DIV/0!</v>
      </c>
      <c r="AK99" s="263" t="e">
        <f t="shared" si="31"/>
        <v>#DIV/0!</v>
      </c>
    </row>
    <row r="100" spans="1:37">
      <c r="A100" s="4">
        <v>94</v>
      </c>
      <c r="B100" s="152">
        <f t="shared" si="32"/>
        <v>32.205810956000072</v>
      </c>
      <c r="C100" s="3">
        <f>'degressie en km-tarief'!C100</f>
        <v>18.944594680000044</v>
      </c>
      <c r="F100" s="153">
        <f t="shared" si="33"/>
        <v>19.326000000000001</v>
      </c>
      <c r="G100" s="153">
        <f t="shared" si="34"/>
        <v>11.364000000000001</v>
      </c>
      <c r="H100" s="153">
        <f t="shared" si="35"/>
        <v>25.768000000000001</v>
      </c>
      <c r="I100" s="153">
        <f t="shared" si="36"/>
        <v>15.152000000000001</v>
      </c>
      <c r="J100" s="40">
        <f t="shared" si="46"/>
        <v>64.42</v>
      </c>
      <c r="K100" s="40">
        <f t="shared" si="47"/>
        <v>37.880000000000003</v>
      </c>
      <c r="L100" s="40"/>
      <c r="M100" s="40"/>
      <c r="N100" s="40">
        <f t="shared" si="37"/>
        <v>38.659999999999997</v>
      </c>
      <c r="O100" s="40">
        <f t="shared" si="37"/>
        <v>22.72</v>
      </c>
      <c r="P100" s="40">
        <f t="shared" si="44"/>
        <v>51.54</v>
      </c>
      <c r="Q100" s="40">
        <f t="shared" si="45"/>
        <v>30.3</v>
      </c>
      <c r="R100" s="261"/>
      <c r="S100" s="261"/>
      <c r="T100" s="261"/>
      <c r="U100" s="261"/>
      <c r="V100" s="261"/>
      <c r="W100" s="261"/>
      <c r="Y100" s="260"/>
      <c r="Z100" s="260"/>
      <c r="AA100" s="260"/>
      <c r="AB100" s="260"/>
      <c r="AC100" s="260"/>
      <c r="AD100" s="260"/>
      <c r="AF100" s="263" t="e">
        <f t="shared" si="26"/>
        <v>#DIV/0!</v>
      </c>
      <c r="AG100" s="263" t="e">
        <f t="shared" si="27"/>
        <v>#DIV/0!</v>
      </c>
      <c r="AH100" s="263" t="e">
        <f t="shared" si="28"/>
        <v>#DIV/0!</v>
      </c>
      <c r="AI100" s="263" t="e">
        <f t="shared" si="29"/>
        <v>#DIV/0!</v>
      </c>
      <c r="AJ100" s="263" t="e">
        <f t="shared" si="30"/>
        <v>#DIV/0!</v>
      </c>
      <c r="AK100" s="263" t="e">
        <f t="shared" si="31"/>
        <v>#DIV/0!</v>
      </c>
    </row>
    <row r="101" spans="1:37">
      <c r="A101" s="4">
        <v>95</v>
      </c>
      <c r="B101" s="152">
        <f t="shared" si="32"/>
        <v>32.491471510000075</v>
      </c>
      <c r="C101" s="3">
        <f>'degressie en km-tarief'!C101</f>
        <v>19.112630300000045</v>
      </c>
      <c r="F101" s="153">
        <f t="shared" si="33"/>
        <v>19.494</v>
      </c>
      <c r="G101" s="153">
        <f t="shared" si="34"/>
        <v>11.465999999999999</v>
      </c>
      <c r="H101" s="153">
        <f t="shared" si="35"/>
        <v>25.992000000000004</v>
      </c>
      <c r="I101" s="153">
        <f t="shared" si="36"/>
        <v>15.288</v>
      </c>
      <c r="J101" s="40">
        <f t="shared" si="46"/>
        <v>64.98</v>
      </c>
      <c r="K101" s="40">
        <f t="shared" si="47"/>
        <v>38.22</v>
      </c>
      <c r="L101" s="40"/>
      <c r="M101" s="40"/>
      <c r="N101" s="40">
        <f t="shared" si="37"/>
        <v>38.979999999999997</v>
      </c>
      <c r="O101" s="40">
        <f t="shared" si="37"/>
        <v>22.94</v>
      </c>
      <c r="P101" s="40">
        <f t="shared" si="44"/>
        <v>51.98</v>
      </c>
      <c r="Q101" s="40">
        <f t="shared" si="45"/>
        <v>30.58</v>
      </c>
      <c r="R101" s="261"/>
      <c r="S101" s="261"/>
      <c r="T101" s="261"/>
      <c r="U101" s="261"/>
      <c r="V101" s="261"/>
      <c r="W101" s="261"/>
      <c r="Y101" s="260"/>
      <c r="Z101" s="260"/>
      <c r="AA101" s="260"/>
      <c r="AB101" s="260"/>
      <c r="AC101" s="260"/>
      <c r="AD101" s="260"/>
      <c r="AF101" s="263" t="e">
        <f t="shared" si="26"/>
        <v>#DIV/0!</v>
      </c>
      <c r="AG101" s="263" t="e">
        <f t="shared" si="27"/>
        <v>#DIV/0!</v>
      </c>
      <c r="AH101" s="263" t="e">
        <f t="shared" si="28"/>
        <v>#DIV/0!</v>
      </c>
      <c r="AI101" s="263" t="e">
        <f t="shared" si="29"/>
        <v>#DIV/0!</v>
      </c>
      <c r="AJ101" s="263" t="e">
        <f t="shared" si="30"/>
        <v>#DIV/0!</v>
      </c>
      <c r="AK101" s="263" t="e">
        <f t="shared" si="31"/>
        <v>#DIV/0!</v>
      </c>
    </row>
    <row r="102" spans="1:37">
      <c r="A102" s="4">
        <v>96</v>
      </c>
      <c r="B102" s="152">
        <f t="shared" si="32"/>
        <v>32.777132064000078</v>
      </c>
      <c r="C102" s="3">
        <f>'degressie en km-tarief'!C102</f>
        <v>19.280665920000047</v>
      </c>
      <c r="F102" s="153">
        <f t="shared" si="33"/>
        <v>19.667999999999999</v>
      </c>
      <c r="G102" s="153">
        <f t="shared" si="34"/>
        <v>11.568</v>
      </c>
      <c r="H102" s="153">
        <f t="shared" si="35"/>
        <v>26.224000000000004</v>
      </c>
      <c r="I102" s="153">
        <f t="shared" si="36"/>
        <v>15.424000000000001</v>
      </c>
      <c r="J102" s="40">
        <f t="shared" si="46"/>
        <v>65.56</v>
      </c>
      <c r="K102" s="40">
        <f t="shared" si="47"/>
        <v>38.56</v>
      </c>
      <c r="L102" s="40"/>
      <c r="M102" s="40"/>
      <c r="N102" s="40">
        <f t="shared" si="37"/>
        <v>39.340000000000003</v>
      </c>
      <c r="O102" s="40">
        <f t="shared" si="37"/>
        <v>23.14</v>
      </c>
      <c r="P102" s="40">
        <f t="shared" si="44"/>
        <v>52.44</v>
      </c>
      <c r="Q102" s="40">
        <f t="shared" si="45"/>
        <v>30.84</v>
      </c>
      <c r="R102" s="261"/>
      <c r="S102" s="261"/>
      <c r="T102" s="261"/>
      <c r="U102" s="261"/>
      <c r="V102" s="261"/>
      <c r="W102" s="261"/>
      <c r="Y102" s="260"/>
      <c r="Z102" s="260"/>
      <c r="AA102" s="260"/>
      <c r="AB102" s="260"/>
      <c r="AC102" s="260"/>
      <c r="AD102" s="260"/>
      <c r="AF102" s="263" t="e">
        <f t="shared" si="26"/>
        <v>#DIV/0!</v>
      </c>
      <c r="AG102" s="263" t="e">
        <f t="shared" si="27"/>
        <v>#DIV/0!</v>
      </c>
      <c r="AH102" s="263" t="e">
        <f t="shared" si="28"/>
        <v>#DIV/0!</v>
      </c>
      <c r="AI102" s="263" t="e">
        <f t="shared" si="29"/>
        <v>#DIV/0!</v>
      </c>
      <c r="AJ102" s="263" t="e">
        <f t="shared" si="30"/>
        <v>#DIV/0!</v>
      </c>
      <c r="AK102" s="263" t="e">
        <f t="shared" si="31"/>
        <v>#DIV/0!</v>
      </c>
    </row>
    <row r="103" spans="1:37">
      <c r="A103" s="4">
        <v>97</v>
      </c>
      <c r="B103" s="152">
        <f t="shared" si="32"/>
        <v>33.062792618000081</v>
      </c>
      <c r="C103" s="3">
        <f>'degressie en km-tarief'!C103</f>
        <v>19.448701540000048</v>
      </c>
      <c r="F103" s="153">
        <f t="shared" si="33"/>
        <v>19.836000000000002</v>
      </c>
      <c r="G103" s="153">
        <f t="shared" si="34"/>
        <v>11.67</v>
      </c>
      <c r="H103" s="153">
        <f t="shared" si="35"/>
        <v>26.448000000000004</v>
      </c>
      <c r="I103" s="153">
        <f t="shared" si="36"/>
        <v>15.56</v>
      </c>
      <c r="J103" s="40">
        <f t="shared" si="46"/>
        <v>66.12</v>
      </c>
      <c r="K103" s="40">
        <f t="shared" si="47"/>
        <v>38.9</v>
      </c>
      <c r="L103" s="40"/>
      <c r="M103" s="40"/>
      <c r="N103" s="40">
        <f t="shared" si="37"/>
        <v>39.68</v>
      </c>
      <c r="O103" s="40">
        <f t="shared" si="37"/>
        <v>23.34</v>
      </c>
      <c r="P103" s="40">
        <f t="shared" si="44"/>
        <v>52.9</v>
      </c>
      <c r="Q103" s="40">
        <f t="shared" si="45"/>
        <v>31.12</v>
      </c>
      <c r="R103" s="261"/>
      <c r="S103" s="261"/>
      <c r="T103" s="261"/>
      <c r="U103" s="261"/>
      <c r="V103" s="261"/>
      <c r="W103" s="261"/>
      <c r="Y103" s="260"/>
      <c r="Z103" s="260"/>
      <c r="AA103" s="260"/>
      <c r="AB103" s="260"/>
      <c r="AC103" s="260"/>
      <c r="AD103" s="260"/>
      <c r="AF103" s="263" t="e">
        <f t="shared" si="26"/>
        <v>#DIV/0!</v>
      </c>
      <c r="AG103" s="263" t="e">
        <f t="shared" si="27"/>
        <v>#DIV/0!</v>
      </c>
      <c r="AH103" s="263" t="e">
        <f t="shared" si="28"/>
        <v>#DIV/0!</v>
      </c>
      <c r="AI103" s="263" t="e">
        <f t="shared" si="29"/>
        <v>#DIV/0!</v>
      </c>
      <c r="AJ103" s="263" t="e">
        <f t="shared" si="30"/>
        <v>#DIV/0!</v>
      </c>
      <c r="AK103" s="263" t="e">
        <f t="shared" si="31"/>
        <v>#DIV/0!</v>
      </c>
    </row>
    <row r="104" spans="1:37">
      <c r="A104" s="4">
        <v>98</v>
      </c>
      <c r="B104" s="152">
        <f t="shared" si="32"/>
        <v>33.348453172000085</v>
      </c>
      <c r="C104" s="3">
        <f>'degressie en km-tarief'!C104</f>
        <v>19.616737160000049</v>
      </c>
      <c r="F104" s="153">
        <f t="shared" si="33"/>
        <v>20.010000000000002</v>
      </c>
      <c r="G104" s="153">
        <f t="shared" si="34"/>
        <v>11.772</v>
      </c>
      <c r="H104" s="153">
        <f t="shared" si="35"/>
        <v>26.680000000000003</v>
      </c>
      <c r="I104" s="153">
        <f t="shared" si="36"/>
        <v>15.696000000000002</v>
      </c>
      <c r="J104" s="40">
        <f t="shared" si="46"/>
        <v>66.7</v>
      </c>
      <c r="K104" s="40">
        <f t="shared" si="47"/>
        <v>39.24</v>
      </c>
      <c r="L104" s="40"/>
      <c r="M104" s="40"/>
      <c r="N104" s="40">
        <f t="shared" si="37"/>
        <v>40.020000000000003</v>
      </c>
      <c r="O104" s="40">
        <f t="shared" si="37"/>
        <v>23.54</v>
      </c>
      <c r="P104" s="40">
        <f t="shared" si="44"/>
        <v>53.36</v>
      </c>
      <c r="Q104" s="40">
        <f t="shared" si="45"/>
        <v>31.4</v>
      </c>
      <c r="R104" s="261"/>
      <c r="S104" s="261"/>
      <c r="T104" s="261"/>
      <c r="U104" s="261"/>
      <c r="V104" s="261"/>
      <c r="W104" s="261"/>
      <c r="Y104" s="260"/>
      <c r="Z104" s="260"/>
      <c r="AA104" s="260"/>
      <c r="AB104" s="260"/>
      <c r="AC104" s="260"/>
      <c r="AD104" s="260"/>
      <c r="AF104" s="263" t="e">
        <f t="shared" si="26"/>
        <v>#DIV/0!</v>
      </c>
      <c r="AG104" s="263" t="e">
        <f t="shared" si="27"/>
        <v>#DIV/0!</v>
      </c>
      <c r="AH104" s="263" t="e">
        <f t="shared" si="28"/>
        <v>#DIV/0!</v>
      </c>
      <c r="AI104" s="263" t="e">
        <f t="shared" si="29"/>
        <v>#DIV/0!</v>
      </c>
      <c r="AJ104" s="263" t="e">
        <f t="shared" si="30"/>
        <v>#DIV/0!</v>
      </c>
      <c r="AK104" s="263" t="e">
        <f t="shared" si="31"/>
        <v>#DIV/0!</v>
      </c>
    </row>
    <row r="105" spans="1:37">
      <c r="A105" s="4">
        <v>99</v>
      </c>
      <c r="B105" s="152">
        <f t="shared" si="32"/>
        <v>33.634113726000088</v>
      </c>
      <c r="C105" s="3">
        <f>'degressie en km-tarief'!C105</f>
        <v>19.784772780000051</v>
      </c>
      <c r="F105" s="153">
        <f t="shared" si="33"/>
        <v>20.178000000000001</v>
      </c>
      <c r="G105" s="153">
        <f t="shared" si="34"/>
        <v>11.868</v>
      </c>
      <c r="H105" s="153">
        <f t="shared" si="35"/>
        <v>26.904000000000003</v>
      </c>
      <c r="I105" s="153">
        <f t="shared" si="36"/>
        <v>15.824000000000002</v>
      </c>
      <c r="J105" s="40">
        <f t="shared" si="46"/>
        <v>67.260000000000005</v>
      </c>
      <c r="K105" s="40">
        <f t="shared" si="47"/>
        <v>39.56</v>
      </c>
      <c r="L105" s="40"/>
      <c r="M105" s="40"/>
      <c r="N105" s="40">
        <f t="shared" si="37"/>
        <v>40.36</v>
      </c>
      <c r="O105" s="40">
        <f t="shared" si="37"/>
        <v>23.74</v>
      </c>
      <c r="P105" s="40">
        <f t="shared" si="44"/>
        <v>53.8</v>
      </c>
      <c r="Q105" s="40">
        <f t="shared" si="45"/>
        <v>31.64</v>
      </c>
      <c r="R105" s="261"/>
      <c r="S105" s="261"/>
      <c r="T105" s="261"/>
      <c r="U105" s="261"/>
      <c r="V105" s="261"/>
      <c r="W105" s="261"/>
      <c r="Y105" s="260"/>
      <c r="Z105" s="260"/>
      <c r="AA105" s="260"/>
      <c r="AB105" s="260"/>
      <c r="AC105" s="260"/>
      <c r="AD105" s="260"/>
      <c r="AF105" s="263" t="e">
        <f t="shared" si="26"/>
        <v>#DIV/0!</v>
      </c>
      <c r="AG105" s="263" t="e">
        <f t="shared" si="27"/>
        <v>#DIV/0!</v>
      </c>
      <c r="AH105" s="263" t="e">
        <f t="shared" si="28"/>
        <v>#DIV/0!</v>
      </c>
      <c r="AI105" s="263" t="e">
        <f t="shared" si="29"/>
        <v>#DIV/0!</v>
      </c>
      <c r="AJ105" s="263" t="e">
        <f t="shared" si="30"/>
        <v>#DIV/0!</v>
      </c>
      <c r="AK105" s="263" t="e">
        <f t="shared" si="31"/>
        <v>#DIV/0!</v>
      </c>
    </row>
    <row r="106" spans="1:37">
      <c r="A106" s="4">
        <v>100</v>
      </c>
      <c r="B106" s="152">
        <f t="shared" si="32"/>
        <v>33.919774280000084</v>
      </c>
      <c r="C106" s="3">
        <f>'degressie en km-tarief'!C106</f>
        <v>19.952808400000052</v>
      </c>
      <c r="F106" s="153">
        <f t="shared" si="33"/>
        <v>20.352</v>
      </c>
      <c r="G106" s="153">
        <f t="shared" si="34"/>
        <v>11.969999999999999</v>
      </c>
      <c r="H106" s="153">
        <f t="shared" si="35"/>
        <v>27.136000000000003</v>
      </c>
      <c r="I106" s="153">
        <f t="shared" si="36"/>
        <v>15.96</v>
      </c>
      <c r="J106" s="40">
        <f t="shared" si="46"/>
        <v>67.84</v>
      </c>
      <c r="K106" s="40">
        <f t="shared" si="47"/>
        <v>39.9</v>
      </c>
      <c r="L106" s="40"/>
      <c r="M106" s="40"/>
      <c r="N106" s="40">
        <f t="shared" si="37"/>
        <v>40.700000000000003</v>
      </c>
      <c r="O106" s="40">
        <f t="shared" si="37"/>
        <v>23.94</v>
      </c>
      <c r="P106" s="40">
        <f t="shared" si="44"/>
        <v>54.28</v>
      </c>
      <c r="Q106" s="40">
        <f t="shared" si="45"/>
        <v>31.92</v>
      </c>
      <c r="R106" s="261"/>
      <c r="S106" s="261"/>
      <c r="T106" s="261"/>
      <c r="U106" s="261"/>
      <c r="V106" s="261"/>
      <c r="W106" s="261"/>
      <c r="Y106" s="260"/>
      <c r="Z106" s="260"/>
      <c r="AA106" s="260"/>
      <c r="AB106" s="260"/>
      <c r="AC106" s="260"/>
      <c r="AD106" s="260"/>
      <c r="AF106" s="263" t="e">
        <f t="shared" si="26"/>
        <v>#DIV/0!</v>
      </c>
      <c r="AG106" s="263" t="e">
        <f t="shared" si="27"/>
        <v>#DIV/0!</v>
      </c>
      <c r="AH106" s="263" t="e">
        <f t="shared" si="28"/>
        <v>#DIV/0!</v>
      </c>
      <c r="AI106" s="263" t="e">
        <f t="shared" si="29"/>
        <v>#DIV/0!</v>
      </c>
      <c r="AJ106" s="263" t="e">
        <f t="shared" si="30"/>
        <v>#DIV/0!</v>
      </c>
      <c r="AK106" s="263" t="e">
        <f t="shared" si="31"/>
        <v>#DIV/0!</v>
      </c>
    </row>
    <row r="107" spans="1:37">
      <c r="A107" s="4">
        <v>101</v>
      </c>
      <c r="B107" s="152">
        <f t="shared" si="32"/>
        <v>34.149563280000088</v>
      </c>
      <c r="C107" s="3">
        <f>'degressie en km-tarief'!C107</f>
        <v>20.087978400000051</v>
      </c>
      <c r="F107" s="153">
        <f t="shared" si="33"/>
        <v>20.49</v>
      </c>
      <c r="G107" s="153">
        <f t="shared" si="34"/>
        <v>12.054</v>
      </c>
      <c r="H107" s="153">
        <f t="shared" si="35"/>
        <v>27.32</v>
      </c>
      <c r="I107" s="153">
        <f t="shared" si="36"/>
        <v>16.071999999999999</v>
      </c>
      <c r="J107" s="40">
        <f t="shared" si="46"/>
        <v>68.3</v>
      </c>
      <c r="K107" s="40">
        <f t="shared" si="47"/>
        <v>40.18</v>
      </c>
      <c r="L107" s="40"/>
      <c r="M107" s="40"/>
      <c r="N107" s="40">
        <f t="shared" si="37"/>
        <v>40.98</v>
      </c>
      <c r="O107" s="40">
        <f t="shared" si="37"/>
        <v>24.1</v>
      </c>
      <c r="P107" s="40">
        <f t="shared" si="44"/>
        <v>54.64</v>
      </c>
      <c r="Q107" s="40">
        <f t="shared" si="45"/>
        <v>32.14</v>
      </c>
      <c r="R107" s="261"/>
      <c r="S107" s="261"/>
      <c r="T107" s="261"/>
      <c r="U107" s="261"/>
      <c r="V107" s="261"/>
      <c r="W107" s="261"/>
      <c r="Y107" s="260"/>
      <c r="Z107" s="260"/>
      <c r="AA107" s="260"/>
      <c r="AB107" s="260"/>
      <c r="AC107" s="260"/>
      <c r="AD107" s="260"/>
      <c r="AF107" s="263" t="e">
        <f t="shared" si="26"/>
        <v>#DIV/0!</v>
      </c>
      <c r="AG107" s="263" t="e">
        <f t="shared" si="27"/>
        <v>#DIV/0!</v>
      </c>
      <c r="AH107" s="263" t="e">
        <f t="shared" si="28"/>
        <v>#DIV/0!</v>
      </c>
      <c r="AI107" s="263" t="e">
        <f t="shared" si="29"/>
        <v>#DIV/0!</v>
      </c>
      <c r="AJ107" s="263" t="e">
        <f t="shared" si="30"/>
        <v>#DIV/0!</v>
      </c>
      <c r="AK107" s="263" t="e">
        <f t="shared" si="31"/>
        <v>#DIV/0!</v>
      </c>
    </row>
    <row r="108" spans="1:37">
      <c r="A108" s="4">
        <v>102</v>
      </c>
      <c r="B108" s="152">
        <f t="shared" si="32"/>
        <v>34.379352280000084</v>
      </c>
      <c r="C108" s="3">
        <f>'degressie en km-tarief'!C108</f>
        <v>20.223148400000049</v>
      </c>
      <c r="F108" s="153">
        <f t="shared" si="33"/>
        <v>20.628</v>
      </c>
      <c r="G108" s="153">
        <f t="shared" si="34"/>
        <v>12.132</v>
      </c>
      <c r="H108" s="153">
        <f t="shared" si="35"/>
        <v>27.504000000000005</v>
      </c>
      <c r="I108" s="153">
        <f t="shared" si="36"/>
        <v>16.175999999999998</v>
      </c>
      <c r="J108" s="40">
        <f t="shared" si="46"/>
        <v>68.760000000000005</v>
      </c>
      <c r="K108" s="40">
        <f t="shared" si="47"/>
        <v>40.44</v>
      </c>
      <c r="L108" s="40"/>
      <c r="M108" s="40"/>
      <c r="N108" s="40">
        <f t="shared" si="37"/>
        <v>41.26</v>
      </c>
      <c r="O108" s="40">
        <f t="shared" si="37"/>
        <v>24.26</v>
      </c>
      <c r="P108" s="40">
        <f t="shared" si="44"/>
        <v>55</v>
      </c>
      <c r="Q108" s="40">
        <f t="shared" si="45"/>
        <v>32.36</v>
      </c>
      <c r="R108" s="261"/>
      <c r="S108" s="261"/>
      <c r="T108" s="261"/>
      <c r="U108" s="261"/>
      <c r="V108" s="261"/>
      <c r="W108" s="261"/>
      <c r="Y108" s="260"/>
      <c r="Z108" s="260"/>
      <c r="AA108" s="260"/>
      <c r="AB108" s="260"/>
      <c r="AC108" s="260"/>
      <c r="AD108" s="260"/>
      <c r="AF108" s="263" t="e">
        <f t="shared" si="26"/>
        <v>#DIV/0!</v>
      </c>
      <c r="AG108" s="263" t="e">
        <f t="shared" si="27"/>
        <v>#DIV/0!</v>
      </c>
      <c r="AH108" s="263" t="e">
        <f t="shared" si="28"/>
        <v>#DIV/0!</v>
      </c>
      <c r="AI108" s="263" t="e">
        <f t="shared" si="29"/>
        <v>#DIV/0!</v>
      </c>
      <c r="AJ108" s="263" t="e">
        <f t="shared" si="30"/>
        <v>#DIV/0!</v>
      </c>
      <c r="AK108" s="263" t="e">
        <f t="shared" si="31"/>
        <v>#DIV/0!</v>
      </c>
    </row>
    <row r="109" spans="1:37">
      <c r="A109" s="4">
        <v>103</v>
      </c>
      <c r="B109" s="152">
        <f t="shared" si="32"/>
        <v>34.609141280000081</v>
      </c>
      <c r="C109" s="3">
        <f>'degressie en km-tarief'!C109</f>
        <v>20.358318400000048</v>
      </c>
      <c r="F109" s="153">
        <f t="shared" si="33"/>
        <v>20.765999999999998</v>
      </c>
      <c r="G109" s="153">
        <f t="shared" si="34"/>
        <v>12.215999999999999</v>
      </c>
      <c r="H109" s="153">
        <f t="shared" si="35"/>
        <v>27.688000000000002</v>
      </c>
      <c r="I109" s="153">
        <f t="shared" si="36"/>
        <v>16.288</v>
      </c>
      <c r="J109" s="40">
        <f t="shared" si="46"/>
        <v>69.22</v>
      </c>
      <c r="K109" s="40">
        <f t="shared" si="47"/>
        <v>40.72</v>
      </c>
      <c r="L109" s="40"/>
      <c r="M109" s="40"/>
      <c r="N109" s="40">
        <f t="shared" si="37"/>
        <v>41.54</v>
      </c>
      <c r="O109" s="40">
        <f t="shared" si="37"/>
        <v>24.44</v>
      </c>
      <c r="P109" s="40">
        <f t="shared" si="44"/>
        <v>55.38</v>
      </c>
      <c r="Q109" s="40">
        <f t="shared" si="45"/>
        <v>32.58</v>
      </c>
      <c r="R109" s="261"/>
      <c r="S109" s="261"/>
      <c r="T109" s="261"/>
      <c r="U109" s="261"/>
      <c r="V109" s="261"/>
      <c r="W109" s="261"/>
      <c r="Y109" s="260"/>
      <c r="Z109" s="260"/>
      <c r="AA109" s="260"/>
      <c r="AB109" s="260"/>
      <c r="AC109" s="260"/>
      <c r="AD109" s="260"/>
      <c r="AF109" s="263" t="e">
        <f t="shared" si="26"/>
        <v>#DIV/0!</v>
      </c>
      <c r="AG109" s="263" t="e">
        <f t="shared" si="27"/>
        <v>#DIV/0!</v>
      </c>
      <c r="AH109" s="263" t="e">
        <f t="shared" si="28"/>
        <v>#DIV/0!</v>
      </c>
      <c r="AI109" s="263" t="e">
        <f t="shared" si="29"/>
        <v>#DIV/0!</v>
      </c>
      <c r="AJ109" s="263" t="e">
        <f t="shared" si="30"/>
        <v>#DIV/0!</v>
      </c>
      <c r="AK109" s="263" t="e">
        <f t="shared" si="31"/>
        <v>#DIV/0!</v>
      </c>
    </row>
    <row r="110" spans="1:37">
      <c r="A110" s="4">
        <v>104</v>
      </c>
      <c r="B110" s="152">
        <f t="shared" si="32"/>
        <v>34.838930280000078</v>
      </c>
      <c r="C110" s="3">
        <f>'degressie en km-tarief'!C110</f>
        <v>20.493488400000047</v>
      </c>
      <c r="F110" s="153">
        <f t="shared" si="33"/>
        <v>20.904</v>
      </c>
      <c r="G110" s="153">
        <f t="shared" si="34"/>
        <v>12.293999999999999</v>
      </c>
      <c r="H110" s="153">
        <f t="shared" si="35"/>
        <v>27.872000000000003</v>
      </c>
      <c r="I110" s="153">
        <f t="shared" si="36"/>
        <v>16.391999999999999</v>
      </c>
      <c r="J110" s="40">
        <f t="shared" si="46"/>
        <v>69.680000000000007</v>
      </c>
      <c r="K110" s="40">
        <f t="shared" si="47"/>
        <v>40.98</v>
      </c>
      <c r="L110" s="40"/>
      <c r="M110" s="40"/>
      <c r="N110" s="40">
        <f t="shared" si="37"/>
        <v>41.8</v>
      </c>
      <c r="O110" s="40">
        <f t="shared" si="37"/>
        <v>24.58</v>
      </c>
      <c r="P110" s="40">
        <f t="shared" si="44"/>
        <v>55.74</v>
      </c>
      <c r="Q110" s="40">
        <f t="shared" si="45"/>
        <v>32.78</v>
      </c>
      <c r="R110" s="261"/>
      <c r="S110" s="261"/>
      <c r="T110" s="261"/>
      <c r="U110" s="261"/>
      <c r="V110" s="261"/>
      <c r="W110" s="261"/>
      <c r="Y110" s="260"/>
      <c r="Z110" s="260"/>
      <c r="AA110" s="260"/>
      <c r="AB110" s="260"/>
      <c r="AC110" s="260"/>
      <c r="AD110" s="260"/>
      <c r="AF110" s="263" t="e">
        <f t="shared" si="26"/>
        <v>#DIV/0!</v>
      </c>
      <c r="AG110" s="263" t="e">
        <f t="shared" si="27"/>
        <v>#DIV/0!</v>
      </c>
      <c r="AH110" s="263" t="e">
        <f t="shared" si="28"/>
        <v>#DIV/0!</v>
      </c>
      <c r="AI110" s="263" t="e">
        <f t="shared" si="29"/>
        <v>#DIV/0!</v>
      </c>
      <c r="AJ110" s="263" t="e">
        <f t="shared" si="30"/>
        <v>#DIV/0!</v>
      </c>
      <c r="AK110" s="263" t="e">
        <f t="shared" si="31"/>
        <v>#DIV/0!</v>
      </c>
    </row>
    <row r="111" spans="1:37">
      <c r="A111" s="4">
        <v>105</v>
      </c>
      <c r="B111" s="152">
        <f t="shared" si="32"/>
        <v>35.068719280000074</v>
      </c>
      <c r="C111" s="3">
        <f>'degressie en km-tarief'!C111</f>
        <v>20.628658400000045</v>
      </c>
      <c r="F111" s="153">
        <f t="shared" si="33"/>
        <v>21.041999999999998</v>
      </c>
      <c r="G111" s="153">
        <f t="shared" si="34"/>
        <v>12.377999999999998</v>
      </c>
      <c r="H111" s="153">
        <f t="shared" si="35"/>
        <v>28.056000000000001</v>
      </c>
      <c r="I111" s="153">
        <f t="shared" si="36"/>
        <v>16.504000000000001</v>
      </c>
      <c r="J111" s="40">
        <f t="shared" si="46"/>
        <v>70.14</v>
      </c>
      <c r="K111" s="40">
        <f t="shared" si="47"/>
        <v>41.26</v>
      </c>
      <c r="L111" s="40"/>
      <c r="M111" s="40"/>
      <c r="N111" s="40">
        <f t="shared" si="37"/>
        <v>42.08</v>
      </c>
      <c r="O111" s="40">
        <f t="shared" si="37"/>
        <v>24.76</v>
      </c>
      <c r="P111" s="40">
        <f t="shared" si="44"/>
        <v>56.12</v>
      </c>
      <c r="Q111" s="40">
        <f t="shared" si="45"/>
        <v>33</v>
      </c>
      <c r="R111" s="261"/>
      <c r="S111" s="261"/>
      <c r="T111" s="261"/>
      <c r="U111" s="261"/>
      <c r="V111" s="261"/>
      <c r="W111" s="261"/>
      <c r="Y111" s="260"/>
      <c r="Z111" s="260"/>
      <c r="AA111" s="260"/>
      <c r="AB111" s="260"/>
      <c r="AC111" s="260"/>
      <c r="AD111" s="260"/>
      <c r="AF111" s="263" t="e">
        <f t="shared" si="26"/>
        <v>#DIV/0!</v>
      </c>
      <c r="AG111" s="263" t="e">
        <f t="shared" si="27"/>
        <v>#DIV/0!</v>
      </c>
      <c r="AH111" s="263" t="e">
        <f t="shared" si="28"/>
        <v>#DIV/0!</v>
      </c>
      <c r="AI111" s="263" t="e">
        <f t="shared" si="29"/>
        <v>#DIV/0!</v>
      </c>
      <c r="AJ111" s="263" t="e">
        <f t="shared" si="30"/>
        <v>#DIV/0!</v>
      </c>
      <c r="AK111" s="263" t="e">
        <f t="shared" si="31"/>
        <v>#DIV/0!</v>
      </c>
    </row>
    <row r="112" spans="1:37">
      <c r="A112" s="4">
        <v>106</v>
      </c>
      <c r="B112" s="152">
        <f t="shared" si="32"/>
        <v>35.298508280000071</v>
      </c>
      <c r="C112" s="3">
        <f>'degressie en km-tarief'!C112</f>
        <v>20.763828400000044</v>
      </c>
      <c r="F112" s="153">
        <f t="shared" si="33"/>
        <v>21.179999999999996</v>
      </c>
      <c r="G112" s="153">
        <f t="shared" si="34"/>
        <v>12.456000000000001</v>
      </c>
      <c r="H112" s="153">
        <f t="shared" si="35"/>
        <v>28.24</v>
      </c>
      <c r="I112" s="153">
        <f t="shared" si="36"/>
        <v>16.608000000000001</v>
      </c>
      <c r="J112" s="40">
        <f t="shared" si="46"/>
        <v>70.599999999999994</v>
      </c>
      <c r="K112" s="40">
        <f t="shared" si="47"/>
        <v>41.52</v>
      </c>
      <c r="L112" s="40"/>
      <c r="M112" s="40"/>
      <c r="N112" s="40">
        <f t="shared" si="37"/>
        <v>42.36</v>
      </c>
      <c r="O112" s="40">
        <f t="shared" si="37"/>
        <v>24.92</v>
      </c>
      <c r="P112" s="40">
        <f t="shared" si="44"/>
        <v>56.48</v>
      </c>
      <c r="Q112" s="40">
        <f t="shared" si="45"/>
        <v>33.22</v>
      </c>
      <c r="R112" s="261"/>
      <c r="S112" s="261"/>
      <c r="T112" s="261"/>
      <c r="U112" s="261"/>
      <c r="V112" s="261"/>
      <c r="W112" s="261"/>
      <c r="Y112" s="260"/>
      <c r="Z112" s="260"/>
      <c r="AA112" s="260"/>
      <c r="AB112" s="260"/>
      <c r="AC112" s="260"/>
      <c r="AD112" s="260"/>
      <c r="AF112" s="263" t="e">
        <f t="shared" si="26"/>
        <v>#DIV/0!</v>
      </c>
      <c r="AG112" s="263" t="e">
        <f t="shared" si="27"/>
        <v>#DIV/0!</v>
      </c>
      <c r="AH112" s="263" t="e">
        <f t="shared" si="28"/>
        <v>#DIV/0!</v>
      </c>
      <c r="AI112" s="263" t="e">
        <f t="shared" si="29"/>
        <v>#DIV/0!</v>
      </c>
      <c r="AJ112" s="263" t="e">
        <f t="shared" si="30"/>
        <v>#DIV/0!</v>
      </c>
      <c r="AK112" s="263" t="e">
        <f t="shared" si="31"/>
        <v>#DIV/0!</v>
      </c>
    </row>
    <row r="113" spans="1:37">
      <c r="A113" s="4">
        <v>107</v>
      </c>
      <c r="B113" s="152">
        <f t="shared" si="32"/>
        <v>35.528297280000075</v>
      </c>
      <c r="C113" s="3">
        <f>'degressie en km-tarief'!C113</f>
        <v>20.898998400000043</v>
      </c>
      <c r="F113" s="153">
        <f t="shared" si="33"/>
        <v>21.318000000000001</v>
      </c>
      <c r="G113" s="153">
        <f t="shared" si="34"/>
        <v>12.54</v>
      </c>
      <c r="H113" s="153">
        <f t="shared" si="35"/>
        <v>28.424000000000003</v>
      </c>
      <c r="I113" s="153">
        <f t="shared" si="36"/>
        <v>16.72</v>
      </c>
      <c r="J113" s="40">
        <f t="shared" si="46"/>
        <v>71.06</v>
      </c>
      <c r="K113" s="40">
        <f t="shared" si="47"/>
        <v>41.8</v>
      </c>
      <c r="L113" s="40"/>
      <c r="M113" s="40"/>
      <c r="N113" s="40">
        <f t="shared" si="37"/>
        <v>42.64</v>
      </c>
      <c r="O113" s="40">
        <f t="shared" si="37"/>
        <v>25.08</v>
      </c>
      <c r="P113" s="40">
        <f t="shared" si="44"/>
        <v>56.84</v>
      </c>
      <c r="Q113" s="40">
        <f t="shared" si="45"/>
        <v>33.44</v>
      </c>
      <c r="R113" s="261"/>
      <c r="S113" s="261"/>
      <c r="T113" s="261"/>
      <c r="U113" s="261"/>
      <c r="V113" s="261"/>
      <c r="W113" s="261"/>
      <c r="Y113" s="260"/>
      <c r="Z113" s="260"/>
      <c r="AA113" s="260"/>
      <c r="AB113" s="260"/>
      <c r="AC113" s="260"/>
      <c r="AD113" s="260"/>
      <c r="AF113" s="263" t="e">
        <f t="shared" si="26"/>
        <v>#DIV/0!</v>
      </c>
      <c r="AG113" s="263" t="e">
        <f t="shared" si="27"/>
        <v>#DIV/0!</v>
      </c>
      <c r="AH113" s="263" t="e">
        <f t="shared" si="28"/>
        <v>#DIV/0!</v>
      </c>
      <c r="AI113" s="263" t="e">
        <f t="shared" si="29"/>
        <v>#DIV/0!</v>
      </c>
      <c r="AJ113" s="263" t="e">
        <f t="shared" si="30"/>
        <v>#DIV/0!</v>
      </c>
      <c r="AK113" s="263" t="e">
        <f t="shared" si="31"/>
        <v>#DIV/0!</v>
      </c>
    </row>
    <row r="114" spans="1:37">
      <c r="A114" s="4">
        <v>108</v>
      </c>
      <c r="B114" s="152">
        <f t="shared" si="32"/>
        <v>35.758086280000072</v>
      </c>
      <c r="C114" s="3">
        <f>'degressie en km-tarief'!C114</f>
        <v>21.034168400000041</v>
      </c>
      <c r="F114" s="153">
        <f t="shared" si="33"/>
        <v>21.456</v>
      </c>
      <c r="G114" s="153">
        <f t="shared" si="34"/>
        <v>12.618</v>
      </c>
      <c r="H114" s="153">
        <f t="shared" si="35"/>
        <v>28.608000000000001</v>
      </c>
      <c r="I114" s="153">
        <f t="shared" si="36"/>
        <v>16.824000000000002</v>
      </c>
      <c r="J114" s="40">
        <f t="shared" si="46"/>
        <v>71.52</v>
      </c>
      <c r="K114" s="40">
        <f t="shared" si="47"/>
        <v>42.06</v>
      </c>
      <c r="L114" s="40"/>
      <c r="M114" s="40"/>
      <c r="N114" s="40">
        <f t="shared" si="37"/>
        <v>42.92</v>
      </c>
      <c r="O114" s="40">
        <f t="shared" si="37"/>
        <v>25.24</v>
      </c>
      <c r="P114" s="40">
        <f t="shared" si="44"/>
        <v>57.22</v>
      </c>
      <c r="Q114" s="40">
        <f t="shared" si="45"/>
        <v>33.64</v>
      </c>
      <c r="R114" s="261"/>
      <c r="S114" s="261"/>
      <c r="T114" s="261"/>
      <c r="U114" s="261"/>
      <c r="V114" s="261"/>
      <c r="W114" s="261"/>
      <c r="Y114" s="260"/>
      <c r="Z114" s="260"/>
      <c r="AA114" s="260"/>
      <c r="AB114" s="260"/>
      <c r="AC114" s="260"/>
      <c r="AD114" s="260"/>
      <c r="AF114" s="263" t="e">
        <f t="shared" si="26"/>
        <v>#DIV/0!</v>
      </c>
      <c r="AG114" s="263" t="e">
        <f t="shared" si="27"/>
        <v>#DIV/0!</v>
      </c>
      <c r="AH114" s="263" t="e">
        <f t="shared" si="28"/>
        <v>#DIV/0!</v>
      </c>
      <c r="AI114" s="263" t="e">
        <f t="shared" si="29"/>
        <v>#DIV/0!</v>
      </c>
      <c r="AJ114" s="263" t="e">
        <f t="shared" si="30"/>
        <v>#DIV/0!</v>
      </c>
      <c r="AK114" s="263" t="e">
        <f t="shared" si="31"/>
        <v>#DIV/0!</v>
      </c>
    </row>
    <row r="115" spans="1:37">
      <c r="A115" s="4">
        <v>109</v>
      </c>
      <c r="B115" s="152">
        <f t="shared" si="32"/>
        <v>35.987875280000068</v>
      </c>
      <c r="C115" s="3">
        <f>'degressie en km-tarief'!C115</f>
        <v>21.16933840000004</v>
      </c>
      <c r="F115" s="153">
        <f t="shared" si="33"/>
        <v>21.594000000000001</v>
      </c>
      <c r="G115" s="153">
        <f t="shared" si="34"/>
        <v>12.702</v>
      </c>
      <c r="H115" s="153">
        <f t="shared" si="35"/>
        <v>28.792000000000002</v>
      </c>
      <c r="I115" s="153">
        <f t="shared" si="36"/>
        <v>16.936000000000003</v>
      </c>
      <c r="J115" s="40">
        <f t="shared" si="46"/>
        <v>71.98</v>
      </c>
      <c r="K115" s="40">
        <f t="shared" si="47"/>
        <v>42.34</v>
      </c>
      <c r="L115" s="40"/>
      <c r="M115" s="40"/>
      <c r="N115" s="40">
        <f t="shared" si="37"/>
        <v>43.18</v>
      </c>
      <c r="O115" s="40">
        <f t="shared" si="37"/>
        <v>25.4</v>
      </c>
      <c r="P115" s="40">
        <f t="shared" si="44"/>
        <v>57.58</v>
      </c>
      <c r="Q115" s="40">
        <f t="shared" si="45"/>
        <v>33.880000000000003</v>
      </c>
      <c r="R115" s="261"/>
      <c r="S115" s="261"/>
      <c r="T115" s="261"/>
      <c r="U115" s="261"/>
      <c r="V115" s="261"/>
      <c r="W115" s="261"/>
      <c r="Y115" s="260"/>
      <c r="Z115" s="260"/>
      <c r="AA115" s="260"/>
      <c r="AB115" s="260"/>
      <c r="AC115" s="260"/>
      <c r="AD115" s="260"/>
      <c r="AF115" s="263" t="e">
        <f t="shared" si="26"/>
        <v>#DIV/0!</v>
      </c>
      <c r="AG115" s="263" t="e">
        <f t="shared" si="27"/>
        <v>#DIV/0!</v>
      </c>
      <c r="AH115" s="263" t="e">
        <f t="shared" si="28"/>
        <v>#DIV/0!</v>
      </c>
      <c r="AI115" s="263" t="e">
        <f t="shared" si="29"/>
        <v>#DIV/0!</v>
      </c>
      <c r="AJ115" s="263" t="e">
        <f t="shared" si="30"/>
        <v>#DIV/0!</v>
      </c>
      <c r="AK115" s="263" t="e">
        <f t="shared" si="31"/>
        <v>#DIV/0!</v>
      </c>
    </row>
    <row r="116" spans="1:37">
      <c r="A116" s="4">
        <v>110</v>
      </c>
      <c r="B116" s="152">
        <f t="shared" si="32"/>
        <v>36.217664280000065</v>
      </c>
      <c r="C116" s="3">
        <f>'degressie en km-tarief'!C116</f>
        <v>21.304508400000039</v>
      </c>
      <c r="F116" s="153">
        <f t="shared" si="33"/>
        <v>21.731999999999999</v>
      </c>
      <c r="G116" s="153">
        <f t="shared" si="34"/>
        <v>12.78</v>
      </c>
      <c r="H116" s="153">
        <f t="shared" si="35"/>
        <v>28.975999999999999</v>
      </c>
      <c r="I116" s="153">
        <f t="shared" si="36"/>
        <v>17.040000000000003</v>
      </c>
      <c r="J116" s="40">
        <f t="shared" si="46"/>
        <v>72.44</v>
      </c>
      <c r="K116" s="40">
        <f t="shared" si="47"/>
        <v>42.6</v>
      </c>
      <c r="L116" s="40"/>
      <c r="M116" s="40"/>
      <c r="N116" s="40">
        <f t="shared" si="37"/>
        <v>43.46</v>
      </c>
      <c r="O116" s="40">
        <f t="shared" si="37"/>
        <v>25.56</v>
      </c>
      <c r="P116" s="40">
        <f t="shared" si="44"/>
        <v>57.96</v>
      </c>
      <c r="Q116" s="40">
        <f t="shared" si="45"/>
        <v>34.08</v>
      </c>
      <c r="R116" s="261"/>
      <c r="S116" s="261"/>
      <c r="T116" s="261"/>
      <c r="U116" s="261"/>
      <c r="V116" s="261"/>
      <c r="W116" s="261"/>
      <c r="Y116" s="260"/>
      <c r="Z116" s="260"/>
      <c r="AA116" s="260"/>
      <c r="AB116" s="260"/>
      <c r="AC116" s="260"/>
      <c r="AD116" s="260"/>
      <c r="AF116" s="263" t="e">
        <f t="shared" si="26"/>
        <v>#DIV/0!</v>
      </c>
      <c r="AG116" s="263" t="e">
        <f t="shared" si="27"/>
        <v>#DIV/0!</v>
      </c>
      <c r="AH116" s="263" t="e">
        <f t="shared" si="28"/>
        <v>#DIV/0!</v>
      </c>
      <c r="AI116" s="263" t="e">
        <f t="shared" si="29"/>
        <v>#DIV/0!</v>
      </c>
      <c r="AJ116" s="263" t="e">
        <f t="shared" si="30"/>
        <v>#DIV/0!</v>
      </c>
      <c r="AK116" s="263" t="e">
        <f t="shared" si="31"/>
        <v>#DIV/0!</v>
      </c>
    </row>
    <row r="117" spans="1:37">
      <c r="A117" s="4">
        <v>111</v>
      </c>
      <c r="B117" s="152">
        <f t="shared" si="32"/>
        <v>36.447453280000062</v>
      </c>
      <c r="C117" s="3">
        <f>'degressie en km-tarief'!C117</f>
        <v>21.439678400000037</v>
      </c>
      <c r="F117" s="153">
        <f t="shared" si="33"/>
        <v>21.87</v>
      </c>
      <c r="G117" s="153">
        <f t="shared" si="34"/>
        <v>12.864000000000001</v>
      </c>
      <c r="H117" s="153">
        <f t="shared" si="35"/>
        <v>29.160000000000004</v>
      </c>
      <c r="I117" s="153">
        <f t="shared" si="36"/>
        <v>17.152000000000001</v>
      </c>
      <c r="J117" s="40">
        <f t="shared" si="46"/>
        <v>72.900000000000006</v>
      </c>
      <c r="K117" s="40">
        <f t="shared" si="47"/>
        <v>42.88</v>
      </c>
      <c r="L117" s="40"/>
      <c r="M117" s="40"/>
      <c r="N117" s="40">
        <f t="shared" si="37"/>
        <v>43.74</v>
      </c>
      <c r="O117" s="40">
        <f t="shared" si="37"/>
        <v>25.72</v>
      </c>
      <c r="P117" s="40">
        <f t="shared" si="44"/>
        <v>58.32</v>
      </c>
      <c r="Q117" s="40">
        <f t="shared" si="45"/>
        <v>34.299999999999997</v>
      </c>
      <c r="R117" s="261"/>
      <c r="S117" s="261"/>
      <c r="T117" s="261"/>
      <c r="U117" s="261"/>
      <c r="V117" s="261"/>
      <c r="W117" s="261"/>
      <c r="Y117" s="260"/>
      <c r="Z117" s="260"/>
      <c r="AA117" s="260"/>
      <c r="AB117" s="260"/>
      <c r="AC117" s="260"/>
      <c r="AD117" s="260"/>
      <c r="AF117" s="263" t="e">
        <f t="shared" si="26"/>
        <v>#DIV/0!</v>
      </c>
      <c r="AG117" s="263" t="e">
        <f t="shared" si="27"/>
        <v>#DIV/0!</v>
      </c>
      <c r="AH117" s="263" t="e">
        <f t="shared" si="28"/>
        <v>#DIV/0!</v>
      </c>
      <c r="AI117" s="263" t="e">
        <f t="shared" si="29"/>
        <v>#DIV/0!</v>
      </c>
      <c r="AJ117" s="263" t="e">
        <f t="shared" si="30"/>
        <v>#DIV/0!</v>
      </c>
      <c r="AK117" s="263" t="e">
        <f t="shared" si="31"/>
        <v>#DIV/0!</v>
      </c>
    </row>
    <row r="118" spans="1:37">
      <c r="A118" s="4">
        <v>112</v>
      </c>
      <c r="B118" s="152">
        <f t="shared" si="32"/>
        <v>36.677242280000058</v>
      </c>
      <c r="C118" s="3">
        <f>'degressie en km-tarief'!C118</f>
        <v>21.574848400000036</v>
      </c>
      <c r="F118" s="153">
        <f t="shared" si="33"/>
        <v>22.007999999999999</v>
      </c>
      <c r="G118" s="153">
        <f t="shared" si="34"/>
        <v>12.942</v>
      </c>
      <c r="H118" s="153">
        <f t="shared" si="35"/>
        <v>29.344000000000001</v>
      </c>
      <c r="I118" s="153">
        <f t="shared" si="36"/>
        <v>17.256</v>
      </c>
      <c r="J118" s="40">
        <f t="shared" si="46"/>
        <v>73.36</v>
      </c>
      <c r="K118" s="40">
        <f t="shared" si="47"/>
        <v>43.14</v>
      </c>
      <c r="L118" s="40"/>
      <c r="M118" s="40"/>
      <c r="N118" s="40">
        <f t="shared" si="37"/>
        <v>44.02</v>
      </c>
      <c r="O118" s="40">
        <f t="shared" si="37"/>
        <v>25.88</v>
      </c>
      <c r="P118" s="40">
        <f t="shared" si="44"/>
        <v>58.68</v>
      </c>
      <c r="Q118" s="40">
        <f t="shared" si="45"/>
        <v>34.520000000000003</v>
      </c>
      <c r="R118" s="261"/>
      <c r="S118" s="261"/>
      <c r="T118" s="261"/>
      <c r="U118" s="261"/>
      <c r="V118" s="261"/>
      <c r="W118" s="261"/>
      <c r="Y118" s="260"/>
      <c r="Z118" s="260"/>
      <c r="AA118" s="260"/>
      <c r="AB118" s="260"/>
      <c r="AC118" s="260"/>
      <c r="AD118" s="260"/>
      <c r="AF118" s="263" t="e">
        <f t="shared" si="26"/>
        <v>#DIV/0!</v>
      </c>
      <c r="AG118" s="263" t="e">
        <f t="shared" si="27"/>
        <v>#DIV/0!</v>
      </c>
      <c r="AH118" s="263" t="e">
        <f t="shared" si="28"/>
        <v>#DIV/0!</v>
      </c>
      <c r="AI118" s="263" t="e">
        <f t="shared" si="29"/>
        <v>#DIV/0!</v>
      </c>
      <c r="AJ118" s="263" t="e">
        <f t="shared" si="30"/>
        <v>#DIV/0!</v>
      </c>
      <c r="AK118" s="263" t="e">
        <f t="shared" si="31"/>
        <v>#DIV/0!</v>
      </c>
    </row>
    <row r="119" spans="1:37">
      <c r="A119" s="4">
        <v>113</v>
      </c>
      <c r="B119" s="152">
        <f t="shared" si="32"/>
        <v>36.907031280000055</v>
      </c>
      <c r="C119" s="3">
        <f>'degressie en km-tarief'!C119</f>
        <v>21.710018400000035</v>
      </c>
      <c r="F119" s="153">
        <f t="shared" si="33"/>
        <v>22.145999999999997</v>
      </c>
      <c r="G119" s="153">
        <f t="shared" si="34"/>
        <v>13.026</v>
      </c>
      <c r="H119" s="153">
        <f t="shared" si="35"/>
        <v>29.527999999999999</v>
      </c>
      <c r="I119" s="153">
        <f t="shared" si="36"/>
        <v>17.368000000000002</v>
      </c>
      <c r="J119" s="40">
        <f t="shared" si="46"/>
        <v>73.819999999999993</v>
      </c>
      <c r="K119" s="40">
        <f t="shared" si="47"/>
        <v>43.42</v>
      </c>
      <c r="L119" s="40"/>
      <c r="M119" s="40"/>
      <c r="N119" s="40">
        <f t="shared" si="37"/>
        <v>44.3</v>
      </c>
      <c r="O119" s="40">
        <f t="shared" si="37"/>
        <v>26.06</v>
      </c>
      <c r="P119" s="40">
        <f t="shared" si="44"/>
        <v>59.06</v>
      </c>
      <c r="Q119" s="40">
        <f t="shared" si="45"/>
        <v>34.74</v>
      </c>
      <c r="R119" s="261"/>
      <c r="S119" s="261"/>
      <c r="T119" s="261"/>
      <c r="U119" s="261"/>
      <c r="V119" s="261"/>
      <c r="W119" s="261"/>
      <c r="Y119" s="260"/>
      <c r="Z119" s="260"/>
      <c r="AA119" s="260"/>
      <c r="AB119" s="260"/>
      <c r="AC119" s="260"/>
      <c r="AD119" s="260"/>
      <c r="AF119" s="263" t="e">
        <f t="shared" si="26"/>
        <v>#DIV/0!</v>
      </c>
      <c r="AG119" s="263" t="e">
        <f t="shared" si="27"/>
        <v>#DIV/0!</v>
      </c>
      <c r="AH119" s="263" t="e">
        <f t="shared" si="28"/>
        <v>#DIV/0!</v>
      </c>
      <c r="AI119" s="263" t="e">
        <f t="shared" si="29"/>
        <v>#DIV/0!</v>
      </c>
      <c r="AJ119" s="263" t="e">
        <f t="shared" si="30"/>
        <v>#DIV/0!</v>
      </c>
      <c r="AK119" s="263" t="e">
        <f t="shared" si="31"/>
        <v>#DIV/0!</v>
      </c>
    </row>
    <row r="120" spans="1:37">
      <c r="A120" s="4">
        <v>114</v>
      </c>
      <c r="B120" s="152">
        <f t="shared" si="32"/>
        <v>37.136820280000059</v>
      </c>
      <c r="C120" s="3">
        <f>'degressie en km-tarief'!C120</f>
        <v>21.845188400000033</v>
      </c>
      <c r="F120" s="153">
        <f t="shared" si="33"/>
        <v>22.283999999999999</v>
      </c>
      <c r="G120" s="153">
        <f t="shared" si="34"/>
        <v>13.110000000000001</v>
      </c>
      <c r="H120" s="153">
        <f t="shared" si="35"/>
        <v>29.712000000000003</v>
      </c>
      <c r="I120" s="153">
        <f t="shared" si="36"/>
        <v>17.48</v>
      </c>
      <c r="J120" s="40">
        <f t="shared" si="46"/>
        <v>74.28</v>
      </c>
      <c r="K120" s="40">
        <f t="shared" si="47"/>
        <v>43.7</v>
      </c>
      <c r="L120" s="40"/>
      <c r="M120" s="40"/>
      <c r="N120" s="40">
        <f t="shared" si="37"/>
        <v>44.56</v>
      </c>
      <c r="O120" s="40">
        <f t="shared" si="37"/>
        <v>26.22</v>
      </c>
      <c r="P120" s="40">
        <f t="shared" si="44"/>
        <v>59.42</v>
      </c>
      <c r="Q120" s="40">
        <f t="shared" si="45"/>
        <v>34.96</v>
      </c>
      <c r="R120" s="261"/>
      <c r="S120" s="261"/>
      <c r="T120" s="261"/>
      <c r="U120" s="261"/>
      <c r="V120" s="261"/>
      <c r="W120" s="261"/>
      <c r="Y120" s="260"/>
      <c r="Z120" s="260"/>
      <c r="AA120" s="260"/>
      <c r="AB120" s="260"/>
      <c r="AC120" s="260"/>
      <c r="AD120" s="260"/>
      <c r="AF120" s="263" t="e">
        <f t="shared" si="26"/>
        <v>#DIV/0!</v>
      </c>
      <c r="AG120" s="263" t="e">
        <f t="shared" si="27"/>
        <v>#DIV/0!</v>
      </c>
      <c r="AH120" s="263" t="e">
        <f t="shared" si="28"/>
        <v>#DIV/0!</v>
      </c>
      <c r="AI120" s="263" t="e">
        <f t="shared" si="29"/>
        <v>#DIV/0!</v>
      </c>
      <c r="AJ120" s="263" t="e">
        <f t="shared" si="30"/>
        <v>#DIV/0!</v>
      </c>
      <c r="AK120" s="263" t="e">
        <f t="shared" si="31"/>
        <v>#DIV/0!</v>
      </c>
    </row>
    <row r="121" spans="1:37">
      <c r="A121" s="4">
        <v>115</v>
      </c>
      <c r="B121" s="152">
        <f t="shared" si="32"/>
        <v>37.366609280000056</v>
      </c>
      <c r="C121" s="3">
        <f>'degressie en km-tarief'!C121</f>
        <v>21.980358400000032</v>
      </c>
      <c r="F121" s="153">
        <f t="shared" si="33"/>
        <v>22.421999999999997</v>
      </c>
      <c r="G121" s="153">
        <f t="shared" si="34"/>
        <v>13.188000000000001</v>
      </c>
      <c r="H121" s="153">
        <f t="shared" si="35"/>
        <v>29.896000000000001</v>
      </c>
      <c r="I121" s="153">
        <f t="shared" si="36"/>
        <v>17.584</v>
      </c>
      <c r="J121" s="40">
        <f t="shared" si="46"/>
        <v>74.739999999999995</v>
      </c>
      <c r="K121" s="40">
        <f t="shared" si="47"/>
        <v>43.96</v>
      </c>
      <c r="L121" s="40"/>
      <c r="M121" s="40"/>
      <c r="N121" s="40">
        <f t="shared" si="37"/>
        <v>44.84</v>
      </c>
      <c r="O121" s="40">
        <f t="shared" si="37"/>
        <v>26.38</v>
      </c>
      <c r="P121" s="40">
        <f t="shared" si="44"/>
        <v>59.8</v>
      </c>
      <c r="Q121" s="40">
        <f t="shared" si="45"/>
        <v>35.159999999999997</v>
      </c>
      <c r="R121" s="261"/>
      <c r="S121" s="261"/>
      <c r="T121" s="261"/>
      <c r="U121" s="261"/>
      <c r="V121" s="261"/>
      <c r="W121" s="261"/>
      <c r="Y121" s="260"/>
      <c r="Z121" s="260"/>
      <c r="AA121" s="260"/>
      <c r="AB121" s="260"/>
      <c r="AC121" s="260"/>
      <c r="AD121" s="260"/>
      <c r="AF121" s="263" t="e">
        <f t="shared" si="26"/>
        <v>#DIV/0!</v>
      </c>
      <c r="AG121" s="263" t="e">
        <f t="shared" si="27"/>
        <v>#DIV/0!</v>
      </c>
      <c r="AH121" s="263" t="e">
        <f t="shared" si="28"/>
        <v>#DIV/0!</v>
      </c>
      <c r="AI121" s="263" t="e">
        <f t="shared" si="29"/>
        <v>#DIV/0!</v>
      </c>
      <c r="AJ121" s="263" t="e">
        <f t="shared" si="30"/>
        <v>#DIV/0!</v>
      </c>
      <c r="AK121" s="263" t="e">
        <f t="shared" si="31"/>
        <v>#DIV/0!</v>
      </c>
    </row>
    <row r="122" spans="1:37">
      <c r="A122" s="4">
        <v>116</v>
      </c>
      <c r="B122" s="152">
        <f t="shared" si="32"/>
        <v>37.596398280000052</v>
      </c>
      <c r="C122" s="3">
        <f>'degressie en km-tarief'!C122</f>
        <v>22.115528400000031</v>
      </c>
      <c r="F122" s="153">
        <f t="shared" si="33"/>
        <v>22.56</v>
      </c>
      <c r="G122" s="153">
        <f t="shared" si="34"/>
        <v>13.272</v>
      </c>
      <c r="H122" s="153">
        <f t="shared" si="35"/>
        <v>30.080000000000002</v>
      </c>
      <c r="I122" s="153">
        <f t="shared" si="36"/>
        <v>17.696000000000002</v>
      </c>
      <c r="J122" s="40">
        <f t="shared" si="46"/>
        <v>75.2</v>
      </c>
      <c r="K122" s="40">
        <f t="shared" si="47"/>
        <v>44.24</v>
      </c>
      <c r="L122" s="40"/>
      <c r="M122" s="40"/>
      <c r="N122" s="40">
        <f t="shared" si="37"/>
        <v>45.12</v>
      </c>
      <c r="O122" s="40">
        <f t="shared" si="37"/>
        <v>26.54</v>
      </c>
      <c r="P122" s="40">
        <f t="shared" si="44"/>
        <v>60.16</v>
      </c>
      <c r="Q122" s="40">
        <f t="shared" si="45"/>
        <v>35.4</v>
      </c>
      <c r="R122" s="261"/>
      <c r="S122" s="261"/>
      <c r="T122" s="261"/>
      <c r="U122" s="261"/>
      <c r="V122" s="261"/>
      <c r="W122" s="261"/>
      <c r="Y122" s="260"/>
      <c r="Z122" s="260"/>
      <c r="AA122" s="260"/>
      <c r="AB122" s="260"/>
      <c r="AC122" s="260"/>
      <c r="AD122" s="260"/>
      <c r="AF122" s="263" t="e">
        <f t="shared" si="26"/>
        <v>#DIV/0!</v>
      </c>
      <c r="AG122" s="263" t="e">
        <f t="shared" si="27"/>
        <v>#DIV/0!</v>
      </c>
      <c r="AH122" s="263" t="e">
        <f t="shared" si="28"/>
        <v>#DIV/0!</v>
      </c>
      <c r="AI122" s="263" t="e">
        <f t="shared" si="29"/>
        <v>#DIV/0!</v>
      </c>
      <c r="AJ122" s="263" t="e">
        <f t="shared" si="30"/>
        <v>#DIV/0!</v>
      </c>
      <c r="AK122" s="263" t="e">
        <f t="shared" si="31"/>
        <v>#DIV/0!</v>
      </c>
    </row>
    <row r="123" spans="1:37">
      <c r="A123" s="4">
        <v>117</v>
      </c>
      <c r="B123" s="152">
        <f t="shared" si="32"/>
        <v>37.826187280000049</v>
      </c>
      <c r="C123" s="3">
        <f>'degressie en km-tarief'!C123</f>
        <v>22.250698400000029</v>
      </c>
      <c r="F123" s="153">
        <f t="shared" si="33"/>
        <v>22.697999999999997</v>
      </c>
      <c r="G123" s="153">
        <f t="shared" si="34"/>
        <v>13.35</v>
      </c>
      <c r="H123" s="153">
        <f t="shared" si="35"/>
        <v>30.263999999999999</v>
      </c>
      <c r="I123" s="153">
        <f t="shared" si="36"/>
        <v>17.8</v>
      </c>
      <c r="J123" s="40">
        <f t="shared" si="46"/>
        <v>75.66</v>
      </c>
      <c r="K123" s="40">
        <f t="shared" si="47"/>
        <v>44.5</v>
      </c>
      <c r="L123" s="40"/>
      <c r="M123" s="40"/>
      <c r="N123" s="40">
        <f t="shared" si="37"/>
        <v>45.4</v>
      </c>
      <c r="O123" s="40">
        <f t="shared" si="37"/>
        <v>26.7</v>
      </c>
      <c r="P123" s="40">
        <f t="shared" si="44"/>
        <v>60.52</v>
      </c>
      <c r="Q123" s="40">
        <f t="shared" si="45"/>
        <v>35.6</v>
      </c>
      <c r="R123" s="261"/>
      <c r="S123" s="261"/>
      <c r="T123" s="261"/>
      <c r="U123" s="261"/>
      <c r="V123" s="261"/>
      <c r="W123" s="261"/>
      <c r="Y123" s="260"/>
      <c r="Z123" s="260"/>
      <c r="AA123" s="260"/>
      <c r="AB123" s="260"/>
      <c r="AC123" s="260"/>
      <c r="AD123" s="260"/>
      <c r="AF123" s="263" t="e">
        <f t="shared" si="26"/>
        <v>#DIV/0!</v>
      </c>
      <c r="AG123" s="263" t="e">
        <f t="shared" si="27"/>
        <v>#DIV/0!</v>
      </c>
      <c r="AH123" s="263" t="e">
        <f t="shared" si="28"/>
        <v>#DIV/0!</v>
      </c>
      <c r="AI123" s="263" t="e">
        <f t="shared" si="29"/>
        <v>#DIV/0!</v>
      </c>
      <c r="AJ123" s="263" t="e">
        <f t="shared" si="30"/>
        <v>#DIV/0!</v>
      </c>
      <c r="AK123" s="263" t="e">
        <f t="shared" si="31"/>
        <v>#DIV/0!</v>
      </c>
    </row>
    <row r="124" spans="1:37">
      <c r="A124" s="4">
        <v>118</v>
      </c>
      <c r="B124" s="152">
        <f t="shared" si="32"/>
        <v>38.055976280000046</v>
      </c>
      <c r="C124" s="3">
        <f>'degressie en km-tarief'!C124</f>
        <v>22.385868400000028</v>
      </c>
      <c r="F124" s="153">
        <f t="shared" si="33"/>
        <v>22.836000000000002</v>
      </c>
      <c r="G124" s="153">
        <f t="shared" si="34"/>
        <v>13.433999999999999</v>
      </c>
      <c r="H124" s="153">
        <f t="shared" si="35"/>
        <v>30.448000000000004</v>
      </c>
      <c r="I124" s="153">
        <f t="shared" si="36"/>
        <v>17.912000000000003</v>
      </c>
      <c r="J124" s="40">
        <f t="shared" si="46"/>
        <v>76.12</v>
      </c>
      <c r="K124" s="40">
        <f t="shared" si="47"/>
        <v>44.78</v>
      </c>
      <c r="L124" s="40"/>
      <c r="M124" s="40"/>
      <c r="N124" s="40">
        <f t="shared" si="37"/>
        <v>45.68</v>
      </c>
      <c r="O124" s="40">
        <f t="shared" si="37"/>
        <v>26.86</v>
      </c>
      <c r="P124" s="40">
        <f t="shared" si="44"/>
        <v>60.9</v>
      </c>
      <c r="Q124" s="40">
        <f t="shared" si="45"/>
        <v>35.82</v>
      </c>
      <c r="R124" s="261"/>
      <c r="S124" s="261"/>
      <c r="T124" s="261"/>
      <c r="U124" s="261"/>
      <c r="V124" s="261"/>
      <c r="W124" s="261"/>
      <c r="Y124" s="260"/>
      <c r="Z124" s="260"/>
      <c r="AA124" s="260"/>
      <c r="AB124" s="260"/>
      <c r="AC124" s="260"/>
      <c r="AD124" s="260"/>
      <c r="AF124" s="263" t="e">
        <f t="shared" si="26"/>
        <v>#DIV/0!</v>
      </c>
      <c r="AG124" s="263" t="e">
        <f t="shared" si="27"/>
        <v>#DIV/0!</v>
      </c>
      <c r="AH124" s="263" t="e">
        <f t="shared" si="28"/>
        <v>#DIV/0!</v>
      </c>
      <c r="AI124" s="263" t="e">
        <f t="shared" si="29"/>
        <v>#DIV/0!</v>
      </c>
      <c r="AJ124" s="263" t="e">
        <f t="shared" si="30"/>
        <v>#DIV/0!</v>
      </c>
      <c r="AK124" s="263" t="e">
        <f t="shared" si="31"/>
        <v>#DIV/0!</v>
      </c>
    </row>
    <row r="125" spans="1:37">
      <c r="A125" s="4">
        <v>119</v>
      </c>
      <c r="B125" s="152">
        <f t="shared" si="32"/>
        <v>38.285765280000042</v>
      </c>
      <c r="C125" s="3">
        <f>'degressie en km-tarief'!C125</f>
        <v>22.521038400000027</v>
      </c>
      <c r="F125" s="153">
        <f t="shared" si="33"/>
        <v>22.974</v>
      </c>
      <c r="G125" s="153">
        <f t="shared" si="34"/>
        <v>13.511999999999999</v>
      </c>
      <c r="H125" s="153">
        <f t="shared" si="35"/>
        <v>30.632000000000001</v>
      </c>
      <c r="I125" s="153">
        <f t="shared" si="36"/>
        <v>18.016000000000002</v>
      </c>
      <c r="J125" s="40">
        <f t="shared" si="46"/>
        <v>76.58</v>
      </c>
      <c r="K125" s="40">
        <f t="shared" si="47"/>
        <v>45.04</v>
      </c>
      <c r="L125" s="40"/>
      <c r="M125" s="40"/>
      <c r="N125" s="40">
        <f t="shared" si="37"/>
        <v>45.94</v>
      </c>
      <c r="O125" s="40">
        <f t="shared" si="37"/>
        <v>27.02</v>
      </c>
      <c r="P125" s="40">
        <f t="shared" si="44"/>
        <v>61.26</v>
      </c>
      <c r="Q125" s="40">
        <f t="shared" si="45"/>
        <v>36.04</v>
      </c>
      <c r="R125" s="261"/>
      <c r="S125" s="261"/>
      <c r="T125" s="261"/>
      <c r="U125" s="261"/>
      <c r="V125" s="261"/>
      <c r="W125" s="261"/>
      <c r="Y125" s="260"/>
      <c r="Z125" s="260"/>
      <c r="AA125" s="260"/>
      <c r="AB125" s="260"/>
      <c r="AC125" s="260"/>
      <c r="AD125" s="260"/>
      <c r="AF125" s="263" t="e">
        <f t="shared" si="26"/>
        <v>#DIV/0!</v>
      </c>
      <c r="AG125" s="263" t="e">
        <f t="shared" si="27"/>
        <v>#DIV/0!</v>
      </c>
      <c r="AH125" s="263" t="e">
        <f t="shared" si="28"/>
        <v>#DIV/0!</v>
      </c>
      <c r="AI125" s="263" t="e">
        <f t="shared" si="29"/>
        <v>#DIV/0!</v>
      </c>
      <c r="AJ125" s="263" t="e">
        <f t="shared" si="30"/>
        <v>#DIV/0!</v>
      </c>
      <c r="AK125" s="263" t="e">
        <f t="shared" si="31"/>
        <v>#DIV/0!</v>
      </c>
    </row>
    <row r="126" spans="1:37">
      <c r="A126" s="4">
        <v>120</v>
      </c>
      <c r="B126" s="152">
        <f t="shared" si="32"/>
        <v>38.515554280000039</v>
      </c>
      <c r="C126" s="3">
        <f>'degressie en km-tarief'!C126</f>
        <v>22.656208400000025</v>
      </c>
      <c r="F126" s="153">
        <f t="shared" si="33"/>
        <v>23.112000000000002</v>
      </c>
      <c r="G126" s="153">
        <f t="shared" si="34"/>
        <v>13.596</v>
      </c>
      <c r="H126" s="153">
        <f t="shared" si="35"/>
        <v>30.816000000000003</v>
      </c>
      <c r="I126" s="153">
        <f t="shared" si="36"/>
        <v>18.128</v>
      </c>
      <c r="J126" s="40">
        <f t="shared" si="46"/>
        <v>77.040000000000006</v>
      </c>
      <c r="K126" s="40">
        <f t="shared" si="47"/>
        <v>45.32</v>
      </c>
      <c r="L126" s="40"/>
      <c r="M126" s="40"/>
      <c r="N126" s="40">
        <f t="shared" si="37"/>
        <v>46.22</v>
      </c>
      <c r="O126" s="40">
        <f t="shared" si="37"/>
        <v>27.2</v>
      </c>
      <c r="P126" s="40">
        <f t="shared" si="44"/>
        <v>61.64</v>
      </c>
      <c r="Q126" s="40">
        <f t="shared" si="45"/>
        <v>36.26</v>
      </c>
      <c r="R126" s="261"/>
      <c r="S126" s="261"/>
      <c r="T126" s="261"/>
      <c r="U126" s="261"/>
      <c r="V126" s="261"/>
      <c r="W126" s="261"/>
      <c r="Y126" s="260"/>
      <c r="Z126" s="260"/>
      <c r="AA126" s="260"/>
      <c r="AB126" s="260"/>
      <c r="AC126" s="260"/>
      <c r="AD126" s="260"/>
      <c r="AF126" s="263" t="e">
        <f t="shared" si="26"/>
        <v>#DIV/0!</v>
      </c>
      <c r="AG126" s="263" t="e">
        <f t="shared" si="27"/>
        <v>#DIV/0!</v>
      </c>
      <c r="AH126" s="263" t="e">
        <f t="shared" si="28"/>
        <v>#DIV/0!</v>
      </c>
      <c r="AI126" s="263" t="e">
        <f t="shared" si="29"/>
        <v>#DIV/0!</v>
      </c>
      <c r="AJ126" s="263" t="e">
        <f t="shared" si="30"/>
        <v>#DIV/0!</v>
      </c>
      <c r="AK126" s="263" t="e">
        <f t="shared" si="31"/>
        <v>#DIV/0!</v>
      </c>
    </row>
    <row r="127" spans="1:37">
      <c r="A127" s="4">
        <v>121</v>
      </c>
      <c r="B127" s="152">
        <f t="shared" si="32"/>
        <v>38.673123880000041</v>
      </c>
      <c r="C127" s="3">
        <f>'degressie en km-tarief'!C127</f>
        <v>22.748896400000024</v>
      </c>
      <c r="F127" s="153">
        <f t="shared" si="33"/>
        <v>23.202000000000002</v>
      </c>
      <c r="G127" s="153">
        <f t="shared" si="34"/>
        <v>13.65</v>
      </c>
      <c r="H127" s="153">
        <f t="shared" si="35"/>
        <v>30.936000000000003</v>
      </c>
      <c r="I127" s="153">
        <f t="shared" si="36"/>
        <v>18.2</v>
      </c>
      <c r="J127" s="40">
        <f t="shared" si="46"/>
        <v>77.34</v>
      </c>
      <c r="K127" s="40">
        <f t="shared" si="47"/>
        <v>45.5</v>
      </c>
      <c r="L127" s="40"/>
      <c r="M127" s="40"/>
      <c r="N127" s="40">
        <f t="shared" si="37"/>
        <v>46.4</v>
      </c>
      <c r="O127" s="40">
        <f t="shared" si="37"/>
        <v>27.3</v>
      </c>
      <c r="P127" s="40">
        <f t="shared" si="44"/>
        <v>61.88</v>
      </c>
      <c r="Q127" s="40">
        <f t="shared" si="45"/>
        <v>36.4</v>
      </c>
      <c r="R127" s="261"/>
      <c r="S127" s="261"/>
      <c r="T127" s="261"/>
      <c r="U127" s="261"/>
      <c r="V127" s="261"/>
      <c r="W127" s="261"/>
      <c r="Y127" s="260"/>
      <c r="Z127" s="260"/>
      <c r="AA127" s="260"/>
      <c r="AB127" s="260"/>
      <c r="AC127" s="260"/>
      <c r="AD127" s="260"/>
      <c r="AF127" s="263" t="e">
        <f t="shared" si="26"/>
        <v>#DIV/0!</v>
      </c>
      <c r="AG127" s="263" t="e">
        <f t="shared" si="27"/>
        <v>#DIV/0!</v>
      </c>
      <c r="AH127" s="263" t="e">
        <f t="shared" si="28"/>
        <v>#DIV/0!</v>
      </c>
      <c r="AI127" s="263" t="e">
        <f t="shared" si="29"/>
        <v>#DIV/0!</v>
      </c>
      <c r="AJ127" s="263" t="e">
        <f t="shared" si="30"/>
        <v>#DIV/0!</v>
      </c>
      <c r="AK127" s="263" t="e">
        <f t="shared" si="31"/>
        <v>#DIV/0!</v>
      </c>
    </row>
    <row r="128" spans="1:37">
      <c r="A128" s="4">
        <v>122</v>
      </c>
      <c r="B128" s="152">
        <f t="shared" si="32"/>
        <v>38.830693480000036</v>
      </c>
      <c r="C128" s="3">
        <f>'degressie en km-tarief'!C128</f>
        <v>22.841584400000023</v>
      </c>
      <c r="F128" s="153">
        <f t="shared" si="33"/>
        <v>23.297999999999998</v>
      </c>
      <c r="G128" s="153">
        <f t="shared" si="34"/>
        <v>13.703999999999999</v>
      </c>
      <c r="H128" s="153">
        <f t="shared" si="35"/>
        <v>31.064</v>
      </c>
      <c r="I128" s="153">
        <f t="shared" si="36"/>
        <v>18.272000000000002</v>
      </c>
      <c r="J128" s="40">
        <f t="shared" si="46"/>
        <v>77.66</v>
      </c>
      <c r="K128" s="40">
        <f t="shared" si="47"/>
        <v>45.68</v>
      </c>
      <c r="L128" s="40"/>
      <c r="M128" s="40"/>
      <c r="N128" s="40">
        <f t="shared" si="37"/>
        <v>46.6</v>
      </c>
      <c r="O128" s="40">
        <f t="shared" si="37"/>
        <v>27.4</v>
      </c>
      <c r="P128" s="40">
        <f t="shared" si="44"/>
        <v>62.12</v>
      </c>
      <c r="Q128" s="40">
        <f t="shared" si="45"/>
        <v>36.54</v>
      </c>
      <c r="R128" s="261"/>
      <c r="S128" s="261"/>
      <c r="T128" s="261"/>
      <c r="U128" s="261"/>
      <c r="V128" s="261"/>
      <c r="W128" s="261"/>
      <c r="Y128" s="260"/>
      <c r="Z128" s="260"/>
      <c r="AA128" s="260"/>
      <c r="AB128" s="260"/>
      <c r="AC128" s="260"/>
      <c r="AD128" s="260"/>
      <c r="AF128" s="263" t="e">
        <f t="shared" si="26"/>
        <v>#DIV/0!</v>
      </c>
      <c r="AG128" s="263" t="e">
        <f t="shared" si="27"/>
        <v>#DIV/0!</v>
      </c>
      <c r="AH128" s="263" t="e">
        <f t="shared" si="28"/>
        <v>#DIV/0!</v>
      </c>
      <c r="AI128" s="263" t="e">
        <f t="shared" si="29"/>
        <v>#DIV/0!</v>
      </c>
      <c r="AJ128" s="263" t="e">
        <f t="shared" si="30"/>
        <v>#DIV/0!</v>
      </c>
      <c r="AK128" s="263" t="e">
        <f t="shared" si="31"/>
        <v>#DIV/0!</v>
      </c>
    </row>
    <row r="129" spans="1:37">
      <c r="A129" s="4">
        <v>123</v>
      </c>
      <c r="B129" s="152">
        <f t="shared" si="32"/>
        <v>38.988263080000038</v>
      </c>
      <c r="C129" s="3">
        <f>'degressie en km-tarief'!C129</f>
        <v>22.934272400000022</v>
      </c>
      <c r="F129" s="153">
        <f t="shared" si="33"/>
        <v>23.394000000000002</v>
      </c>
      <c r="G129" s="153">
        <f t="shared" si="34"/>
        <v>13.757999999999999</v>
      </c>
      <c r="H129" s="153">
        <f t="shared" si="35"/>
        <v>31.192000000000004</v>
      </c>
      <c r="I129" s="153">
        <f t="shared" si="36"/>
        <v>18.344000000000001</v>
      </c>
      <c r="J129" s="40">
        <f t="shared" si="46"/>
        <v>77.98</v>
      </c>
      <c r="K129" s="40">
        <f t="shared" si="47"/>
        <v>45.86</v>
      </c>
      <c r="L129" s="40"/>
      <c r="M129" s="40"/>
      <c r="N129" s="40">
        <f t="shared" si="37"/>
        <v>46.78</v>
      </c>
      <c r="O129" s="40">
        <f t="shared" si="37"/>
        <v>27.52</v>
      </c>
      <c r="P129" s="40">
        <f t="shared" si="44"/>
        <v>62.38</v>
      </c>
      <c r="Q129" s="40">
        <f t="shared" si="45"/>
        <v>36.68</v>
      </c>
      <c r="R129" s="261"/>
      <c r="S129" s="261"/>
      <c r="T129" s="261"/>
      <c r="U129" s="261"/>
      <c r="V129" s="261"/>
      <c r="W129" s="261"/>
      <c r="Y129" s="260"/>
      <c r="Z129" s="260"/>
      <c r="AA129" s="260"/>
      <c r="AB129" s="260"/>
      <c r="AC129" s="260"/>
      <c r="AD129" s="260"/>
      <c r="AF129" s="263" t="e">
        <f t="shared" si="26"/>
        <v>#DIV/0!</v>
      </c>
      <c r="AG129" s="263" t="e">
        <f t="shared" si="27"/>
        <v>#DIV/0!</v>
      </c>
      <c r="AH129" s="263" t="e">
        <f t="shared" si="28"/>
        <v>#DIV/0!</v>
      </c>
      <c r="AI129" s="263" t="e">
        <f t="shared" si="29"/>
        <v>#DIV/0!</v>
      </c>
      <c r="AJ129" s="263" t="e">
        <f t="shared" si="30"/>
        <v>#DIV/0!</v>
      </c>
      <c r="AK129" s="263" t="e">
        <f t="shared" si="31"/>
        <v>#DIV/0!</v>
      </c>
    </row>
    <row r="130" spans="1:37">
      <c r="A130" s="4">
        <v>124</v>
      </c>
      <c r="B130" s="152">
        <f t="shared" si="32"/>
        <v>39.145832680000034</v>
      </c>
      <c r="C130" s="3">
        <f>'degressie en km-tarief'!C130</f>
        <v>23.026960400000021</v>
      </c>
      <c r="F130" s="153">
        <f t="shared" si="33"/>
        <v>23.49</v>
      </c>
      <c r="G130" s="153">
        <f t="shared" si="34"/>
        <v>13.818</v>
      </c>
      <c r="H130" s="153">
        <f t="shared" si="35"/>
        <v>31.32</v>
      </c>
      <c r="I130" s="153">
        <f t="shared" si="36"/>
        <v>18.424000000000003</v>
      </c>
      <c r="J130" s="40">
        <f t="shared" si="46"/>
        <v>78.3</v>
      </c>
      <c r="K130" s="40">
        <f t="shared" si="47"/>
        <v>46.06</v>
      </c>
      <c r="L130" s="40"/>
      <c r="M130" s="40"/>
      <c r="N130" s="40">
        <f t="shared" si="37"/>
        <v>46.98</v>
      </c>
      <c r="O130" s="40">
        <f t="shared" si="37"/>
        <v>27.64</v>
      </c>
      <c r="P130" s="40">
        <f t="shared" si="44"/>
        <v>62.64</v>
      </c>
      <c r="Q130" s="40">
        <f t="shared" si="45"/>
        <v>36.840000000000003</v>
      </c>
      <c r="R130" s="261"/>
      <c r="S130" s="261"/>
      <c r="T130" s="261"/>
      <c r="U130" s="261"/>
      <c r="V130" s="261"/>
      <c r="W130" s="261"/>
      <c r="Y130" s="260"/>
      <c r="Z130" s="260"/>
      <c r="AA130" s="260"/>
      <c r="AB130" s="260"/>
      <c r="AC130" s="260"/>
      <c r="AD130" s="260"/>
      <c r="AF130" s="263" t="e">
        <f t="shared" si="26"/>
        <v>#DIV/0!</v>
      </c>
      <c r="AG130" s="263" t="e">
        <f t="shared" si="27"/>
        <v>#DIV/0!</v>
      </c>
      <c r="AH130" s="263" t="e">
        <f t="shared" si="28"/>
        <v>#DIV/0!</v>
      </c>
      <c r="AI130" s="263" t="e">
        <f t="shared" si="29"/>
        <v>#DIV/0!</v>
      </c>
      <c r="AJ130" s="263" t="e">
        <f t="shared" si="30"/>
        <v>#DIV/0!</v>
      </c>
      <c r="AK130" s="263" t="e">
        <f t="shared" si="31"/>
        <v>#DIV/0!</v>
      </c>
    </row>
    <row r="131" spans="1:37">
      <c r="A131" s="4">
        <v>125</v>
      </c>
      <c r="B131" s="152">
        <f t="shared" si="32"/>
        <v>39.303402280000036</v>
      </c>
      <c r="C131" s="3">
        <f>'degressie en km-tarief'!C131</f>
        <v>23.11964840000002</v>
      </c>
      <c r="F131" s="153">
        <f t="shared" si="33"/>
        <v>23.58</v>
      </c>
      <c r="G131" s="153">
        <f t="shared" si="34"/>
        <v>13.872</v>
      </c>
      <c r="H131" s="153">
        <f t="shared" si="35"/>
        <v>31.439999999999998</v>
      </c>
      <c r="I131" s="153">
        <f t="shared" si="36"/>
        <v>18.496000000000002</v>
      </c>
      <c r="J131" s="40">
        <f t="shared" si="46"/>
        <v>78.599999999999994</v>
      </c>
      <c r="K131" s="40">
        <f t="shared" si="47"/>
        <v>46.24</v>
      </c>
      <c r="L131" s="40"/>
      <c r="M131" s="40"/>
      <c r="N131" s="40">
        <f t="shared" si="37"/>
        <v>47.16</v>
      </c>
      <c r="O131" s="40">
        <f t="shared" si="37"/>
        <v>27.74</v>
      </c>
      <c r="P131" s="40">
        <f t="shared" si="44"/>
        <v>62.88</v>
      </c>
      <c r="Q131" s="40">
        <f t="shared" si="45"/>
        <v>37</v>
      </c>
      <c r="R131" s="261"/>
      <c r="S131" s="261"/>
      <c r="T131" s="261"/>
      <c r="U131" s="261"/>
      <c r="V131" s="261"/>
      <c r="W131" s="261"/>
      <c r="Y131" s="260"/>
      <c r="Z131" s="260"/>
      <c r="AA131" s="260"/>
      <c r="AB131" s="260"/>
      <c r="AC131" s="260"/>
      <c r="AD131" s="260"/>
      <c r="AF131" s="263" t="e">
        <f t="shared" si="26"/>
        <v>#DIV/0!</v>
      </c>
      <c r="AG131" s="263" t="e">
        <f t="shared" si="27"/>
        <v>#DIV/0!</v>
      </c>
      <c r="AH131" s="263" t="e">
        <f t="shared" si="28"/>
        <v>#DIV/0!</v>
      </c>
      <c r="AI131" s="263" t="e">
        <f t="shared" si="29"/>
        <v>#DIV/0!</v>
      </c>
      <c r="AJ131" s="263" t="e">
        <f t="shared" si="30"/>
        <v>#DIV/0!</v>
      </c>
      <c r="AK131" s="263" t="e">
        <f t="shared" si="31"/>
        <v>#DIV/0!</v>
      </c>
    </row>
    <row r="132" spans="1:37">
      <c r="A132" s="4">
        <v>126</v>
      </c>
      <c r="B132" s="152">
        <f t="shared" si="32"/>
        <v>39.460971880000031</v>
      </c>
      <c r="C132" s="3">
        <f>'degressie en km-tarief'!C132</f>
        <v>23.212336400000019</v>
      </c>
      <c r="F132" s="153">
        <f t="shared" si="33"/>
        <v>23.675999999999998</v>
      </c>
      <c r="G132" s="153">
        <f t="shared" si="34"/>
        <v>13.926</v>
      </c>
      <c r="H132" s="153">
        <f t="shared" si="35"/>
        <v>31.568000000000001</v>
      </c>
      <c r="I132" s="153">
        <f t="shared" si="36"/>
        <v>18.568000000000001</v>
      </c>
      <c r="J132" s="40">
        <f t="shared" si="46"/>
        <v>78.92</v>
      </c>
      <c r="K132" s="40">
        <f t="shared" si="47"/>
        <v>46.42</v>
      </c>
      <c r="L132" s="40"/>
      <c r="M132" s="40"/>
      <c r="N132" s="40">
        <f t="shared" si="37"/>
        <v>47.36</v>
      </c>
      <c r="O132" s="40">
        <f t="shared" si="37"/>
        <v>27.86</v>
      </c>
      <c r="P132" s="40">
        <f t="shared" si="44"/>
        <v>63.14</v>
      </c>
      <c r="Q132" s="40">
        <f t="shared" si="45"/>
        <v>37.14</v>
      </c>
      <c r="R132" s="261"/>
      <c r="S132" s="261"/>
      <c r="T132" s="261"/>
      <c r="U132" s="261"/>
      <c r="V132" s="261"/>
      <c r="W132" s="261"/>
      <c r="Y132" s="260"/>
      <c r="Z132" s="260"/>
      <c r="AA132" s="260"/>
      <c r="AB132" s="260"/>
      <c r="AC132" s="260"/>
      <c r="AD132" s="260"/>
      <c r="AF132" s="263" t="e">
        <f t="shared" si="26"/>
        <v>#DIV/0!</v>
      </c>
      <c r="AG132" s="263" t="e">
        <f t="shared" si="27"/>
        <v>#DIV/0!</v>
      </c>
      <c r="AH132" s="263" t="e">
        <f t="shared" si="28"/>
        <v>#DIV/0!</v>
      </c>
      <c r="AI132" s="263" t="e">
        <f t="shared" si="29"/>
        <v>#DIV/0!</v>
      </c>
      <c r="AJ132" s="263" t="e">
        <f t="shared" si="30"/>
        <v>#DIV/0!</v>
      </c>
      <c r="AK132" s="263" t="e">
        <f t="shared" si="31"/>
        <v>#DIV/0!</v>
      </c>
    </row>
    <row r="133" spans="1:37">
      <c r="A133" s="4">
        <v>127</v>
      </c>
      <c r="B133" s="152">
        <f t="shared" si="32"/>
        <v>39.618541480000033</v>
      </c>
      <c r="C133" s="3">
        <f>'degressie en km-tarief'!C133</f>
        <v>23.305024400000018</v>
      </c>
      <c r="F133" s="153">
        <f t="shared" si="33"/>
        <v>23.771999999999998</v>
      </c>
      <c r="G133" s="153">
        <f t="shared" si="34"/>
        <v>13.985999999999999</v>
      </c>
      <c r="H133" s="153">
        <f t="shared" si="35"/>
        <v>31.695999999999998</v>
      </c>
      <c r="I133" s="153">
        <f t="shared" si="36"/>
        <v>18.648</v>
      </c>
      <c r="J133" s="40">
        <f t="shared" si="46"/>
        <v>79.239999999999995</v>
      </c>
      <c r="K133" s="40">
        <f t="shared" si="47"/>
        <v>46.62</v>
      </c>
      <c r="L133" s="40"/>
      <c r="M133" s="40"/>
      <c r="N133" s="40">
        <f t="shared" si="37"/>
        <v>47.54</v>
      </c>
      <c r="O133" s="40">
        <f t="shared" si="37"/>
        <v>27.98</v>
      </c>
      <c r="P133" s="40">
        <f t="shared" si="44"/>
        <v>63.4</v>
      </c>
      <c r="Q133" s="40">
        <f t="shared" si="45"/>
        <v>37.299999999999997</v>
      </c>
      <c r="R133" s="261"/>
      <c r="S133" s="261"/>
      <c r="T133" s="261"/>
      <c r="U133" s="261"/>
      <c r="V133" s="261"/>
      <c r="W133" s="261"/>
      <c r="Y133" s="260"/>
      <c r="Z133" s="260"/>
      <c r="AA133" s="260"/>
      <c r="AB133" s="260"/>
      <c r="AC133" s="260"/>
      <c r="AD133" s="260"/>
      <c r="AF133" s="263" t="e">
        <f t="shared" si="26"/>
        <v>#DIV/0!</v>
      </c>
      <c r="AG133" s="263" t="e">
        <f t="shared" si="27"/>
        <v>#DIV/0!</v>
      </c>
      <c r="AH133" s="263" t="e">
        <f t="shared" si="28"/>
        <v>#DIV/0!</v>
      </c>
      <c r="AI133" s="263" t="e">
        <f t="shared" si="29"/>
        <v>#DIV/0!</v>
      </c>
      <c r="AJ133" s="263" t="e">
        <f t="shared" si="30"/>
        <v>#DIV/0!</v>
      </c>
      <c r="AK133" s="263" t="e">
        <f t="shared" si="31"/>
        <v>#DIV/0!</v>
      </c>
    </row>
    <row r="134" spans="1:37">
      <c r="A134" s="4">
        <v>128</v>
      </c>
      <c r="B134" s="152">
        <f t="shared" si="32"/>
        <v>39.776111080000028</v>
      </c>
      <c r="C134" s="3">
        <f>'degressie en km-tarief'!C134</f>
        <v>23.397712400000017</v>
      </c>
      <c r="F134" s="153">
        <f t="shared" si="33"/>
        <v>23.867999999999999</v>
      </c>
      <c r="G134" s="153">
        <f t="shared" si="34"/>
        <v>14.04</v>
      </c>
      <c r="H134" s="153">
        <f t="shared" si="35"/>
        <v>31.824000000000002</v>
      </c>
      <c r="I134" s="153">
        <f t="shared" si="36"/>
        <v>18.72</v>
      </c>
      <c r="J134" s="40">
        <f t="shared" si="46"/>
        <v>79.56</v>
      </c>
      <c r="K134" s="40">
        <f t="shared" si="47"/>
        <v>46.8</v>
      </c>
      <c r="L134" s="40"/>
      <c r="M134" s="40"/>
      <c r="N134" s="40">
        <f t="shared" si="37"/>
        <v>47.74</v>
      </c>
      <c r="O134" s="40">
        <f t="shared" si="37"/>
        <v>28.08</v>
      </c>
      <c r="P134" s="40">
        <f t="shared" si="44"/>
        <v>63.64</v>
      </c>
      <c r="Q134" s="40">
        <f t="shared" si="45"/>
        <v>37.44</v>
      </c>
      <c r="R134" s="261"/>
      <c r="S134" s="261"/>
      <c r="T134" s="261"/>
      <c r="U134" s="261"/>
      <c r="V134" s="261"/>
      <c r="W134" s="261"/>
      <c r="Y134" s="260"/>
      <c r="Z134" s="260"/>
      <c r="AA134" s="260"/>
      <c r="AB134" s="260"/>
      <c r="AC134" s="260"/>
      <c r="AD134" s="260"/>
      <c r="AF134" s="263" t="e">
        <f t="shared" ref="AF134:AF197" si="48">R134/Y134</f>
        <v>#DIV/0!</v>
      </c>
      <c r="AG134" s="263" t="e">
        <f t="shared" ref="AG134:AG197" si="49">S134/Z134</f>
        <v>#DIV/0!</v>
      </c>
      <c r="AH134" s="263" t="e">
        <f t="shared" ref="AH134:AH197" si="50">T134/AA134</f>
        <v>#DIV/0!</v>
      </c>
      <c r="AI134" s="263" t="e">
        <f t="shared" ref="AI134:AI197" si="51">U134/AB134</f>
        <v>#DIV/0!</v>
      </c>
      <c r="AJ134" s="263" t="e">
        <f t="shared" ref="AJ134:AJ197" si="52">V134/AC134</f>
        <v>#DIV/0!</v>
      </c>
      <c r="AK134" s="263" t="e">
        <f t="shared" ref="AK134:AK197" si="53">W134/AD134</f>
        <v>#DIV/0!</v>
      </c>
    </row>
    <row r="135" spans="1:37">
      <c r="A135" s="4">
        <v>129</v>
      </c>
      <c r="B135" s="152">
        <f t="shared" ref="B135:B198" si="54">C135*1.7</f>
        <v>39.93368068000003</v>
      </c>
      <c r="C135" s="3">
        <f>'degressie en km-tarief'!C135</f>
        <v>23.490400400000016</v>
      </c>
      <c r="F135" s="153">
        <f t="shared" ref="F135:F198" si="55">ROUND(B135,2)*0.6</f>
        <v>23.957999999999998</v>
      </c>
      <c r="G135" s="153">
        <f t="shared" ref="G135:G198" si="56">ROUND(C135,2)*0.6</f>
        <v>14.093999999999999</v>
      </c>
      <c r="H135" s="153">
        <f t="shared" ref="H135:H198" si="57">ROUND(B135,2)*0.8</f>
        <v>31.944000000000003</v>
      </c>
      <c r="I135" s="153">
        <f t="shared" ref="I135:I198" si="58">ROUND(C135,2)*0.8</f>
        <v>18.791999999999998</v>
      </c>
      <c r="J135" s="40">
        <f t="shared" si="46"/>
        <v>79.86</v>
      </c>
      <c r="K135" s="40">
        <f t="shared" si="47"/>
        <v>46.98</v>
      </c>
      <c r="L135" s="40"/>
      <c r="M135" s="40"/>
      <c r="N135" s="40">
        <f t="shared" ref="N135:O198" si="59">2*ROUND(F135,2)</f>
        <v>47.92</v>
      </c>
      <c r="O135" s="40">
        <f t="shared" si="59"/>
        <v>28.18</v>
      </c>
      <c r="P135" s="40">
        <f t="shared" si="44"/>
        <v>63.88</v>
      </c>
      <c r="Q135" s="40">
        <f t="shared" si="45"/>
        <v>37.58</v>
      </c>
      <c r="R135" s="261"/>
      <c r="S135" s="261"/>
      <c r="T135" s="261"/>
      <c r="U135" s="261"/>
      <c r="V135" s="261"/>
      <c r="W135" s="261"/>
      <c r="Y135" s="260"/>
      <c r="Z135" s="260"/>
      <c r="AA135" s="260"/>
      <c r="AB135" s="260"/>
      <c r="AC135" s="260"/>
      <c r="AD135" s="260"/>
      <c r="AF135" s="263" t="e">
        <f t="shared" si="48"/>
        <v>#DIV/0!</v>
      </c>
      <c r="AG135" s="263" t="e">
        <f t="shared" si="49"/>
        <v>#DIV/0!</v>
      </c>
      <c r="AH135" s="263" t="e">
        <f t="shared" si="50"/>
        <v>#DIV/0!</v>
      </c>
      <c r="AI135" s="263" t="e">
        <f t="shared" si="51"/>
        <v>#DIV/0!</v>
      </c>
      <c r="AJ135" s="263" t="e">
        <f t="shared" si="52"/>
        <v>#DIV/0!</v>
      </c>
      <c r="AK135" s="263" t="e">
        <f t="shared" si="53"/>
        <v>#DIV/0!</v>
      </c>
    </row>
    <row r="136" spans="1:37">
      <c r="A136" s="4">
        <v>130</v>
      </c>
      <c r="B136" s="152">
        <f t="shared" si="54"/>
        <v>40.091250280000025</v>
      </c>
      <c r="C136" s="3">
        <f>'degressie en km-tarief'!C136</f>
        <v>23.583088400000015</v>
      </c>
      <c r="F136" s="153">
        <f t="shared" si="55"/>
        <v>24.054000000000002</v>
      </c>
      <c r="G136" s="153">
        <f t="shared" si="56"/>
        <v>14.147999999999998</v>
      </c>
      <c r="H136" s="153">
        <f t="shared" si="57"/>
        <v>32.072000000000003</v>
      </c>
      <c r="I136" s="153">
        <f t="shared" si="58"/>
        <v>18.864000000000001</v>
      </c>
      <c r="J136" s="40">
        <f t="shared" si="46"/>
        <v>80.180000000000007</v>
      </c>
      <c r="K136" s="40">
        <f t="shared" si="47"/>
        <v>47.16</v>
      </c>
      <c r="L136" s="40"/>
      <c r="M136" s="40"/>
      <c r="N136" s="40">
        <f t="shared" si="59"/>
        <v>48.1</v>
      </c>
      <c r="O136" s="40">
        <f t="shared" si="59"/>
        <v>28.3</v>
      </c>
      <c r="P136" s="40">
        <f t="shared" ref="P136:P199" si="60">2*ROUND(H136,2)</f>
        <v>64.14</v>
      </c>
      <c r="Q136" s="40">
        <f t="shared" ref="Q136:Q199" si="61">2*ROUND(I136,2)</f>
        <v>37.72</v>
      </c>
      <c r="R136" s="261"/>
      <c r="S136" s="261"/>
      <c r="T136" s="261"/>
      <c r="U136" s="261"/>
      <c r="V136" s="261"/>
      <c r="W136" s="261"/>
      <c r="Y136" s="260"/>
      <c r="Z136" s="260"/>
      <c r="AA136" s="260"/>
      <c r="AB136" s="260"/>
      <c r="AC136" s="260"/>
      <c r="AD136" s="260"/>
      <c r="AF136" s="263" t="e">
        <f t="shared" si="48"/>
        <v>#DIV/0!</v>
      </c>
      <c r="AG136" s="263" t="e">
        <f t="shared" si="49"/>
        <v>#DIV/0!</v>
      </c>
      <c r="AH136" s="263" t="e">
        <f t="shared" si="50"/>
        <v>#DIV/0!</v>
      </c>
      <c r="AI136" s="263" t="e">
        <f t="shared" si="51"/>
        <v>#DIV/0!</v>
      </c>
      <c r="AJ136" s="263" t="e">
        <f t="shared" si="52"/>
        <v>#DIV/0!</v>
      </c>
      <c r="AK136" s="263" t="e">
        <f t="shared" si="53"/>
        <v>#DIV/0!</v>
      </c>
    </row>
    <row r="137" spans="1:37">
      <c r="A137" s="4">
        <v>131</v>
      </c>
      <c r="B137" s="152">
        <f t="shared" si="54"/>
        <v>40.248819880000021</v>
      </c>
      <c r="C137" s="3">
        <f>'degressie en km-tarief'!C137</f>
        <v>23.675776400000014</v>
      </c>
      <c r="F137" s="153">
        <f t="shared" si="55"/>
        <v>24.15</v>
      </c>
      <c r="G137" s="153">
        <f t="shared" si="56"/>
        <v>14.208</v>
      </c>
      <c r="H137" s="153">
        <f t="shared" si="57"/>
        <v>32.200000000000003</v>
      </c>
      <c r="I137" s="153">
        <f t="shared" si="58"/>
        <v>18.943999999999999</v>
      </c>
      <c r="J137" s="40">
        <f t="shared" si="46"/>
        <v>80.5</v>
      </c>
      <c r="K137" s="40">
        <f t="shared" si="47"/>
        <v>47.36</v>
      </c>
      <c r="L137" s="40"/>
      <c r="M137" s="40"/>
      <c r="N137" s="40">
        <f t="shared" si="59"/>
        <v>48.3</v>
      </c>
      <c r="O137" s="40">
        <f t="shared" si="59"/>
        <v>28.42</v>
      </c>
      <c r="P137" s="40">
        <f t="shared" si="60"/>
        <v>64.400000000000006</v>
      </c>
      <c r="Q137" s="40">
        <f t="shared" si="61"/>
        <v>37.880000000000003</v>
      </c>
      <c r="R137" s="261"/>
      <c r="S137" s="261"/>
      <c r="T137" s="261"/>
      <c r="U137" s="261"/>
      <c r="V137" s="261"/>
      <c r="W137" s="261"/>
      <c r="Y137" s="260"/>
      <c r="Z137" s="260"/>
      <c r="AA137" s="260"/>
      <c r="AB137" s="260"/>
      <c r="AC137" s="260"/>
      <c r="AD137" s="260"/>
      <c r="AF137" s="263" t="e">
        <f t="shared" si="48"/>
        <v>#DIV/0!</v>
      </c>
      <c r="AG137" s="263" t="e">
        <f t="shared" si="49"/>
        <v>#DIV/0!</v>
      </c>
      <c r="AH137" s="263" t="e">
        <f t="shared" si="50"/>
        <v>#DIV/0!</v>
      </c>
      <c r="AI137" s="263" t="e">
        <f t="shared" si="51"/>
        <v>#DIV/0!</v>
      </c>
      <c r="AJ137" s="263" t="e">
        <f t="shared" si="52"/>
        <v>#DIV/0!</v>
      </c>
      <c r="AK137" s="263" t="e">
        <f t="shared" si="53"/>
        <v>#DIV/0!</v>
      </c>
    </row>
    <row r="138" spans="1:37">
      <c r="A138" s="4">
        <v>132</v>
      </c>
      <c r="B138" s="152">
        <f t="shared" si="54"/>
        <v>40.406389480000023</v>
      </c>
      <c r="C138" s="3">
        <f>'degressie en km-tarief'!C138</f>
        <v>23.768464400000013</v>
      </c>
      <c r="F138" s="153">
        <f t="shared" si="55"/>
        <v>24.245999999999999</v>
      </c>
      <c r="G138" s="153">
        <f t="shared" si="56"/>
        <v>14.261999999999999</v>
      </c>
      <c r="H138" s="153">
        <f t="shared" si="57"/>
        <v>32.327999999999996</v>
      </c>
      <c r="I138" s="153">
        <f t="shared" si="58"/>
        <v>19.016000000000002</v>
      </c>
      <c r="J138" s="40">
        <f t="shared" si="46"/>
        <v>80.819999999999993</v>
      </c>
      <c r="K138" s="40">
        <f t="shared" si="47"/>
        <v>47.54</v>
      </c>
      <c r="L138" s="40"/>
      <c r="M138" s="40"/>
      <c r="N138" s="40">
        <f t="shared" si="59"/>
        <v>48.5</v>
      </c>
      <c r="O138" s="40">
        <f t="shared" si="59"/>
        <v>28.52</v>
      </c>
      <c r="P138" s="40">
        <f t="shared" si="60"/>
        <v>64.66</v>
      </c>
      <c r="Q138" s="40">
        <f t="shared" si="61"/>
        <v>38.04</v>
      </c>
      <c r="R138" s="261"/>
      <c r="S138" s="261"/>
      <c r="T138" s="261"/>
      <c r="U138" s="261"/>
      <c r="V138" s="261"/>
      <c r="W138" s="261"/>
      <c r="Y138" s="260"/>
      <c r="Z138" s="260"/>
      <c r="AA138" s="260"/>
      <c r="AB138" s="260"/>
      <c r="AC138" s="260"/>
      <c r="AD138" s="260"/>
      <c r="AF138" s="263" t="e">
        <f t="shared" si="48"/>
        <v>#DIV/0!</v>
      </c>
      <c r="AG138" s="263" t="e">
        <f t="shared" si="49"/>
        <v>#DIV/0!</v>
      </c>
      <c r="AH138" s="263" t="e">
        <f t="shared" si="50"/>
        <v>#DIV/0!</v>
      </c>
      <c r="AI138" s="263" t="e">
        <f t="shared" si="51"/>
        <v>#DIV/0!</v>
      </c>
      <c r="AJ138" s="263" t="e">
        <f t="shared" si="52"/>
        <v>#DIV/0!</v>
      </c>
      <c r="AK138" s="263" t="e">
        <f t="shared" si="53"/>
        <v>#DIV/0!</v>
      </c>
    </row>
    <row r="139" spans="1:37">
      <c r="A139" s="4">
        <v>133</v>
      </c>
      <c r="B139" s="152">
        <f t="shared" si="54"/>
        <v>40.563959080000018</v>
      </c>
      <c r="C139" s="3">
        <f>'degressie en km-tarief'!C139</f>
        <v>23.861152400000012</v>
      </c>
      <c r="F139" s="153">
        <f t="shared" si="55"/>
        <v>24.336000000000002</v>
      </c>
      <c r="G139" s="153">
        <f t="shared" si="56"/>
        <v>14.315999999999999</v>
      </c>
      <c r="H139" s="153">
        <f t="shared" si="57"/>
        <v>32.448</v>
      </c>
      <c r="I139" s="153">
        <f t="shared" si="58"/>
        <v>19.088000000000001</v>
      </c>
      <c r="J139" s="40">
        <f t="shared" ref="J139:J202" si="62">2*ROUND(B139,2)</f>
        <v>81.12</v>
      </c>
      <c r="K139" s="40">
        <f t="shared" ref="K139:K202" si="63">2*ROUND(C139,2)</f>
        <v>47.72</v>
      </c>
      <c r="L139" s="40"/>
      <c r="M139" s="40"/>
      <c r="N139" s="40">
        <f t="shared" si="59"/>
        <v>48.68</v>
      </c>
      <c r="O139" s="40">
        <f t="shared" si="59"/>
        <v>28.64</v>
      </c>
      <c r="P139" s="40">
        <f t="shared" si="60"/>
        <v>64.900000000000006</v>
      </c>
      <c r="Q139" s="40">
        <f t="shared" si="61"/>
        <v>38.18</v>
      </c>
      <c r="R139" s="261"/>
      <c r="S139" s="261"/>
      <c r="T139" s="261"/>
      <c r="U139" s="261"/>
      <c r="V139" s="261"/>
      <c r="W139" s="261"/>
      <c r="Y139" s="260"/>
      <c r="Z139" s="260"/>
      <c r="AA139" s="260"/>
      <c r="AB139" s="260"/>
      <c r="AC139" s="260"/>
      <c r="AD139" s="260"/>
      <c r="AF139" s="263" t="e">
        <f t="shared" si="48"/>
        <v>#DIV/0!</v>
      </c>
      <c r="AG139" s="263" t="e">
        <f t="shared" si="49"/>
        <v>#DIV/0!</v>
      </c>
      <c r="AH139" s="263" t="e">
        <f t="shared" si="50"/>
        <v>#DIV/0!</v>
      </c>
      <c r="AI139" s="263" t="e">
        <f t="shared" si="51"/>
        <v>#DIV/0!</v>
      </c>
      <c r="AJ139" s="263" t="e">
        <f t="shared" si="52"/>
        <v>#DIV/0!</v>
      </c>
      <c r="AK139" s="263" t="e">
        <f t="shared" si="53"/>
        <v>#DIV/0!</v>
      </c>
    </row>
    <row r="140" spans="1:37">
      <c r="A140" s="4">
        <v>134</v>
      </c>
      <c r="B140" s="152">
        <f t="shared" si="54"/>
        <v>40.72152868000002</v>
      </c>
      <c r="C140" s="3">
        <f>'degressie en km-tarief'!C140</f>
        <v>23.953840400000011</v>
      </c>
      <c r="F140" s="153">
        <f t="shared" si="55"/>
        <v>24.431999999999999</v>
      </c>
      <c r="G140" s="153">
        <f t="shared" si="56"/>
        <v>14.37</v>
      </c>
      <c r="H140" s="153">
        <f t="shared" si="57"/>
        <v>32.576000000000001</v>
      </c>
      <c r="I140" s="153">
        <f t="shared" si="58"/>
        <v>19.16</v>
      </c>
      <c r="J140" s="40">
        <f t="shared" si="62"/>
        <v>81.44</v>
      </c>
      <c r="K140" s="40">
        <f t="shared" si="63"/>
        <v>47.9</v>
      </c>
      <c r="L140" s="40"/>
      <c r="M140" s="40"/>
      <c r="N140" s="40">
        <f t="shared" si="59"/>
        <v>48.86</v>
      </c>
      <c r="O140" s="40">
        <f t="shared" si="59"/>
        <v>28.74</v>
      </c>
      <c r="P140" s="40">
        <f t="shared" si="60"/>
        <v>65.16</v>
      </c>
      <c r="Q140" s="40">
        <f t="shared" si="61"/>
        <v>38.32</v>
      </c>
      <c r="R140" s="261"/>
      <c r="S140" s="261"/>
      <c r="T140" s="261"/>
      <c r="U140" s="261"/>
      <c r="V140" s="261"/>
      <c r="W140" s="261"/>
      <c r="Y140" s="260"/>
      <c r="Z140" s="260"/>
      <c r="AA140" s="260"/>
      <c r="AB140" s="260"/>
      <c r="AC140" s="260"/>
      <c r="AD140" s="260"/>
      <c r="AF140" s="263" t="e">
        <f t="shared" si="48"/>
        <v>#DIV/0!</v>
      </c>
      <c r="AG140" s="263" t="e">
        <f t="shared" si="49"/>
        <v>#DIV/0!</v>
      </c>
      <c r="AH140" s="263" t="e">
        <f t="shared" si="50"/>
        <v>#DIV/0!</v>
      </c>
      <c r="AI140" s="263" t="e">
        <f t="shared" si="51"/>
        <v>#DIV/0!</v>
      </c>
      <c r="AJ140" s="263" t="e">
        <f t="shared" si="52"/>
        <v>#DIV/0!</v>
      </c>
      <c r="AK140" s="263" t="e">
        <f t="shared" si="53"/>
        <v>#DIV/0!</v>
      </c>
    </row>
    <row r="141" spans="1:37">
      <c r="A141" s="4">
        <v>135</v>
      </c>
      <c r="B141" s="152">
        <f t="shared" si="54"/>
        <v>40.879098280000015</v>
      </c>
      <c r="C141" s="3">
        <f>'degressie en km-tarief'!C141</f>
        <v>24.04652840000001</v>
      </c>
      <c r="F141" s="153">
        <f t="shared" si="55"/>
        <v>24.528000000000002</v>
      </c>
      <c r="G141" s="153">
        <f t="shared" si="56"/>
        <v>14.43</v>
      </c>
      <c r="H141" s="153">
        <f t="shared" si="57"/>
        <v>32.704000000000001</v>
      </c>
      <c r="I141" s="153">
        <f t="shared" si="58"/>
        <v>19.240000000000002</v>
      </c>
      <c r="J141" s="40">
        <f t="shared" si="62"/>
        <v>81.760000000000005</v>
      </c>
      <c r="K141" s="40">
        <f t="shared" si="63"/>
        <v>48.1</v>
      </c>
      <c r="L141" s="40"/>
      <c r="M141" s="40"/>
      <c r="N141" s="40">
        <f t="shared" si="59"/>
        <v>49.06</v>
      </c>
      <c r="O141" s="40">
        <f t="shared" si="59"/>
        <v>28.86</v>
      </c>
      <c r="P141" s="40">
        <f t="shared" si="60"/>
        <v>65.400000000000006</v>
      </c>
      <c r="Q141" s="40">
        <f t="shared" si="61"/>
        <v>38.479999999999997</v>
      </c>
      <c r="R141" s="261"/>
      <c r="S141" s="261"/>
      <c r="T141" s="261"/>
      <c r="U141" s="261"/>
      <c r="V141" s="261"/>
      <c r="W141" s="261"/>
      <c r="Y141" s="260"/>
      <c r="Z141" s="260"/>
      <c r="AA141" s="260"/>
      <c r="AB141" s="260"/>
      <c r="AC141" s="260"/>
      <c r="AD141" s="260"/>
      <c r="AF141" s="263" t="e">
        <f t="shared" si="48"/>
        <v>#DIV/0!</v>
      </c>
      <c r="AG141" s="263" t="e">
        <f t="shared" si="49"/>
        <v>#DIV/0!</v>
      </c>
      <c r="AH141" s="263" t="e">
        <f t="shared" si="50"/>
        <v>#DIV/0!</v>
      </c>
      <c r="AI141" s="263" t="e">
        <f t="shared" si="51"/>
        <v>#DIV/0!</v>
      </c>
      <c r="AJ141" s="263" t="e">
        <f t="shared" si="52"/>
        <v>#DIV/0!</v>
      </c>
      <c r="AK141" s="263" t="e">
        <f t="shared" si="53"/>
        <v>#DIV/0!</v>
      </c>
    </row>
    <row r="142" spans="1:37">
      <c r="A142" s="4">
        <v>136</v>
      </c>
      <c r="B142" s="152">
        <f t="shared" si="54"/>
        <v>41.036667880000017</v>
      </c>
      <c r="C142" s="3">
        <f>'degressie en km-tarief'!C142</f>
        <v>24.139216400000009</v>
      </c>
      <c r="F142" s="153">
        <f t="shared" si="55"/>
        <v>24.623999999999999</v>
      </c>
      <c r="G142" s="153">
        <f t="shared" si="56"/>
        <v>14.484</v>
      </c>
      <c r="H142" s="153">
        <f t="shared" si="57"/>
        <v>32.832000000000001</v>
      </c>
      <c r="I142" s="153">
        <f t="shared" si="58"/>
        <v>19.312000000000001</v>
      </c>
      <c r="J142" s="40">
        <f t="shared" si="62"/>
        <v>82.08</v>
      </c>
      <c r="K142" s="40">
        <f t="shared" si="63"/>
        <v>48.28</v>
      </c>
      <c r="L142" s="40"/>
      <c r="M142" s="40"/>
      <c r="N142" s="40">
        <f t="shared" si="59"/>
        <v>49.24</v>
      </c>
      <c r="O142" s="40">
        <f t="shared" si="59"/>
        <v>28.96</v>
      </c>
      <c r="P142" s="40">
        <f t="shared" si="60"/>
        <v>65.66</v>
      </c>
      <c r="Q142" s="40">
        <f t="shared" si="61"/>
        <v>38.619999999999997</v>
      </c>
      <c r="R142" s="261"/>
      <c r="S142" s="261"/>
      <c r="T142" s="261"/>
      <c r="U142" s="261"/>
      <c r="V142" s="261"/>
      <c r="W142" s="261"/>
      <c r="Y142" s="260"/>
      <c r="Z142" s="260"/>
      <c r="AA142" s="260"/>
      <c r="AB142" s="260"/>
      <c r="AC142" s="260"/>
      <c r="AD142" s="260"/>
      <c r="AF142" s="263" t="e">
        <f t="shared" si="48"/>
        <v>#DIV/0!</v>
      </c>
      <c r="AG142" s="263" t="e">
        <f t="shared" si="49"/>
        <v>#DIV/0!</v>
      </c>
      <c r="AH142" s="263" t="e">
        <f t="shared" si="50"/>
        <v>#DIV/0!</v>
      </c>
      <c r="AI142" s="263" t="e">
        <f t="shared" si="51"/>
        <v>#DIV/0!</v>
      </c>
      <c r="AJ142" s="263" t="e">
        <f t="shared" si="52"/>
        <v>#DIV/0!</v>
      </c>
      <c r="AK142" s="263" t="e">
        <f t="shared" si="53"/>
        <v>#DIV/0!</v>
      </c>
    </row>
    <row r="143" spans="1:37">
      <c r="A143" s="4">
        <v>137</v>
      </c>
      <c r="B143" s="152">
        <f t="shared" si="54"/>
        <v>41.194237480000012</v>
      </c>
      <c r="C143" s="3">
        <f>'degressie en km-tarief'!C143</f>
        <v>24.231904400000008</v>
      </c>
      <c r="F143" s="153">
        <f t="shared" si="55"/>
        <v>24.713999999999999</v>
      </c>
      <c r="G143" s="153">
        <f t="shared" si="56"/>
        <v>14.538</v>
      </c>
      <c r="H143" s="153">
        <f t="shared" si="57"/>
        <v>32.951999999999998</v>
      </c>
      <c r="I143" s="153">
        <f t="shared" si="58"/>
        <v>19.384</v>
      </c>
      <c r="J143" s="40">
        <f t="shared" si="62"/>
        <v>82.38</v>
      </c>
      <c r="K143" s="40">
        <f t="shared" si="63"/>
        <v>48.46</v>
      </c>
      <c r="L143" s="40"/>
      <c r="M143" s="40"/>
      <c r="N143" s="40">
        <f t="shared" si="59"/>
        <v>49.42</v>
      </c>
      <c r="O143" s="40">
        <f t="shared" si="59"/>
        <v>29.08</v>
      </c>
      <c r="P143" s="40">
        <f t="shared" si="60"/>
        <v>65.900000000000006</v>
      </c>
      <c r="Q143" s="40">
        <f t="shared" si="61"/>
        <v>38.76</v>
      </c>
      <c r="R143" s="261"/>
      <c r="S143" s="261"/>
      <c r="T143" s="261"/>
      <c r="U143" s="261"/>
      <c r="V143" s="261"/>
      <c r="W143" s="261"/>
      <c r="Y143" s="260"/>
      <c r="Z143" s="260"/>
      <c r="AA143" s="260"/>
      <c r="AB143" s="260"/>
      <c r="AC143" s="260"/>
      <c r="AD143" s="260"/>
      <c r="AF143" s="263" t="e">
        <f t="shared" si="48"/>
        <v>#DIV/0!</v>
      </c>
      <c r="AG143" s="263" t="e">
        <f t="shared" si="49"/>
        <v>#DIV/0!</v>
      </c>
      <c r="AH143" s="263" t="e">
        <f t="shared" si="50"/>
        <v>#DIV/0!</v>
      </c>
      <c r="AI143" s="263" t="e">
        <f t="shared" si="51"/>
        <v>#DIV/0!</v>
      </c>
      <c r="AJ143" s="263" t="e">
        <f t="shared" si="52"/>
        <v>#DIV/0!</v>
      </c>
      <c r="AK143" s="263" t="e">
        <f t="shared" si="53"/>
        <v>#DIV/0!</v>
      </c>
    </row>
    <row r="144" spans="1:37">
      <c r="A144" s="4">
        <v>138</v>
      </c>
      <c r="B144" s="152">
        <f t="shared" si="54"/>
        <v>41.351807080000015</v>
      </c>
      <c r="C144" s="3">
        <f>'degressie en km-tarief'!C144</f>
        <v>24.324592400000007</v>
      </c>
      <c r="F144" s="153">
        <f t="shared" si="55"/>
        <v>24.81</v>
      </c>
      <c r="G144" s="153">
        <f t="shared" si="56"/>
        <v>14.591999999999999</v>
      </c>
      <c r="H144" s="153">
        <f t="shared" si="57"/>
        <v>33.080000000000005</v>
      </c>
      <c r="I144" s="153">
        <f t="shared" si="58"/>
        <v>19.456000000000003</v>
      </c>
      <c r="J144" s="40">
        <f t="shared" si="62"/>
        <v>82.7</v>
      </c>
      <c r="K144" s="40">
        <f t="shared" si="63"/>
        <v>48.64</v>
      </c>
      <c r="L144" s="40"/>
      <c r="M144" s="40"/>
      <c r="N144" s="40">
        <f t="shared" si="59"/>
        <v>49.62</v>
      </c>
      <c r="O144" s="40">
        <f t="shared" si="59"/>
        <v>29.18</v>
      </c>
      <c r="P144" s="40">
        <f t="shared" si="60"/>
        <v>66.16</v>
      </c>
      <c r="Q144" s="40">
        <f t="shared" si="61"/>
        <v>38.92</v>
      </c>
      <c r="R144" s="261"/>
      <c r="S144" s="261"/>
      <c r="T144" s="261"/>
      <c r="U144" s="261"/>
      <c r="V144" s="261"/>
      <c r="W144" s="261"/>
      <c r="Y144" s="260"/>
      <c r="Z144" s="260"/>
      <c r="AA144" s="260"/>
      <c r="AB144" s="260"/>
      <c r="AC144" s="260"/>
      <c r="AD144" s="260"/>
      <c r="AF144" s="263" t="e">
        <f t="shared" si="48"/>
        <v>#DIV/0!</v>
      </c>
      <c r="AG144" s="263" t="e">
        <f t="shared" si="49"/>
        <v>#DIV/0!</v>
      </c>
      <c r="AH144" s="263" t="e">
        <f t="shared" si="50"/>
        <v>#DIV/0!</v>
      </c>
      <c r="AI144" s="263" t="e">
        <f t="shared" si="51"/>
        <v>#DIV/0!</v>
      </c>
      <c r="AJ144" s="263" t="e">
        <f t="shared" si="52"/>
        <v>#DIV/0!</v>
      </c>
      <c r="AK144" s="263" t="e">
        <f t="shared" si="53"/>
        <v>#DIV/0!</v>
      </c>
    </row>
    <row r="145" spans="1:37">
      <c r="A145" s="4">
        <v>139</v>
      </c>
      <c r="B145" s="152">
        <f t="shared" si="54"/>
        <v>41.50937668000001</v>
      </c>
      <c r="C145" s="3">
        <f>'degressie en km-tarief'!C145</f>
        <v>24.417280400000006</v>
      </c>
      <c r="F145" s="153">
        <f t="shared" si="55"/>
        <v>24.905999999999999</v>
      </c>
      <c r="G145" s="153">
        <f t="shared" si="56"/>
        <v>14.652000000000001</v>
      </c>
      <c r="H145" s="153">
        <f t="shared" si="57"/>
        <v>33.207999999999998</v>
      </c>
      <c r="I145" s="153">
        <f t="shared" si="58"/>
        <v>19.536000000000001</v>
      </c>
      <c r="J145" s="40">
        <f t="shared" si="62"/>
        <v>83.02</v>
      </c>
      <c r="K145" s="40">
        <f t="shared" si="63"/>
        <v>48.84</v>
      </c>
      <c r="L145" s="40"/>
      <c r="M145" s="40"/>
      <c r="N145" s="40">
        <f t="shared" si="59"/>
        <v>49.82</v>
      </c>
      <c r="O145" s="40">
        <f t="shared" si="59"/>
        <v>29.3</v>
      </c>
      <c r="P145" s="40">
        <f t="shared" si="60"/>
        <v>66.42</v>
      </c>
      <c r="Q145" s="40">
        <f t="shared" si="61"/>
        <v>39.08</v>
      </c>
      <c r="R145" s="261"/>
      <c r="S145" s="261"/>
      <c r="T145" s="261"/>
      <c r="U145" s="261"/>
      <c r="V145" s="261"/>
      <c r="W145" s="261"/>
      <c r="Y145" s="260"/>
      <c r="Z145" s="260"/>
      <c r="AA145" s="260"/>
      <c r="AB145" s="260"/>
      <c r="AC145" s="260"/>
      <c r="AD145" s="260"/>
      <c r="AF145" s="263" t="e">
        <f t="shared" si="48"/>
        <v>#DIV/0!</v>
      </c>
      <c r="AG145" s="263" t="e">
        <f t="shared" si="49"/>
        <v>#DIV/0!</v>
      </c>
      <c r="AH145" s="263" t="e">
        <f t="shared" si="50"/>
        <v>#DIV/0!</v>
      </c>
      <c r="AI145" s="263" t="e">
        <f t="shared" si="51"/>
        <v>#DIV/0!</v>
      </c>
      <c r="AJ145" s="263" t="e">
        <f t="shared" si="52"/>
        <v>#DIV/0!</v>
      </c>
      <c r="AK145" s="263" t="e">
        <f t="shared" si="53"/>
        <v>#DIV/0!</v>
      </c>
    </row>
    <row r="146" spans="1:37">
      <c r="A146" s="4">
        <v>140</v>
      </c>
      <c r="B146" s="152">
        <f t="shared" si="54"/>
        <v>41.666946280000005</v>
      </c>
      <c r="C146" s="3">
        <f>'degressie en km-tarief'!C146</f>
        <v>24.509968400000005</v>
      </c>
      <c r="F146" s="153">
        <f t="shared" si="55"/>
        <v>25.001999999999999</v>
      </c>
      <c r="G146" s="153">
        <f t="shared" si="56"/>
        <v>14.706</v>
      </c>
      <c r="H146" s="153">
        <f t="shared" si="57"/>
        <v>33.336000000000006</v>
      </c>
      <c r="I146" s="153">
        <f t="shared" si="58"/>
        <v>19.608000000000004</v>
      </c>
      <c r="J146" s="40">
        <f t="shared" si="62"/>
        <v>83.34</v>
      </c>
      <c r="K146" s="40">
        <f t="shared" si="63"/>
        <v>49.02</v>
      </c>
      <c r="L146" s="40"/>
      <c r="M146" s="40"/>
      <c r="N146" s="40">
        <f t="shared" si="59"/>
        <v>50</v>
      </c>
      <c r="O146" s="40">
        <f t="shared" si="59"/>
        <v>29.42</v>
      </c>
      <c r="P146" s="40">
        <f t="shared" si="60"/>
        <v>66.680000000000007</v>
      </c>
      <c r="Q146" s="40">
        <f t="shared" si="61"/>
        <v>39.22</v>
      </c>
      <c r="R146" s="261"/>
      <c r="S146" s="261"/>
      <c r="T146" s="261"/>
      <c r="U146" s="261"/>
      <c r="V146" s="261"/>
      <c r="W146" s="261"/>
      <c r="Y146" s="260"/>
      <c r="Z146" s="260"/>
      <c r="AA146" s="260"/>
      <c r="AB146" s="260"/>
      <c r="AC146" s="260"/>
      <c r="AD146" s="260"/>
      <c r="AF146" s="263" t="e">
        <f t="shared" si="48"/>
        <v>#DIV/0!</v>
      </c>
      <c r="AG146" s="263" t="e">
        <f t="shared" si="49"/>
        <v>#DIV/0!</v>
      </c>
      <c r="AH146" s="263" t="e">
        <f t="shared" si="50"/>
        <v>#DIV/0!</v>
      </c>
      <c r="AI146" s="263" t="e">
        <f t="shared" si="51"/>
        <v>#DIV/0!</v>
      </c>
      <c r="AJ146" s="263" t="e">
        <f t="shared" si="52"/>
        <v>#DIV/0!</v>
      </c>
      <c r="AK146" s="263" t="e">
        <f t="shared" si="53"/>
        <v>#DIV/0!</v>
      </c>
    </row>
    <row r="147" spans="1:37">
      <c r="A147" s="4">
        <v>141</v>
      </c>
      <c r="B147" s="152">
        <f t="shared" si="54"/>
        <v>41.824515880000007</v>
      </c>
      <c r="C147" s="3">
        <f>'degressie en km-tarief'!C147</f>
        <v>24.602656400000004</v>
      </c>
      <c r="F147" s="153">
        <f t="shared" si="55"/>
        <v>25.091999999999999</v>
      </c>
      <c r="G147" s="153">
        <f t="shared" si="56"/>
        <v>14.76</v>
      </c>
      <c r="H147" s="153">
        <f t="shared" si="57"/>
        <v>33.456000000000003</v>
      </c>
      <c r="I147" s="153">
        <f t="shared" si="58"/>
        <v>19.680000000000003</v>
      </c>
      <c r="J147" s="40">
        <f t="shared" si="62"/>
        <v>83.64</v>
      </c>
      <c r="K147" s="40">
        <f t="shared" si="63"/>
        <v>49.2</v>
      </c>
      <c r="L147" s="40"/>
      <c r="M147" s="40"/>
      <c r="N147" s="40">
        <f t="shared" si="59"/>
        <v>50.18</v>
      </c>
      <c r="O147" s="40">
        <f t="shared" si="59"/>
        <v>29.52</v>
      </c>
      <c r="P147" s="40">
        <f t="shared" si="60"/>
        <v>66.92</v>
      </c>
      <c r="Q147" s="40">
        <f t="shared" si="61"/>
        <v>39.36</v>
      </c>
      <c r="R147" s="261"/>
      <c r="S147" s="261"/>
      <c r="T147" s="261"/>
      <c r="U147" s="261"/>
      <c r="V147" s="261"/>
      <c r="W147" s="261"/>
      <c r="Y147" s="260"/>
      <c r="Z147" s="260"/>
      <c r="AA147" s="260"/>
      <c r="AB147" s="260"/>
      <c r="AC147" s="260"/>
      <c r="AD147" s="260"/>
      <c r="AF147" s="263" t="e">
        <f t="shared" si="48"/>
        <v>#DIV/0!</v>
      </c>
      <c r="AG147" s="263" t="e">
        <f t="shared" si="49"/>
        <v>#DIV/0!</v>
      </c>
      <c r="AH147" s="263" t="e">
        <f t="shared" si="50"/>
        <v>#DIV/0!</v>
      </c>
      <c r="AI147" s="263" t="e">
        <f t="shared" si="51"/>
        <v>#DIV/0!</v>
      </c>
      <c r="AJ147" s="263" t="e">
        <f t="shared" si="52"/>
        <v>#DIV/0!</v>
      </c>
      <c r="AK147" s="263" t="e">
        <f t="shared" si="53"/>
        <v>#DIV/0!</v>
      </c>
    </row>
    <row r="148" spans="1:37">
      <c r="A148" s="4">
        <v>142</v>
      </c>
      <c r="B148" s="152">
        <f t="shared" si="54"/>
        <v>41.982085480000002</v>
      </c>
      <c r="C148" s="3">
        <f>'degressie en km-tarief'!C148</f>
        <v>24.695344400000003</v>
      </c>
      <c r="F148" s="153">
        <f t="shared" si="55"/>
        <v>25.187999999999999</v>
      </c>
      <c r="G148" s="153">
        <f t="shared" si="56"/>
        <v>14.819999999999999</v>
      </c>
      <c r="H148" s="153">
        <f t="shared" si="57"/>
        <v>33.583999999999996</v>
      </c>
      <c r="I148" s="153">
        <f t="shared" si="58"/>
        <v>19.760000000000002</v>
      </c>
      <c r="J148" s="40">
        <f t="shared" si="62"/>
        <v>83.96</v>
      </c>
      <c r="K148" s="40">
        <f t="shared" si="63"/>
        <v>49.4</v>
      </c>
      <c r="L148" s="40"/>
      <c r="M148" s="40"/>
      <c r="N148" s="40">
        <f t="shared" si="59"/>
        <v>50.38</v>
      </c>
      <c r="O148" s="40">
        <f t="shared" si="59"/>
        <v>29.64</v>
      </c>
      <c r="P148" s="40">
        <f t="shared" si="60"/>
        <v>67.16</v>
      </c>
      <c r="Q148" s="40">
        <f t="shared" si="61"/>
        <v>39.520000000000003</v>
      </c>
      <c r="R148" s="261"/>
      <c r="S148" s="261"/>
      <c r="T148" s="261"/>
      <c r="U148" s="261"/>
      <c r="V148" s="261"/>
      <c r="W148" s="261"/>
      <c r="Y148" s="260"/>
      <c r="Z148" s="260"/>
      <c r="AA148" s="260"/>
      <c r="AB148" s="260"/>
      <c r="AC148" s="260"/>
      <c r="AD148" s="260"/>
      <c r="AF148" s="263" t="e">
        <f t="shared" si="48"/>
        <v>#DIV/0!</v>
      </c>
      <c r="AG148" s="263" t="e">
        <f t="shared" si="49"/>
        <v>#DIV/0!</v>
      </c>
      <c r="AH148" s="263" t="e">
        <f t="shared" si="50"/>
        <v>#DIV/0!</v>
      </c>
      <c r="AI148" s="263" t="e">
        <f t="shared" si="51"/>
        <v>#DIV/0!</v>
      </c>
      <c r="AJ148" s="263" t="e">
        <f t="shared" si="52"/>
        <v>#DIV/0!</v>
      </c>
      <c r="AK148" s="263" t="e">
        <f t="shared" si="53"/>
        <v>#DIV/0!</v>
      </c>
    </row>
    <row r="149" spans="1:37">
      <c r="A149" s="4">
        <v>143</v>
      </c>
      <c r="B149" s="152">
        <f t="shared" si="54"/>
        <v>42.139655080000004</v>
      </c>
      <c r="C149" s="3">
        <f>'degressie en km-tarief'!C149</f>
        <v>24.788032400000002</v>
      </c>
      <c r="F149" s="153">
        <f t="shared" si="55"/>
        <v>25.283999999999999</v>
      </c>
      <c r="G149" s="153">
        <f t="shared" si="56"/>
        <v>14.873999999999999</v>
      </c>
      <c r="H149" s="153">
        <f t="shared" si="57"/>
        <v>33.712000000000003</v>
      </c>
      <c r="I149" s="153">
        <f t="shared" si="58"/>
        <v>19.832000000000001</v>
      </c>
      <c r="J149" s="40">
        <f t="shared" si="62"/>
        <v>84.28</v>
      </c>
      <c r="K149" s="40">
        <f t="shared" si="63"/>
        <v>49.58</v>
      </c>
      <c r="L149" s="40"/>
      <c r="M149" s="40"/>
      <c r="N149" s="40">
        <f t="shared" si="59"/>
        <v>50.56</v>
      </c>
      <c r="O149" s="40">
        <f t="shared" si="59"/>
        <v>29.74</v>
      </c>
      <c r="P149" s="40">
        <f t="shared" si="60"/>
        <v>67.42</v>
      </c>
      <c r="Q149" s="40">
        <f t="shared" si="61"/>
        <v>39.659999999999997</v>
      </c>
      <c r="R149" s="261"/>
      <c r="S149" s="261"/>
      <c r="T149" s="261"/>
      <c r="U149" s="261"/>
      <c r="V149" s="261"/>
      <c r="W149" s="261"/>
      <c r="Y149" s="260"/>
      <c r="Z149" s="260"/>
      <c r="AA149" s="260"/>
      <c r="AB149" s="260"/>
      <c r="AC149" s="260"/>
      <c r="AD149" s="260"/>
      <c r="AF149" s="263" t="e">
        <f t="shared" si="48"/>
        <v>#DIV/0!</v>
      </c>
      <c r="AG149" s="263" t="e">
        <f t="shared" si="49"/>
        <v>#DIV/0!</v>
      </c>
      <c r="AH149" s="263" t="e">
        <f t="shared" si="50"/>
        <v>#DIV/0!</v>
      </c>
      <c r="AI149" s="263" t="e">
        <f t="shared" si="51"/>
        <v>#DIV/0!</v>
      </c>
      <c r="AJ149" s="263" t="e">
        <f t="shared" si="52"/>
        <v>#DIV/0!</v>
      </c>
      <c r="AK149" s="263" t="e">
        <f t="shared" si="53"/>
        <v>#DIV/0!</v>
      </c>
    </row>
    <row r="150" spans="1:37">
      <c r="A150" s="4">
        <v>144</v>
      </c>
      <c r="B150" s="152">
        <f t="shared" si="54"/>
        <v>42.297224679999999</v>
      </c>
      <c r="C150" s="3">
        <f>'degressie en km-tarief'!C150</f>
        <v>24.880720400000001</v>
      </c>
      <c r="F150" s="153">
        <f t="shared" si="55"/>
        <v>25.38</v>
      </c>
      <c r="G150" s="153">
        <f t="shared" si="56"/>
        <v>14.927999999999999</v>
      </c>
      <c r="H150" s="153">
        <f t="shared" si="57"/>
        <v>33.839999999999996</v>
      </c>
      <c r="I150" s="153">
        <f t="shared" si="58"/>
        <v>19.904</v>
      </c>
      <c r="J150" s="40">
        <f t="shared" si="62"/>
        <v>84.6</v>
      </c>
      <c r="K150" s="40">
        <f t="shared" si="63"/>
        <v>49.76</v>
      </c>
      <c r="L150" s="40"/>
      <c r="M150" s="40"/>
      <c r="N150" s="40">
        <f t="shared" si="59"/>
        <v>50.76</v>
      </c>
      <c r="O150" s="40">
        <f t="shared" si="59"/>
        <v>29.86</v>
      </c>
      <c r="P150" s="40">
        <f t="shared" si="60"/>
        <v>67.680000000000007</v>
      </c>
      <c r="Q150" s="40">
        <f t="shared" si="61"/>
        <v>39.799999999999997</v>
      </c>
      <c r="R150" s="261"/>
      <c r="S150" s="261"/>
      <c r="T150" s="261"/>
      <c r="U150" s="261"/>
      <c r="V150" s="261"/>
      <c r="W150" s="261"/>
      <c r="Y150" s="260"/>
      <c r="Z150" s="260"/>
      <c r="AA150" s="260"/>
      <c r="AB150" s="260"/>
      <c r="AC150" s="260"/>
      <c r="AD150" s="260"/>
      <c r="AF150" s="263" t="e">
        <f t="shared" si="48"/>
        <v>#DIV/0!</v>
      </c>
      <c r="AG150" s="263" t="e">
        <f t="shared" si="49"/>
        <v>#DIV/0!</v>
      </c>
      <c r="AH150" s="263" t="e">
        <f t="shared" si="50"/>
        <v>#DIV/0!</v>
      </c>
      <c r="AI150" s="263" t="e">
        <f t="shared" si="51"/>
        <v>#DIV/0!</v>
      </c>
      <c r="AJ150" s="263" t="e">
        <f t="shared" si="52"/>
        <v>#DIV/0!</v>
      </c>
      <c r="AK150" s="263" t="e">
        <f t="shared" si="53"/>
        <v>#DIV/0!</v>
      </c>
    </row>
    <row r="151" spans="1:37">
      <c r="A151" s="4">
        <v>145</v>
      </c>
      <c r="B151" s="152">
        <f t="shared" si="54"/>
        <v>42.454794280000002</v>
      </c>
      <c r="C151" s="3">
        <f>'degressie en km-tarief'!C151</f>
        <v>24.9734084</v>
      </c>
      <c r="F151" s="153">
        <f t="shared" si="55"/>
        <v>25.470000000000002</v>
      </c>
      <c r="G151" s="153">
        <f t="shared" si="56"/>
        <v>14.981999999999999</v>
      </c>
      <c r="H151" s="153">
        <f t="shared" si="57"/>
        <v>33.96</v>
      </c>
      <c r="I151" s="153">
        <f t="shared" si="58"/>
        <v>19.975999999999999</v>
      </c>
      <c r="J151" s="40">
        <f t="shared" si="62"/>
        <v>84.9</v>
      </c>
      <c r="K151" s="40">
        <f t="shared" si="63"/>
        <v>49.94</v>
      </c>
      <c r="L151" s="40"/>
      <c r="M151" s="40"/>
      <c r="N151" s="40">
        <f t="shared" si="59"/>
        <v>50.94</v>
      </c>
      <c r="O151" s="40">
        <f t="shared" si="59"/>
        <v>29.96</v>
      </c>
      <c r="P151" s="40">
        <f t="shared" si="60"/>
        <v>67.92</v>
      </c>
      <c r="Q151" s="40">
        <f t="shared" si="61"/>
        <v>39.96</v>
      </c>
      <c r="R151" s="261"/>
      <c r="S151" s="261"/>
      <c r="T151" s="261"/>
      <c r="U151" s="261"/>
      <c r="V151" s="261"/>
      <c r="W151" s="261"/>
      <c r="Y151" s="260"/>
      <c r="Z151" s="260"/>
      <c r="AA151" s="260"/>
      <c r="AB151" s="260"/>
      <c r="AC151" s="260"/>
      <c r="AD151" s="260"/>
      <c r="AF151" s="263" t="e">
        <f t="shared" si="48"/>
        <v>#DIV/0!</v>
      </c>
      <c r="AG151" s="263" t="e">
        <f t="shared" si="49"/>
        <v>#DIV/0!</v>
      </c>
      <c r="AH151" s="263" t="e">
        <f t="shared" si="50"/>
        <v>#DIV/0!</v>
      </c>
      <c r="AI151" s="263" t="e">
        <f t="shared" si="51"/>
        <v>#DIV/0!</v>
      </c>
      <c r="AJ151" s="263" t="e">
        <f t="shared" si="52"/>
        <v>#DIV/0!</v>
      </c>
      <c r="AK151" s="263" t="e">
        <f t="shared" si="53"/>
        <v>#DIV/0!</v>
      </c>
    </row>
    <row r="152" spans="1:37">
      <c r="A152" s="4">
        <v>146</v>
      </c>
      <c r="B152" s="152">
        <f t="shared" si="54"/>
        <v>42.612363879999997</v>
      </c>
      <c r="C152" s="3">
        <f>'degressie en km-tarief'!C152</f>
        <v>25.066096399999999</v>
      </c>
      <c r="F152" s="153">
        <f t="shared" si="55"/>
        <v>25.565999999999999</v>
      </c>
      <c r="G152" s="153">
        <f t="shared" si="56"/>
        <v>15.042</v>
      </c>
      <c r="H152" s="153">
        <f t="shared" si="57"/>
        <v>34.088000000000001</v>
      </c>
      <c r="I152" s="153">
        <f t="shared" si="58"/>
        <v>20.056000000000001</v>
      </c>
      <c r="J152" s="40">
        <f t="shared" si="62"/>
        <v>85.22</v>
      </c>
      <c r="K152" s="40">
        <f t="shared" si="63"/>
        <v>50.14</v>
      </c>
      <c r="L152" s="40"/>
      <c r="M152" s="40"/>
      <c r="N152" s="40">
        <f t="shared" si="59"/>
        <v>51.14</v>
      </c>
      <c r="O152" s="40">
        <f t="shared" si="59"/>
        <v>30.08</v>
      </c>
      <c r="P152" s="40">
        <f t="shared" si="60"/>
        <v>68.180000000000007</v>
      </c>
      <c r="Q152" s="40">
        <f t="shared" si="61"/>
        <v>40.119999999999997</v>
      </c>
      <c r="R152" s="261"/>
      <c r="S152" s="261"/>
      <c r="T152" s="261"/>
      <c r="U152" s="261"/>
      <c r="V152" s="261"/>
      <c r="W152" s="261"/>
      <c r="Y152" s="260"/>
      <c r="Z152" s="260"/>
      <c r="AA152" s="260"/>
      <c r="AB152" s="260"/>
      <c r="AC152" s="260"/>
      <c r="AD152" s="260"/>
      <c r="AF152" s="263" t="e">
        <f t="shared" si="48"/>
        <v>#DIV/0!</v>
      </c>
      <c r="AG152" s="263" t="e">
        <f t="shared" si="49"/>
        <v>#DIV/0!</v>
      </c>
      <c r="AH152" s="263" t="e">
        <f t="shared" si="50"/>
        <v>#DIV/0!</v>
      </c>
      <c r="AI152" s="263" t="e">
        <f t="shared" si="51"/>
        <v>#DIV/0!</v>
      </c>
      <c r="AJ152" s="263" t="e">
        <f t="shared" si="52"/>
        <v>#DIV/0!</v>
      </c>
      <c r="AK152" s="263" t="e">
        <f t="shared" si="53"/>
        <v>#DIV/0!</v>
      </c>
    </row>
    <row r="153" spans="1:37">
      <c r="A153" s="4">
        <v>147</v>
      </c>
      <c r="B153" s="152">
        <f t="shared" si="54"/>
        <v>42.769933479999999</v>
      </c>
      <c r="C153" s="3">
        <f>'degressie en km-tarief'!C153</f>
        <v>25.158784399999998</v>
      </c>
      <c r="F153" s="153">
        <f t="shared" si="55"/>
        <v>25.662000000000003</v>
      </c>
      <c r="G153" s="153">
        <f t="shared" si="56"/>
        <v>15.096</v>
      </c>
      <c r="H153" s="153">
        <f t="shared" si="57"/>
        <v>34.216000000000001</v>
      </c>
      <c r="I153" s="153">
        <f t="shared" si="58"/>
        <v>20.128</v>
      </c>
      <c r="J153" s="40">
        <f t="shared" si="62"/>
        <v>85.54</v>
      </c>
      <c r="K153" s="40">
        <f t="shared" si="63"/>
        <v>50.32</v>
      </c>
      <c r="L153" s="40"/>
      <c r="M153" s="40"/>
      <c r="N153" s="40">
        <f t="shared" si="59"/>
        <v>51.32</v>
      </c>
      <c r="O153" s="40">
        <f t="shared" si="59"/>
        <v>30.2</v>
      </c>
      <c r="P153" s="40">
        <f t="shared" si="60"/>
        <v>68.44</v>
      </c>
      <c r="Q153" s="40">
        <f t="shared" si="61"/>
        <v>40.26</v>
      </c>
      <c r="R153" s="261"/>
      <c r="S153" s="261"/>
      <c r="T153" s="261"/>
      <c r="U153" s="261"/>
      <c r="V153" s="261"/>
      <c r="W153" s="261"/>
      <c r="Y153" s="260"/>
      <c r="Z153" s="260"/>
      <c r="AA153" s="260"/>
      <c r="AB153" s="260"/>
      <c r="AC153" s="260"/>
      <c r="AD153" s="260"/>
      <c r="AF153" s="263" t="e">
        <f t="shared" si="48"/>
        <v>#DIV/0!</v>
      </c>
      <c r="AG153" s="263" t="e">
        <f t="shared" si="49"/>
        <v>#DIV/0!</v>
      </c>
      <c r="AH153" s="263" t="e">
        <f t="shared" si="50"/>
        <v>#DIV/0!</v>
      </c>
      <c r="AI153" s="263" t="e">
        <f t="shared" si="51"/>
        <v>#DIV/0!</v>
      </c>
      <c r="AJ153" s="263" t="e">
        <f t="shared" si="52"/>
        <v>#DIV/0!</v>
      </c>
      <c r="AK153" s="263" t="e">
        <f t="shared" si="53"/>
        <v>#DIV/0!</v>
      </c>
    </row>
    <row r="154" spans="1:37">
      <c r="A154" s="4">
        <v>148</v>
      </c>
      <c r="B154" s="152">
        <f t="shared" si="54"/>
        <v>42.927503079999994</v>
      </c>
      <c r="C154" s="3">
        <f>'degressie en km-tarief'!C154</f>
        <v>25.251472399999997</v>
      </c>
      <c r="F154" s="153">
        <f t="shared" si="55"/>
        <v>25.757999999999999</v>
      </c>
      <c r="G154" s="153">
        <f t="shared" si="56"/>
        <v>15.149999999999999</v>
      </c>
      <c r="H154" s="153">
        <f t="shared" si="57"/>
        <v>34.344000000000001</v>
      </c>
      <c r="I154" s="153">
        <f t="shared" si="58"/>
        <v>20.200000000000003</v>
      </c>
      <c r="J154" s="40">
        <f t="shared" si="62"/>
        <v>85.86</v>
      </c>
      <c r="K154" s="40">
        <f t="shared" si="63"/>
        <v>50.5</v>
      </c>
      <c r="L154" s="40"/>
      <c r="M154" s="40"/>
      <c r="N154" s="40">
        <f t="shared" si="59"/>
        <v>51.52</v>
      </c>
      <c r="O154" s="40">
        <f t="shared" si="59"/>
        <v>30.3</v>
      </c>
      <c r="P154" s="40">
        <f t="shared" si="60"/>
        <v>68.680000000000007</v>
      </c>
      <c r="Q154" s="40">
        <f t="shared" si="61"/>
        <v>40.4</v>
      </c>
      <c r="R154" s="261"/>
      <c r="S154" s="261"/>
      <c r="T154" s="261"/>
      <c r="U154" s="261"/>
      <c r="V154" s="261"/>
      <c r="W154" s="261"/>
      <c r="Y154" s="260"/>
      <c r="Z154" s="260"/>
      <c r="AA154" s="260"/>
      <c r="AB154" s="260"/>
      <c r="AC154" s="260"/>
      <c r="AD154" s="260"/>
      <c r="AF154" s="263" t="e">
        <f t="shared" si="48"/>
        <v>#DIV/0!</v>
      </c>
      <c r="AG154" s="263" t="e">
        <f t="shared" si="49"/>
        <v>#DIV/0!</v>
      </c>
      <c r="AH154" s="263" t="e">
        <f t="shared" si="50"/>
        <v>#DIV/0!</v>
      </c>
      <c r="AI154" s="263" t="e">
        <f t="shared" si="51"/>
        <v>#DIV/0!</v>
      </c>
      <c r="AJ154" s="263" t="e">
        <f t="shared" si="52"/>
        <v>#DIV/0!</v>
      </c>
      <c r="AK154" s="263" t="e">
        <f t="shared" si="53"/>
        <v>#DIV/0!</v>
      </c>
    </row>
    <row r="155" spans="1:37">
      <c r="A155" s="4">
        <v>149</v>
      </c>
      <c r="B155" s="152">
        <f t="shared" si="54"/>
        <v>43.085072679999989</v>
      </c>
      <c r="C155" s="3">
        <f>'degressie en km-tarief'!C155</f>
        <v>25.344160399999996</v>
      </c>
      <c r="F155" s="153">
        <f t="shared" si="55"/>
        <v>25.854000000000003</v>
      </c>
      <c r="G155" s="153">
        <f t="shared" si="56"/>
        <v>15.203999999999999</v>
      </c>
      <c r="H155" s="153">
        <f t="shared" si="57"/>
        <v>34.472000000000001</v>
      </c>
      <c r="I155" s="153">
        <f t="shared" si="58"/>
        <v>20.272000000000002</v>
      </c>
      <c r="J155" s="40">
        <f t="shared" si="62"/>
        <v>86.18</v>
      </c>
      <c r="K155" s="40">
        <f t="shared" si="63"/>
        <v>50.68</v>
      </c>
      <c r="L155" s="40"/>
      <c r="M155" s="40"/>
      <c r="N155" s="40">
        <f t="shared" si="59"/>
        <v>51.7</v>
      </c>
      <c r="O155" s="40">
        <f t="shared" si="59"/>
        <v>30.4</v>
      </c>
      <c r="P155" s="40">
        <f t="shared" si="60"/>
        <v>68.94</v>
      </c>
      <c r="Q155" s="40">
        <f t="shared" si="61"/>
        <v>40.54</v>
      </c>
      <c r="R155" s="261"/>
      <c r="S155" s="261"/>
      <c r="T155" s="261"/>
      <c r="U155" s="261"/>
      <c r="V155" s="261"/>
      <c r="W155" s="261"/>
      <c r="Y155" s="260"/>
      <c r="Z155" s="260"/>
      <c r="AA155" s="260"/>
      <c r="AB155" s="260"/>
      <c r="AC155" s="260"/>
      <c r="AD155" s="260"/>
      <c r="AF155" s="263" t="e">
        <f t="shared" si="48"/>
        <v>#DIV/0!</v>
      </c>
      <c r="AG155" s="263" t="e">
        <f t="shared" si="49"/>
        <v>#DIV/0!</v>
      </c>
      <c r="AH155" s="263" t="e">
        <f t="shared" si="50"/>
        <v>#DIV/0!</v>
      </c>
      <c r="AI155" s="263" t="e">
        <f t="shared" si="51"/>
        <v>#DIV/0!</v>
      </c>
      <c r="AJ155" s="263" t="e">
        <f t="shared" si="52"/>
        <v>#DIV/0!</v>
      </c>
      <c r="AK155" s="263" t="e">
        <f t="shared" si="53"/>
        <v>#DIV/0!</v>
      </c>
    </row>
    <row r="156" spans="1:37">
      <c r="A156" s="4">
        <v>150</v>
      </c>
      <c r="B156" s="152">
        <f t="shared" si="54"/>
        <v>43.242642279999991</v>
      </c>
      <c r="C156" s="3">
        <f>'degressie en km-tarief'!C156</f>
        <v>25.436848399999995</v>
      </c>
      <c r="F156" s="153">
        <f t="shared" si="55"/>
        <v>25.943999999999999</v>
      </c>
      <c r="G156" s="153">
        <f t="shared" si="56"/>
        <v>15.263999999999999</v>
      </c>
      <c r="H156" s="153">
        <f t="shared" si="57"/>
        <v>34.592000000000006</v>
      </c>
      <c r="I156" s="153">
        <f t="shared" si="58"/>
        <v>20.352000000000004</v>
      </c>
      <c r="J156" s="40">
        <f t="shared" si="62"/>
        <v>86.48</v>
      </c>
      <c r="K156" s="40">
        <f t="shared" si="63"/>
        <v>50.88</v>
      </c>
      <c r="L156" s="40"/>
      <c r="M156" s="40"/>
      <c r="N156" s="40">
        <f t="shared" si="59"/>
        <v>51.88</v>
      </c>
      <c r="O156" s="40">
        <f t="shared" si="59"/>
        <v>30.52</v>
      </c>
      <c r="P156" s="40">
        <f t="shared" si="60"/>
        <v>69.180000000000007</v>
      </c>
      <c r="Q156" s="40">
        <f t="shared" si="61"/>
        <v>40.700000000000003</v>
      </c>
      <c r="R156" s="261"/>
      <c r="S156" s="261"/>
      <c r="T156" s="261"/>
      <c r="U156" s="261"/>
      <c r="V156" s="261"/>
      <c r="W156" s="261"/>
      <c r="Y156" s="260"/>
      <c r="Z156" s="260"/>
      <c r="AA156" s="260"/>
      <c r="AB156" s="260"/>
      <c r="AC156" s="260"/>
      <c r="AD156" s="260"/>
      <c r="AF156" s="263" t="e">
        <f t="shared" si="48"/>
        <v>#DIV/0!</v>
      </c>
      <c r="AG156" s="263" t="e">
        <f t="shared" si="49"/>
        <v>#DIV/0!</v>
      </c>
      <c r="AH156" s="263" t="e">
        <f t="shared" si="50"/>
        <v>#DIV/0!</v>
      </c>
      <c r="AI156" s="263" t="e">
        <f t="shared" si="51"/>
        <v>#DIV/0!</v>
      </c>
      <c r="AJ156" s="263" t="e">
        <f t="shared" si="52"/>
        <v>#DIV/0!</v>
      </c>
      <c r="AK156" s="263" t="e">
        <f t="shared" si="53"/>
        <v>#DIV/0!</v>
      </c>
    </row>
    <row r="157" spans="1:37">
      <c r="A157" s="4">
        <v>151</v>
      </c>
      <c r="B157" s="152">
        <f t="shared" si="54"/>
        <v>43.373950279999988</v>
      </c>
      <c r="C157" s="3">
        <f>'degressie en km-tarief'!C157</f>
        <v>25.514088399999995</v>
      </c>
      <c r="F157" s="153">
        <f t="shared" si="55"/>
        <v>26.021999999999998</v>
      </c>
      <c r="G157" s="153">
        <f t="shared" si="56"/>
        <v>15.306000000000001</v>
      </c>
      <c r="H157" s="153">
        <f t="shared" si="57"/>
        <v>34.695999999999998</v>
      </c>
      <c r="I157" s="153">
        <f t="shared" si="58"/>
        <v>20.408000000000001</v>
      </c>
      <c r="J157" s="40">
        <f t="shared" si="62"/>
        <v>86.74</v>
      </c>
      <c r="K157" s="40">
        <f t="shared" si="63"/>
        <v>51.02</v>
      </c>
      <c r="L157" s="40"/>
      <c r="M157" s="40"/>
      <c r="N157" s="40">
        <f t="shared" si="59"/>
        <v>52.04</v>
      </c>
      <c r="O157" s="40">
        <f t="shared" si="59"/>
        <v>30.62</v>
      </c>
      <c r="P157" s="40">
        <f t="shared" si="60"/>
        <v>69.400000000000006</v>
      </c>
      <c r="Q157" s="40">
        <f t="shared" si="61"/>
        <v>40.82</v>
      </c>
      <c r="R157" s="261"/>
      <c r="S157" s="261"/>
      <c r="T157" s="261"/>
      <c r="U157" s="261"/>
      <c r="V157" s="261"/>
      <c r="W157" s="261"/>
      <c r="Y157" s="260"/>
      <c r="Z157" s="260"/>
      <c r="AA157" s="260"/>
      <c r="AB157" s="260"/>
      <c r="AC157" s="260"/>
      <c r="AD157" s="260"/>
      <c r="AF157" s="263" t="e">
        <f t="shared" si="48"/>
        <v>#DIV/0!</v>
      </c>
      <c r="AG157" s="263" t="e">
        <f t="shared" si="49"/>
        <v>#DIV/0!</v>
      </c>
      <c r="AH157" s="263" t="e">
        <f t="shared" si="50"/>
        <v>#DIV/0!</v>
      </c>
      <c r="AI157" s="263" t="e">
        <f t="shared" si="51"/>
        <v>#DIV/0!</v>
      </c>
      <c r="AJ157" s="263" t="e">
        <f t="shared" si="52"/>
        <v>#DIV/0!</v>
      </c>
      <c r="AK157" s="263" t="e">
        <f t="shared" si="53"/>
        <v>#DIV/0!</v>
      </c>
    </row>
    <row r="158" spans="1:37">
      <c r="A158" s="4">
        <v>152</v>
      </c>
      <c r="B158" s="152">
        <f t="shared" si="54"/>
        <v>43.505258279999993</v>
      </c>
      <c r="C158" s="3">
        <f>'degressie en km-tarief'!C158</f>
        <v>25.591328399999995</v>
      </c>
      <c r="F158" s="153">
        <f t="shared" si="55"/>
        <v>26.105999999999998</v>
      </c>
      <c r="G158" s="153">
        <f t="shared" si="56"/>
        <v>15.353999999999999</v>
      </c>
      <c r="H158" s="153">
        <f t="shared" si="57"/>
        <v>34.808</v>
      </c>
      <c r="I158" s="153">
        <f t="shared" si="58"/>
        <v>20.472000000000001</v>
      </c>
      <c r="J158" s="40">
        <f t="shared" si="62"/>
        <v>87.02</v>
      </c>
      <c r="K158" s="40">
        <f t="shared" si="63"/>
        <v>51.18</v>
      </c>
      <c r="L158" s="40"/>
      <c r="M158" s="40"/>
      <c r="N158" s="40">
        <f t="shared" si="59"/>
        <v>52.22</v>
      </c>
      <c r="O158" s="40">
        <f t="shared" si="59"/>
        <v>30.7</v>
      </c>
      <c r="P158" s="40">
        <f t="shared" si="60"/>
        <v>69.62</v>
      </c>
      <c r="Q158" s="40">
        <f t="shared" si="61"/>
        <v>40.94</v>
      </c>
      <c r="R158" s="261"/>
      <c r="S158" s="261"/>
      <c r="T158" s="261"/>
      <c r="U158" s="261"/>
      <c r="V158" s="261"/>
      <c r="W158" s="261"/>
      <c r="Y158" s="260"/>
      <c r="Z158" s="260"/>
      <c r="AA158" s="260"/>
      <c r="AB158" s="260"/>
      <c r="AC158" s="260"/>
      <c r="AD158" s="260"/>
      <c r="AF158" s="263" t="e">
        <f t="shared" si="48"/>
        <v>#DIV/0!</v>
      </c>
      <c r="AG158" s="263" t="e">
        <f t="shared" si="49"/>
        <v>#DIV/0!</v>
      </c>
      <c r="AH158" s="263" t="e">
        <f t="shared" si="50"/>
        <v>#DIV/0!</v>
      </c>
      <c r="AI158" s="263" t="e">
        <f t="shared" si="51"/>
        <v>#DIV/0!</v>
      </c>
      <c r="AJ158" s="263" t="e">
        <f t="shared" si="52"/>
        <v>#DIV/0!</v>
      </c>
      <c r="AK158" s="263" t="e">
        <f t="shared" si="53"/>
        <v>#DIV/0!</v>
      </c>
    </row>
    <row r="159" spans="1:37">
      <c r="A159" s="4">
        <v>153</v>
      </c>
      <c r="B159" s="152">
        <f t="shared" si="54"/>
        <v>43.63656627999999</v>
      </c>
      <c r="C159" s="3">
        <f>'degressie en km-tarief'!C159</f>
        <v>25.668568399999995</v>
      </c>
      <c r="F159" s="153">
        <f t="shared" si="55"/>
        <v>26.184000000000001</v>
      </c>
      <c r="G159" s="153">
        <f t="shared" si="56"/>
        <v>15.402000000000001</v>
      </c>
      <c r="H159" s="153">
        <f t="shared" si="57"/>
        <v>34.911999999999999</v>
      </c>
      <c r="I159" s="153">
        <f t="shared" si="58"/>
        <v>20.536000000000001</v>
      </c>
      <c r="J159" s="40">
        <f t="shared" si="62"/>
        <v>87.28</v>
      </c>
      <c r="K159" s="40">
        <f t="shared" si="63"/>
        <v>51.34</v>
      </c>
      <c r="L159" s="40"/>
      <c r="M159" s="40"/>
      <c r="N159" s="40">
        <f t="shared" si="59"/>
        <v>52.36</v>
      </c>
      <c r="O159" s="40">
        <f t="shared" si="59"/>
        <v>30.8</v>
      </c>
      <c r="P159" s="40">
        <f t="shared" si="60"/>
        <v>69.819999999999993</v>
      </c>
      <c r="Q159" s="40">
        <f t="shared" si="61"/>
        <v>41.08</v>
      </c>
      <c r="R159" s="261"/>
      <c r="S159" s="261"/>
      <c r="T159" s="261"/>
      <c r="U159" s="261"/>
      <c r="V159" s="261"/>
      <c r="W159" s="261"/>
      <c r="Y159" s="260"/>
      <c r="Z159" s="260"/>
      <c r="AA159" s="260"/>
      <c r="AB159" s="260"/>
      <c r="AC159" s="260"/>
      <c r="AD159" s="260"/>
      <c r="AF159" s="263" t="e">
        <f t="shared" si="48"/>
        <v>#DIV/0!</v>
      </c>
      <c r="AG159" s="263" t="e">
        <f t="shared" si="49"/>
        <v>#DIV/0!</v>
      </c>
      <c r="AH159" s="263" t="e">
        <f t="shared" si="50"/>
        <v>#DIV/0!</v>
      </c>
      <c r="AI159" s="263" t="e">
        <f t="shared" si="51"/>
        <v>#DIV/0!</v>
      </c>
      <c r="AJ159" s="263" t="e">
        <f t="shared" si="52"/>
        <v>#DIV/0!</v>
      </c>
      <c r="AK159" s="263" t="e">
        <f t="shared" si="53"/>
        <v>#DIV/0!</v>
      </c>
    </row>
    <row r="160" spans="1:37">
      <c r="A160" s="4">
        <v>154</v>
      </c>
      <c r="B160" s="152">
        <f t="shared" si="54"/>
        <v>43.767874279999987</v>
      </c>
      <c r="C160" s="3">
        <f>'degressie en km-tarief'!C160</f>
        <v>25.745808399999994</v>
      </c>
      <c r="F160" s="153">
        <f t="shared" si="55"/>
        <v>26.262</v>
      </c>
      <c r="G160" s="153">
        <f t="shared" si="56"/>
        <v>15.45</v>
      </c>
      <c r="H160" s="153">
        <f t="shared" si="57"/>
        <v>35.016000000000005</v>
      </c>
      <c r="I160" s="153">
        <f t="shared" si="58"/>
        <v>20.6</v>
      </c>
      <c r="J160" s="40">
        <f t="shared" si="62"/>
        <v>87.54</v>
      </c>
      <c r="K160" s="40">
        <f t="shared" si="63"/>
        <v>51.5</v>
      </c>
      <c r="L160" s="40"/>
      <c r="M160" s="40"/>
      <c r="N160" s="40">
        <f t="shared" si="59"/>
        <v>52.52</v>
      </c>
      <c r="O160" s="40">
        <f t="shared" si="59"/>
        <v>30.9</v>
      </c>
      <c r="P160" s="40">
        <f t="shared" si="60"/>
        <v>70.040000000000006</v>
      </c>
      <c r="Q160" s="40">
        <f t="shared" si="61"/>
        <v>41.2</v>
      </c>
      <c r="R160" s="261"/>
      <c r="S160" s="261"/>
      <c r="T160" s="261"/>
      <c r="U160" s="261"/>
      <c r="V160" s="261"/>
      <c r="W160" s="261"/>
      <c r="Y160" s="260"/>
      <c r="Z160" s="260"/>
      <c r="AA160" s="260"/>
      <c r="AB160" s="260"/>
      <c r="AC160" s="260"/>
      <c r="AD160" s="260"/>
      <c r="AF160" s="263" t="e">
        <f t="shared" si="48"/>
        <v>#DIV/0!</v>
      </c>
      <c r="AG160" s="263" t="e">
        <f t="shared" si="49"/>
        <v>#DIV/0!</v>
      </c>
      <c r="AH160" s="263" t="e">
        <f t="shared" si="50"/>
        <v>#DIV/0!</v>
      </c>
      <c r="AI160" s="263" t="e">
        <f t="shared" si="51"/>
        <v>#DIV/0!</v>
      </c>
      <c r="AJ160" s="263" t="e">
        <f t="shared" si="52"/>
        <v>#DIV/0!</v>
      </c>
      <c r="AK160" s="263" t="e">
        <f t="shared" si="53"/>
        <v>#DIV/0!</v>
      </c>
    </row>
    <row r="161" spans="1:37">
      <c r="A161" s="4">
        <v>155</v>
      </c>
      <c r="B161" s="152">
        <f t="shared" si="54"/>
        <v>43.899182279999991</v>
      </c>
      <c r="C161" s="3">
        <f>'degressie en km-tarief'!C161</f>
        <v>25.823048399999994</v>
      </c>
      <c r="F161" s="153">
        <f t="shared" si="55"/>
        <v>26.34</v>
      </c>
      <c r="G161" s="153">
        <f t="shared" si="56"/>
        <v>15.491999999999999</v>
      </c>
      <c r="H161" s="153">
        <f t="shared" si="57"/>
        <v>35.119999999999997</v>
      </c>
      <c r="I161" s="153">
        <f t="shared" si="58"/>
        <v>20.656000000000002</v>
      </c>
      <c r="J161" s="40">
        <f t="shared" si="62"/>
        <v>87.8</v>
      </c>
      <c r="K161" s="40">
        <f t="shared" si="63"/>
        <v>51.64</v>
      </c>
      <c r="L161" s="40"/>
      <c r="M161" s="40"/>
      <c r="N161" s="40">
        <f t="shared" si="59"/>
        <v>52.68</v>
      </c>
      <c r="O161" s="40">
        <f t="shared" si="59"/>
        <v>30.98</v>
      </c>
      <c r="P161" s="40">
        <f t="shared" si="60"/>
        <v>70.239999999999995</v>
      </c>
      <c r="Q161" s="40">
        <f t="shared" si="61"/>
        <v>41.32</v>
      </c>
      <c r="R161" s="261"/>
      <c r="S161" s="261"/>
      <c r="T161" s="261"/>
      <c r="U161" s="261"/>
      <c r="V161" s="261"/>
      <c r="W161" s="261"/>
      <c r="Y161" s="260"/>
      <c r="Z161" s="260"/>
      <c r="AA161" s="260"/>
      <c r="AB161" s="260"/>
      <c r="AC161" s="260"/>
      <c r="AD161" s="260"/>
      <c r="AF161" s="263" t="e">
        <f t="shared" si="48"/>
        <v>#DIV/0!</v>
      </c>
      <c r="AG161" s="263" t="e">
        <f t="shared" si="49"/>
        <v>#DIV/0!</v>
      </c>
      <c r="AH161" s="263" t="e">
        <f t="shared" si="50"/>
        <v>#DIV/0!</v>
      </c>
      <c r="AI161" s="263" t="e">
        <f t="shared" si="51"/>
        <v>#DIV/0!</v>
      </c>
      <c r="AJ161" s="263" t="e">
        <f t="shared" si="52"/>
        <v>#DIV/0!</v>
      </c>
      <c r="AK161" s="263" t="e">
        <f t="shared" si="53"/>
        <v>#DIV/0!</v>
      </c>
    </row>
    <row r="162" spans="1:37">
      <c r="A162" s="4">
        <v>156</v>
      </c>
      <c r="B162" s="152">
        <f t="shared" si="54"/>
        <v>44.030490279999988</v>
      </c>
      <c r="C162" s="3">
        <f>'degressie en km-tarief'!C162</f>
        <v>25.900288399999994</v>
      </c>
      <c r="F162" s="153">
        <f t="shared" si="55"/>
        <v>26.417999999999999</v>
      </c>
      <c r="G162" s="153">
        <f t="shared" si="56"/>
        <v>15.54</v>
      </c>
      <c r="H162" s="153">
        <f t="shared" si="57"/>
        <v>35.224000000000004</v>
      </c>
      <c r="I162" s="153">
        <f t="shared" si="58"/>
        <v>20.72</v>
      </c>
      <c r="J162" s="40">
        <f t="shared" si="62"/>
        <v>88.06</v>
      </c>
      <c r="K162" s="40">
        <f t="shared" si="63"/>
        <v>51.8</v>
      </c>
      <c r="L162" s="40"/>
      <c r="M162" s="40"/>
      <c r="N162" s="40">
        <f t="shared" si="59"/>
        <v>52.84</v>
      </c>
      <c r="O162" s="40">
        <f t="shared" si="59"/>
        <v>31.08</v>
      </c>
      <c r="P162" s="40">
        <f t="shared" si="60"/>
        <v>70.44</v>
      </c>
      <c r="Q162" s="40">
        <f t="shared" si="61"/>
        <v>41.44</v>
      </c>
      <c r="R162" s="261"/>
      <c r="S162" s="261"/>
      <c r="T162" s="261"/>
      <c r="U162" s="261"/>
      <c r="V162" s="261"/>
      <c r="W162" s="261"/>
      <c r="Y162" s="260"/>
      <c r="Z162" s="260"/>
      <c r="AA162" s="260"/>
      <c r="AB162" s="260"/>
      <c r="AC162" s="260"/>
      <c r="AD162" s="260"/>
      <c r="AF162" s="263" t="e">
        <f t="shared" si="48"/>
        <v>#DIV/0!</v>
      </c>
      <c r="AG162" s="263" t="e">
        <f t="shared" si="49"/>
        <v>#DIV/0!</v>
      </c>
      <c r="AH162" s="263" t="e">
        <f t="shared" si="50"/>
        <v>#DIV/0!</v>
      </c>
      <c r="AI162" s="263" t="e">
        <f t="shared" si="51"/>
        <v>#DIV/0!</v>
      </c>
      <c r="AJ162" s="263" t="e">
        <f t="shared" si="52"/>
        <v>#DIV/0!</v>
      </c>
      <c r="AK162" s="263" t="e">
        <f t="shared" si="53"/>
        <v>#DIV/0!</v>
      </c>
    </row>
    <row r="163" spans="1:37">
      <c r="A163" s="4">
        <v>157</v>
      </c>
      <c r="B163" s="152">
        <f t="shared" si="54"/>
        <v>44.161798279999985</v>
      </c>
      <c r="C163" s="3">
        <f>'degressie en km-tarief'!C163</f>
        <v>25.977528399999994</v>
      </c>
      <c r="F163" s="153">
        <f t="shared" si="55"/>
        <v>26.495999999999999</v>
      </c>
      <c r="G163" s="153">
        <f t="shared" si="56"/>
        <v>15.587999999999999</v>
      </c>
      <c r="H163" s="153">
        <f t="shared" si="57"/>
        <v>35.327999999999996</v>
      </c>
      <c r="I163" s="153">
        <f t="shared" si="58"/>
        <v>20.784000000000002</v>
      </c>
      <c r="J163" s="40">
        <f t="shared" si="62"/>
        <v>88.32</v>
      </c>
      <c r="K163" s="40">
        <f t="shared" si="63"/>
        <v>51.96</v>
      </c>
      <c r="L163" s="40"/>
      <c r="M163" s="40"/>
      <c r="N163" s="40">
        <f t="shared" si="59"/>
        <v>53</v>
      </c>
      <c r="O163" s="40">
        <f t="shared" si="59"/>
        <v>31.18</v>
      </c>
      <c r="P163" s="40">
        <f t="shared" si="60"/>
        <v>70.66</v>
      </c>
      <c r="Q163" s="40">
        <f t="shared" si="61"/>
        <v>41.56</v>
      </c>
      <c r="R163" s="261"/>
      <c r="S163" s="261"/>
      <c r="T163" s="261"/>
      <c r="U163" s="261"/>
      <c r="V163" s="261"/>
      <c r="W163" s="261"/>
      <c r="Y163" s="260"/>
      <c r="Z163" s="260"/>
      <c r="AA163" s="260"/>
      <c r="AB163" s="260"/>
      <c r="AC163" s="260"/>
      <c r="AD163" s="260"/>
      <c r="AF163" s="263" t="e">
        <f t="shared" si="48"/>
        <v>#DIV/0!</v>
      </c>
      <c r="AG163" s="263" t="e">
        <f t="shared" si="49"/>
        <v>#DIV/0!</v>
      </c>
      <c r="AH163" s="263" t="e">
        <f t="shared" si="50"/>
        <v>#DIV/0!</v>
      </c>
      <c r="AI163" s="263" t="e">
        <f t="shared" si="51"/>
        <v>#DIV/0!</v>
      </c>
      <c r="AJ163" s="263" t="e">
        <f t="shared" si="52"/>
        <v>#DIV/0!</v>
      </c>
      <c r="AK163" s="263" t="e">
        <f t="shared" si="53"/>
        <v>#DIV/0!</v>
      </c>
    </row>
    <row r="164" spans="1:37">
      <c r="A164" s="4">
        <v>158</v>
      </c>
      <c r="B164" s="152">
        <f t="shared" si="54"/>
        <v>44.293106279999989</v>
      </c>
      <c r="C164" s="3">
        <f>'degressie en km-tarief'!C164</f>
        <v>26.054768399999993</v>
      </c>
      <c r="F164" s="153">
        <f t="shared" si="55"/>
        <v>26.573999999999998</v>
      </c>
      <c r="G164" s="153">
        <f t="shared" si="56"/>
        <v>15.629999999999999</v>
      </c>
      <c r="H164" s="153">
        <f t="shared" si="57"/>
        <v>35.432000000000002</v>
      </c>
      <c r="I164" s="153">
        <f t="shared" si="58"/>
        <v>20.840000000000003</v>
      </c>
      <c r="J164" s="40">
        <f t="shared" si="62"/>
        <v>88.58</v>
      </c>
      <c r="K164" s="40">
        <f t="shared" si="63"/>
        <v>52.1</v>
      </c>
      <c r="L164" s="40"/>
      <c r="M164" s="40"/>
      <c r="N164" s="40">
        <f t="shared" si="59"/>
        <v>53.14</v>
      </c>
      <c r="O164" s="40">
        <f t="shared" si="59"/>
        <v>31.26</v>
      </c>
      <c r="P164" s="40">
        <f t="shared" si="60"/>
        <v>70.86</v>
      </c>
      <c r="Q164" s="40">
        <f t="shared" si="61"/>
        <v>41.68</v>
      </c>
      <c r="R164" s="261"/>
      <c r="S164" s="261"/>
      <c r="T164" s="261"/>
      <c r="U164" s="261"/>
      <c r="V164" s="261"/>
      <c r="W164" s="261"/>
      <c r="Y164" s="260"/>
      <c r="Z164" s="260"/>
      <c r="AA164" s="260"/>
      <c r="AB164" s="260"/>
      <c r="AC164" s="260"/>
      <c r="AD164" s="260"/>
      <c r="AF164" s="263" t="e">
        <f t="shared" si="48"/>
        <v>#DIV/0!</v>
      </c>
      <c r="AG164" s="263" t="e">
        <f t="shared" si="49"/>
        <v>#DIV/0!</v>
      </c>
      <c r="AH164" s="263" t="e">
        <f t="shared" si="50"/>
        <v>#DIV/0!</v>
      </c>
      <c r="AI164" s="263" t="e">
        <f t="shared" si="51"/>
        <v>#DIV/0!</v>
      </c>
      <c r="AJ164" s="263" t="e">
        <f t="shared" si="52"/>
        <v>#DIV/0!</v>
      </c>
      <c r="AK164" s="263" t="e">
        <f t="shared" si="53"/>
        <v>#DIV/0!</v>
      </c>
    </row>
    <row r="165" spans="1:37">
      <c r="A165" s="4">
        <v>159</v>
      </c>
      <c r="B165" s="152">
        <f t="shared" si="54"/>
        <v>44.424414279999986</v>
      </c>
      <c r="C165" s="3">
        <f>'degressie en km-tarief'!C165</f>
        <v>26.132008399999993</v>
      </c>
      <c r="F165" s="153">
        <f t="shared" si="55"/>
        <v>26.652000000000001</v>
      </c>
      <c r="G165" s="153">
        <f t="shared" si="56"/>
        <v>15.677999999999999</v>
      </c>
      <c r="H165" s="153">
        <f t="shared" si="57"/>
        <v>35.536000000000001</v>
      </c>
      <c r="I165" s="153">
        <f t="shared" si="58"/>
        <v>20.904</v>
      </c>
      <c r="J165" s="40">
        <f t="shared" si="62"/>
        <v>88.84</v>
      </c>
      <c r="K165" s="40">
        <f t="shared" si="63"/>
        <v>52.26</v>
      </c>
      <c r="L165" s="40"/>
      <c r="M165" s="40"/>
      <c r="N165" s="40">
        <f t="shared" si="59"/>
        <v>53.3</v>
      </c>
      <c r="O165" s="40">
        <f t="shared" si="59"/>
        <v>31.36</v>
      </c>
      <c r="P165" s="40">
        <f t="shared" si="60"/>
        <v>71.08</v>
      </c>
      <c r="Q165" s="40">
        <f t="shared" si="61"/>
        <v>41.8</v>
      </c>
      <c r="R165" s="261"/>
      <c r="S165" s="261"/>
      <c r="T165" s="261"/>
      <c r="U165" s="261"/>
      <c r="V165" s="261"/>
      <c r="W165" s="261"/>
      <c r="Y165" s="260"/>
      <c r="Z165" s="260"/>
      <c r="AA165" s="260"/>
      <c r="AB165" s="260"/>
      <c r="AC165" s="260"/>
      <c r="AD165" s="260"/>
      <c r="AF165" s="263" t="e">
        <f t="shared" si="48"/>
        <v>#DIV/0!</v>
      </c>
      <c r="AG165" s="263" t="e">
        <f t="shared" si="49"/>
        <v>#DIV/0!</v>
      </c>
      <c r="AH165" s="263" t="e">
        <f t="shared" si="50"/>
        <v>#DIV/0!</v>
      </c>
      <c r="AI165" s="263" t="e">
        <f t="shared" si="51"/>
        <v>#DIV/0!</v>
      </c>
      <c r="AJ165" s="263" t="e">
        <f t="shared" si="52"/>
        <v>#DIV/0!</v>
      </c>
      <c r="AK165" s="263" t="e">
        <f t="shared" si="53"/>
        <v>#DIV/0!</v>
      </c>
    </row>
    <row r="166" spans="1:37">
      <c r="A166" s="4">
        <v>160</v>
      </c>
      <c r="B166" s="152">
        <f t="shared" si="54"/>
        <v>44.555722279999983</v>
      </c>
      <c r="C166" s="3">
        <f>'degressie en km-tarief'!C166</f>
        <v>26.209248399999993</v>
      </c>
      <c r="F166" s="153">
        <f t="shared" si="55"/>
        <v>26.736000000000001</v>
      </c>
      <c r="G166" s="153">
        <f t="shared" si="56"/>
        <v>15.725999999999999</v>
      </c>
      <c r="H166" s="153">
        <f t="shared" si="57"/>
        <v>35.648000000000003</v>
      </c>
      <c r="I166" s="153">
        <f t="shared" si="58"/>
        <v>20.968000000000004</v>
      </c>
      <c r="J166" s="40">
        <f t="shared" si="62"/>
        <v>89.12</v>
      </c>
      <c r="K166" s="40">
        <f t="shared" si="63"/>
        <v>52.42</v>
      </c>
      <c r="L166" s="40"/>
      <c r="M166" s="40"/>
      <c r="N166" s="40">
        <f t="shared" si="59"/>
        <v>53.48</v>
      </c>
      <c r="O166" s="40">
        <f t="shared" si="59"/>
        <v>31.46</v>
      </c>
      <c r="P166" s="40">
        <f t="shared" si="60"/>
        <v>71.3</v>
      </c>
      <c r="Q166" s="40">
        <f t="shared" si="61"/>
        <v>41.94</v>
      </c>
      <c r="R166" s="261"/>
      <c r="S166" s="261"/>
      <c r="T166" s="261"/>
      <c r="U166" s="261"/>
      <c r="V166" s="261"/>
      <c r="W166" s="261"/>
      <c r="Y166" s="260"/>
      <c r="Z166" s="260"/>
      <c r="AA166" s="260"/>
      <c r="AB166" s="260"/>
      <c r="AC166" s="260"/>
      <c r="AD166" s="260"/>
      <c r="AF166" s="263" t="e">
        <f t="shared" si="48"/>
        <v>#DIV/0!</v>
      </c>
      <c r="AG166" s="263" t="e">
        <f t="shared" si="49"/>
        <v>#DIV/0!</v>
      </c>
      <c r="AH166" s="263" t="e">
        <f t="shared" si="50"/>
        <v>#DIV/0!</v>
      </c>
      <c r="AI166" s="263" t="e">
        <f t="shared" si="51"/>
        <v>#DIV/0!</v>
      </c>
      <c r="AJ166" s="263" t="e">
        <f t="shared" si="52"/>
        <v>#DIV/0!</v>
      </c>
      <c r="AK166" s="263" t="e">
        <f t="shared" si="53"/>
        <v>#DIV/0!</v>
      </c>
    </row>
    <row r="167" spans="1:37">
      <c r="A167" s="4">
        <v>161</v>
      </c>
      <c r="B167" s="152">
        <f t="shared" si="54"/>
        <v>44.687030279999988</v>
      </c>
      <c r="C167" s="3">
        <f>'degressie en km-tarief'!C167</f>
        <v>26.286488399999993</v>
      </c>
      <c r="F167" s="153">
        <f t="shared" si="55"/>
        <v>26.813999999999997</v>
      </c>
      <c r="G167" s="153">
        <f t="shared" si="56"/>
        <v>15.773999999999999</v>
      </c>
      <c r="H167" s="153">
        <f t="shared" si="57"/>
        <v>35.752000000000002</v>
      </c>
      <c r="I167" s="153">
        <f t="shared" si="58"/>
        <v>21.032</v>
      </c>
      <c r="J167" s="40">
        <f t="shared" si="62"/>
        <v>89.38</v>
      </c>
      <c r="K167" s="40">
        <f t="shared" si="63"/>
        <v>52.58</v>
      </c>
      <c r="L167" s="40"/>
      <c r="M167" s="40"/>
      <c r="N167" s="40">
        <f t="shared" si="59"/>
        <v>53.62</v>
      </c>
      <c r="O167" s="40">
        <f t="shared" si="59"/>
        <v>31.54</v>
      </c>
      <c r="P167" s="40">
        <f t="shared" si="60"/>
        <v>71.5</v>
      </c>
      <c r="Q167" s="40">
        <f t="shared" si="61"/>
        <v>42.06</v>
      </c>
      <c r="R167" s="261"/>
      <c r="S167" s="261"/>
      <c r="T167" s="261"/>
      <c r="U167" s="261"/>
      <c r="V167" s="261"/>
      <c r="W167" s="261"/>
      <c r="Y167" s="260"/>
      <c r="Z167" s="260"/>
      <c r="AA167" s="260"/>
      <c r="AB167" s="260"/>
      <c r="AC167" s="260"/>
      <c r="AD167" s="260"/>
      <c r="AF167" s="263" t="e">
        <f t="shared" si="48"/>
        <v>#DIV/0!</v>
      </c>
      <c r="AG167" s="263" t="e">
        <f t="shared" si="49"/>
        <v>#DIV/0!</v>
      </c>
      <c r="AH167" s="263" t="e">
        <f t="shared" si="50"/>
        <v>#DIV/0!</v>
      </c>
      <c r="AI167" s="263" t="e">
        <f t="shared" si="51"/>
        <v>#DIV/0!</v>
      </c>
      <c r="AJ167" s="263" t="e">
        <f t="shared" si="52"/>
        <v>#DIV/0!</v>
      </c>
      <c r="AK167" s="263" t="e">
        <f t="shared" si="53"/>
        <v>#DIV/0!</v>
      </c>
    </row>
    <row r="168" spans="1:37">
      <c r="A168" s="4">
        <v>162</v>
      </c>
      <c r="B168" s="152">
        <f t="shared" si="54"/>
        <v>44.818338279999985</v>
      </c>
      <c r="C168" s="3">
        <f>'degressie en km-tarief'!C168</f>
        <v>26.363728399999992</v>
      </c>
      <c r="F168" s="153">
        <f t="shared" si="55"/>
        <v>26.891999999999999</v>
      </c>
      <c r="G168" s="153">
        <f t="shared" si="56"/>
        <v>15.815999999999999</v>
      </c>
      <c r="H168" s="153">
        <f t="shared" si="57"/>
        <v>35.856000000000002</v>
      </c>
      <c r="I168" s="153">
        <f t="shared" si="58"/>
        <v>21.088000000000001</v>
      </c>
      <c r="J168" s="40">
        <f t="shared" si="62"/>
        <v>89.64</v>
      </c>
      <c r="K168" s="40">
        <f t="shared" si="63"/>
        <v>52.72</v>
      </c>
      <c r="L168" s="40"/>
      <c r="M168" s="40"/>
      <c r="N168" s="40">
        <f t="shared" si="59"/>
        <v>53.78</v>
      </c>
      <c r="O168" s="40">
        <f t="shared" si="59"/>
        <v>31.64</v>
      </c>
      <c r="P168" s="40">
        <f t="shared" si="60"/>
        <v>71.72</v>
      </c>
      <c r="Q168" s="40">
        <f t="shared" si="61"/>
        <v>42.18</v>
      </c>
      <c r="R168" s="261"/>
      <c r="S168" s="261"/>
      <c r="T168" s="261"/>
      <c r="U168" s="261"/>
      <c r="V168" s="261"/>
      <c r="W168" s="261"/>
      <c r="Y168" s="260"/>
      <c r="Z168" s="260"/>
      <c r="AA168" s="260"/>
      <c r="AB168" s="260"/>
      <c r="AC168" s="260"/>
      <c r="AD168" s="260"/>
      <c r="AF168" s="263" t="e">
        <f t="shared" si="48"/>
        <v>#DIV/0!</v>
      </c>
      <c r="AG168" s="263" t="e">
        <f t="shared" si="49"/>
        <v>#DIV/0!</v>
      </c>
      <c r="AH168" s="263" t="e">
        <f t="shared" si="50"/>
        <v>#DIV/0!</v>
      </c>
      <c r="AI168" s="263" t="e">
        <f t="shared" si="51"/>
        <v>#DIV/0!</v>
      </c>
      <c r="AJ168" s="263" t="e">
        <f t="shared" si="52"/>
        <v>#DIV/0!</v>
      </c>
      <c r="AK168" s="263" t="e">
        <f t="shared" si="53"/>
        <v>#DIV/0!</v>
      </c>
    </row>
    <row r="169" spans="1:37">
      <c r="A169" s="4">
        <v>163</v>
      </c>
      <c r="B169" s="152">
        <f t="shared" si="54"/>
        <v>44.949646279999982</v>
      </c>
      <c r="C169" s="3">
        <f>'degressie en km-tarief'!C169</f>
        <v>26.440968399999992</v>
      </c>
      <c r="F169" s="153">
        <f t="shared" si="55"/>
        <v>26.970000000000002</v>
      </c>
      <c r="G169" s="153">
        <f t="shared" si="56"/>
        <v>15.864000000000001</v>
      </c>
      <c r="H169" s="153">
        <f t="shared" si="57"/>
        <v>35.96</v>
      </c>
      <c r="I169" s="153">
        <f t="shared" si="58"/>
        <v>21.152000000000001</v>
      </c>
      <c r="J169" s="40">
        <f t="shared" si="62"/>
        <v>89.9</v>
      </c>
      <c r="K169" s="40">
        <f t="shared" si="63"/>
        <v>52.88</v>
      </c>
      <c r="L169" s="40"/>
      <c r="M169" s="40"/>
      <c r="N169" s="40">
        <f t="shared" si="59"/>
        <v>53.94</v>
      </c>
      <c r="O169" s="40">
        <f t="shared" si="59"/>
        <v>31.72</v>
      </c>
      <c r="P169" s="40">
        <f t="shared" si="60"/>
        <v>71.92</v>
      </c>
      <c r="Q169" s="40">
        <f t="shared" si="61"/>
        <v>42.3</v>
      </c>
      <c r="R169" s="261"/>
      <c r="S169" s="261"/>
      <c r="T169" s="261"/>
      <c r="U169" s="261"/>
      <c r="V169" s="261"/>
      <c r="W169" s="261"/>
      <c r="Y169" s="260"/>
      <c r="Z169" s="260"/>
      <c r="AA169" s="260"/>
      <c r="AB169" s="260"/>
      <c r="AC169" s="260"/>
      <c r="AD169" s="260"/>
      <c r="AF169" s="263" t="e">
        <f t="shared" si="48"/>
        <v>#DIV/0!</v>
      </c>
      <c r="AG169" s="263" t="e">
        <f t="shared" si="49"/>
        <v>#DIV/0!</v>
      </c>
      <c r="AH169" s="263" t="e">
        <f t="shared" si="50"/>
        <v>#DIV/0!</v>
      </c>
      <c r="AI169" s="263" t="e">
        <f t="shared" si="51"/>
        <v>#DIV/0!</v>
      </c>
      <c r="AJ169" s="263" t="e">
        <f t="shared" si="52"/>
        <v>#DIV/0!</v>
      </c>
      <c r="AK169" s="263" t="e">
        <f t="shared" si="53"/>
        <v>#DIV/0!</v>
      </c>
    </row>
    <row r="170" spans="1:37">
      <c r="A170" s="4">
        <v>164</v>
      </c>
      <c r="B170" s="152">
        <f t="shared" si="54"/>
        <v>45.080954279999986</v>
      </c>
      <c r="C170" s="3">
        <f>'degressie en km-tarief'!C170</f>
        <v>26.518208399999992</v>
      </c>
      <c r="F170" s="153">
        <f t="shared" si="55"/>
        <v>27.047999999999998</v>
      </c>
      <c r="G170" s="153">
        <f t="shared" si="56"/>
        <v>15.911999999999999</v>
      </c>
      <c r="H170" s="153">
        <f t="shared" si="57"/>
        <v>36.064</v>
      </c>
      <c r="I170" s="153">
        <f t="shared" si="58"/>
        <v>21.216000000000001</v>
      </c>
      <c r="J170" s="40">
        <f t="shared" si="62"/>
        <v>90.16</v>
      </c>
      <c r="K170" s="40">
        <f t="shared" si="63"/>
        <v>53.04</v>
      </c>
      <c r="L170" s="40"/>
      <c r="M170" s="40"/>
      <c r="N170" s="40">
        <f t="shared" si="59"/>
        <v>54.1</v>
      </c>
      <c r="O170" s="40">
        <f t="shared" si="59"/>
        <v>31.82</v>
      </c>
      <c r="P170" s="40">
        <f t="shared" si="60"/>
        <v>72.12</v>
      </c>
      <c r="Q170" s="40">
        <f t="shared" si="61"/>
        <v>42.44</v>
      </c>
      <c r="R170" s="261"/>
      <c r="S170" s="261"/>
      <c r="T170" s="261"/>
      <c r="U170" s="261"/>
      <c r="V170" s="261"/>
      <c r="W170" s="261"/>
      <c r="Y170" s="260"/>
      <c r="Z170" s="260"/>
      <c r="AA170" s="260"/>
      <c r="AB170" s="260"/>
      <c r="AC170" s="260"/>
      <c r="AD170" s="260"/>
      <c r="AF170" s="263" t="e">
        <f t="shared" si="48"/>
        <v>#DIV/0!</v>
      </c>
      <c r="AG170" s="263" t="e">
        <f t="shared" si="49"/>
        <v>#DIV/0!</v>
      </c>
      <c r="AH170" s="263" t="e">
        <f t="shared" si="50"/>
        <v>#DIV/0!</v>
      </c>
      <c r="AI170" s="263" t="e">
        <f t="shared" si="51"/>
        <v>#DIV/0!</v>
      </c>
      <c r="AJ170" s="263" t="e">
        <f t="shared" si="52"/>
        <v>#DIV/0!</v>
      </c>
      <c r="AK170" s="263" t="e">
        <f t="shared" si="53"/>
        <v>#DIV/0!</v>
      </c>
    </row>
    <row r="171" spans="1:37">
      <c r="A171" s="4">
        <v>165</v>
      </c>
      <c r="B171" s="152">
        <f t="shared" si="54"/>
        <v>45.212262279999983</v>
      </c>
      <c r="C171" s="3">
        <f>'degressie en km-tarief'!C171</f>
        <v>26.595448399999992</v>
      </c>
      <c r="F171" s="153">
        <f t="shared" si="55"/>
        <v>27.126000000000001</v>
      </c>
      <c r="G171" s="153">
        <f t="shared" si="56"/>
        <v>15.96</v>
      </c>
      <c r="H171" s="153">
        <f t="shared" si="57"/>
        <v>36.167999999999999</v>
      </c>
      <c r="I171" s="153">
        <f t="shared" si="58"/>
        <v>21.28</v>
      </c>
      <c r="J171" s="40">
        <f t="shared" si="62"/>
        <v>90.42</v>
      </c>
      <c r="K171" s="40">
        <f t="shared" si="63"/>
        <v>53.2</v>
      </c>
      <c r="L171" s="40"/>
      <c r="M171" s="40"/>
      <c r="N171" s="40">
        <f t="shared" si="59"/>
        <v>54.26</v>
      </c>
      <c r="O171" s="40">
        <f t="shared" si="59"/>
        <v>31.92</v>
      </c>
      <c r="P171" s="40">
        <f t="shared" si="60"/>
        <v>72.34</v>
      </c>
      <c r="Q171" s="40">
        <f t="shared" si="61"/>
        <v>42.56</v>
      </c>
      <c r="R171" s="261"/>
      <c r="S171" s="261"/>
      <c r="T171" s="261"/>
      <c r="U171" s="261"/>
      <c r="V171" s="261"/>
      <c r="W171" s="261"/>
      <c r="Y171" s="260"/>
      <c r="Z171" s="260"/>
      <c r="AA171" s="260"/>
      <c r="AB171" s="260"/>
      <c r="AC171" s="260"/>
      <c r="AD171" s="260"/>
      <c r="AF171" s="263" t="e">
        <f t="shared" si="48"/>
        <v>#DIV/0!</v>
      </c>
      <c r="AG171" s="263" t="e">
        <f t="shared" si="49"/>
        <v>#DIV/0!</v>
      </c>
      <c r="AH171" s="263" t="e">
        <f t="shared" si="50"/>
        <v>#DIV/0!</v>
      </c>
      <c r="AI171" s="263" t="e">
        <f t="shared" si="51"/>
        <v>#DIV/0!</v>
      </c>
      <c r="AJ171" s="263" t="e">
        <f t="shared" si="52"/>
        <v>#DIV/0!</v>
      </c>
      <c r="AK171" s="263" t="e">
        <f t="shared" si="53"/>
        <v>#DIV/0!</v>
      </c>
    </row>
    <row r="172" spans="1:37">
      <c r="A172" s="4">
        <v>166</v>
      </c>
      <c r="B172" s="152">
        <f t="shared" si="54"/>
        <v>45.343570279999987</v>
      </c>
      <c r="C172" s="3">
        <f>'degressie en km-tarief'!C172</f>
        <v>26.672688399999991</v>
      </c>
      <c r="F172" s="153">
        <f t="shared" si="55"/>
        <v>27.204000000000001</v>
      </c>
      <c r="G172" s="153">
        <f t="shared" si="56"/>
        <v>16.001999999999999</v>
      </c>
      <c r="H172" s="153">
        <f t="shared" si="57"/>
        <v>36.272000000000006</v>
      </c>
      <c r="I172" s="153">
        <f t="shared" si="58"/>
        <v>21.336000000000002</v>
      </c>
      <c r="J172" s="40">
        <f t="shared" si="62"/>
        <v>90.68</v>
      </c>
      <c r="K172" s="40">
        <f t="shared" si="63"/>
        <v>53.34</v>
      </c>
      <c r="L172" s="40"/>
      <c r="M172" s="40"/>
      <c r="N172" s="40">
        <f t="shared" si="59"/>
        <v>54.4</v>
      </c>
      <c r="O172" s="40">
        <f t="shared" si="59"/>
        <v>32</v>
      </c>
      <c r="P172" s="40">
        <f t="shared" si="60"/>
        <v>72.540000000000006</v>
      </c>
      <c r="Q172" s="40">
        <f t="shared" si="61"/>
        <v>42.68</v>
      </c>
      <c r="R172" s="261"/>
      <c r="S172" s="261"/>
      <c r="T172" s="261"/>
      <c r="U172" s="261"/>
      <c r="V172" s="261"/>
      <c r="W172" s="261"/>
      <c r="Y172" s="260"/>
      <c r="Z172" s="260"/>
      <c r="AA172" s="260"/>
      <c r="AB172" s="260"/>
      <c r="AC172" s="260"/>
      <c r="AD172" s="260"/>
      <c r="AF172" s="263" t="e">
        <f t="shared" si="48"/>
        <v>#DIV/0!</v>
      </c>
      <c r="AG172" s="263" t="e">
        <f t="shared" si="49"/>
        <v>#DIV/0!</v>
      </c>
      <c r="AH172" s="263" t="e">
        <f t="shared" si="50"/>
        <v>#DIV/0!</v>
      </c>
      <c r="AI172" s="263" t="e">
        <f t="shared" si="51"/>
        <v>#DIV/0!</v>
      </c>
      <c r="AJ172" s="263" t="e">
        <f t="shared" si="52"/>
        <v>#DIV/0!</v>
      </c>
      <c r="AK172" s="263" t="e">
        <f t="shared" si="53"/>
        <v>#DIV/0!</v>
      </c>
    </row>
    <row r="173" spans="1:37">
      <c r="A173" s="4">
        <v>167</v>
      </c>
      <c r="B173" s="152">
        <f t="shared" si="54"/>
        <v>45.474878279999984</v>
      </c>
      <c r="C173" s="3">
        <f>'degressie en km-tarief'!C173</f>
        <v>26.749928399999991</v>
      </c>
      <c r="F173" s="153">
        <f t="shared" si="55"/>
        <v>27.282</v>
      </c>
      <c r="G173" s="153">
        <f t="shared" si="56"/>
        <v>16.05</v>
      </c>
      <c r="H173" s="153">
        <f t="shared" si="57"/>
        <v>36.375999999999998</v>
      </c>
      <c r="I173" s="153">
        <f t="shared" si="58"/>
        <v>21.400000000000002</v>
      </c>
      <c r="J173" s="40">
        <f t="shared" si="62"/>
        <v>90.94</v>
      </c>
      <c r="K173" s="40">
        <f t="shared" si="63"/>
        <v>53.5</v>
      </c>
      <c r="L173" s="40"/>
      <c r="M173" s="40"/>
      <c r="N173" s="40">
        <f t="shared" si="59"/>
        <v>54.56</v>
      </c>
      <c r="O173" s="40">
        <f t="shared" si="59"/>
        <v>32.1</v>
      </c>
      <c r="P173" s="40">
        <f t="shared" si="60"/>
        <v>72.760000000000005</v>
      </c>
      <c r="Q173" s="40">
        <f t="shared" si="61"/>
        <v>42.8</v>
      </c>
      <c r="R173" s="261"/>
      <c r="S173" s="261"/>
      <c r="T173" s="261"/>
      <c r="U173" s="261"/>
      <c r="V173" s="261"/>
      <c r="W173" s="261"/>
      <c r="Y173" s="260"/>
      <c r="Z173" s="260"/>
      <c r="AA173" s="260"/>
      <c r="AB173" s="260"/>
      <c r="AC173" s="260"/>
      <c r="AD173" s="260"/>
      <c r="AF173" s="263" t="e">
        <f t="shared" si="48"/>
        <v>#DIV/0!</v>
      </c>
      <c r="AG173" s="263" t="e">
        <f t="shared" si="49"/>
        <v>#DIV/0!</v>
      </c>
      <c r="AH173" s="263" t="e">
        <f t="shared" si="50"/>
        <v>#DIV/0!</v>
      </c>
      <c r="AI173" s="263" t="e">
        <f t="shared" si="51"/>
        <v>#DIV/0!</v>
      </c>
      <c r="AJ173" s="263" t="e">
        <f t="shared" si="52"/>
        <v>#DIV/0!</v>
      </c>
      <c r="AK173" s="263" t="e">
        <f t="shared" si="53"/>
        <v>#DIV/0!</v>
      </c>
    </row>
    <row r="174" spans="1:37">
      <c r="A174" s="4">
        <v>168</v>
      </c>
      <c r="B174" s="152">
        <f t="shared" si="54"/>
        <v>45.606186279999982</v>
      </c>
      <c r="C174" s="3">
        <f>'degressie en km-tarief'!C174</f>
        <v>26.827168399999991</v>
      </c>
      <c r="F174" s="153">
        <f t="shared" si="55"/>
        <v>27.366</v>
      </c>
      <c r="G174" s="153">
        <f t="shared" si="56"/>
        <v>16.097999999999999</v>
      </c>
      <c r="H174" s="153">
        <f t="shared" si="57"/>
        <v>36.488</v>
      </c>
      <c r="I174" s="153">
        <f t="shared" si="58"/>
        <v>21.463999999999999</v>
      </c>
      <c r="J174" s="40">
        <f t="shared" si="62"/>
        <v>91.22</v>
      </c>
      <c r="K174" s="40">
        <f t="shared" si="63"/>
        <v>53.66</v>
      </c>
      <c r="L174" s="40"/>
      <c r="M174" s="40"/>
      <c r="N174" s="40">
        <f t="shared" si="59"/>
        <v>54.74</v>
      </c>
      <c r="O174" s="40">
        <f t="shared" si="59"/>
        <v>32.200000000000003</v>
      </c>
      <c r="P174" s="40">
        <f t="shared" si="60"/>
        <v>72.98</v>
      </c>
      <c r="Q174" s="40">
        <f t="shared" si="61"/>
        <v>42.92</v>
      </c>
      <c r="R174" s="261"/>
      <c r="S174" s="261"/>
      <c r="T174" s="261"/>
      <c r="U174" s="261"/>
      <c r="V174" s="261"/>
      <c r="W174" s="261"/>
      <c r="Y174" s="260"/>
      <c r="Z174" s="260"/>
      <c r="AA174" s="260"/>
      <c r="AB174" s="260"/>
      <c r="AC174" s="260"/>
      <c r="AD174" s="260"/>
      <c r="AF174" s="263" t="e">
        <f t="shared" si="48"/>
        <v>#DIV/0!</v>
      </c>
      <c r="AG174" s="263" t="e">
        <f t="shared" si="49"/>
        <v>#DIV/0!</v>
      </c>
      <c r="AH174" s="263" t="e">
        <f t="shared" si="50"/>
        <v>#DIV/0!</v>
      </c>
      <c r="AI174" s="263" t="e">
        <f t="shared" si="51"/>
        <v>#DIV/0!</v>
      </c>
      <c r="AJ174" s="263" t="e">
        <f t="shared" si="52"/>
        <v>#DIV/0!</v>
      </c>
      <c r="AK174" s="263" t="e">
        <f t="shared" si="53"/>
        <v>#DIV/0!</v>
      </c>
    </row>
    <row r="175" spans="1:37">
      <c r="A175" s="4">
        <v>169</v>
      </c>
      <c r="B175" s="152">
        <f t="shared" si="54"/>
        <v>45.737494279999986</v>
      </c>
      <c r="C175" s="3">
        <f>'degressie en km-tarief'!C175</f>
        <v>26.904408399999991</v>
      </c>
      <c r="F175" s="153">
        <f t="shared" si="55"/>
        <v>27.443999999999999</v>
      </c>
      <c r="G175" s="153">
        <f t="shared" si="56"/>
        <v>16.139999999999997</v>
      </c>
      <c r="H175" s="153">
        <f t="shared" si="57"/>
        <v>36.592000000000006</v>
      </c>
      <c r="I175" s="153">
        <f t="shared" si="58"/>
        <v>21.52</v>
      </c>
      <c r="J175" s="40">
        <f t="shared" si="62"/>
        <v>91.48</v>
      </c>
      <c r="K175" s="40">
        <f t="shared" si="63"/>
        <v>53.8</v>
      </c>
      <c r="L175" s="40"/>
      <c r="M175" s="40"/>
      <c r="N175" s="40">
        <f t="shared" si="59"/>
        <v>54.88</v>
      </c>
      <c r="O175" s="40">
        <f t="shared" si="59"/>
        <v>32.28</v>
      </c>
      <c r="P175" s="40">
        <f t="shared" si="60"/>
        <v>73.180000000000007</v>
      </c>
      <c r="Q175" s="40">
        <f t="shared" si="61"/>
        <v>43.04</v>
      </c>
      <c r="R175" s="261"/>
      <c r="S175" s="261"/>
      <c r="T175" s="261"/>
      <c r="U175" s="261"/>
      <c r="V175" s="261"/>
      <c r="W175" s="261"/>
      <c r="Y175" s="260"/>
      <c r="Z175" s="260"/>
      <c r="AA175" s="260"/>
      <c r="AB175" s="260"/>
      <c r="AC175" s="260"/>
      <c r="AD175" s="260"/>
      <c r="AF175" s="263" t="e">
        <f t="shared" si="48"/>
        <v>#DIV/0!</v>
      </c>
      <c r="AG175" s="263" t="e">
        <f t="shared" si="49"/>
        <v>#DIV/0!</v>
      </c>
      <c r="AH175" s="263" t="e">
        <f t="shared" si="50"/>
        <v>#DIV/0!</v>
      </c>
      <c r="AI175" s="263" t="e">
        <f t="shared" si="51"/>
        <v>#DIV/0!</v>
      </c>
      <c r="AJ175" s="263" t="e">
        <f t="shared" si="52"/>
        <v>#DIV/0!</v>
      </c>
      <c r="AK175" s="263" t="e">
        <f t="shared" si="53"/>
        <v>#DIV/0!</v>
      </c>
    </row>
    <row r="176" spans="1:37">
      <c r="A176" s="4">
        <v>170</v>
      </c>
      <c r="B176" s="152">
        <f t="shared" si="54"/>
        <v>45.868802279999983</v>
      </c>
      <c r="C176" s="3">
        <f>'degressie en km-tarief'!C176</f>
        <v>26.98164839999999</v>
      </c>
      <c r="F176" s="153">
        <f t="shared" si="55"/>
        <v>27.521999999999998</v>
      </c>
      <c r="G176" s="153">
        <f t="shared" si="56"/>
        <v>16.187999999999999</v>
      </c>
      <c r="H176" s="153">
        <f t="shared" si="57"/>
        <v>36.695999999999998</v>
      </c>
      <c r="I176" s="153">
        <f t="shared" si="58"/>
        <v>21.584000000000003</v>
      </c>
      <c r="J176" s="40">
        <f t="shared" si="62"/>
        <v>91.74</v>
      </c>
      <c r="K176" s="40">
        <f t="shared" si="63"/>
        <v>53.96</v>
      </c>
      <c r="L176" s="40"/>
      <c r="M176" s="40"/>
      <c r="N176" s="40">
        <f t="shared" si="59"/>
        <v>55.04</v>
      </c>
      <c r="O176" s="40">
        <f t="shared" si="59"/>
        <v>32.380000000000003</v>
      </c>
      <c r="P176" s="40">
        <f t="shared" si="60"/>
        <v>73.400000000000006</v>
      </c>
      <c r="Q176" s="40">
        <f t="shared" si="61"/>
        <v>43.16</v>
      </c>
      <c r="R176" s="261"/>
      <c r="S176" s="261"/>
      <c r="T176" s="261"/>
      <c r="U176" s="261"/>
      <c r="V176" s="261"/>
      <c r="W176" s="261"/>
      <c r="Y176" s="260"/>
      <c r="Z176" s="260"/>
      <c r="AA176" s="260"/>
      <c r="AB176" s="260"/>
      <c r="AC176" s="260"/>
      <c r="AD176" s="260"/>
      <c r="AF176" s="263" t="e">
        <f t="shared" si="48"/>
        <v>#DIV/0!</v>
      </c>
      <c r="AG176" s="263" t="e">
        <f t="shared" si="49"/>
        <v>#DIV/0!</v>
      </c>
      <c r="AH176" s="263" t="e">
        <f t="shared" si="50"/>
        <v>#DIV/0!</v>
      </c>
      <c r="AI176" s="263" t="e">
        <f t="shared" si="51"/>
        <v>#DIV/0!</v>
      </c>
      <c r="AJ176" s="263" t="e">
        <f t="shared" si="52"/>
        <v>#DIV/0!</v>
      </c>
      <c r="AK176" s="263" t="e">
        <f t="shared" si="53"/>
        <v>#DIV/0!</v>
      </c>
    </row>
    <row r="177" spans="1:37">
      <c r="A177" s="4">
        <v>171</v>
      </c>
      <c r="B177" s="152">
        <f t="shared" si="54"/>
        <v>46.00011027999998</v>
      </c>
      <c r="C177" s="3">
        <f>'degressie en km-tarief'!C177</f>
        <v>27.05888839999999</v>
      </c>
      <c r="F177" s="153">
        <f t="shared" si="55"/>
        <v>27.599999999999998</v>
      </c>
      <c r="G177" s="153">
        <f t="shared" si="56"/>
        <v>16.235999999999997</v>
      </c>
      <c r="H177" s="153">
        <f t="shared" si="57"/>
        <v>36.800000000000004</v>
      </c>
      <c r="I177" s="153">
        <f t="shared" si="58"/>
        <v>21.648</v>
      </c>
      <c r="J177" s="40">
        <f t="shared" si="62"/>
        <v>92</v>
      </c>
      <c r="K177" s="40">
        <f t="shared" si="63"/>
        <v>54.12</v>
      </c>
      <c r="L177" s="40"/>
      <c r="M177" s="40"/>
      <c r="N177" s="40">
        <f t="shared" si="59"/>
        <v>55.2</v>
      </c>
      <c r="O177" s="40">
        <f t="shared" si="59"/>
        <v>32.479999999999997</v>
      </c>
      <c r="P177" s="40">
        <f t="shared" si="60"/>
        <v>73.599999999999994</v>
      </c>
      <c r="Q177" s="40">
        <f t="shared" si="61"/>
        <v>43.3</v>
      </c>
      <c r="R177" s="261"/>
      <c r="S177" s="261"/>
      <c r="T177" s="261"/>
      <c r="U177" s="261"/>
      <c r="V177" s="261"/>
      <c r="W177" s="261"/>
      <c r="Y177" s="260"/>
      <c r="Z177" s="260"/>
      <c r="AA177" s="260"/>
      <c r="AB177" s="260"/>
      <c r="AC177" s="260"/>
      <c r="AD177" s="260"/>
      <c r="AF177" s="263" t="e">
        <f t="shared" si="48"/>
        <v>#DIV/0!</v>
      </c>
      <c r="AG177" s="263" t="e">
        <f t="shared" si="49"/>
        <v>#DIV/0!</v>
      </c>
      <c r="AH177" s="263" t="e">
        <f t="shared" si="50"/>
        <v>#DIV/0!</v>
      </c>
      <c r="AI177" s="263" t="e">
        <f t="shared" si="51"/>
        <v>#DIV/0!</v>
      </c>
      <c r="AJ177" s="263" t="e">
        <f t="shared" si="52"/>
        <v>#DIV/0!</v>
      </c>
      <c r="AK177" s="263" t="e">
        <f t="shared" si="53"/>
        <v>#DIV/0!</v>
      </c>
    </row>
    <row r="178" spans="1:37">
      <c r="A178" s="4">
        <v>172</v>
      </c>
      <c r="B178" s="152">
        <f t="shared" si="54"/>
        <v>46.131418279999984</v>
      </c>
      <c r="C178" s="3">
        <f>'degressie en km-tarief'!C178</f>
        <v>27.13612839999999</v>
      </c>
      <c r="F178" s="153">
        <f t="shared" si="55"/>
        <v>27.678000000000001</v>
      </c>
      <c r="G178" s="153">
        <f t="shared" si="56"/>
        <v>16.283999999999999</v>
      </c>
      <c r="H178" s="153">
        <f t="shared" si="57"/>
        <v>36.904000000000003</v>
      </c>
      <c r="I178" s="153">
        <f t="shared" si="58"/>
        <v>21.712000000000003</v>
      </c>
      <c r="J178" s="40">
        <f t="shared" si="62"/>
        <v>92.26</v>
      </c>
      <c r="K178" s="40">
        <f t="shared" si="63"/>
        <v>54.28</v>
      </c>
      <c r="L178" s="40"/>
      <c r="M178" s="40"/>
      <c r="N178" s="40">
        <f t="shared" si="59"/>
        <v>55.36</v>
      </c>
      <c r="O178" s="40">
        <f t="shared" si="59"/>
        <v>32.56</v>
      </c>
      <c r="P178" s="40">
        <f t="shared" si="60"/>
        <v>73.8</v>
      </c>
      <c r="Q178" s="40">
        <f t="shared" si="61"/>
        <v>43.42</v>
      </c>
      <c r="R178" s="261"/>
      <c r="S178" s="261"/>
      <c r="T178" s="261"/>
      <c r="U178" s="261"/>
      <c r="V178" s="261"/>
      <c r="W178" s="261"/>
      <c r="Y178" s="260"/>
      <c r="Z178" s="260"/>
      <c r="AA178" s="260"/>
      <c r="AB178" s="260"/>
      <c r="AC178" s="260"/>
      <c r="AD178" s="260"/>
      <c r="AF178" s="263" t="e">
        <f t="shared" si="48"/>
        <v>#DIV/0!</v>
      </c>
      <c r="AG178" s="263" t="e">
        <f t="shared" si="49"/>
        <v>#DIV/0!</v>
      </c>
      <c r="AH178" s="263" t="e">
        <f t="shared" si="50"/>
        <v>#DIV/0!</v>
      </c>
      <c r="AI178" s="263" t="e">
        <f t="shared" si="51"/>
        <v>#DIV/0!</v>
      </c>
      <c r="AJ178" s="263" t="e">
        <f t="shared" si="52"/>
        <v>#DIV/0!</v>
      </c>
      <c r="AK178" s="263" t="e">
        <f t="shared" si="53"/>
        <v>#DIV/0!</v>
      </c>
    </row>
    <row r="179" spans="1:37">
      <c r="A179" s="4">
        <v>173</v>
      </c>
      <c r="B179" s="152">
        <f t="shared" si="54"/>
        <v>46.262726279999981</v>
      </c>
      <c r="C179" s="3">
        <f>'degressie en km-tarief'!C179</f>
        <v>27.21336839999999</v>
      </c>
      <c r="F179" s="153">
        <f t="shared" si="55"/>
        <v>27.755999999999997</v>
      </c>
      <c r="G179" s="153">
        <f t="shared" si="56"/>
        <v>16.326000000000001</v>
      </c>
      <c r="H179" s="153">
        <f t="shared" si="57"/>
        <v>37.008000000000003</v>
      </c>
      <c r="I179" s="153">
        <f t="shared" si="58"/>
        <v>21.768000000000001</v>
      </c>
      <c r="J179" s="40">
        <f t="shared" si="62"/>
        <v>92.52</v>
      </c>
      <c r="K179" s="40">
        <f t="shared" si="63"/>
        <v>54.42</v>
      </c>
      <c r="L179" s="40"/>
      <c r="M179" s="40"/>
      <c r="N179" s="40">
        <f t="shared" si="59"/>
        <v>55.52</v>
      </c>
      <c r="O179" s="40">
        <f t="shared" si="59"/>
        <v>32.659999999999997</v>
      </c>
      <c r="P179" s="40">
        <f t="shared" si="60"/>
        <v>74.02</v>
      </c>
      <c r="Q179" s="40">
        <f t="shared" si="61"/>
        <v>43.54</v>
      </c>
      <c r="R179" s="261"/>
      <c r="S179" s="261"/>
      <c r="T179" s="261"/>
      <c r="U179" s="261"/>
      <c r="V179" s="261"/>
      <c r="W179" s="261"/>
      <c r="Y179" s="260"/>
      <c r="Z179" s="260"/>
      <c r="AA179" s="260"/>
      <c r="AB179" s="260"/>
      <c r="AC179" s="260"/>
      <c r="AD179" s="260"/>
      <c r="AF179" s="263" t="e">
        <f t="shared" si="48"/>
        <v>#DIV/0!</v>
      </c>
      <c r="AG179" s="263" t="e">
        <f t="shared" si="49"/>
        <v>#DIV/0!</v>
      </c>
      <c r="AH179" s="263" t="e">
        <f t="shared" si="50"/>
        <v>#DIV/0!</v>
      </c>
      <c r="AI179" s="263" t="e">
        <f t="shared" si="51"/>
        <v>#DIV/0!</v>
      </c>
      <c r="AJ179" s="263" t="e">
        <f t="shared" si="52"/>
        <v>#DIV/0!</v>
      </c>
      <c r="AK179" s="263" t="e">
        <f t="shared" si="53"/>
        <v>#DIV/0!</v>
      </c>
    </row>
    <row r="180" spans="1:37">
      <c r="A180" s="4">
        <v>174</v>
      </c>
      <c r="B180" s="152">
        <f t="shared" si="54"/>
        <v>46.394034279999978</v>
      </c>
      <c r="C180" s="3">
        <f>'degressie en km-tarief'!C180</f>
        <v>27.290608399999989</v>
      </c>
      <c r="F180" s="153">
        <f t="shared" si="55"/>
        <v>27.834</v>
      </c>
      <c r="G180" s="153">
        <f t="shared" si="56"/>
        <v>16.373999999999999</v>
      </c>
      <c r="H180" s="153">
        <f t="shared" si="57"/>
        <v>37.112000000000002</v>
      </c>
      <c r="I180" s="153">
        <f t="shared" si="58"/>
        <v>21.832000000000001</v>
      </c>
      <c r="J180" s="40">
        <f t="shared" si="62"/>
        <v>92.78</v>
      </c>
      <c r="K180" s="40">
        <f t="shared" si="63"/>
        <v>54.58</v>
      </c>
      <c r="L180" s="40"/>
      <c r="M180" s="40"/>
      <c r="N180" s="40">
        <f t="shared" si="59"/>
        <v>55.66</v>
      </c>
      <c r="O180" s="40">
        <f t="shared" si="59"/>
        <v>32.74</v>
      </c>
      <c r="P180" s="40">
        <f t="shared" si="60"/>
        <v>74.22</v>
      </c>
      <c r="Q180" s="40">
        <f t="shared" si="61"/>
        <v>43.66</v>
      </c>
      <c r="R180" s="261"/>
      <c r="S180" s="261"/>
      <c r="T180" s="261"/>
      <c r="U180" s="261"/>
      <c r="V180" s="261"/>
      <c r="W180" s="261"/>
      <c r="Y180" s="260"/>
      <c r="Z180" s="260"/>
      <c r="AA180" s="260"/>
      <c r="AB180" s="260"/>
      <c r="AC180" s="260"/>
      <c r="AD180" s="260"/>
      <c r="AF180" s="263" t="e">
        <f t="shared" si="48"/>
        <v>#DIV/0!</v>
      </c>
      <c r="AG180" s="263" t="e">
        <f t="shared" si="49"/>
        <v>#DIV/0!</v>
      </c>
      <c r="AH180" s="263" t="e">
        <f t="shared" si="50"/>
        <v>#DIV/0!</v>
      </c>
      <c r="AI180" s="263" t="e">
        <f t="shared" si="51"/>
        <v>#DIV/0!</v>
      </c>
      <c r="AJ180" s="263" t="e">
        <f t="shared" si="52"/>
        <v>#DIV/0!</v>
      </c>
      <c r="AK180" s="263" t="e">
        <f t="shared" si="53"/>
        <v>#DIV/0!</v>
      </c>
    </row>
    <row r="181" spans="1:37">
      <c r="A181" s="4">
        <v>175</v>
      </c>
      <c r="B181" s="152">
        <f t="shared" si="54"/>
        <v>46.525342279999983</v>
      </c>
      <c r="C181" s="3">
        <f>'degressie en km-tarief'!C181</f>
        <v>27.367848399999989</v>
      </c>
      <c r="F181" s="153">
        <f t="shared" si="55"/>
        <v>27.917999999999999</v>
      </c>
      <c r="G181" s="153">
        <f t="shared" si="56"/>
        <v>16.422000000000001</v>
      </c>
      <c r="H181" s="153">
        <f t="shared" si="57"/>
        <v>37.224000000000004</v>
      </c>
      <c r="I181" s="153">
        <f t="shared" si="58"/>
        <v>21.896000000000001</v>
      </c>
      <c r="J181" s="40">
        <f t="shared" si="62"/>
        <v>93.06</v>
      </c>
      <c r="K181" s="40">
        <f t="shared" si="63"/>
        <v>54.74</v>
      </c>
      <c r="L181" s="40"/>
      <c r="M181" s="40"/>
      <c r="N181" s="40">
        <f t="shared" si="59"/>
        <v>55.84</v>
      </c>
      <c r="O181" s="40">
        <f t="shared" si="59"/>
        <v>32.840000000000003</v>
      </c>
      <c r="P181" s="40">
        <f t="shared" si="60"/>
        <v>74.44</v>
      </c>
      <c r="Q181" s="40">
        <f t="shared" si="61"/>
        <v>43.8</v>
      </c>
      <c r="R181" s="261"/>
      <c r="S181" s="261"/>
      <c r="T181" s="261"/>
      <c r="U181" s="261"/>
      <c r="V181" s="261"/>
      <c r="W181" s="261"/>
      <c r="Y181" s="260"/>
      <c r="Z181" s="260"/>
      <c r="AA181" s="260"/>
      <c r="AB181" s="260"/>
      <c r="AC181" s="260"/>
      <c r="AD181" s="260"/>
      <c r="AF181" s="263" t="e">
        <f t="shared" si="48"/>
        <v>#DIV/0!</v>
      </c>
      <c r="AG181" s="263" t="e">
        <f t="shared" si="49"/>
        <v>#DIV/0!</v>
      </c>
      <c r="AH181" s="263" t="e">
        <f t="shared" si="50"/>
        <v>#DIV/0!</v>
      </c>
      <c r="AI181" s="263" t="e">
        <f t="shared" si="51"/>
        <v>#DIV/0!</v>
      </c>
      <c r="AJ181" s="263" t="e">
        <f t="shared" si="52"/>
        <v>#DIV/0!</v>
      </c>
      <c r="AK181" s="263" t="e">
        <f t="shared" si="53"/>
        <v>#DIV/0!</v>
      </c>
    </row>
    <row r="182" spans="1:37">
      <c r="A182" s="4">
        <v>176</v>
      </c>
      <c r="B182" s="152">
        <f t="shared" si="54"/>
        <v>46.65665027999998</v>
      </c>
      <c r="C182" s="3">
        <f>'degressie en km-tarief'!C182</f>
        <v>27.445088399999989</v>
      </c>
      <c r="F182" s="153">
        <f t="shared" si="55"/>
        <v>27.995999999999999</v>
      </c>
      <c r="G182" s="153">
        <f t="shared" si="56"/>
        <v>16.47</v>
      </c>
      <c r="H182" s="153">
        <f t="shared" si="57"/>
        <v>37.327999999999996</v>
      </c>
      <c r="I182" s="153">
        <f t="shared" si="58"/>
        <v>21.96</v>
      </c>
      <c r="J182" s="40">
        <f t="shared" si="62"/>
        <v>93.32</v>
      </c>
      <c r="K182" s="40">
        <f t="shared" si="63"/>
        <v>54.9</v>
      </c>
      <c r="L182" s="40"/>
      <c r="M182" s="40"/>
      <c r="N182" s="40">
        <f t="shared" si="59"/>
        <v>56</v>
      </c>
      <c r="O182" s="40">
        <f t="shared" si="59"/>
        <v>32.94</v>
      </c>
      <c r="P182" s="40">
        <f t="shared" si="60"/>
        <v>74.66</v>
      </c>
      <c r="Q182" s="40">
        <f t="shared" si="61"/>
        <v>43.92</v>
      </c>
      <c r="R182" s="261"/>
      <c r="S182" s="261"/>
      <c r="T182" s="261"/>
      <c r="U182" s="261"/>
      <c r="V182" s="261"/>
      <c r="W182" s="261"/>
      <c r="Y182" s="260"/>
      <c r="Z182" s="260"/>
      <c r="AA182" s="260"/>
      <c r="AB182" s="260"/>
      <c r="AC182" s="260"/>
      <c r="AD182" s="260"/>
      <c r="AF182" s="263" t="e">
        <f t="shared" si="48"/>
        <v>#DIV/0!</v>
      </c>
      <c r="AG182" s="263" t="e">
        <f t="shared" si="49"/>
        <v>#DIV/0!</v>
      </c>
      <c r="AH182" s="263" t="e">
        <f t="shared" si="50"/>
        <v>#DIV/0!</v>
      </c>
      <c r="AI182" s="263" t="e">
        <f t="shared" si="51"/>
        <v>#DIV/0!</v>
      </c>
      <c r="AJ182" s="263" t="e">
        <f t="shared" si="52"/>
        <v>#DIV/0!</v>
      </c>
      <c r="AK182" s="263" t="e">
        <f t="shared" si="53"/>
        <v>#DIV/0!</v>
      </c>
    </row>
    <row r="183" spans="1:37">
      <c r="A183" s="4">
        <v>177</v>
      </c>
      <c r="B183" s="152">
        <f t="shared" si="54"/>
        <v>46.787958279999977</v>
      </c>
      <c r="C183" s="3">
        <f>'degressie en km-tarief'!C183</f>
        <v>27.522328399999989</v>
      </c>
      <c r="F183" s="153">
        <f t="shared" si="55"/>
        <v>28.073999999999998</v>
      </c>
      <c r="G183" s="153">
        <f t="shared" si="56"/>
        <v>16.512</v>
      </c>
      <c r="H183" s="153">
        <f t="shared" si="57"/>
        <v>37.432000000000002</v>
      </c>
      <c r="I183" s="153">
        <f t="shared" si="58"/>
        <v>22.016000000000002</v>
      </c>
      <c r="J183" s="40">
        <f t="shared" si="62"/>
        <v>93.58</v>
      </c>
      <c r="K183" s="40">
        <f t="shared" si="63"/>
        <v>55.04</v>
      </c>
      <c r="L183" s="40"/>
      <c r="M183" s="40"/>
      <c r="N183" s="40">
        <f t="shared" si="59"/>
        <v>56.14</v>
      </c>
      <c r="O183" s="40">
        <f t="shared" si="59"/>
        <v>33.020000000000003</v>
      </c>
      <c r="P183" s="40">
        <f t="shared" si="60"/>
        <v>74.86</v>
      </c>
      <c r="Q183" s="40">
        <f t="shared" si="61"/>
        <v>44.04</v>
      </c>
      <c r="R183" s="261"/>
      <c r="S183" s="261"/>
      <c r="T183" s="261"/>
      <c r="U183" s="261"/>
      <c r="V183" s="261"/>
      <c r="W183" s="261"/>
      <c r="Y183" s="260"/>
      <c r="Z183" s="260"/>
      <c r="AA183" s="260"/>
      <c r="AB183" s="260"/>
      <c r="AC183" s="260"/>
      <c r="AD183" s="260"/>
      <c r="AF183" s="263" t="e">
        <f t="shared" si="48"/>
        <v>#DIV/0!</v>
      </c>
      <c r="AG183" s="263" t="e">
        <f t="shared" si="49"/>
        <v>#DIV/0!</v>
      </c>
      <c r="AH183" s="263" t="e">
        <f t="shared" si="50"/>
        <v>#DIV/0!</v>
      </c>
      <c r="AI183" s="263" t="e">
        <f t="shared" si="51"/>
        <v>#DIV/0!</v>
      </c>
      <c r="AJ183" s="263" t="e">
        <f t="shared" si="52"/>
        <v>#DIV/0!</v>
      </c>
      <c r="AK183" s="263" t="e">
        <f t="shared" si="53"/>
        <v>#DIV/0!</v>
      </c>
    </row>
    <row r="184" spans="1:37">
      <c r="A184" s="4">
        <v>178</v>
      </c>
      <c r="B184" s="152">
        <f t="shared" si="54"/>
        <v>46.919266279999981</v>
      </c>
      <c r="C184" s="3">
        <f>'degressie en km-tarief'!C184</f>
        <v>27.599568399999988</v>
      </c>
      <c r="F184" s="153">
        <f t="shared" si="55"/>
        <v>28.152000000000001</v>
      </c>
      <c r="G184" s="153">
        <f t="shared" si="56"/>
        <v>16.559999999999999</v>
      </c>
      <c r="H184" s="153">
        <f t="shared" si="57"/>
        <v>37.536000000000001</v>
      </c>
      <c r="I184" s="153">
        <f t="shared" si="58"/>
        <v>22.080000000000002</v>
      </c>
      <c r="J184" s="40">
        <f t="shared" si="62"/>
        <v>93.84</v>
      </c>
      <c r="K184" s="40">
        <f t="shared" si="63"/>
        <v>55.2</v>
      </c>
      <c r="L184" s="40"/>
      <c r="M184" s="40"/>
      <c r="N184" s="40">
        <f t="shared" si="59"/>
        <v>56.3</v>
      </c>
      <c r="O184" s="40">
        <f t="shared" si="59"/>
        <v>33.119999999999997</v>
      </c>
      <c r="P184" s="40">
        <f t="shared" si="60"/>
        <v>75.08</v>
      </c>
      <c r="Q184" s="40">
        <f t="shared" si="61"/>
        <v>44.16</v>
      </c>
      <c r="R184" s="261"/>
      <c r="S184" s="261"/>
      <c r="T184" s="261"/>
      <c r="U184" s="261"/>
      <c r="V184" s="261"/>
      <c r="W184" s="261"/>
      <c r="Y184" s="260"/>
      <c r="Z184" s="260"/>
      <c r="AA184" s="260"/>
      <c r="AB184" s="260"/>
      <c r="AC184" s="260"/>
      <c r="AD184" s="260"/>
      <c r="AF184" s="263" t="e">
        <f t="shared" si="48"/>
        <v>#DIV/0!</v>
      </c>
      <c r="AG184" s="263" t="e">
        <f t="shared" si="49"/>
        <v>#DIV/0!</v>
      </c>
      <c r="AH184" s="263" t="e">
        <f t="shared" si="50"/>
        <v>#DIV/0!</v>
      </c>
      <c r="AI184" s="263" t="e">
        <f t="shared" si="51"/>
        <v>#DIV/0!</v>
      </c>
      <c r="AJ184" s="263" t="e">
        <f t="shared" si="52"/>
        <v>#DIV/0!</v>
      </c>
      <c r="AK184" s="263" t="e">
        <f t="shared" si="53"/>
        <v>#DIV/0!</v>
      </c>
    </row>
    <row r="185" spans="1:37">
      <c r="A185" s="4">
        <v>179</v>
      </c>
      <c r="B185" s="152">
        <f t="shared" si="54"/>
        <v>47.050574279999978</v>
      </c>
      <c r="C185" s="3">
        <f>'degressie en km-tarief'!C185</f>
        <v>27.676808399999988</v>
      </c>
      <c r="F185" s="153">
        <f t="shared" si="55"/>
        <v>28.229999999999997</v>
      </c>
      <c r="G185" s="153">
        <f t="shared" si="56"/>
        <v>16.608000000000001</v>
      </c>
      <c r="H185" s="153">
        <f t="shared" si="57"/>
        <v>37.64</v>
      </c>
      <c r="I185" s="153">
        <f t="shared" si="58"/>
        <v>22.144000000000002</v>
      </c>
      <c r="J185" s="40">
        <f t="shared" si="62"/>
        <v>94.1</v>
      </c>
      <c r="K185" s="40">
        <f t="shared" si="63"/>
        <v>55.36</v>
      </c>
      <c r="L185" s="40"/>
      <c r="M185" s="40"/>
      <c r="N185" s="40">
        <f t="shared" si="59"/>
        <v>56.46</v>
      </c>
      <c r="O185" s="40">
        <f t="shared" si="59"/>
        <v>33.22</v>
      </c>
      <c r="P185" s="40">
        <f t="shared" si="60"/>
        <v>75.28</v>
      </c>
      <c r="Q185" s="40">
        <f t="shared" si="61"/>
        <v>44.28</v>
      </c>
      <c r="R185" s="261"/>
      <c r="S185" s="261"/>
      <c r="T185" s="261"/>
      <c r="U185" s="261"/>
      <c r="V185" s="261"/>
      <c r="W185" s="261"/>
      <c r="Y185" s="260"/>
      <c r="Z185" s="260"/>
      <c r="AA185" s="260"/>
      <c r="AB185" s="260"/>
      <c r="AC185" s="260"/>
      <c r="AD185" s="260"/>
      <c r="AF185" s="263" t="e">
        <f t="shared" si="48"/>
        <v>#DIV/0!</v>
      </c>
      <c r="AG185" s="263" t="e">
        <f t="shared" si="49"/>
        <v>#DIV/0!</v>
      </c>
      <c r="AH185" s="263" t="e">
        <f t="shared" si="50"/>
        <v>#DIV/0!</v>
      </c>
      <c r="AI185" s="263" t="e">
        <f t="shared" si="51"/>
        <v>#DIV/0!</v>
      </c>
      <c r="AJ185" s="263" t="e">
        <f t="shared" si="52"/>
        <v>#DIV/0!</v>
      </c>
      <c r="AK185" s="263" t="e">
        <f t="shared" si="53"/>
        <v>#DIV/0!</v>
      </c>
    </row>
    <row r="186" spans="1:37">
      <c r="A186" s="4">
        <v>180</v>
      </c>
      <c r="B186" s="152">
        <f t="shared" si="54"/>
        <v>47.181882279999975</v>
      </c>
      <c r="C186" s="3">
        <f>'degressie en km-tarief'!C186</f>
        <v>27.754048399999988</v>
      </c>
      <c r="F186" s="153">
        <f t="shared" si="55"/>
        <v>28.308</v>
      </c>
      <c r="G186" s="153">
        <f t="shared" si="56"/>
        <v>16.649999999999999</v>
      </c>
      <c r="H186" s="153">
        <f t="shared" si="57"/>
        <v>37.744</v>
      </c>
      <c r="I186" s="153">
        <f t="shared" si="58"/>
        <v>22.200000000000003</v>
      </c>
      <c r="J186" s="40">
        <f t="shared" si="62"/>
        <v>94.36</v>
      </c>
      <c r="K186" s="40">
        <f t="shared" si="63"/>
        <v>55.5</v>
      </c>
      <c r="L186" s="40"/>
      <c r="M186" s="40"/>
      <c r="N186" s="40">
        <f t="shared" si="59"/>
        <v>56.62</v>
      </c>
      <c r="O186" s="40">
        <f t="shared" si="59"/>
        <v>33.299999999999997</v>
      </c>
      <c r="P186" s="40">
        <f t="shared" si="60"/>
        <v>75.48</v>
      </c>
      <c r="Q186" s="40">
        <f t="shared" si="61"/>
        <v>44.4</v>
      </c>
      <c r="R186" s="261"/>
      <c r="S186" s="261"/>
      <c r="T186" s="261"/>
      <c r="U186" s="261"/>
      <c r="V186" s="261"/>
      <c r="W186" s="261"/>
      <c r="Y186" s="260"/>
      <c r="Z186" s="260"/>
      <c r="AA186" s="260"/>
      <c r="AB186" s="260"/>
      <c r="AC186" s="260"/>
      <c r="AD186" s="260"/>
      <c r="AF186" s="263" t="e">
        <f t="shared" si="48"/>
        <v>#DIV/0!</v>
      </c>
      <c r="AG186" s="263" t="e">
        <f t="shared" si="49"/>
        <v>#DIV/0!</v>
      </c>
      <c r="AH186" s="263" t="e">
        <f t="shared" si="50"/>
        <v>#DIV/0!</v>
      </c>
      <c r="AI186" s="263" t="e">
        <f t="shared" si="51"/>
        <v>#DIV/0!</v>
      </c>
      <c r="AJ186" s="263" t="e">
        <f t="shared" si="52"/>
        <v>#DIV/0!</v>
      </c>
      <c r="AK186" s="263" t="e">
        <f t="shared" si="53"/>
        <v>#DIV/0!</v>
      </c>
    </row>
    <row r="187" spans="1:37">
      <c r="A187" s="4">
        <v>181</v>
      </c>
      <c r="B187" s="152">
        <f t="shared" si="54"/>
        <v>47.313190279999979</v>
      </c>
      <c r="C187" s="3">
        <f>'degressie en km-tarief'!C187</f>
        <v>27.831288399999988</v>
      </c>
      <c r="F187" s="153">
        <f t="shared" si="55"/>
        <v>28.385999999999999</v>
      </c>
      <c r="G187" s="153">
        <f t="shared" si="56"/>
        <v>16.697999999999997</v>
      </c>
      <c r="H187" s="153">
        <f t="shared" si="57"/>
        <v>37.848000000000006</v>
      </c>
      <c r="I187" s="153">
        <f t="shared" si="58"/>
        <v>22.263999999999999</v>
      </c>
      <c r="J187" s="40">
        <f t="shared" si="62"/>
        <v>94.62</v>
      </c>
      <c r="K187" s="40">
        <f t="shared" si="63"/>
        <v>55.66</v>
      </c>
      <c r="L187" s="40"/>
      <c r="M187" s="40"/>
      <c r="N187" s="40">
        <f t="shared" si="59"/>
        <v>56.78</v>
      </c>
      <c r="O187" s="40">
        <f t="shared" si="59"/>
        <v>33.4</v>
      </c>
      <c r="P187" s="40">
        <f t="shared" si="60"/>
        <v>75.7</v>
      </c>
      <c r="Q187" s="40">
        <f t="shared" si="61"/>
        <v>44.52</v>
      </c>
      <c r="R187" s="261"/>
      <c r="S187" s="261"/>
      <c r="T187" s="261"/>
      <c r="U187" s="261"/>
      <c r="V187" s="261"/>
      <c r="W187" s="261"/>
      <c r="Y187" s="260"/>
      <c r="Z187" s="260"/>
      <c r="AA187" s="260"/>
      <c r="AB187" s="260"/>
      <c r="AC187" s="260"/>
      <c r="AD187" s="260"/>
      <c r="AF187" s="263" t="e">
        <f t="shared" si="48"/>
        <v>#DIV/0!</v>
      </c>
      <c r="AG187" s="263" t="e">
        <f t="shared" si="49"/>
        <v>#DIV/0!</v>
      </c>
      <c r="AH187" s="263" t="e">
        <f t="shared" si="50"/>
        <v>#DIV/0!</v>
      </c>
      <c r="AI187" s="263" t="e">
        <f t="shared" si="51"/>
        <v>#DIV/0!</v>
      </c>
      <c r="AJ187" s="263" t="e">
        <f t="shared" si="52"/>
        <v>#DIV/0!</v>
      </c>
      <c r="AK187" s="263" t="e">
        <f t="shared" si="53"/>
        <v>#DIV/0!</v>
      </c>
    </row>
    <row r="188" spans="1:37">
      <c r="A188" s="4">
        <v>182</v>
      </c>
      <c r="B188" s="152">
        <f t="shared" si="54"/>
        <v>47.444498279999976</v>
      </c>
      <c r="C188" s="3">
        <f>'degressie en km-tarief'!C188</f>
        <v>27.908528399999987</v>
      </c>
      <c r="F188" s="153">
        <f t="shared" si="55"/>
        <v>28.463999999999999</v>
      </c>
      <c r="G188" s="153">
        <f t="shared" si="56"/>
        <v>16.745999999999999</v>
      </c>
      <c r="H188" s="153">
        <f t="shared" si="57"/>
        <v>37.951999999999998</v>
      </c>
      <c r="I188" s="153">
        <f t="shared" si="58"/>
        <v>22.328000000000003</v>
      </c>
      <c r="J188" s="40">
        <f t="shared" si="62"/>
        <v>94.88</v>
      </c>
      <c r="K188" s="40">
        <f t="shared" si="63"/>
        <v>55.82</v>
      </c>
      <c r="L188" s="40"/>
      <c r="M188" s="40"/>
      <c r="N188" s="40">
        <f t="shared" si="59"/>
        <v>56.92</v>
      </c>
      <c r="O188" s="40">
        <f t="shared" si="59"/>
        <v>33.5</v>
      </c>
      <c r="P188" s="40">
        <f t="shared" si="60"/>
        <v>75.900000000000006</v>
      </c>
      <c r="Q188" s="40">
        <f t="shared" si="61"/>
        <v>44.66</v>
      </c>
      <c r="R188" s="261"/>
      <c r="S188" s="261"/>
      <c r="T188" s="261"/>
      <c r="U188" s="261"/>
      <c r="V188" s="261"/>
      <c r="W188" s="261"/>
      <c r="Y188" s="260"/>
      <c r="Z188" s="260"/>
      <c r="AA188" s="260"/>
      <c r="AB188" s="260"/>
      <c r="AC188" s="260"/>
      <c r="AD188" s="260"/>
      <c r="AF188" s="263" t="e">
        <f t="shared" si="48"/>
        <v>#DIV/0!</v>
      </c>
      <c r="AG188" s="263" t="e">
        <f t="shared" si="49"/>
        <v>#DIV/0!</v>
      </c>
      <c r="AH188" s="263" t="e">
        <f t="shared" si="50"/>
        <v>#DIV/0!</v>
      </c>
      <c r="AI188" s="263" t="e">
        <f t="shared" si="51"/>
        <v>#DIV/0!</v>
      </c>
      <c r="AJ188" s="263" t="e">
        <f t="shared" si="52"/>
        <v>#DIV/0!</v>
      </c>
      <c r="AK188" s="263" t="e">
        <f t="shared" si="53"/>
        <v>#DIV/0!</v>
      </c>
    </row>
    <row r="189" spans="1:37">
      <c r="A189" s="4">
        <v>183</v>
      </c>
      <c r="B189" s="152">
        <f t="shared" si="54"/>
        <v>47.575806279999973</v>
      </c>
      <c r="C189" s="3">
        <f>'degressie en km-tarief'!C189</f>
        <v>27.985768399999987</v>
      </c>
      <c r="F189" s="153">
        <f t="shared" si="55"/>
        <v>28.547999999999998</v>
      </c>
      <c r="G189" s="153">
        <f t="shared" si="56"/>
        <v>16.793999999999997</v>
      </c>
      <c r="H189" s="153">
        <f t="shared" si="57"/>
        <v>38.064</v>
      </c>
      <c r="I189" s="153">
        <f t="shared" si="58"/>
        <v>22.391999999999999</v>
      </c>
      <c r="J189" s="40">
        <f t="shared" si="62"/>
        <v>95.16</v>
      </c>
      <c r="K189" s="40">
        <f t="shared" si="63"/>
        <v>55.98</v>
      </c>
      <c r="L189" s="40"/>
      <c r="M189" s="40"/>
      <c r="N189" s="40">
        <f t="shared" si="59"/>
        <v>57.1</v>
      </c>
      <c r="O189" s="40">
        <f t="shared" si="59"/>
        <v>33.58</v>
      </c>
      <c r="P189" s="40">
        <f t="shared" si="60"/>
        <v>76.12</v>
      </c>
      <c r="Q189" s="40">
        <f t="shared" si="61"/>
        <v>44.78</v>
      </c>
      <c r="R189" s="261"/>
      <c r="S189" s="261"/>
      <c r="T189" s="261"/>
      <c r="U189" s="261"/>
      <c r="V189" s="261"/>
      <c r="W189" s="261"/>
      <c r="Y189" s="260"/>
      <c r="Z189" s="260"/>
      <c r="AA189" s="260"/>
      <c r="AB189" s="260"/>
      <c r="AC189" s="260"/>
      <c r="AD189" s="260"/>
      <c r="AF189" s="263" t="e">
        <f t="shared" si="48"/>
        <v>#DIV/0!</v>
      </c>
      <c r="AG189" s="263" t="e">
        <f t="shared" si="49"/>
        <v>#DIV/0!</v>
      </c>
      <c r="AH189" s="263" t="e">
        <f t="shared" si="50"/>
        <v>#DIV/0!</v>
      </c>
      <c r="AI189" s="263" t="e">
        <f t="shared" si="51"/>
        <v>#DIV/0!</v>
      </c>
      <c r="AJ189" s="263" t="e">
        <f t="shared" si="52"/>
        <v>#DIV/0!</v>
      </c>
      <c r="AK189" s="263" t="e">
        <f t="shared" si="53"/>
        <v>#DIV/0!</v>
      </c>
    </row>
    <row r="190" spans="1:37">
      <c r="A190" s="4">
        <v>184</v>
      </c>
      <c r="B190" s="152">
        <f t="shared" si="54"/>
        <v>47.707114279999978</v>
      </c>
      <c r="C190" s="3">
        <f>'degressie en km-tarief'!C190</f>
        <v>28.063008399999987</v>
      </c>
      <c r="F190" s="153">
        <f t="shared" si="55"/>
        <v>28.626000000000001</v>
      </c>
      <c r="G190" s="153">
        <f t="shared" si="56"/>
        <v>16.835999999999999</v>
      </c>
      <c r="H190" s="153">
        <f t="shared" si="57"/>
        <v>38.167999999999999</v>
      </c>
      <c r="I190" s="153">
        <f t="shared" si="58"/>
        <v>22.448</v>
      </c>
      <c r="J190" s="40">
        <f t="shared" si="62"/>
        <v>95.42</v>
      </c>
      <c r="K190" s="40">
        <f t="shared" si="63"/>
        <v>56.12</v>
      </c>
      <c r="L190" s="40"/>
      <c r="M190" s="40"/>
      <c r="N190" s="40">
        <f t="shared" si="59"/>
        <v>57.26</v>
      </c>
      <c r="O190" s="40">
        <f t="shared" si="59"/>
        <v>33.68</v>
      </c>
      <c r="P190" s="40">
        <f t="shared" si="60"/>
        <v>76.34</v>
      </c>
      <c r="Q190" s="40">
        <f t="shared" si="61"/>
        <v>44.9</v>
      </c>
      <c r="R190" s="261"/>
      <c r="S190" s="261"/>
      <c r="T190" s="261"/>
      <c r="U190" s="261"/>
      <c r="V190" s="261"/>
      <c r="W190" s="261"/>
      <c r="Y190" s="260"/>
      <c r="Z190" s="260"/>
      <c r="AA190" s="260"/>
      <c r="AB190" s="260"/>
      <c r="AC190" s="260"/>
      <c r="AD190" s="260"/>
      <c r="AF190" s="263" t="e">
        <f t="shared" si="48"/>
        <v>#DIV/0!</v>
      </c>
      <c r="AG190" s="263" t="e">
        <f t="shared" si="49"/>
        <v>#DIV/0!</v>
      </c>
      <c r="AH190" s="263" t="e">
        <f t="shared" si="50"/>
        <v>#DIV/0!</v>
      </c>
      <c r="AI190" s="263" t="e">
        <f t="shared" si="51"/>
        <v>#DIV/0!</v>
      </c>
      <c r="AJ190" s="263" t="e">
        <f t="shared" si="52"/>
        <v>#DIV/0!</v>
      </c>
      <c r="AK190" s="263" t="e">
        <f t="shared" si="53"/>
        <v>#DIV/0!</v>
      </c>
    </row>
    <row r="191" spans="1:37">
      <c r="A191" s="4">
        <v>185</v>
      </c>
      <c r="B191" s="152">
        <f t="shared" si="54"/>
        <v>47.838422279999975</v>
      </c>
      <c r="C191" s="3">
        <f>'degressie en km-tarief'!C191</f>
        <v>28.140248399999987</v>
      </c>
      <c r="F191" s="153">
        <f t="shared" si="55"/>
        <v>28.704000000000001</v>
      </c>
      <c r="G191" s="153">
        <f t="shared" si="56"/>
        <v>16.884</v>
      </c>
      <c r="H191" s="153">
        <f t="shared" si="57"/>
        <v>38.272000000000006</v>
      </c>
      <c r="I191" s="153">
        <f t="shared" si="58"/>
        <v>22.512</v>
      </c>
      <c r="J191" s="40">
        <f t="shared" si="62"/>
        <v>95.68</v>
      </c>
      <c r="K191" s="40">
        <f t="shared" si="63"/>
        <v>56.28</v>
      </c>
      <c r="L191" s="40"/>
      <c r="M191" s="40"/>
      <c r="N191" s="40">
        <f t="shared" si="59"/>
        <v>57.4</v>
      </c>
      <c r="O191" s="40">
        <f t="shared" si="59"/>
        <v>33.76</v>
      </c>
      <c r="P191" s="40">
        <f t="shared" si="60"/>
        <v>76.540000000000006</v>
      </c>
      <c r="Q191" s="40">
        <f t="shared" si="61"/>
        <v>45.02</v>
      </c>
      <c r="R191" s="261"/>
      <c r="S191" s="261"/>
      <c r="T191" s="261"/>
      <c r="U191" s="261"/>
      <c r="V191" s="261"/>
      <c r="W191" s="261"/>
      <c r="Y191" s="260"/>
      <c r="Z191" s="260"/>
      <c r="AA191" s="260"/>
      <c r="AB191" s="260"/>
      <c r="AC191" s="260"/>
      <c r="AD191" s="260"/>
      <c r="AF191" s="263" t="e">
        <f t="shared" si="48"/>
        <v>#DIV/0!</v>
      </c>
      <c r="AG191" s="263" t="e">
        <f t="shared" si="49"/>
        <v>#DIV/0!</v>
      </c>
      <c r="AH191" s="263" t="e">
        <f t="shared" si="50"/>
        <v>#DIV/0!</v>
      </c>
      <c r="AI191" s="263" t="e">
        <f t="shared" si="51"/>
        <v>#DIV/0!</v>
      </c>
      <c r="AJ191" s="263" t="e">
        <f t="shared" si="52"/>
        <v>#DIV/0!</v>
      </c>
      <c r="AK191" s="263" t="e">
        <f t="shared" si="53"/>
        <v>#DIV/0!</v>
      </c>
    </row>
    <row r="192" spans="1:37">
      <c r="A192" s="4">
        <v>186</v>
      </c>
      <c r="B192" s="152">
        <f t="shared" si="54"/>
        <v>47.969730279999979</v>
      </c>
      <c r="C192" s="3">
        <f>'degressie en km-tarief'!C192</f>
        <v>28.217488399999986</v>
      </c>
      <c r="F192" s="153">
        <f t="shared" si="55"/>
        <v>28.781999999999996</v>
      </c>
      <c r="G192" s="153">
        <f t="shared" si="56"/>
        <v>16.931999999999999</v>
      </c>
      <c r="H192" s="153">
        <f t="shared" si="57"/>
        <v>38.376000000000005</v>
      </c>
      <c r="I192" s="153">
        <f t="shared" si="58"/>
        <v>22.576000000000001</v>
      </c>
      <c r="J192" s="40">
        <f t="shared" si="62"/>
        <v>95.94</v>
      </c>
      <c r="K192" s="40">
        <f t="shared" si="63"/>
        <v>56.44</v>
      </c>
      <c r="L192" s="40"/>
      <c r="M192" s="40"/>
      <c r="N192" s="40">
        <f t="shared" si="59"/>
        <v>57.56</v>
      </c>
      <c r="O192" s="40">
        <f t="shared" si="59"/>
        <v>33.86</v>
      </c>
      <c r="P192" s="40">
        <f t="shared" si="60"/>
        <v>76.760000000000005</v>
      </c>
      <c r="Q192" s="40">
        <f t="shared" si="61"/>
        <v>45.16</v>
      </c>
      <c r="R192" s="261"/>
      <c r="S192" s="261"/>
      <c r="T192" s="261"/>
      <c r="U192" s="261"/>
      <c r="V192" s="261"/>
      <c r="W192" s="261"/>
      <c r="Y192" s="260"/>
      <c r="Z192" s="260"/>
      <c r="AA192" s="260"/>
      <c r="AB192" s="260"/>
      <c r="AC192" s="260"/>
      <c r="AD192" s="260"/>
      <c r="AF192" s="263" t="e">
        <f t="shared" si="48"/>
        <v>#DIV/0!</v>
      </c>
      <c r="AG192" s="263" t="e">
        <f t="shared" si="49"/>
        <v>#DIV/0!</v>
      </c>
      <c r="AH192" s="263" t="e">
        <f t="shared" si="50"/>
        <v>#DIV/0!</v>
      </c>
      <c r="AI192" s="263" t="e">
        <f t="shared" si="51"/>
        <v>#DIV/0!</v>
      </c>
      <c r="AJ192" s="263" t="e">
        <f t="shared" si="52"/>
        <v>#DIV/0!</v>
      </c>
      <c r="AK192" s="263" t="e">
        <f t="shared" si="53"/>
        <v>#DIV/0!</v>
      </c>
    </row>
    <row r="193" spans="1:37">
      <c r="A193" s="4">
        <v>187</v>
      </c>
      <c r="B193" s="152">
        <f t="shared" si="54"/>
        <v>48.101038279999976</v>
      </c>
      <c r="C193" s="3">
        <f>'degressie en km-tarief'!C193</f>
        <v>28.294728399999986</v>
      </c>
      <c r="F193" s="153">
        <f t="shared" si="55"/>
        <v>28.86</v>
      </c>
      <c r="G193" s="153">
        <f t="shared" si="56"/>
        <v>16.974</v>
      </c>
      <c r="H193" s="153">
        <f t="shared" si="57"/>
        <v>38.480000000000004</v>
      </c>
      <c r="I193" s="153">
        <f t="shared" si="58"/>
        <v>22.632000000000001</v>
      </c>
      <c r="J193" s="40">
        <f t="shared" si="62"/>
        <v>96.2</v>
      </c>
      <c r="K193" s="40">
        <f t="shared" si="63"/>
        <v>56.58</v>
      </c>
      <c r="L193" s="40"/>
      <c r="M193" s="40"/>
      <c r="N193" s="40">
        <f t="shared" si="59"/>
        <v>57.72</v>
      </c>
      <c r="O193" s="40">
        <f t="shared" si="59"/>
        <v>33.94</v>
      </c>
      <c r="P193" s="40">
        <f t="shared" si="60"/>
        <v>76.959999999999994</v>
      </c>
      <c r="Q193" s="40">
        <f t="shared" si="61"/>
        <v>45.26</v>
      </c>
      <c r="R193" s="261"/>
      <c r="S193" s="261"/>
      <c r="T193" s="261"/>
      <c r="U193" s="261"/>
      <c r="V193" s="261"/>
      <c r="W193" s="261"/>
      <c r="Y193" s="260"/>
      <c r="Z193" s="260"/>
      <c r="AA193" s="260"/>
      <c r="AB193" s="260"/>
      <c r="AC193" s="260"/>
      <c r="AD193" s="260"/>
      <c r="AF193" s="263" t="e">
        <f t="shared" si="48"/>
        <v>#DIV/0!</v>
      </c>
      <c r="AG193" s="263" t="e">
        <f t="shared" si="49"/>
        <v>#DIV/0!</v>
      </c>
      <c r="AH193" s="263" t="e">
        <f t="shared" si="50"/>
        <v>#DIV/0!</v>
      </c>
      <c r="AI193" s="263" t="e">
        <f t="shared" si="51"/>
        <v>#DIV/0!</v>
      </c>
      <c r="AJ193" s="263" t="e">
        <f t="shared" si="52"/>
        <v>#DIV/0!</v>
      </c>
      <c r="AK193" s="263" t="e">
        <f t="shared" si="53"/>
        <v>#DIV/0!</v>
      </c>
    </row>
    <row r="194" spans="1:37">
      <c r="A194" s="4">
        <v>188</v>
      </c>
      <c r="B194" s="152">
        <f t="shared" si="54"/>
        <v>48.232346279999973</v>
      </c>
      <c r="C194" s="3">
        <f>'degressie en km-tarief'!C194</f>
        <v>28.371968399999986</v>
      </c>
      <c r="F194" s="153">
        <f t="shared" si="55"/>
        <v>28.937999999999995</v>
      </c>
      <c r="G194" s="153">
        <f t="shared" si="56"/>
        <v>17.021999999999998</v>
      </c>
      <c r="H194" s="153">
        <f t="shared" si="57"/>
        <v>38.584000000000003</v>
      </c>
      <c r="I194" s="153">
        <f t="shared" si="58"/>
        <v>22.696000000000002</v>
      </c>
      <c r="J194" s="40">
        <f t="shared" si="62"/>
        <v>96.46</v>
      </c>
      <c r="K194" s="40">
        <f t="shared" si="63"/>
        <v>56.74</v>
      </c>
      <c r="L194" s="40"/>
      <c r="M194" s="40"/>
      <c r="N194" s="40">
        <f t="shared" si="59"/>
        <v>57.88</v>
      </c>
      <c r="O194" s="40">
        <f t="shared" si="59"/>
        <v>34.04</v>
      </c>
      <c r="P194" s="40">
        <f t="shared" si="60"/>
        <v>77.16</v>
      </c>
      <c r="Q194" s="40">
        <f t="shared" si="61"/>
        <v>45.4</v>
      </c>
      <c r="R194" s="261"/>
      <c r="S194" s="261"/>
      <c r="T194" s="261"/>
      <c r="U194" s="261"/>
      <c r="V194" s="261"/>
      <c r="W194" s="261"/>
      <c r="Y194" s="260"/>
      <c r="Z194" s="260"/>
      <c r="AA194" s="260"/>
      <c r="AB194" s="260"/>
      <c r="AC194" s="260"/>
      <c r="AD194" s="260"/>
      <c r="AF194" s="263" t="e">
        <f t="shared" si="48"/>
        <v>#DIV/0!</v>
      </c>
      <c r="AG194" s="263" t="e">
        <f t="shared" si="49"/>
        <v>#DIV/0!</v>
      </c>
      <c r="AH194" s="263" t="e">
        <f t="shared" si="50"/>
        <v>#DIV/0!</v>
      </c>
      <c r="AI194" s="263" t="e">
        <f t="shared" si="51"/>
        <v>#DIV/0!</v>
      </c>
      <c r="AJ194" s="263" t="e">
        <f t="shared" si="52"/>
        <v>#DIV/0!</v>
      </c>
      <c r="AK194" s="263" t="e">
        <f t="shared" si="53"/>
        <v>#DIV/0!</v>
      </c>
    </row>
    <row r="195" spans="1:37">
      <c r="A195" s="4">
        <v>189</v>
      </c>
      <c r="B195" s="152">
        <f t="shared" si="54"/>
        <v>48.363654279999977</v>
      </c>
      <c r="C195" s="3">
        <f>'degressie en km-tarief'!C195</f>
        <v>28.449208399999986</v>
      </c>
      <c r="F195" s="153">
        <f t="shared" si="55"/>
        <v>29.015999999999998</v>
      </c>
      <c r="G195" s="153">
        <f t="shared" si="56"/>
        <v>17.07</v>
      </c>
      <c r="H195" s="153">
        <f t="shared" si="57"/>
        <v>38.688000000000002</v>
      </c>
      <c r="I195" s="153">
        <f t="shared" si="58"/>
        <v>22.76</v>
      </c>
      <c r="J195" s="40">
        <f t="shared" si="62"/>
        <v>96.72</v>
      </c>
      <c r="K195" s="40">
        <f t="shared" si="63"/>
        <v>56.9</v>
      </c>
      <c r="L195" s="40"/>
      <c r="M195" s="40"/>
      <c r="N195" s="40">
        <f t="shared" si="59"/>
        <v>58.04</v>
      </c>
      <c r="O195" s="40">
        <f t="shared" si="59"/>
        <v>34.14</v>
      </c>
      <c r="P195" s="40">
        <f t="shared" si="60"/>
        <v>77.38</v>
      </c>
      <c r="Q195" s="40">
        <f t="shared" si="61"/>
        <v>45.52</v>
      </c>
      <c r="R195" s="261"/>
      <c r="S195" s="261"/>
      <c r="T195" s="261"/>
      <c r="U195" s="261"/>
      <c r="V195" s="261"/>
      <c r="W195" s="261"/>
      <c r="Y195" s="260"/>
      <c r="Z195" s="260"/>
      <c r="AA195" s="260"/>
      <c r="AB195" s="260"/>
      <c r="AC195" s="260"/>
      <c r="AD195" s="260"/>
      <c r="AF195" s="263" t="e">
        <f t="shared" si="48"/>
        <v>#DIV/0!</v>
      </c>
      <c r="AG195" s="263" t="e">
        <f t="shared" si="49"/>
        <v>#DIV/0!</v>
      </c>
      <c r="AH195" s="263" t="e">
        <f t="shared" si="50"/>
        <v>#DIV/0!</v>
      </c>
      <c r="AI195" s="263" t="e">
        <f t="shared" si="51"/>
        <v>#DIV/0!</v>
      </c>
      <c r="AJ195" s="263" t="e">
        <f t="shared" si="52"/>
        <v>#DIV/0!</v>
      </c>
      <c r="AK195" s="263" t="e">
        <f t="shared" si="53"/>
        <v>#DIV/0!</v>
      </c>
    </row>
    <row r="196" spans="1:37">
      <c r="A196" s="4">
        <v>190</v>
      </c>
      <c r="B196" s="152">
        <f t="shared" si="54"/>
        <v>48.494962279999974</v>
      </c>
      <c r="C196" s="3">
        <f>'degressie en km-tarief'!C196</f>
        <v>28.526448399999985</v>
      </c>
      <c r="F196" s="153">
        <f t="shared" si="55"/>
        <v>29.094000000000001</v>
      </c>
      <c r="G196" s="153">
        <f t="shared" si="56"/>
        <v>17.117999999999999</v>
      </c>
      <c r="H196" s="153">
        <f t="shared" si="57"/>
        <v>38.792000000000002</v>
      </c>
      <c r="I196" s="153">
        <f t="shared" si="58"/>
        <v>22.824000000000002</v>
      </c>
      <c r="J196" s="40">
        <f t="shared" si="62"/>
        <v>96.98</v>
      </c>
      <c r="K196" s="40">
        <f t="shared" si="63"/>
        <v>57.06</v>
      </c>
      <c r="L196" s="40"/>
      <c r="M196" s="40"/>
      <c r="N196" s="40">
        <f t="shared" si="59"/>
        <v>58.18</v>
      </c>
      <c r="O196" s="40">
        <f t="shared" si="59"/>
        <v>34.24</v>
      </c>
      <c r="P196" s="40">
        <f t="shared" si="60"/>
        <v>77.58</v>
      </c>
      <c r="Q196" s="40">
        <f t="shared" si="61"/>
        <v>45.64</v>
      </c>
      <c r="R196" s="261"/>
      <c r="S196" s="261"/>
      <c r="T196" s="261"/>
      <c r="U196" s="261"/>
      <c r="V196" s="261"/>
      <c r="W196" s="261"/>
      <c r="Y196" s="260"/>
      <c r="Z196" s="260"/>
      <c r="AA196" s="260"/>
      <c r="AB196" s="260"/>
      <c r="AC196" s="260"/>
      <c r="AD196" s="260"/>
      <c r="AF196" s="263" t="e">
        <f t="shared" si="48"/>
        <v>#DIV/0!</v>
      </c>
      <c r="AG196" s="263" t="e">
        <f t="shared" si="49"/>
        <v>#DIV/0!</v>
      </c>
      <c r="AH196" s="263" t="e">
        <f t="shared" si="50"/>
        <v>#DIV/0!</v>
      </c>
      <c r="AI196" s="263" t="e">
        <f t="shared" si="51"/>
        <v>#DIV/0!</v>
      </c>
      <c r="AJ196" s="263" t="e">
        <f t="shared" si="52"/>
        <v>#DIV/0!</v>
      </c>
      <c r="AK196" s="263" t="e">
        <f t="shared" si="53"/>
        <v>#DIV/0!</v>
      </c>
    </row>
    <row r="197" spans="1:37">
      <c r="A197" s="4">
        <v>191</v>
      </c>
      <c r="B197" s="152">
        <f t="shared" si="54"/>
        <v>48.626270279999972</v>
      </c>
      <c r="C197" s="3">
        <f>'degressie en km-tarief'!C197</f>
        <v>28.603688399999985</v>
      </c>
      <c r="F197" s="153">
        <f t="shared" si="55"/>
        <v>29.178000000000001</v>
      </c>
      <c r="G197" s="153">
        <f t="shared" si="56"/>
        <v>17.16</v>
      </c>
      <c r="H197" s="153">
        <f t="shared" si="57"/>
        <v>38.904000000000003</v>
      </c>
      <c r="I197" s="153">
        <f t="shared" si="58"/>
        <v>22.880000000000003</v>
      </c>
      <c r="J197" s="40">
        <f t="shared" si="62"/>
        <v>97.26</v>
      </c>
      <c r="K197" s="40">
        <f t="shared" si="63"/>
        <v>57.2</v>
      </c>
      <c r="L197" s="40"/>
      <c r="M197" s="40"/>
      <c r="N197" s="40">
        <f t="shared" si="59"/>
        <v>58.36</v>
      </c>
      <c r="O197" s="40">
        <f t="shared" si="59"/>
        <v>34.32</v>
      </c>
      <c r="P197" s="40">
        <f t="shared" si="60"/>
        <v>77.8</v>
      </c>
      <c r="Q197" s="40">
        <f t="shared" si="61"/>
        <v>45.76</v>
      </c>
      <c r="R197" s="261"/>
      <c r="S197" s="261"/>
      <c r="T197" s="261"/>
      <c r="U197" s="261"/>
      <c r="V197" s="261"/>
      <c r="W197" s="261"/>
      <c r="Y197" s="260"/>
      <c r="Z197" s="260"/>
      <c r="AA197" s="260"/>
      <c r="AB197" s="260"/>
      <c r="AC197" s="260"/>
      <c r="AD197" s="260"/>
      <c r="AF197" s="263" t="e">
        <f t="shared" si="48"/>
        <v>#DIV/0!</v>
      </c>
      <c r="AG197" s="263" t="e">
        <f t="shared" si="49"/>
        <v>#DIV/0!</v>
      </c>
      <c r="AH197" s="263" t="e">
        <f t="shared" si="50"/>
        <v>#DIV/0!</v>
      </c>
      <c r="AI197" s="263" t="e">
        <f t="shared" si="51"/>
        <v>#DIV/0!</v>
      </c>
      <c r="AJ197" s="263" t="e">
        <f t="shared" si="52"/>
        <v>#DIV/0!</v>
      </c>
      <c r="AK197" s="263" t="e">
        <f t="shared" si="53"/>
        <v>#DIV/0!</v>
      </c>
    </row>
    <row r="198" spans="1:37">
      <c r="A198" s="4">
        <v>192</v>
      </c>
      <c r="B198" s="152">
        <f t="shared" si="54"/>
        <v>48.757578279999976</v>
      </c>
      <c r="C198" s="3">
        <f>'degressie en km-tarief'!C198</f>
        <v>28.680928399999985</v>
      </c>
      <c r="F198" s="153">
        <f t="shared" si="55"/>
        <v>29.255999999999997</v>
      </c>
      <c r="G198" s="153">
        <f t="shared" si="56"/>
        <v>17.207999999999998</v>
      </c>
      <c r="H198" s="153">
        <f t="shared" si="57"/>
        <v>39.008000000000003</v>
      </c>
      <c r="I198" s="153">
        <f t="shared" si="58"/>
        <v>22.944000000000003</v>
      </c>
      <c r="J198" s="40">
        <f t="shared" si="62"/>
        <v>97.52</v>
      </c>
      <c r="K198" s="40">
        <f t="shared" si="63"/>
        <v>57.36</v>
      </c>
      <c r="L198" s="40"/>
      <c r="M198" s="40"/>
      <c r="N198" s="40">
        <f t="shared" si="59"/>
        <v>58.52</v>
      </c>
      <c r="O198" s="40">
        <f t="shared" si="59"/>
        <v>34.42</v>
      </c>
      <c r="P198" s="40">
        <f t="shared" si="60"/>
        <v>78.02</v>
      </c>
      <c r="Q198" s="40">
        <f t="shared" si="61"/>
        <v>45.88</v>
      </c>
      <c r="R198" s="261"/>
      <c r="S198" s="261"/>
      <c r="T198" s="261"/>
      <c r="U198" s="261"/>
      <c r="V198" s="261"/>
      <c r="W198" s="261"/>
      <c r="Y198" s="260"/>
      <c r="Z198" s="260"/>
      <c r="AA198" s="260"/>
      <c r="AB198" s="260"/>
      <c r="AC198" s="260"/>
      <c r="AD198" s="260"/>
      <c r="AF198" s="263" t="e">
        <f t="shared" ref="AF198:AF256" si="64">R198/Y198</f>
        <v>#DIV/0!</v>
      </c>
      <c r="AG198" s="263" t="e">
        <f t="shared" ref="AG198:AG256" si="65">S198/Z198</f>
        <v>#DIV/0!</v>
      </c>
      <c r="AH198" s="263" t="e">
        <f t="shared" ref="AH198:AH256" si="66">T198/AA198</f>
        <v>#DIV/0!</v>
      </c>
      <c r="AI198" s="263" t="e">
        <f t="shared" ref="AI198:AI256" si="67">U198/AB198</f>
        <v>#DIV/0!</v>
      </c>
      <c r="AJ198" s="263" t="e">
        <f t="shared" ref="AJ198:AJ256" si="68">V198/AC198</f>
        <v>#DIV/0!</v>
      </c>
      <c r="AK198" s="263" t="e">
        <f t="shared" ref="AK198:AK256" si="69">W198/AD198</f>
        <v>#DIV/0!</v>
      </c>
    </row>
    <row r="199" spans="1:37">
      <c r="A199" s="4">
        <v>193</v>
      </c>
      <c r="B199" s="152">
        <f t="shared" ref="B199:B257" si="70">C199*1.7</f>
        <v>48.888886279999973</v>
      </c>
      <c r="C199" s="3">
        <f>'degressie en km-tarief'!C199</f>
        <v>28.758168399999985</v>
      </c>
      <c r="F199" s="153">
        <f t="shared" ref="F199:F257" si="71">ROUND(B199,2)*0.6</f>
        <v>29.334</v>
      </c>
      <c r="G199" s="153">
        <f t="shared" ref="G199:G257" si="72">ROUND(C199,2)*0.6</f>
        <v>17.256</v>
      </c>
      <c r="H199" s="153">
        <f t="shared" ref="H199:H257" si="73">ROUND(B199,2)*0.8</f>
        <v>39.112000000000002</v>
      </c>
      <c r="I199" s="153">
        <f t="shared" ref="I199:I257" si="74">ROUND(C199,2)*0.8</f>
        <v>23.008000000000003</v>
      </c>
      <c r="J199" s="40">
        <f t="shared" si="62"/>
        <v>97.78</v>
      </c>
      <c r="K199" s="40">
        <f t="shared" si="63"/>
        <v>57.52</v>
      </c>
      <c r="L199" s="40"/>
      <c r="M199" s="40"/>
      <c r="N199" s="40">
        <f t="shared" ref="N199:O257" si="75">2*ROUND(F199,2)</f>
        <v>58.66</v>
      </c>
      <c r="O199" s="40">
        <f t="shared" si="75"/>
        <v>34.520000000000003</v>
      </c>
      <c r="P199" s="40">
        <f t="shared" si="60"/>
        <v>78.22</v>
      </c>
      <c r="Q199" s="40">
        <f t="shared" si="61"/>
        <v>46.02</v>
      </c>
      <c r="R199" s="261"/>
      <c r="S199" s="261"/>
      <c r="T199" s="261"/>
      <c r="U199" s="261"/>
      <c r="V199" s="261"/>
      <c r="W199" s="261"/>
      <c r="Y199" s="260"/>
      <c r="Z199" s="260"/>
      <c r="AA199" s="260"/>
      <c r="AB199" s="260"/>
      <c r="AC199" s="260"/>
      <c r="AD199" s="260"/>
      <c r="AF199" s="263" t="e">
        <f t="shared" si="64"/>
        <v>#DIV/0!</v>
      </c>
      <c r="AG199" s="263" t="e">
        <f t="shared" si="65"/>
        <v>#DIV/0!</v>
      </c>
      <c r="AH199" s="263" t="e">
        <f t="shared" si="66"/>
        <v>#DIV/0!</v>
      </c>
      <c r="AI199" s="263" t="e">
        <f t="shared" si="67"/>
        <v>#DIV/0!</v>
      </c>
      <c r="AJ199" s="263" t="e">
        <f t="shared" si="68"/>
        <v>#DIV/0!</v>
      </c>
      <c r="AK199" s="263" t="e">
        <f t="shared" si="69"/>
        <v>#DIV/0!</v>
      </c>
    </row>
    <row r="200" spans="1:37">
      <c r="A200" s="4">
        <v>194</v>
      </c>
      <c r="B200" s="152">
        <f t="shared" si="70"/>
        <v>49.02019427999997</v>
      </c>
      <c r="C200" s="3">
        <f>'degressie en km-tarief'!C200</f>
        <v>28.835408399999984</v>
      </c>
      <c r="F200" s="153">
        <f t="shared" si="71"/>
        <v>29.411999999999999</v>
      </c>
      <c r="G200" s="153">
        <f t="shared" si="72"/>
        <v>17.303999999999998</v>
      </c>
      <c r="H200" s="153">
        <f t="shared" si="73"/>
        <v>39.216000000000008</v>
      </c>
      <c r="I200" s="153">
        <f t="shared" si="74"/>
        <v>23.072000000000003</v>
      </c>
      <c r="J200" s="40">
        <f t="shared" si="62"/>
        <v>98.04</v>
      </c>
      <c r="K200" s="40">
        <f t="shared" si="63"/>
        <v>57.68</v>
      </c>
      <c r="L200" s="40"/>
      <c r="M200" s="40"/>
      <c r="N200" s="40">
        <f t="shared" si="75"/>
        <v>58.82</v>
      </c>
      <c r="O200" s="40">
        <f t="shared" si="75"/>
        <v>34.6</v>
      </c>
      <c r="P200" s="40">
        <f t="shared" ref="P200:P257" si="76">2*ROUND(H200,2)</f>
        <v>78.44</v>
      </c>
      <c r="Q200" s="40">
        <f t="shared" ref="Q200:Q257" si="77">2*ROUND(I200,2)</f>
        <v>46.14</v>
      </c>
      <c r="R200" s="261"/>
      <c r="S200" s="261"/>
      <c r="T200" s="261"/>
      <c r="U200" s="261"/>
      <c r="V200" s="261"/>
      <c r="W200" s="261"/>
      <c r="Y200" s="260"/>
      <c r="Z200" s="260"/>
      <c r="AA200" s="260"/>
      <c r="AB200" s="260"/>
      <c r="AC200" s="260"/>
      <c r="AD200" s="260"/>
      <c r="AF200" s="263" t="e">
        <f t="shared" si="64"/>
        <v>#DIV/0!</v>
      </c>
      <c r="AG200" s="263" t="e">
        <f t="shared" si="65"/>
        <v>#DIV/0!</v>
      </c>
      <c r="AH200" s="263" t="e">
        <f t="shared" si="66"/>
        <v>#DIV/0!</v>
      </c>
      <c r="AI200" s="263" t="e">
        <f t="shared" si="67"/>
        <v>#DIV/0!</v>
      </c>
      <c r="AJ200" s="263" t="e">
        <f t="shared" si="68"/>
        <v>#DIV/0!</v>
      </c>
      <c r="AK200" s="263" t="e">
        <f t="shared" si="69"/>
        <v>#DIV/0!</v>
      </c>
    </row>
    <row r="201" spans="1:37">
      <c r="A201" s="4">
        <v>195</v>
      </c>
      <c r="B201" s="152">
        <f t="shared" si="70"/>
        <v>49.151502279999974</v>
      </c>
      <c r="C201" s="3">
        <f>'degressie en km-tarief'!C201</f>
        <v>28.912648399999984</v>
      </c>
      <c r="F201" s="153">
        <f t="shared" si="71"/>
        <v>29.49</v>
      </c>
      <c r="G201" s="153">
        <f t="shared" si="72"/>
        <v>17.346</v>
      </c>
      <c r="H201" s="153">
        <f t="shared" si="73"/>
        <v>39.32</v>
      </c>
      <c r="I201" s="153">
        <f t="shared" si="74"/>
        <v>23.128</v>
      </c>
      <c r="J201" s="40">
        <f t="shared" si="62"/>
        <v>98.3</v>
      </c>
      <c r="K201" s="40">
        <f t="shared" si="63"/>
        <v>57.82</v>
      </c>
      <c r="L201" s="40"/>
      <c r="M201" s="40"/>
      <c r="N201" s="40">
        <f t="shared" si="75"/>
        <v>58.98</v>
      </c>
      <c r="O201" s="40">
        <f t="shared" si="75"/>
        <v>34.700000000000003</v>
      </c>
      <c r="P201" s="40">
        <f t="shared" si="76"/>
        <v>78.64</v>
      </c>
      <c r="Q201" s="40">
        <f t="shared" si="77"/>
        <v>46.26</v>
      </c>
      <c r="R201" s="261"/>
      <c r="S201" s="261"/>
      <c r="T201" s="261"/>
      <c r="U201" s="261"/>
      <c r="V201" s="261"/>
      <c r="W201" s="261"/>
      <c r="Y201" s="260"/>
      <c r="Z201" s="260"/>
      <c r="AA201" s="260"/>
      <c r="AB201" s="260"/>
      <c r="AC201" s="260"/>
      <c r="AD201" s="260"/>
      <c r="AF201" s="263" t="e">
        <f t="shared" si="64"/>
        <v>#DIV/0!</v>
      </c>
      <c r="AG201" s="263" t="e">
        <f t="shared" si="65"/>
        <v>#DIV/0!</v>
      </c>
      <c r="AH201" s="263" t="e">
        <f t="shared" si="66"/>
        <v>#DIV/0!</v>
      </c>
      <c r="AI201" s="263" t="e">
        <f t="shared" si="67"/>
        <v>#DIV/0!</v>
      </c>
      <c r="AJ201" s="263" t="e">
        <f t="shared" si="68"/>
        <v>#DIV/0!</v>
      </c>
      <c r="AK201" s="263" t="e">
        <f t="shared" si="69"/>
        <v>#DIV/0!</v>
      </c>
    </row>
    <row r="202" spans="1:37">
      <c r="A202" s="4">
        <v>196</v>
      </c>
      <c r="B202" s="152">
        <f t="shared" si="70"/>
        <v>49.282810279999971</v>
      </c>
      <c r="C202" s="3">
        <f>'degressie en km-tarief'!C202</f>
        <v>28.989888399999984</v>
      </c>
      <c r="F202" s="153">
        <f t="shared" si="71"/>
        <v>29.567999999999998</v>
      </c>
      <c r="G202" s="153">
        <f t="shared" si="72"/>
        <v>17.393999999999998</v>
      </c>
      <c r="H202" s="153">
        <f t="shared" si="73"/>
        <v>39.424000000000007</v>
      </c>
      <c r="I202" s="153">
        <f t="shared" si="74"/>
        <v>23.192</v>
      </c>
      <c r="J202" s="40">
        <f t="shared" si="62"/>
        <v>98.56</v>
      </c>
      <c r="K202" s="40">
        <f t="shared" si="63"/>
        <v>57.98</v>
      </c>
      <c r="L202" s="40"/>
      <c r="M202" s="40"/>
      <c r="N202" s="40">
        <f t="shared" si="75"/>
        <v>59.14</v>
      </c>
      <c r="O202" s="40">
        <f t="shared" si="75"/>
        <v>34.78</v>
      </c>
      <c r="P202" s="40">
        <f t="shared" si="76"/>
        <v>78.84</v>
      </c>
      <c r="Q202" s="40">
        <f t="shared" si="77"/>
        <v>46.38</v>
      </c>
      <c r="R202" s="261"/>
      <c r="S202" s="261"/>
      <c r="T202" s="261"/>
      <c r="U202" s="261"/>
      <c r="V202" s="261"/>
      <c r="W202" s="261"/>
      <c r="Y202" s="260"/>
      <c r="Z202" s="260"/>
      <c r="AA202" s="260"/>
      <c r="AB202" s="260"/>
      <c r="AC202" s="260"/>
      <c r="AD202" s="260"/>
      <c r="AF202" s="263" t="e">
        <f t="shared" si="64"/>
        <v>#DIV/0!</v>
      </c>
      <c r="AG202" s="263" t="e">
        <f t="shared" si="65"/>
        <v>#DIV/0!</v>
      </c>
      <c r="AH202" s="263" t="e">
        <f t="shared" si="66"/>
        <v>#DIV/0!</v>
      </c>
      <c r="AI202" s="263" t="e">
        <f t="shared" si="67"/>
        <v>#DIV/0!</v>
      </c>
      <c r="AJ202" s="263" t="e">
        <f t="shared" si="68"/>
        <v>#DIV/0!</v>
      </c>
      <c r="AK202" s="263" t="e">
        <f t="shared" si="69"/>
        <v>#DIV/0!</v>
      </c>
    </row>
    <row r="203" spans="1:37">
      <c r="A203" s="4">
        <v>197</v>
      </c>
      <c r="B203" s="152">
        <f t="shared" si="70"/>
        <v>49.414118279999968</v>
      </c>
      <c r="C203" s="3">
        <f>'degressie en km-tarief'!C203</f>
        <v>29.067128399999984</v>
      </c>
      <c r="F203" s="153">
        <f t="shared" si="71"/>
        <v>29.645999999999997</v>
      </c>
      <c r="G203" s="153">
        <f t="shared" si="72"/>
        <v>17.442</v>
      </c>
      <c r="H203" s="153">
        <f t="shared" si="73"/>
        <v>39.527999999999999</v>
      </c>
      <c r="I203" s="153">
        <f t="shared" si="74"/>
        <v>23.256</v>
      </c>
      <c r="J203" s="40">
        <f t="shared" ref="J203:J257" si="78">2*ROUND(B203,2)</f>
        <v>98.82</v>
      </c>
      <c r="K203" s="40">
        <f t="shared" ref="K203:K257" si="79">2*ROUND(C203,2)</f>
        <v>58.14</v>
      </c>
      <c r="L203" s="40"/>
      <c r="M203" s="40"/>
      <c r="N203" s="40">
        <f t="shared" si="75"/>
        <v>59.3</v>
      </c>
      <c r="O203" s="40">
        <f t="shared" si="75"/>
        <v>34.880000000000003</v>
      </c>
      <c r="P203" s="40">
        <f t="shared" si="76"/>
        <v>79.06</v>
      </c>
      <c r="Q203" s="40">
        <f t="shared" si="77"/>
        <v>46.52</v>
      </c>
      <c r="R203" s="261"/>
      <c r="S203" s="261"/>
      <c r="T203" s="261"/>
      <c r="U203" s="261"/>
      <c r="V203" s="261"/>
      <c r="W203" s="261"/>
      <c r="Y203" s="260"/>
      <c r="Z203" s="260"/>
      <c r="AA203" s="260"/>
      <c r="AB203" s="260"/>
      <c r="AC203" s="260"/>
      <c r="AD203" s="260"/>
      <c r="AF203" s="263" t="e">
        <f t="shared" si="64"/>
        <v>#DIV/0!</v>
      </c>
      <c r="AG203" s="263" t="e">
        <f t="shared" si="65"/>
        <v>#DIV/0!</v>
      </c>
      <c r="AH203" s="263" t="e">
        <f t="shared" si="66"/>
        <v>#DIV/0!</v>
      </c>
      <c r="AI203" s="263" t="e">
        <f t="shared" si="67"/>
        <v>#DIV/0!</v>
      </c>
      <c r="AJ203" s="263" t="e">
        <f t="shared" si="68"/>
        <v>#DIV/0!</v>
      </c>
      <c r="AK203" s="263" t="e">
        <f t="shared" si="69"/>
        <v>#DIV/0!</v>
      </c>
    </row>
    <row r="204" spans="1:37">
      <c r="A204" s="4">
        <v>198</v>
      </c>
      <c r="B204" s="152">
        <f t="shared" si="70"/>
        <v>49.545426279999973</v>
      </c>
      <c r="C204" s="3">
        <f>'degressie en km-tarief'!C204</f>
        <v>29.144368399999983</v>
      </c>
      <c r="F204" s="153">
        <f t="shared" si="71"/>
        <v>29.729999999999997</v>
      </c>
      <c r="G204" s="153">
        <f t="shared" si="72"/>
        <v>17.483999999999998</v>
      </c>
      <c r="H204" s="153">
        <f t="shared" si="73"/>
        <v>39.64</v>
      </c>
      <c r="I204" s="153">
        <f t="shared" si="74"/>
        <v>23.312000000000001</v>
      </c>
      <c r="J204" s="40">
        <f t="shared" si="78"/>
        <v>99.1</v>
      </c>
      <c r="K204" s="40">
        <f t="shared" si="79"/>
        <v>58.28</v>
      </c>
      <c r="L204" s="40"/>
      <c r="M204" s="40"/>
      <c r="N204" s="40">
        <f t="shared" si="75"/>
        <v>59.46</v>
      </c>
      <c r="O204" s="40">
        <f t="shared" si="75"/>
        <v>34.96</v>
      </c>
      <c r="P204" s="40">
        <f t="shared" si="76"/>
        <v>79.28</v>
      </c>
      <c r="Q204" s="40">
        <f t="shared" si="77"/>
        <v>46.62</v>
      </c>
      <c r="R204" s="261"/>
      <c r="S204" s="261"/>
      <c r="T204" s="261"/>
      <c r="U204" s="261"/>
      <c r="V204" s="261"/>
      <c r="W204" s="261"/>
      <c r="Y204" s="260"/>
      <c r="Z204" s="260"/>
      <c r="AA204" s="260"/>
      <c r="AB204" s="260"/>
      <c r="AC204" s="260"/>
      <c r="AD204" s="260"/>
      <c r="AF204" s="263" t="e">
        <f t="shared" si="64"/>
        <v>#DIV/0!</v>
      </c>
      <c r="AG204" s="263" t="e">
        <f t="shared" si="65"/>
        <v>#DIV/0!</v>
      </c>
      <c r="AH204" s="263" t="e">
        <f t="shared" si="66"/>
        <v>#DIV/0!</v>
      </c>
      <c r="AI204" s="263" t="e">
        <f t="shared" si="67"/>
        <v>#DIV/0!</v>
      </c>
      <c r="AJ204" s="263" t="e">
        <f t="shared" si="68"/>
        <v>#DIV/0!</v>
      </c>
      <c r="AK204" s="263" t="e">
        <f t="shared" si="69"/>
        <v>#DIV/0!</v>
      </c>
    </row>
    <row r="205" spans="1:37">
      <c r="A205" s="4">
        <v>199</v>
      </c>
      <c r="B205" s="152">
        <f t="shared" si="70"/>
        <v>49.67673427999997</v>
      </c>
      <c r="C205" s="3">
        <f>'degressie en km-tarief'!C205</f>
        <v>29.221608399999983</v>
      </c>
      <c r="F205" s="153">
        <f t="shared" si="71"/>
        <v>29.808</v>
      </c>
      <c r="G205" s="153">
        <f t="shared" si="72"/>
        <v>17.532</v>
      </c>
      <c r="H205" s="153">
        <f t="shared" si="73"/>
        <v>39.744</v>
      </c>
      <c r="I205" s="153">
        <f t="shared" si="74"/>
        <v>23.376000000000001</v>
      </c>
      <c r="J205" s="40">
        <f t="shared" si="78"/>
        <v>99.36</v>
      </c>
      <c r="K205" s="40">
        <f t="shared" si="79"/>
        <v>58.44</v>
      </c>
      <c r="L205" s="40"/>
      <c r="M205" s="40"/>
      <c r="N205" s="40">
        <f t="shared" si="75"/>
        <v>59.62</v>
      </c>
      <c r="O205" s="40">
        <f t="shared" si="75"/>
        <v>35.06</v>
      </c>
      <c r="P205" s="40">
        <f t="shared" si="76"/>
        <v>79.48</v>
      </c>
      <c r="Q205" s="40">
        <f t="shared" si="77"/>
        <v>46.76</v>
      </c>
      <c r="R205" s="261"/>
      <c r="S205" s="261"/>
      <c r="T205" s="261"/>
      <c r="U205" s="261"/>
      <c r="V205" s="261"/>
      <c r="W205" s="261"/>
      <c r="Y205" s="260"/>
      <c r="Z205" s="260"/>
      <c r="AA205" s="260"/>
      <c r="AB205" s="260"/>
      <c r="AC205" s="260"/>
      <c r="AD205" s="260"/>
      <c r="AF205" s="263" t="e">
        <f t="shared" si="64"/>
        <v>#DIV/0!</v>
      </c>
      <c r="AG205" s="263" t="e">
        <f t="shared" si="65"/>
        <v>#DIV/0!</v>
      </c>
      <c r="AH205" s="263" t="e">
        <f t="shared" si="66"/>
        <v>#DIV/0!</v>
      </c>
      <c r="AI205" s="263" t="e">
        <f t="shared" si="67"/>
        <v>#DIV/0!</v>
      </c>
      <c r="AJ205" s="263" t="e">
        <f t="shared" si="68"/>
        <v>#DIV/0!</v>
      </c>
      <c r="AK205" s="263" t="e">
        <f t="shared" si="69"/>
        <v>#DIV/0!</v>
      </c>
    </row>
    <row r="206" spans="1:37">
      <c r="A206" s="4">
        <v>200</v>
      </c>
      <c r="B206" s="152">
        <f t="shared" si="70"/>
        <v>49.808042279999967</v>
      </c>
      <c r="C206" s="3">
        <f>'degressie en km-tarief'!C206</f>
        <v>29.298848399999983</v>
      </c>
      <c r="F206" s="153">
        <f t="shared" si="71"/>
        <v>29.885999999999999</v>
      </c>
      <c r="G206" s="153">
        <f t="shared" si="72"/>
        <v>17.579999999999998</v>
      </c>
      <c r="H206" s="153">
        <f t="shared" si="73"/>
        <v>39.848000000000006</v>
      </c>
      <c r="I206" s="153">
        <f t="shared" si="74"/>
        <v>23.44</v>
      </c>
      <c r="J206" s="40">
        <f t="shared" si="78"/>
        <v>99.62</v>
      </c>
      <c r="K206" s="40">
        <f t="shared" si="79"/>
        <v>58.6</v>
      </c>
      <c r="L206" s="40"/>
      <c r="M206" s="40"/>
      <c r="N206" s="40">
        <f t="shared" si="75"/>
        <v>59.78</v>
      </c>
      <c r="O206" s="40">
        <f t="shared" si="75"/>
        <v>35.159999999999997</v>
      </c>
      <c r="P206" s="40">
        <f t="shared" si="76"/>
        <v>79.7</v>
      </c>
      <c r="Q206" s="40">
        <f t="shared" si="77"/>
        <v>46.88</v>
      </c>
      <c r="R206" s="261"/>
      <c r="S206" s="261"/>
      <c r="T206" s="261"/>
      <c r="U206" s="261"/>
      <c r="V206" s="261"/>
      <c r="W206" s="261"/>
      <c r="Y206" s="260"/>
      <c r="Z206" s="260"/>
      <c r="AA206" s="260"/>
      <c r="AB206" s="260"/>
      <c r="AC206" s="260"/>
      <c r="AD206" s="260"/>
      <c r="AF206" s="263" t="e">
        <f t="shared" si="64"/>
        <v>#DIV/0!</v>
      </c>
      <c r="AG206" s="263" t="e">
        <f t="shared" si="65"/>
        <v>#DIV/0!</v>
      </c>
      <c r="AH206" s="263" t="e">
        <f t="shared" si="66"/>
        <v>#DIV/0!</v>
      </c>
      <c r="AI206" s="263" t="e">
        <f t="shared" si="67"/>
        <v>#DIV/0!</v>
      </c>
      <c r="AJ206" s="263" t="e">
        <f t="shared" si="68"/>
        <v>#DIV/0!</v>
      </c>
      <c r="AK206" s="263" t="e">
        <f t="shared" si="69"/>
        <v>#DIV/0!</v>
      </c>
    </row>
    <row r="207" spans="1:37">
      <c r="A207" s="4">
        <v>201</v>
      </c>
      <c r="B207" s="152">
        <f t="shared" si="70"/>
        <v>49.85728277999997</v>
      </c>
      <c r="C207" s="3">
        <f>'degressie en km-tarief'!C207</f>
        <v>29.327813399999982</v>
      </c>
      <c r="F207" s="153">
        <f t="shared" si="71"/>
        <v>29.915999999999997</v>
      </c>
      <c r="G207" s="153">
        <f t="shared" si="72"/>
        <v>17.597999999999999</v>
      </c>
      <c r="H207" s="153">
        <f t="shared" si="73"/>
        <v>39.888000000000005</v>
      </c>
      <c r="I207" s="153">
        <f t="shared" si="74"/>
        <v>23.463999999999999</v>
      </c>
      <c r="J207" s="40">
        <f t="shared" si="78"/>
        <v>99.72</v>
      </c>
      <c r="K207" s="40">
        <f t="shared" si="79"/>
        <v>58.66</v>
      </c>
      <c r="L207" s="40"/>
      <c r="M207" s="40"/>
      <c r="N207" s="40">
        <f t="shared" si="75"/>
        <v>59.84</v>
      </c>
      <c r="O207" s="40">
        <f t="shared" si="75"/>
        <v>35.200000000000003</v>
      </c>
      <c r="P207" s="40">
        <f t="shared" si="76"/>
        <v>79.78</v>
      </c>
      <c r="Q207" s="40">
        <f t="shared" si="77"/>
        <v>46.92</v>
      </c>
      <c r="R207" s="261"/>
      <c r="S207" s="261"/>
      <c r="T207" s="261"/>
      <c r="U207" s="261"/>
      <c r="V207" s="261"/>
      <c r="W207" s="261"/>
      <c r="Y207" s="260"/>
      <c r="Z207" s="260"/>
      <c r="AA207" s="260"/>
      <c r="AB207" s="260"/>
      <c r="AC207" s="260"/>
      <c r="AD207" s="260"/>
      <c r="AF207" s="263" t="e">
        <f t="shared" si="64"/>
        <v>#DIV/0!</v>
      </c>
      <c r="AG207" s="263" t="e">
        <f t="shared" si="65"/>
        <v>#DIV/0!</v>
      </c>
      <c r="AH207" s="263" t="e">
        <f t="shared" si="66"/>
        <v>#DIV/0!</v>
      </c>
      <c r="AI207" s="263" t="e">
        <f t="shared" si="67"/>
        <v>#DIV/0!</v>
      </c>
      <c r="AJ207" s="263" t="e">
        <f t="shared" si="68"/>
        <v>#DIV/0!</v>
      </c>
      <c r="AK207" s="263" t="e">
        <f t="shared" si="69"/>
        <v>#DIV/0!</v>
      </c>
    </row>
    <row r="208" spans="1:37">
      <c r="A208" s="4">
        <v>202</v>
      </c>
      <c r="B208" s="152">
        <f t="shared" si="70"/>
        <v>49.906523279999966</v>
      </c>
      <c r="C208" s="3">
        <f>'degressie en km-tarief'!C208</f>
        <v>29.356778399999982</v>
      </c>
      <c r="F208" s="153">
        <f t="shared" si="71"/>
        <v>29.945999999999998</v>
      </c>
      <c r="G208" s="153">
        <f t="shared" si="72"/>
        <v>17.616</v>
      </c>
      <c r="H208" s="153">
        <f t="shared" si="73"/>
        <v>39.927999999999997</v>
      </c>
      <c r="I208" s="153">
        <f t="shared" si="74"/>
        <v>23.488</v>
      </c>
      <c r="J208" s="40">
        <f t="shared" si="78"/>
        <v>99.82</v>
      </c>
      <c r="K208" s="40">
        <f t="shared" si="79"/>
        <v>58.72</v>
      </c>
      <c r="L208" s="40"/>
      <c r="M208" s="40"/>
      <c r="N208" s="40">
        <f t="shared" si="75"/>
        <v>59.9</v>
      </c>
      <c r="O208" s="40">
        <f t="shared" si="75"/>
        <v>35.24</v>
      </c>
      <c r="P208" s="40">
        <f t="shared" si="76"/>
        <v>79.86</v>
      </c>
      <c r="Q208" s="40">
        <f t="shared" si="77"/>
        <v>46.98</v>
      </c>
      <c r="R208" s="261"/>
      <c r="S208" s="261"/>
      <c r="T208" s="261"/>
      <c r="U208" s="261"/>
      <c r="V208" s="261"/>
      <c r="W208" s="261"/>
      <c r="Y208" s="260"/>
      <c r="Z208" s="260"/>
      <c r="AA208" s="260"/>
      <c r="AB208" s="260"/>
      <c r="AC208" s="260"/>
      <c r="AD208" s="260"/>
      <c r="AF208" s="263" t="e">
        <f t="shared" si="64"/>
        <v>#DIV/0!</v>
      </c>
      <c r="AG208" s="263" t="e">
        <f t="shared" si="65"/>
        <v>#DIV/0!</v>
      </c>
      <c r="AH208" s="263" t="e">
        <f t="shared" si="66"/>
        <v>#DIV/0!</v>
      </c>
      <c r="AI208" s="263" t="e">
        <f t="shared" si="67"/>
        <v>#DIV/0!</v>
      </c>
      <c r="AJ208" s="263" t="e">
        <f t="shared" si="68"/>
        <v>#DIV/0!</v>
      </c>
      <c r="AK208" s="263" t="e">
        <f t="shared" si="69"/>
        <v>#DIV/0!</v>
      </c>
    </row>
    <row r="209" spans="1:37">
      <c r="A209" s="4">
        <v>203</v>
      </c>
      <c r="B209" s="152">
        <f t="shared" si="70"/>
        <v>49.95576377999997</v>
      </c>
      <c r="C209" s="3">
        <f>'degressie en km-tarief'!C209</f>
        <v>29.385743399999981</v>
      </c>
      <c r="F209" s="153">
        <f t="shared" si="71"/>
        <v>29.975999999999999</v>
      </c>
      <c r="G209" s="153">
        <f t="shared" si="72"/>
        <v>17.634</v>
      </c>
      <c r="H209" s="153">
        <f t="shared" si="73"/>
        <v>39.968000000000004</v>
      </c>
      <c r="I209" s="153">
        <f t="shared" si="74"/>
        <v>23.512</v>
      </c>
      <c r="J209" s="40">
        <f t="shared" si="78"/>
        <v>99.92</v>
      </c>
      <c r="K209" s="40">
        <f t="shared" si="79"/>
        <v>58.78</v>
      </c>
      <c r="L209" s="40"/>
      <c r="M209" s="40"/>
      <c r="N209" s="40">
        <f t="shared" si="75"/>
        <v>59.96</v>
      </c>
      <c r="O209" s="40">
        <f t="shared" si="75"/>
        <v>35.26</v>
      </c>
      <c r="P209" s="40">
        <f t="shared" si="76"/>
        <v>79.94</v>
      </c>
      <c r="Q209" s="40">
        <f t="shared" si="77"/>
        <v>47.02</v>
      </c>
      <c r="R209" s="261"/>
      <c r="S209" s="261"/>
      <c r="T209" s="261"/>
      <c r="U209" s="261"/>
      <c r="V209" s="261"/>
      <c r="W209" s="261"/>
      <c r="Y209" s="260"/>
      <c r="Z209" s="260"/>
      <c r="AA209" s="260"/>
      <c r="AB209" s="260"/>
      <c r="AC209" s="260"/>
      <c r="AD209" s="260"/>
      <c r="AF209" s="263" t="e">
        <f t="shared" si="64"/>
        <v>#DIV/0!</v>
      </c>
      <c r="AG209" s="263" t="e">
        <f t="shared" si="65"/>
        <v>#DIV/0!</v>
      </c>
      <c r="AH209" s="263" t="e">
        <f t="shared" si="66"/>
        <v>#DIV/0!</v>
      </c>
      <c r="AI209" s="263" t="e">
        <f t="shared" si="67"/>
        <v>#DIV/0!</v>
      </c>
      <c r="AJ209" s="263" t="e">
        <f t="shared" si="68"/>
        <v>#DIV/0!</v>
      </c>
      <c r="AK209" s="263" t="e">
        <f t="shared" si="69"/>
        <v>#DIV/0!</v>
      </c>
    </row>
    <row r="210" spans="1:37">
      <c r="A210" s="4">
        <v>204</v>
      </c>
      <c r="B210" s="152">
        <f t="shared" si="70"/>
        <v>50.005004279999966</v>
      </c>
      <c r="C210" s="3">
        <f>'degressie en km-tarief'!C210</f>
        <v>29.414708399999981</v>
      </c>
      <c r="F210" s="153">
        <f t="shared" si="71"/>
        <v>30.005999999999997</v>
      </c>
      <c r="G210" s="153">
        <f t="shared" si="72"/>
        <v>17.646000000000001</v>
      </c>
      <c r="H210" s="153">
        <f t="shared" si="73"/>
        <v>40.008000000000003</v>
      </c>
      <c r="I210" s="153">
        <f t="shared" si="74"/>
        <v>23.528000000000002</v>
      </c>
      <c r="J210" s="40">
        <f t="shared" si="78"/>
        <v>100.02</v>
      </c>
      <c r="K210" s="40">
        <f t="shared" si="79"/>
        <v>58.82</v>
      </c>
      <c r="L210" s="40"/>
      <c r="M210" s="40"/>
      <c r="N210" s="40">
        <f t="shared" si="75"/>
        <v>60.02</v>
      </c>
      <c r="O210" s="40">
        <f t="shared" si="75"/>
        <v>35.299999999999997</v>
      </c>
      <c r="P210" s="40">
        <f t="shared" si="76"/>
        <v>80.02</v>
      </c>
      <c r="Q210" s="40">
        <f t="shared" si="77"/>
        <v>47.06</v>
      </c>
      <c r="R210" s="261"/>
      <c r="S210" s="261"/>
      <c r="T210" s="261"/>
      <c r="U210" s="261"/>
      <c r="V210" s="261"/>
      <c r="W210" s="261"/>
      <c r="Y210" s="260"/>
      <c r="Z210" s="260"/>
      <c r="AA210" s="260"/>
      <c r="AB210" s="260"/>
      <c r="AC210" s="260"/>
      <c r="AD210" s="260"/>
      <c r="AF210" s="263" t="e">
        <f t="shared" si="64"/>
        <v>#DIV/0!</v>
      </c>
      <c r="AG210" s="263" t="e">
        <f t="shared" si="65"/>
        <v>#DIV/0!</v>
      </c>
      <c r="AH210" s="263" t="e">
        <f t="shared" si="66"/>
        <v>#DIV/0!</v>
      </c>
      <c r="AI210" s="263" t="e">
        <f t="shared" si="67"/>
        <v>#DIV/0!</v>
      </c>
      <c r="AJ210" s="263" t="e">
        <f t="shared" si="68"/>
        <v>#DIV/0!</v>
      </c>
      <c r="AK210" s="263" t="e">
        <f t="shared" si="69"/>
        <v>#DIV/0!</v>
      </c>
    </row>
    <row r="211" spans="1:37">
      <c r="A211" s="4">
        <v>205</v>
      </c>
      <c r="B211" s="152">
        <f t="shared" si="70"/>
        <v>50.054244779999962</v>
      </c>
      <c r="C211" s="3">
        <f>'degressie en km-tarief'!C211</f>
        <v>29.44367339999998</v>
      </c>
      <c r="F211" s="153">
        <f t="shared" si="71"/>
        <v>30.029999999999998</v>
      </c>
      <c r="G211" s="153">
        <f t="shared" si="72"/>
        <v>17.664000000000001</v>
      </c>
      <c r="H211" s="153">
        <f t="shared" si="73"/>
        <v>40.04</v>
      </c>
      <c r="I211" s="153">
        <f t="shared" si="74"/>
        <v>23.552000000000003</v>
      </c>
      <c r="J211" s="40">
        <f t="shared" si="78"/>
        <v>100.1</v>
      </c>
      <c r="K211" s="40">
        <f t="shared" si="79"/>
        <v>58.88</v>
      </c>
      <c r="L211" s="40"/>
      <c r="M211" s="40"/>
      <c r="N211" s="40">
        <f t="shared" si="75"/>
        <v>60.06</v>
      </c>
      <c r="O211" s="40">
        <f t="shared" si="75"/>
        <v>35.32</v>
      </c>
      <c r="P211" s="40">
        <f t="shared" si="76"/>
        <v>80.08</v>
      </c>
      <c r="Q211" s="40">
        <f t="shared" si="77"/>
        <v>47.1</v>
      </c>
      <c r="R211" s="261"/>
      <c r="S211" s="261"/>
      <c r="T211" s="261"/>
      <c r="U211" s="261"/>
      <c r="V211" s="261"/>
      <c r="W211" s="261"/>
      <c r="Y211" s="260"/>
      <c r="Z211" s="260"/>
      <c r="AA211" s="260"/>
      <c r="AB211" s="260"/>
      <c r="AC211" s="260"/>
      <c r="AD211" s="260"/>
      <c r="AF211" s="263" t="e">
        <f t="shared" si="64"/>
        <v>#DIV/0!</v>
      </c>
      <c r="AG211" s="263" t="e">
        <f t="shared" si="65"/>
        <v>#DIV/0!</v>
      </c>
      <c r="AH211" s="263" t="e">
        <f t="shared" si="66"/>
        <v>#DIV/0!</v>
      </c>
      <c r="AI211" s="263" t="e">
        <f t="shared" si="67"/>
        <v>#DIV/0!</v>
      </c>
      <c r="AJ211" s="263" t="e">
        <f t="shared" si="68"/>
        <v>#DIV/0!</v>
      </c>
      <c r="AK211" s="263" t="e">
        <f t="shared" si="69"/>
        <v>#DIV/0!</v>
      </c>
    </row>
    <row r="212" spans="1:37">
      <c r="A212" s="4">
        <v>206</v>
      </c>
      <c r="B212" s="152">
        <f t="shared" si="70"/>
        <v>50.103485279999965</v>
      </c>
      <c r="C212" s="3">
        <f>'degressie en km-tarief'!C212</f>
        <v>29.47263839999998</v>
      </c>
      <c r="F212" s="153">
        <f t="shared" si="71"/>
        <v>30.06</v>
      </c>
      <c r="G212" s="153">
        <f t="shared" si="72"/>
        <v>17.681999999999999</v>
      </c>
      <c r="H212" s="153">
        <f t="shared" si="73"/>
        <v>40.080000000000005</v>
      </c>
      <c r="I212" s="153">
        <f t="shared" si="74"/>
        <v>23.576000000000001</v>
      </c>
      <c r="J212" s="40">
        <f t="shared" si="78"/>
        <v>100.2</v>
      </c>
      <c r="K212" s="40">
        <f t="shared" si="79"/>
        <v>58.94</v>
      </c>
      <c r="L212" s="40"/>
      <c r="M212" s="40"/>
      <c r="N212" s="40">
        <f t="shared" si="75"/>
        <v>60.12</v>
      </c>
      <c r="O212" s="40">
        <f t="shared" si="75"/>
        <v>35.36</v>
      </c>
      <c r="P212" s="40">
        <f t="shared" si="76"/>
        <v>80.16</v>
      </c>
      <c r="Q212" s="40">
        <f t="shared" si="77"/>
        <v>47.16</v>
      </c>
      <c r="R212" s="261"/>
      <c r="S212" s="261"/>
      <c r="T212" s="261"/>
      <c r="U212" s="261"/>
      <c r="V212" s="261"/>
      <c r="W212" s="261"/>
      <c r="Y212" s="260"/>
      <c r="Z212" s="260"/>
      <c r="AA212" s="260"/>
      <c r="AB212" s="260"/>
      <c r="AC212" s="260"/>
      <c r="AD212" s="260"/>
      <c r="AF212" s="263" t="e">
        <f t="shared" si="64"/>
        <v>#DIV/0!</v>
      </c>
      <c r="AG212" s="263" t="e">
        <f t="shared" si="65"/>
        <v>#DIV/0!</v>
      </c>
      <c r="AH212" s="263" t="e">
        <f t="shared" si="66"/>
        <v>#DIV/0!</v>
      </c>
      <c r="AI212" s="263" t="e">
        <f t="shared" si="67"/>
        <v>#DIV/0!</v>
      </c>
      <c r="AJ212" s="263" t="e">
        <f t="shared" si="68"/>
        <v>#DIV/0!</v>
      </c>
      <c r="AK212" s="263" t="e">
        <f t="shared" si="69"/>
        <v>#DIV/0!</v>
      </c>
    </row>
    <row r="213" spans="1:37">
      <c r="A213" s="4">
        <v>207</v>
      </c>
      <c r="B213" s="152">
        <f t="shared" si="70"/>
        <v>50.152725779999962</v>
      </c>
      <c r="C213" s="3">
        <f>'degressie en km-tarief'!C213</f>
        <v>29.501603399999979</v>
      </c>
      <c r="F213" s="153">
        <f t="shared" si="71"/>
        <v>30.089999999999996</v>
      </c>
      <c r="G213" s="153">
        <f t="shared" si="72"/>
        <v>17.7</v>
      </c>
      <c r="H213" s="153">
        <f t="shared" si="73"/>
        <v>40.120000000000005</v>
      </c>
      <c r="I213" s="153">
        <f t="shared" si="74"/>
        <v>23.6</v>
      </c>
      <c r="J213" s="40">
        <f t="shared" si="78"/>
        <v>100.3</v>
      </c>
      <c r="K213" s="40">
        <f t="shared" si="79"/>
        <v>59</v>
      </c>
      <c r="L213" s="40"/>
      <c r="M213" s="40"/>
      <c r="N213" s="40">
        <f t="shared" si="75"/>
        <v>60.18</v>
      </c>
      <c r="O213" s="40">
        <f t="shared" si="75"/>
        <v>35.4</v>
      </c>
      <c r="P213" s="40">
        <f t="shared" si="76"/>
        <v>80.239999999999995</v>
      </c>
      <c r="Q213" s="40">
        <f t="shared" si="77"/>
        <v>47.2</v>
      </c>
      <c r="R213" s="261"/>
      <c r="S213" s="261"/>
      <c r="T213" s="261"/>
      <c r="U213" s="261"/>
      <c r="V213" s="261"/>
      <c r="W213" s="261"/>
      <c r="Y213" s="260"/>
      <c r="Z213" s="260"/>
      <c r="AA213" s="260"/>
      <c r="AB213" s="260"/>
      <c r="AC213" s="260"/>
      <c r="AD213" s="260"/>
      <c r="AF213" s="263" t="e">
        <f t="shared" si="64"/>
        <v>#DIV/0!</v>
      </c>
      <c r="AG213" s="263" t="e">
        <f t="shared" si="65"/>
        <v>#DIV/0!</v>
      </c>
      <c r="AH213" s="263" t="e">
        <f t="shared" si="66"/>
        <v>#DIV/0!</v>
      </c>
      <c r="AI213" s="263" t="e">
        <f t="shared" si="67"/>
        <v>#DIV/0!</v>
      </c>
      <c r="AJ213" s="263" t="e">
        <f t="shared" si="68"/>
        <v>#DIV/0!</v>
      </c>
      <c r="AK213" s="263" t="e">
        <f t="shared" si="69"/>
        <v>#DIV/0!</v>
      </c>
    </row>
    <row r="214" spans="1:37">
      <c r="A214" s="4">
        <v>208</v>
      </c>
      <c r="B214" s="152">
        <f t="shared" si="70"/>
        <v>50.201966279999965</v>
      </c>
      <c r="C214" s="3">
        <f>'degressie en km-tarief'!C214</f>
        <v>29.530568399999979</v>
      </c>
      <c r="F214" s="153">
        <f t="shared" si="71"/>
        <v>30.12</v>
      </c>
      <c r="G214" s="153">
        <f t="shared" si="72"/>
        <v>17.718</v>
      </c>
      <c r="H214" s="153">
        <f t="shared" si="73"/>
        <v>40.160000000000004</v>
      </c>
      <c r="I214" s="153">
        <f t="shared" si="74"/>
        <v>23.624000000000002</v>
      </c>
      <c r="J214" s="40">
        <f t="shared" si="78"/>
        <v>100.4</v>
      </c>
      <c r="K214" s="40">
        <f t="shared" si="79"/>
        <v>59.06</v>
      </c>
      <c r="L214" s="40"/>
      <c r="M214" s="40"/>
      <c r="N214" s="40">
        <f t="shared" si="75"/>
        <v>60.24</v>
      </c>
      <c r="O214" s="40">
        <f t="shared" si="75"/>
        <v>35.44</v>
      </c>
      <c r="P214" s="40">
        <f t="shared" si="76"/>
        <v>80.319999999999993</v>
      </c>
      <c r="Q214" s="40">
        <f t="shared" si="77"/>
        <v>47.24</v>
      </c>
      <c r="R214" s="261"/>
      <c r="S214" s="261"/>
      <c r="T214" s="261"/>
      <c r="U214" s="261"/>
      <c r="V214" s="261"/>
      <c r="W214" s="261"/>
      <c r="Y214" s="260"/>
      <c r="Z214" s="260"/>
      <c r="AA214" s="260"/>
      <c r="AB214" s="260"/>
      <c r="AC214" s="260"/>
      <c r="AD214" s="260"/>
      <c r="AF214" s="263" t="e">
        <f t="shared" si="64"/>
        <v>#DIV/0!</v>
      </c>
      <c r="AG214" s="263" t="e">
        <f t="shared" si="65"/>
        <v>#DIV/0!</v>
      </c>
      <c r="AH214" s="263" t="e">
        <f t="shared" si="66"/>
        <v>#DIV/0!</v>
      </c>
      <c r="AI214" s="263" t="e">
        <f t="shared" si="67"/>
        <v>#DIV/0!</v>
      </c>
      <c r="AJ214" s="263" t="e">
        <f t="shared" si="68"/>
        <v>#DIV/0!</v>
      </c>
      <c r="AK214" s="263" t="e">
        <f t="shared" si="69"/>
        <v>#DIV/0!</v>
      </c>
    </row>
    <row r="215" spans="1:37">
      <c r="A215" s="4">
        <v>209</v>
      </c>
      <c r="B215" s="152">
        <f t="shared" si="70"/>
        <v>50.251206779999961</v>
      </c>
      <c r="C215" s="3">
        <f>'degressie en km-tarief'!C215</f>
        <v>29.559533399999978</v>
      </c>
      <c r="F215" s="153">
        <f t="shared" si="71"/>
        <v>30.15</v>
      </c>
      <c r="G215" s="153">
        <f t="shared" si="72"/>
        <v>17.735999999999997</v>
      </c>
      <c r="H215" s="153">
        <f t="shared" si="73"/>
        <v>40.200000000000003</v>
      </c>
      <c r="I215" s="153">
        <f t="shared" si="74"/>
        <v>23.648</v>
      </c>
      <c r="J215" s="40">
        <f t="shared" si="78"/>
        <v>100.5</v>
      </c>
      <c r="K215" s="40">
        <f t="shared" si="79"/>
        <v>59.12</v>
      </c>
      <c r="L215" s="40"/>
      <c r="M215" s="40"/>
      <c r="N215" s="40">
        <f t="shared" si="75"/>
        <v>60.3</v>
      </c>
      <c r="O215" s="40">
        <f t="shared" si="75"/>
        <v>35.479999999999997</v>
      </c>
      <c r="P215" s="40">
        <f t="shared" si="76"/>
        <v>80.400000000000006</v>
      </c>
      <c r="Q215" s="40">
        <f t="shared" si="77"/>
        <v>47.3</v>
      </c>
      <c r="R215" s="261"/>
      <c r="S215" s="261"/>
      <c r="T215" s="261"/>
      <c r="U215" s="261"/>
      <c r="V215" s="261"/>
      <c r="W215" s="261"/>
      <c r="Y215" s="260"/>
      <c r="Z215" s="260"/>
      <c r="AA215" s="260"/>
      <c r="AB215" s="260"/>
      <c r="AC215" s="260"/>
      <c r="AD215" s="260"/>
      <c r="AF215" s="263" t="e">
        <f t="shared" si="64"/>
        <v>#DIV/0!</v>
      </c>
      <c r="AG215" s="263" t="e">
        <f t="shared" si="65"/>
        <v>#DIV/0!</v>
      </c>
      <c r="AH215" s="263" t="e">
        <f t="shared" si="66"/>
        <v>#DIV/0!</v>
      </c>
      <c r="AI215" s="263" t="e">
        <f t="shared" si="67"/>
        <v>#DIV/0!</v>
      </c>
      <c r="AJ215" s="263" t="e">
        <f t="shared" si="68"/>
        <v>#DIV/0!</v>
      </c>
      <c r="AK215" s="263" t="e">
        <f t="shared" si="69"/>
        <v>#DIV/0!</v>
      </c>
    </row>
    <row r="216" spans="1:37">
      <c r="A216" s="4">
        <v>210</v>
      </c>
      <c r="B216" s="152">
        <f t="shared" si="70"/>
        <v>50.300447279999958</v>
      </c>
      <c r="C216" s="3">
        <f>'degressie en km-tarief'!C216</f>
        <v>29.588498399999978</v>
      </c>
      <c r="F216" s="153">
        <f t="shared" si="71"/>
        <v>30.179999999999996</v>
      </c>
      <c r="G216" s="153">
        <f t="shared" si="72"/>
        <v>17.753999999999998</v>
      </c>
      <c r="H216" s="153">
        <f t="shared" si="73"/>
        <v>40.24</v>
      </c>
      <c r="I216" s="153">
        <f t="shared" si="74"/>
        <v>23.672000000000001</v>
      </c>
      <c r="J216" s="40">
        <f t="shared" si="78"/>
        <v>100.6</v>
      </c>
      <c r="K216" s="40">
        <f t="shared" si="79"/>
        <v>59.18</v>
      </c>
      <c r="L216" s="40"/>
      <c r="M216" s="40"/>
      <c r="N216" s="40">
        <f t="shared" si="75"/>
        <v>60.36</v>
      </c>
      <c r="O216" s="40">
        <f t="shared" si="75"/>
        <v>35.5</v>
      </c>
      <c r="P216" s="40">
        <f t="shared" si="76"/>
        <v>80.48</v>
      </c>
      <c r="Q216" s="40">
        <f t="shared" si="77"/>
        <v>47.34</v>
      </c>
      <c r="R216" s="261"/>
      <c r="S216" s="261"/>
      <c r="T216" s="261"/>
      <c r="U216" s="261"/>
      <c r="V216" s="261"/>
      <c r="W216" s="261"/>
      <c r="Y216" s="260"/>
      <c r="Z216" s="260"/>
      <c r="AA216" s="260"/>
      <c r="AB216" s="260"/>
      <c r="AC216" s="260"/>
      <c r="AD216" s="260"/>
      <c r="AF216" s="263" t="e">
        <f t="shared" si="64"/>
        <v>#DIV/0!</v>
      </c>
      <c r="AG216" s="263" t="e">
        <f t="shared" si="65"/>
        <v>#DIV/0!</v>
      </c>
      <c r="AH216" s="263" t="e">
        <f t="shared" si="66"/>
        <v>#DIV/0!</v>
      </c>
      <c r="AI216" s="263" t="e">
        <f t="shared" si="67"/>
        <v>#DIV/0!</v>
      </c>
      <c r="AJ216" s="263" t="e">
        <f t="shared" si="68"/>
        <v>#DIV/0!</v>
      </c>
      <c r="AK216" s="263" t="e">
        <f t="shared" si="69"/>
        <v>#DIV/0!</v>
      </c>
    </row>
    <row r="217" spans="1:37">
      <c r="A217" s="4">
        <v>211</v>
      </c>
      <c r="B217" s="152">
        <f t="shared" si="70"/>
        <v>50.349687779999961</v>
      </c>
      <c r="C217" s="3">
        <f>'degressie en km-tarief'!C217</f>
        <v>29.617463399999977</v>
      </c>
      <c r="F217" s="153">
        <f t="shared" si="71"/>
        <v>30.21</v>
      </c>
      <c r="G217" s="153">
        <f t="shared" si="72"/>
        <v>17.771999999999998</v>
      </c>
      <c r="H217" s="153">
        <f t="shared" si="73"/>
        <v>40.28</v>
      </c>
      <c r="I217" s="153">
        <f t="shared" si="74"/>
        <v>23.696000000000002</v>
      </c>
      <c r="J217" s="40">
        <f t="shared" si="78"/>
        <v>100.7</v>
      </c>
      <c r="K217" s="40">
        <f t="shared" si="79"/>
        <v>59.24</v>
      </c>
      <c r="L217" s="40"/>
      <c r="M217" s="40"/>
      <c r="N217" s="40">
        <f t="shared" si="75"/>
        <v>60.42</v>
      </c>
      <c r="O217" s="40">
        <f t="shared" si="75"/>
        <v>35.54</v>
      </c>
      <c r="P217" s="40">
        <f t="shared" si="76"/>
        <v>80.56</v>
      </c>
      <c r="Q217" s="40">
        <f t="shared" si="77"/>
        <v>47.4</v>
      </c>
      <c r="R217" s="261"/>
      <c r="S217" s="261"/>
      <c r="T217" s="261"/>
      <c r="U217" s="261"/>
      <c r="V217" s="261"/>
      <c r="W217" s="261"/>
      <c r="Y217" s="260"/>
      <c r="Z217" s="260"/>
      <c r="AA217" s="260"/>
      <c r="AB217" s="260"/>
      <c r="AC217" s="260"/>
      <c r="AD217" s="260"/>
      <c r="AF217" s="263" t="e">
        <f t="shared" si="64"/>
        <v>#DIV/0!</v>
      </c>
      <c r="AG217" s="263" t="e">
        <f t="shared" si="65"/>
        <v>#DIV/0!</v>
      </c>
      <c r="AH217" s="263" t="e">
        <f t="shared" si="66"/>
        <v>#DIV/0!</v>
      </c>
      <c r="AI217" s="263" t="e">
        <f t="shared" si="67"/>
        <v>#DIV/0!</v>
      </c>
      <c r="AJ217" s="263" t="e">
        <f t="shared" si="68"/>
        <v>#DIV/0!</v>
      </c>
      <c r="AK217" s="263" t="e">
        <f t="shared" si="69"/>
        <v>#DIV/0!</v>
      </c>
    </row>
    <row r="218" spans="1:37">
      <c r="A218" s="4">
        <v>212</v>
      </c>
      <c r="B218" s="152">
        <f t="shared" si="70"/>
        <v>50.398928279999957</v>
      </c>
      <c r="C218" s="3">
        <f>'degressie en km-tarief'!C218</f>
        <v>29.646428399999976</v>
      </c>
      <c r="F218" s="153">
        <f t="shared" si="71"/>
        <v>30.24</v>
      </c>
      <c r="G218" s="153">
        <f t="shared" si="72"/>
        <v>17.79</v>
      </c>
      <c r="H218" s="153">
        <f t="shared" si="73"/>
        <v>40.32</v>
      </c>
      <c r="I218" s="153">
        <f t="shared" si="74"/>
        <v>23.72</v>
      </c>
      <c r="J218" s="40">
        <f t="shared" si="78"/>
        <v>100.8</v>
      </c>
      <c r="K218" s="40">
        <f t="shared" si="79"/>
        <v>59.3</v>
      </c>
      <c r="L218" s="40"/>
      <c r="M218" s="40"/>
      <c r="N218" s="40">
        <f t="shared" si="75"/>
        <v>60.48</v>
      </c>
      <c r="O218" s="40">
        <f t="shared" si="75"/>
        <v>35.58</v>
      </c>
      <c r="P218" s="40">
        <f t="shared" si="76"/>
        <v>80.64</v>
      </c>
      <c r="Q218" s="40">
        <f t="shared" si="77"/>
        <v>47.44</v>
      </c>
      <c r="R218" s="261"/>
      <c r="S218" s="261"/>
      <c r="T218" s="261"/>
      <c r="U218" s="261"/>
      <c r="V218" s="261"/>
      <c r="W218" s="261"/>
      <c r="Y218" s="260"/>
      <c r="Z218" s="260"/>
      <c r="AA218" s="260"/>
      <c r="AB218" s="260"/>
      <c r="AC218" s="260"/>
      <c r="AD218" s="260"/>
      <c r="AF218" s="263" t="e">
        <f t="shared" si="64"/>
        <v>#DIV/0!</v>
      </c>
      <c r="AG218" s="263" t="e">
        <f t="shared" si="65"/>
        <v>#DIV/0!</v>
      </c>
      <c r="AH218" s="263" t="e">
        <f t="shared" si="66"/>
        <v>#DIV/0!</v>
      </c>
      <c r="AI218" s="263" t="e">
        <f t="shared" si="67"/>
        <v>#DIV/0!</v>
      </c>
      <c r="AJ218" s="263" t="e">
        <f t="shared" si="68"/>
        <v>#DIV/0!</v>
      </c>
      <c r="AK218" s="263" t="e">
        <f t="shared" si="69"/>
        <v>#DIV/0!</v>
      </c>
    </row>
    <row r="219" spans="1:37">
      <c r="A219" s="4">
        <v>213</v>
      </c>
      <c r="B219" s="152">
        <f t="shared" si="70"/>
        <v>50.448168779999961</v>
      </c>
      <c r="C219" s="3">
        <f>'degressie en km-tarief'!C219</f>
        <v>29.675393399999976</v>
      </c>
      <c r="F219" s="153">
        <f t="shared" si="71"/>
        <v>30.27</v>
      </c>
      <c r="G219" s="153">
        <f t="shared" si="72"/>
        <v>17.808</v>
      </c>
      <c r="H219" s="153">
        <f t="shared" si="73"/>
        <v>40.360000000000007</v>
      </c>
      <c r="I219" s="153">
        <f t="shared" si="74"/>
        <v>23.744</v>
      </c>
      <c r="J219" s="40">
        <f t="shared" si="78"/>
        <v>100.9</v>
      </c>
      <c r="K219" s="40">
        <f t="shared" si="79"/>
        <v>59.36</v>
      </c>
      <c r="L219" s="40"/>
      <c r="M219" s="40"/>
      <c r="N219" s="40">
        <f t="shared" si="75"/>
        <v>60.54</v>
      </c>
      <c r="O219" s="40">
        <f t="shared" si="75"/>
        <v>35.619999999999997</v>
      </c>
      <c r="P219" s="40">
        <f t="shared" si="76"/>
        <v>80.72</v>
      </c>
      <c r="Q219" s="40">
        <f t="shared" si="77"/>
        <v>47.48</v>
      </c>
      <c r="R219" s="261"/>
      <c r="S219" s="261"/>
      <c r="T219" s="261"/>
      <c r="U219" s="261"/>
      <c r="V219" s="261"/>
      <c r="W219" s="261"/>
      <c r="Y219" s="260"/>
      <c r="Z219" s="260"/>
      <c r="AA219" s="260"/>
      <c r="AB219" s="260"/>
      <c r="AC219" s="260"/>
      <c r="AD219" s="260"/>
      <c r="AF219" s="263" t="e">
        <f t="shared" si="64"/>
        <v>#DIV/0!</v>
      </c>
      <c r="AG219" s="263" t="e">
        <f t="shared" si="65"/>
        <v>#DIV/0!</v>
      </c>
      <c r="AH219" s="263" t="e">
        <f t="shared" si="66"/>
        <v>#DIV/0!</v>
      </c>
      <c r="AI219" s="263" t="e">
        <f t="shared" si="67"/>
        <v>#DIV/0!</v>
      </c>
      <c r="AJ219" s="263" t="e">
        <f t="shared" si="68"/>
        <v>#DIV/0!</v>
      </c>
      <c r="AK219" s="263" t="e">
        <f t="shared" si="69"/>
        <v>#DIV/0!</v>
      </c>
    </row>
    <row r="220" spans="1:37">
      <c r="A220" s="4">
        <v>214</v>
      </c>
      <c r="B220" s="152">
        <f t="shared" si="70"/>
        <v>50.497409279999957</v>
      </c>
      <c r="C220" s="3">
        <f>'degressie en km-tarief'!C220</f>
        <v>29.704358399999975</v>
      </c>
      <c r="F220" s="153">
        <f t="shared" si="71"/>
        <v>30.299999999999997</v>
      </c>
      <c r="G220" s="153">
        <f t="shared" si="72"/>
        <v>17.82</v>
      </c>
      <c r="H220" s="153">
        <f t="shared" si="73"/>
        <v>40.400000000000006</v>
      </c>
      <c r="I220" s="153">
        <f t="shared" si="74"/>
        <v>23.76</v>
      </c>
      <c r="J220" s="40">
        <f t="shared" si="78"/>
        <v>101</v>
      </c>
      <c r="K220" s="40">
        <f t="shared" si="79"/>
        <v>59.4</v>
      </c>
      <c r="L220" s="40"/>
      <c r="M220" s="40"/>
      <c r="N220" s="40">
        <f t="shared" si="75"/>
        <v>60.6</v>
      </c>
      <c r="O220" s="40">
        <f t="shared" si="75"/>
        <v>35.64</v>
      </c>
      <c r="P220" s="40">
        <f t="shared" si="76"/>
        <v>80.8</v>
      </c>
      <c r="Q220" s="40">
        <f t="shared" si="77"/>
        <v>47.52</v>
      </c>
      <c r="R220" s="261"/>
      <c r="S220" s="261"/>
      <c r="T220" s="261"/>
      <c r="U220" s="261"/>
      <c r="V220" s="261"/>
      <c r="W220" s="261"/>
      <c r="Y220" s="260"/>
      <c r="Z220" s="260"/>
      <c r="AA220" s="260"/>
      <c r="AB220" s="260"/>
      <c r="AC220" s="260"/>
      <c r="AD220" s="260"/>
      <c r="AF220" s="263" t="e">
        <f t="shared" si="64"/>
        <v>#DIV/0!</v>
      </c>
      <c r="AG220" s="263" t="e">
        <f t="shared" si="65"/>
        <v>#DIV/0!</v>
      </c>
      <c r="AH220" s="263" t="e">
        <f t="shared" si="66"/>
        <v>#DIV/0!</v>
      </c>
      <c r="AI220" s="263" t="e">
        <f t="shared" si="67"/>
        <v>#DIV/0!</v>
      </c>
      <c r="AJ220" s="263" t="e">
        <f t="shared" si="68"/>
        <v>#DIV/0!</v>
      </c>
      <c r="AK220" s="263" t="e">
        <f t="shared" si="69"/>
        <v>#DIV/0!</v>
      </c>
    </row>
    <row r="221" spans="1:37">
      <c r="A221" s="4">
        <v>215</v>
      </c>
      <c r="B221" s="152">
        <f t="shared" si="70"/>
        <v>50.546649779999953</v>
      </c>
      <c r="C221" s="3">
        <f>'degressie en km-tarief'!C221</f>
        <v>29.733323399999975</v>
      </c>
      <c r="F221" s="153">
        <f t="shared" si="71"/>
        <v>30.33</v>
      </c>
      <c r="G221" s="153">
        <f t="shared" si="72"/>
        <v>17.838000000000001</v>
      </c>
      <c r="H221" s="153">
        <f t="shared" si="73"/>
        <v>40.44</v>
      </c>
      <c r="I221" s="153">
        <f t="shared" si="74"/>
        <v>23.784000000000002</v>
      </c>
      <c r="J221" s="40">
        <f t="shared" si="78"/>
        <v>101.1</v>
      </c>
      <c r="K221" s="40">
        <f t="shared" si="79"/>
        <v>59.46</v>
      </c>
      <c r="L221" s="40"/>
      <c r="M221" s="40"/>
      <c r="N221" s="40">
        <f t="shared" si="75"/>
        <v>60.66</v>
      </c>
      <c r="O221" s="40">
        <f t="shared" si="75"/>
        <v>35.68</v>
      </c>
      <c r="P221" s="40">
        <f t="shared" si="76"/>
        <v>80.88</v>
      </c>
      <c r="Q221" s="40">
        <f t="shared" si="77"/>
        <v>47.56</v>
      </c>
      <c r="R221" s="261"/>
      <c r="S221" s="261"/>
      <c r="T221" s="261"/>
      <c r="U221" s="261"/>
      <c r="V221" s="261"/>
      <c r="W221" s="261"/>
      <c r="Y221" s="260"/>
      <c r="Z221" s="260"/>
      <c r="AA221" s="260"/>
      <c r="AB221" s="260"/>
      <c r="AC221" s="260"/>
      <c r="AD221" s="260"/>
      <c r="AF221" s="263" t="e">
        <f t="shared" si="64"/>
        <v>#DIV/0!</v>
      </c>
      <c r="AG221" s="263" t="e">
        <f t="shared" si="65"/>
        <v>#DIV/0!</v>
      </c>
      <c r="AH221" s="263" t="e">
        <f t="shared" si="66"/>
        <v>#DIV/0!</v>
      </c>
      <c r="AI221" s="263" t="e">
        <f t="shared" si="67"/>
        <v>#DIV/0!</v>
      </c>
      <c r="AJ221" s="263" t="e">
        <f t="shared" si="68"/>
        <v>#DIV/0!</v>
      </c>
      <c r="AK221" s="263" t="e">
        <f t="shared" si="69"/>
        <v>#DIV/0!</v>
      </c>
    </row>
    <row r="222" spans="1:37">
      <c r="A222" s="4">
        <v>216</v>
      </c>
      <c r="B222" s="152">
        <f>C222*1.7</f>
        <v>50.595890279999956</v>
      </c>
      <c r="C222" s="3">
        <f>'degressie en km-tarief'!C222</f>
        <v>29.762288399999974</v>
      </c>
      <c r="F222" s="153">
        <f t="shared" si="71"/>
        <v>30.36</v>
      </c>
      <c r="G222" s="153">
        <f t="shared" si="72"/>
        <v>17.856000000000002</v>
      </c>
      <c r="H222" s="153">
        <f t="shared" si="73"/>
        <v>40.480000000000004</v>
      </c>
      <c r="I222" s="153">
        <f t="shared" si="74"/>
        <v>23.808000000000003</v>
      </c>
      <c r="J222" s="40">
        <f t="shared" si="78"/>
        <v>101.2</v>
      </c>
      <c r="K222" s="40">
        <f t="shared" si="79"/>
        <v>59.52</v>
      </c>
      <c r="L222" s="40"/>
      <c r="M222" s="40"/>
      <c r="N222" s="40">
        <f t="shared" si="75"/>
        <v>60.72</v>
      </c>
      <c r="O222" s="40">
        <f t="shared" si="75"/>
        <v>35.72</v>
      </c>
      <c r="P222" s="40">
        <f t="shared" si="76"/>
        <v>80.959999999999994</v>
      </c>
      <c r="Q222" s="40">
        <f t="shared" si="77"/>
        <v>47.62</v>
      </c>
      <c r="R222" s="261"/>
      <c r="S222" s="261"/>
      <c r="T222" s="261"/>
      <c r="U222" s="261"/>
      <c r="V222" s="261"/>
      <c r="W222" s="261"/>
      <c r="Y222" s="260"/>
      <c r="Z222" s="260"/>
      <c r="AA222" s="260"/>
      <c r="AB222" s="260"/>
      <c r="AC222" s="260"/>
      <c r="AD222" s="260"/>
      <c r="AF222" s="263" t="e">
        <f t="shared" si="64"/>
        <v>#DIV/0!</v>
      </c>
      <c r="AG222" s="263" t="e">
        <f t="shared" si="65"/>
        <v>#DIV/0!</v>
      </c>
      <c r="AH222" s="263" t="e">
        <f t="shared" si="66"/>
        <v>#DIV/0!</v>
      </c>
      <c r="AI222" s="263" t="e">
        <f t="shared" si="67"/>
        <v>#DIV/0!</v>
      </c>
      <c r="AJ222" s="263" t="e">
        <f t="shared" si="68"/>
        <v>#DIV/0!</v>
      </c>
      <c r="AK222" s="263" t="e">
        <f t="shared" si="69"/>
        <v>#DIV/0!</v>
      </c>
    </row>
    <row r="223" spans="1:37">
      <c r="A223" s="4">
        <v>217</v>
      </c>
      <c r="B223" s="152">
        <f t="shared" si="70"/>
        <v>50.645130779999953</v>
      </c>
      <c r="C223" s="3">
        <f>'degressie en km-tarief'!C223</f>
        <v>29.791253399999974</v>
      </c>
      <c r="F223" s="153">
        <f t="shared" si="71"/>
        <v>30.389999999999997</v>
      </c>
      <c r="G223" s="153">
        <f t="shared" si="72"/>
        <v>17.873999999999999</v>
      </c>
      <c r="H223" s="153">
        <f t="shared" si="73"/>
        <v>40.520000000000003</v>
      </c>
      <c r="I223" s="153">
        <f t="shared" si="74"/>
        <v>23.832000000000001</v>
      </c>
      <c r="J223" s="40">
        <f t="shared" si="78"/>
        <v>101.3</v>
      </c>
      <c r="K223" s="40">
        <f t="shared" si="79"/>
        <v>59.58</v>
      </c>
      <c r="L223" s="40"/>
      <c r="M223" s="40"/>
      <c r="N223" s="40">
        <f t="shared" si="75"/>
        <v>60.78</v>
      </c>
      <c r="O223" s="40">
        <f t="shared" si="75"/>
        <v>35.74</v>
      </c>
      <c r="P223" s="40">
        <f t="shared" si="76"/>
        <v>81.040000000000006</v>
      </c>
      <c r="Q223" s="40">
        <f t="shared" si="77"/>
        <v>47.66</v>
      </c>
      <c r="R223" s="261"/>
      <c r="S223" s="261"/>
      <c r="T223" s="261"/>
      <c r="U223" s="261"/>
      <c r="V223" s="261"/>
      <c r="W223" s="261"/>
      <c r="Y223" s="260"/>
      <c r="Z223" s="260"/>
      <c r="AA223" s="260"/>
      <c r="AB223" s="260"/>
      <c r="AC223" s="260"/>
      <c r="AD223" s="260"/>
      <c r="AF223" s="263" t="e">
        <f t="shared" si="64"/>
        <v>#DIV/0!</v>
      </c>
      <c r="AG223" s="263" t="e">
        <f t="shared" si="65"/>
        <v>#DIV/0!</v>
      </c>
      <c r="AH223" s="263" t="e">
        <f t="shared" si="66"/>
        <v>#DIV/0!</v>
      </c>
      <c r="AI223" s="263" t="e">
        <f t="shared" si="67"/>
        <v>#DIV/0!</v>
      </c>
      <c r="AJ223" s="263" t="e">
        <f t="shared" si="68"/>
        <v>#DIV/0!</v>
      </c>
      <c r="AK223" s="263" t="e">
        <f t="shared" si="69"/>
        <v>#DIV/0!</v>
      </c>
    </row>
    <row r="224" spans="1:37">
      <c r="A224" s="4">
        <v>218</v>
      </c>
      <c r="B224" s="152">
        <f t="shared" si="70"/>
        <v>50.694371279999956</v>
      </c>
      <c r="C224" s="3">
        <f>'degressie en km-tarief'!C224</f>
        <v>29.820218399999973</v>
      </c>
      <c r="F224" s="153">
        <f t="shared" si="71"/>
        <v>30.413999999999998</v>
      </c>
      <c r="G224" s="153">
        <f t="shared" si="72"/>
        <v>17.891999999999999</v>
      </c>
      <c r="H224" s="153">
        <f t="shared" si="73"/>
        <v>40.552</v>
      </c>
      <c r="I224" s="153">
        <f t="shared" si="74"/>
        <v>23.856000000000002</v>
      </c>
      <c r="J224" s="40">
        <f t="shared" si="78"/>
        <v>101.38</v>
      </c>
      <c r="K224" s="40">
        <f t="shared" si="79"/>
        <v>59.64</v>
      </c>
      <c r="L224" s="40"/>
      <c r="M224" s="40"/>
      <c r="N224" s="40">
        <f t="shared" si="75"/>
        <v>60.82</v>
      </c>
      <c r="O224" s="40">
        <f t="shared" si="75"/>
        <v>35.78</v>
      </c>
      <c r="P224" s="40">
        <f t="shared" si="76"/>
        <v>81.099999999999994</v>
      </c>
      <c r="Q224" s="40">
        <f t="shared" si="77"/>
        <v>47.72</v>
      </c>
      <c r="R224" s="261"/>
      <c r="S224" s="261"/>
      <c r="T224" s="261"/>
      <c r="U224" s="261"/>
      <c r="V224" s="261"/>
      <c r="W224" s="261"/>
      <c r="Y224" s="260"/>
      <c r="Z224" s="260"/>
      <c r="AA224" s="260"/>
      <c r="AB224" s="260"/>
      <c r="AC224" s="260"/>
      <c r="AD224" s="260"/>
      <c r="AF224" s="263" t="e">
        <f t="shared" si="64"/>
        <v>#DIV/0!</v>
      </c>
      <c r="AG224" s="263" t="e">
        <f t="shared" si="65"/>
        <v>#DIV/0!</v>
      </c>
      <c r="AH224" s="263" t="e">
        <f t="shared" si="66"/>
        <v>#DIV/0!</v>
      </c>
      <c r="AI224" s="263" t="e">
        <f t="shared" si="67"/>
        <v>#DIV/0!</v>
      </c>
      <c r="AJ224" s="263" t="e">
        <f t="shared" si="68"/>
        <v>#DIV/0!</v>
      </c>
      <c r="AK224" s="263" t="e">
        <f t="shared" si="69"/>
        <v>#DIV/0!</v>
      </c>
    </row>
    <row r="225" spans="1:37">
      <c r="A225" s="4">
        <v>219</v>
      </c>
      <c r="B225" s="152">
        <f t="shared" si="70"/>
        <v>50.743611779999952</v>
      </c>
      <c r="C225" s="3">
        <f>'degressie en km-tarief'!C225</f>
        <v>29.849183399999973</v>
      </c>
      <c r="F225" s="153">
        <f t="shared" si="71"/>
        <v>30.443999999999999</v>
      </c>
      <c r="G225" s="153">
        <f t="shared" si="72"/>
        <v>17.91</v>
      </c>
      <c r="H225" s="153">
        <f t="shared" si="73"/>
        <v>40.592000000000006</v>
      </c>
      <c r="I225" s="153">
        <f t="shared" si="74"/>
        <v>23.880000000000003</v>
      </c>
      <c r="J225" s="40">
        <f t="shared" si="78"/>
        <v>101.48</v>
      </c>
      <c r="K225" s="40">
        <f t="shared" si="79"/>
        <v>59.7</v>
      </c>
      <c r="L225" s="40"/>
      <c r="M225" s="40"/>
      <c r="N225" s="40">
        <f t="shared" si="75"/>
        <v>60.88</v>
      </c>
      <c r="O225" s="40">
        <f t="shared" si="75"/>
        <v>35.82</v>
      </c>
      <c r="P225" s="40">
        <f t="shared" si="76"/>
        <v>81.180000000000007</v>
      </c>
      <c r="Q225" s="40">
        <f t="shared" si="77"/>
        <v>47.76</v>
      </c>
      <c r="R225" s="261"/>
      <c r="S225" s="261"/>
      <c r="T225" s="261"/>
      <c r="U225" s="261"/>
      <c r="V225" s="261"/>
      <c r="W225" s="261"/>
      <c r="Y225" s="260"/>
      <c r="Z225" s="260"/>
      <c r="AA225" s="260"/>
      <c r="AB225" s="260"/>
      <c r="AC225" s="260"/>
      <c r="AD225" s="260"/>
      <c r="AF225" s="263" t="e">
        <f t="shared" si="64"/>
        <v>#DIV/0!</v>
      </c>
      <c r="AG225" s="263" t="e">
        <f t="shared" si="65"/>
        <v>#DIV/0!</v>
      </c>
      <c r="AH225" s="263" t="e">
        <f t="shared" si="66"/>
        <v>#DIV/0!</v>
      </c>
      <c r="AI225" s="263" t="e">
        <f t="shared" si="67"/>
        <v>#DIV/0!</v>
      </c>
      <c r="AJ225" s="263" t="e">
        <f t="shared" si="68"/>
        <v>#DIV/0!</v>
      </c>
      <c r="AK225" s="263" t="e">
        <f t="shared" si="69"/>
        <v>#DIV/0!</v>
      </c>
    </row>
    <row r="226" spans="1:37">
      <c r="A226" s="4">
        <v>220</v>
      </c>
      <c r="B226" s="152">
        <f t="shared" si="70"/>
        <v>50.792852279999948</v>
      </c>
      <c r="C226" s="3">
        <f>'degressie en km-tarief'!C226</f>
        <v>29.878148399999972</v>
      </c>
      <c r="F226" s="153">
        <f t="shared" si="71"/>
        <v>30.473999999999997</v>
      </c>
      <c r="G226" s="153">
        <f t="shared" si="72"/>
        <v>17.927999999999997</v>
      </c>
      <c r="H226" s="153">
        <f t="shared" si="73"/>
        <v>40.632000000000005</v>
      </c>
      <c r="I226" s="153">
        <f t="shared" si="74"/>
        <v>23.904</v>
      </c>
      <c r="J226" s="40">
        <f t="shared" si="78"/>
        <v>101.58</v>
      </c>
      <c r="K226" s="40">
        <f t="shared" si="79"/>
        <v>59.76</v>
      </c>
      <c r="L226" s="40"/>
      <c r="M226" s="40"/>
      <c r="N226" s="40">
        <f t="shared" si="75"/>
        <v>60.94</v>
      </c>
      <c r="O226" s="40">
        <f t="shared" si="75"/>
        <v>35.86</v>
      </c>
      <c r="P226" s="40">
        <f t="shared" si="76"/>
        <v>81.260000000000005</v>
      </c>
      <c r="Q226" s="40">
        <f t="shared" si="77"/>
        <v>47.8</v>
      </c>
      <c r="R226" s="261"/>
      <c r="S226" s="261"/>
      <c r="T226" s="261"/>
      <c r="U226" s="261"/>
      <c r="V226" s="261"/>
      <c r="W226" s="261"/>
      <c r="Y226" s="260"/>
      <c r="Z226" s="260"/>
      <c r="AA226" s="260"/>
      <c r="AB226" s="260"/>
      <c r="AC226" s="260"/>
      <c r="AD226" s="260"/>
      <c r="AF226" s="263" t="e">
        <f t="shared" si="64"/>
        <v>#DIV/0!</v>
      </c>
      <c r="AG226" s="263" t="e">
        <f t="shared" si="65"/>
        <v>#DIV/0!</v>
      </c>
      <c r="AH226" s="263" t="e">
        <f t="shared" si="66"/>
        <v>#DIV/0!</v>
      </c>
      <c r="AI226" s="263" t="e">
        <f t="shared" si="67"/>
        <v>#DIV/0!</v>
      </c>
      <c r="AJ226" s="263" t="e">
        <f t="shared" si="68"/>
        <v>#DIV/0!</v>
      </c>
      <c r="AK226" s="263" t="e">
        <f t="shared" si="69"/>
        <v>#DIV/0!</v>
      </c>
    </row>
    <row r="227" spans="1:37">
      <c r="A227" s="4">
        <v>221</v>
      </c>
      <c r="B227" s="152">
        <f t="shared" si="70"/>
        <v>50.842092779999952</v>
      </c>
      <c r="C227" s="3">
        <f>'degressie en km-tarief'!C227</f>
        <v>29.907113399999972</v>
      </c>
      <c r="F227" s="153">
        <f t="shared" si="71"/>
        <v>30.504000000000001</v>
      </c>
      <c r="G227" s="153">
        <f t="shared" si="72"/>
        <v>17.945999999999998</v>
      </c>
      <c r="H227" s="153">
        <f t="shared" si="73"/>
        <v>40.672000000000004</v>
      </c>
      <c r="I227" s="153">
        <f t="shared" si="74"/>
        <v>23.928000000000001</v>
      </c>
      <c r="J227" s="40">
        <f t="shared" si="78"/>
        <v>101.68</v>
      </c>
      <c r="K227" s="40">
        <f t="shared" si="79"/>
        <v>59.82</v>
      </c>
      <c r="L227" s="40"/>
      <c r="M227" s="40"/>
      <c r="N227" s="40">
        <f t="shared" si="75"/>
        <v>61</v>
      </c>
      <c r="O227" s="40">
        <f t="shared" si="75"/>
        <v>35.9</v>
      </c>
      <c r="P227" s="40">
        <f t="shared" si="76"/>
        <v>81.34</v>
      </c>
      <c r="Q227" s="40">
        <f t="shared" si="77"/>
        <v>47.86</v>
      </c>
      <c r="R227" s="261"/>
      <c r="S227" s="261"/>
      <c r="T227" s="261"/>
      <c r="U227" s="261"/>
      <c r="V227" s="261"/>
      <c r="W227" s="261"/>
      <c r="Y227" s="260"/>
      <c r="Z227" s="260"/>
      <c r="AA227" s="260"/>
      <c r="AB227" s="260"/>
      <c r="AC227" s="260"/>
      <c r="AD227" s="260"/>
      <c r="AF227" s="263" t="e">
        <f t="shared" si="64"/>
        <v>#DIV/0!</v>
      </c>
      <c r="AG227" s="263" t="e">
        <f t="shared" si="65"/>
        <v>#DIV/0!</v>
      </c>
      <c r="AH227" s="263" t="e">
        <f t="shared" si="66"/>
        <v>#DIV/0!</v>
      </c>
      <c r="AI227" s="263" t="e">
        <f t="shared" si="67"/>
        <v>#DIV/0!</v>
      </c>
      <c r="AJ227" s="263" t="e">
        <f t="shared" si="68"/>
        <v>#DIV/0!</v>
      </c>
      <c r="AK227" s="263" t="e">
        <f t="shared" si="69"/>
        <v>#DIV/0!</v>
      </c>
    </row>
    <row r="228" spans="1:37">
      <c r="A228" s="4">
        <v>222</v>
      </c>
      <c r="B228" s="152">
        <f t="shared" si="70"/>
        <v>50.891333279999948</v>
      </c>
      <c r="C228" s="3">
        <f>'degressie en km-tarief'!C228</f>
        <v>29.936078399999971</v>
      </c>
      <c r="F228" s="153">
        <f t="shared" si="71"/>
        <v>30.533999999999999</v>
      </c>
      <c r="G228" s="153">
        <f t="shared" si="72"/>
        <v>17.963999999999999</v>
      </c>
      <c r="H228" s="153">
        <f t="shared" si="73"/>
        <v>40.712000000000003</v>
      </c>
      <c r="I228" s="153">
        <f t="shared" si="74"/>
        <v>23.952000000000002</v>
      </c>
      <c r="J228" s="40">
        <f t="shared" si="78"/>
        <v>101.78</v>
      </c>
      <c r="K228" s="40">
        <f t="shared" si="79"/>
        <v>59.88</v>
      </c>
      <c r="L228" s="40"/>
      <c r="M228" s="40"/>
      <c r="N228" s="40">
        <f t="shared" si="75"/>
        <v>61.06</v>
      </c>
      <c r="O228" s="40">
        <f t="shared" si="75"/>
        <v>35.92</v>
      </c>
      <c r="P228" s="40">
        <f t="shared" si="76"/>
        <v>81.42</v>
      </c>
      <c r="Q228" s="40">
        <f t="shared" si="77"/>
        <v>47.9</v>
      </c>
      <c r="R228" s="261"/>
      <c r="S228" s="261"/>
      <c r="T228" s="261"/>
      <c r="U228" s="261"/>
      <c r="V228" s="261"/>
      <c r="W228" s="261"/>
      <c r="Y228" s="260"/>
      <c r="Z228" s="260"/>
      <c r="AA228" s="260"/>
      <c r="AB228" s="260"/>
      <c r="AC228" s="260"/>
      <c r="AD228" s="260"/>
      <c r="AF228" s="263" t="e">
        <f t="shared" si="64"/>
        <v>#DIV/0!</v>
      </c>
      <c r="AG228" s="263" t="e">
        <f t="shared" si="65"/>
        <v>#DIV/0!</v>
      </c>
      <c r="AH228" s="263" t="e">
        <f t="shared" si="66"/>
        <v>#DIV/0!</v>
      </c>
      <c r="AI228" s="263" t="e">
        <f t="shared" si="67"/>
        <v>#DIV/0!</v>
      </c>
      <c r="AJ228" s="263" t="e">
        <f t="shared" si="68"/>
        <v>#DIV/0!</v>
      </c>
      <c r="AK228" s="263" t="e">
        <f t="shared" si="69"/>
        <v>#DIV/0!</v>
      </c>
    </row>
    <row r="229" spans="1:37">
      <c r="A229" s="4">
        <v>223</v>
      </c>
      <c r="B229" s="152">
        <f t="shared" si="70"/>
        <v>50.940573779999951</v>
      </c>
      <c r="C229" s="3">
        <f>'degressie en km-tarief'!C229</f>
        <v>29.965043399999971</v>
      </c>
      <c r="F229" s="153">
        <f t="shared" si="71"/>
        <v>30.563999999999997</v>
      </c>
      <c r="G229" s="153">
        <f t="shared" si="72"/>
        <v>17.981999999999999</v>
      </c>
      <c r="H229" s="153">
        <f t="shared" si="73"/>
        <v>40.752000000000002</v>
      </c>
      <c r="I229" s="153">
        <f t="shared" si="74"/>
        <v>23.975999999999999</v>
      </c>
      <c r="J229" s="40">
        <f t="shared" si="78"/>
        <v>101.88</v>
      </c>
      <c r="K229" s="40">
        <f t="shared" si="79"/>
        <v>59.94</v>
      </c>
      <c r="L229" s="40"/>
      <c r="M229" s="40"/>
      <c r="N229" s="40">
        <f t="shared" si="75"/>
        <v>61.12</v>
      </c>
      <c r="O229" s="40">
        <f t="shared" si="75"/>
        <v>35.96</v>
      </c>
      <c r="P229" s="40">
        <f t="shared" si="76"/>
        <v>81.5</v>
      </c>
      <c r="Q229" s="40">
        <f t="shared" si="77"/>
        <v>47.96</v>
      </c>
      <c r="R229" s="261"/>
      <c r="S229" s="261"/>
      <c r="T229" s="261"/>
      <c r="U229" s="261"/>
      <c r="V229" s="261"/>
      <c r="W229" s="261"/>
      <c r="Y229" s="260"/>
      <c r="Z229" s="260"/>
      <c r="AA229" s="260"/>
      <c r="AB229" s="260"/>
      <c r="AC229" s="260"/>
      <c r="AD229" s="260"/>
      <c r="AF229" s="263" t="e">
        <f t="shared" si="64"/>
        <v>#DIV/0!</v>
      </c>
      <c r="AG229" s="263" t="e">
        <f t="shared" si="65"/>
        <v>#DIV/0!</v>
      </c>
      <c r="AH229" s="263" t="e">
        <f t="shared" si="66"/>
        <v>#DIV/0!</v>
      </c>
      <c r="AI229" s="263" t="e">
        <f t="shared" si="67"/>
        <v>#DIV/0!</v>
      </c>
      <c r="AJ229" s="263" t="e">
        <f t="shared" si="68"/>
        <v>#DIV/0!</v>
      </c>
      <c r="AK229" s="263" t="e">
        <f t="shared" si="69"/>
        <v>#DIV/0!</v>
      </c>
    </row>
    <row r="230" spans="1:37">
      <c r="A230" s="4">
        <v>224</v>
      </c>
      <c r="B230" s="152">
        <f t="shared" si="70"/>
        <v>50.989814279999948</v>
      </c>
      <c r="C230" s="3">
        <f>'degressie en km-tarief'!C230</f>
        <v>29.99400839999997</v>
      </c>
      <c r="F230" s="153">
        <f t="shared" si="71"/>
        <v>30.594000000000001</v>
      </c>
      <c r="G230" s="153">
        <f t="shared" si="72"/>
        <v>17.994</v>
      </c>
      <c r="H230" s="153">
        <f t="shared" si="73"/>
        <v>40.792000000000002</v>
      </c>
      <c r="I230" s="153">
        <f t="shared" si="74"/>
        <v>23.992000000000001</v>
      </c>
      <c r="J230" s="40">
        <f t="shared" si="78"/>
        <v>101.98</v>
      </c>
      <c r="K230" s="40">
        <f t="shared" si="79"/>
        <v>59.98</v>
      </c>
      <c r="L230" s="40"/>
      <c r="M230" s="40"/>
      <c r="N230" s="40">
        <f t="shared" si="75"/>
        <v>61.18</v>
      </c>
      <c r="O230" s="40">
        <f t="shared" si="75"/>
        <v>35.979999999999997</v>
      </c>
      <c r="P230" s="40">
        <f t="shared" si="76"/>
        <v>81.58</v>
      </c>
      <c r="Q230" s="40">
        <f t="shared" si="77"/>
        <v>47.98</v>
      </c>
      <c r="R230" s="261"/>
      <c r="S230" s="261"/>
      <c r="T230" s="261"/>
      <c r="U230" s="261"/>
      <c r="V230" s="261"/>
      <c r="W230" s="261"/>
      <c r="Y230" s="260"/>
      <c r="Z230" s="260"/>
      <c r="AA230" s="260"/>
      <c r="AB230" s="260"/>
      <c r="AC230" s="260"/>
      <c r="AD230" s="260"/>
      <c r="AF230" s="263" t="e">
        <f t="shared" si="64"/>
        <v>#DIV/0!</v>
      </c>
      <c r="AG230" s="263" t="e">
        <f t="shared" si="65"/>
        <v>#DIV/0!</v>
      </c>
      <c r="AH230" s="263" t="e">
        <f t="shared" si="66"/>
        <v>#DIV/0!</v>
      </c>
      <c r="AI230" s="263" t="e">
        <f t="shared" si="67"/>
        <v>#DIV/0!</v>
      </c>
      <c r="AJ230" s="263" t="e">
        <f t="shared" si="68"/>
        <v>#DIV/0!</v>
      </c>
      <c r="AK230" s="263" t="e">
        <f t="shared" si="69"/>
        <v>#DIV/0!</v>
      </c>
    </row>
    <row r="231" spans="1:37">
      <c r="A231" s="4">
        <v>225</v>
      </c>
      <c r="B231" s="152">
        <f t="shared" si="70"/>
        <v>51.039054779999944</v>
      </c>
      <c r="C231" s="3">
        <f>'degressie en km-tarief'!C231</f>
        <v>30.02297339999997</v>
      </c>
      <c r="F231" s="153">
        <f t="shared" si="71"/>
        <v>30.623999999999999</v>
      </c>
      <c r="G231" s="153">
        <f t="shared" si="72"/>
        <v>18.012</v>
      </c>
      <c r="H231" s="153">
        <f t="shared" si="73"/>
        <v>40.832000000000001</v>
      </c>
      <c r="I231" s="153">
        <f t="shared" si="74"/>
        <v>24.016000000000002</v>
      </c>
      <c r="J231" s="40">
        <f t="shared" si="78"/>
        <v>102.08</v>
      </c>
      <c r="K231" s="40">
        <f t="shared" si="79"/>
        <v>60.04</v>
      </c>
      <c r="L231" s="40"/>
      <c r="M231" s="40"/>
      <c r="N231" s="40">
        <f t="shared" si="75"/>
        <v>61.24</v>
      </c>
      <c r="O231" s="40">
        <f t="shared" si="75"/>
        <v>36.020000000000003</v>
      </c>
      <c r="P231" s="40">
        <f t="shared" si="76"/>
        <v>81.66</v>
      </c>
      <c r="Q231" s="40">
        <f t="shared" si="77"/>
        <v>48.04</v>
      </c>
      <c r="R231" s="261"/>
      <c r="S231" s="261"/>
      <c r="T231" s="261"/>
      <c r="U231" s="261"/>
      <c r="V231" s="261"/>
      <c r="W231" s="261"/>
      <c r="Y231" s="260"/>
      <c r="Z231" s="260"/>
      <c r="AA231" s="260"/>
      <c r="AB231" s="260"/>
      <c r="AC231" s="260"/>
      <c r="AD231" s="260"/>
      <c r="AF231" s="263" t="e">
        <f t="shared" si="64"/>
        <v>#DIV/0!</v>
      </c>
      <c r="AG231" s="263" t="e">
        <f t="shared" si="65"/>
        <v>#DIV/0!</v>
      </c>
      <c r="AH231" s="263" t="e">
        <f t="shared" si="66"/>
        <v>#DIV/0!</v>
      </c>
      <c r="AI231" s="263" t="e">
        <f t="shared" si="67"/>
        <v>#DIV/0!</v>
      </c>
      <c r="AJ231" s="263" t="e">
        <f t="shared" si="68"/>
        <v>#DIV/0!</v>
      </c>
      <c r="AK231" s="263" t="e">
        <f t="shared" si="69"/>
        <v>#DIV/0!</v>
      </c>
    </row>
    <row r="232" spans="1:37">
      <c r="A232" s="4">
        <v>226</v>
      </c>
      <c r="B232" s="152">
        <f t="shared" si="70"/>
        <v>51.088295279999947</v>
      </c>
      <c r="C232" s="3">
        <f>'degressie en km-tarief'!C232</f>
        <v>30.051938399999969</v>
      </c>
      <c r="F232" s="153">
        <f t="shared" si="71"/>
        <v>30.654</v>
      </c>
      <c r="G232" s="153">
        <f t="shared" si="72"/>
        <v>18.03</v>
      </c>
      <c r="H232" s="153">
        <f t="shared" si="73"/>
        <v>40.872000000000007</v>
      </c>
      <c r="I232" s="153">
        <f t="shared" si="74"/>
        <v>24.040000000000003</v>
      </c>
      <c r="J232" s="40">
        <f t="shared" si="78"/>
        <v>102.18</v>
      </c>
      <c r="K232" s="40">
        <f t="shared" si="79"/>
        <v>60.1</v>
      </c>
      <c r="L232" s="40"/>
      <c r="M232" s="40"/>
      <c r="N232" s="40">
        <f t="shared" si="75"/>
        <v>61.3</v>
      </c>
      <c r="O232" s="40">
        <f t="shared" si="75"/>
        <v>36.06</v>
      </c>
      <c r="P232" s="40">
        <f t="shared" si="76"/>
        <v>81.739999999999995</v>
      </c>
      <c r="Q232" s="40">
        <f t="shared" si="77"/>
        <v>48.08</v>
      </c>
      <c r="R232" s="261"/>
      <c r="S232" s="261"/>
      <c r="T232" s="261"/>
      <c r="U232" s="261"/>
      <c r="V232" s="261"/>
      <c r="W232" s="261"/>
      <c r="Y232" s="260"/>
      <c r="Z232" s="260"/>
      <c r="AA232" s="260"/>
      <c r="AB232" s="260"/>
      <c r="AC232" s="260"/>
      <c r="AD232" s="260"/>
      <c r="AF232" s="263" t="e">
        <f t="shared" si="64"/>
        <v>#DIV/0!</v>
      </c>
      <c r="AG232" s="263" t="e">
        <f t="shared" si="65"/>
        <v>#DIV/0!</v>
      </c>
      <c r="AH232" s="263" t="e">
        <f t="shared" si="66"/>
        <v>#DIV/0!</v>
      </c>
      <c r="AI232" s="263" t="e">
        <f t="shared" si="67"/>
        <v>#DIV/0!</v>
      </c>
      <c r="AJ232" s="263" t="e">
        <f t="shared" si="68"/>
        <v>#DIV/0!</v>
      </c>
      <c r="AK232" s="263" t="e">
        <f t="shared" si="69"/>
        <v>#DIV/0!</v>
      </c>
    </row>
    <row r="233" spans="1:37">
      <c r="A233" s="4">
        <v>227</v>
      </c>
      <c r="B233" s="152">
        <f t="shared" si="70"/>
        <v>51.137535779999943</v>
      </c>
      <c r="C233" s="3">
        <f>'degressie en km-tarief'!C233</f>
        <v>30.080903399999968</v>
      </c>
      <c r="F233" s="153">
        <f t="shared" si="71"/>
        <v>30.683999999999997</v>
      </c>
      <c r="G233" s="153">
        <f t="shared" si="72"/>
        <v>18.047999999999998</v>
      </c>
      <c r="H233" s="153">
        <f t="shared" si="73"/>
        <v>40.912000000000006</v>
      </c>
      <c r="I233" s="153">
        <f t="shared" si="74"/>
        <v>24.064</v>
      </c>
      <c r="J233" s="40">
        <f t="shared" si="78"/>
        <v>102.28</v>
      </c>
      <c r="K233" s="40">
        <f t="shared" si="79"/>
        <v>60.16</v>
      </c>
      <c r="L233" s="40"/>
      <c r="M233" s="40"/>
      <c r="N233" s="40">
        <f t="shared" si="75"/>
        <v>61.36</v>
      </c>
      <c r="O233" s="40">
        <f t="shared" si="75"/>
        <v>36.1</v>
      </c>
      <c r="P233" s="40">
        <f t="shared" si="76"/>
        <v>81.819999999999993</v>
      </c>
      <c r="Q233" s="40">
        <f t="shared" si="77"/>
        <v>48.12</v>
      </c>
      <c r="R233" s="261"/>
      <c r="S233" s="261"/>
      <c r="T233" s="261"/>
      <c r="U233" s="261"/>
      <c r="V233" s="261"/>
      <c r="W233" s="261"/>
      <c r="Y233" s="260"/>
      <c r="Z233" s="260"/>
      <c r="AA233" s="260"/>
      <c r="AB233" s="260"/>
      <c r="AC233" s="260"/>
      <c r="AD233" s="260"/>
      <c r="AF233" s="263" t="e">
        <f t="shared" si="64"/>
        <v>#DIV/0!</v>
      </c>
      <c r="AG233" s="263" t="e">
        <f t="shared" si="65"/>
        <v>#DIV/0!</v>
      </c>
      <c r="AH233" s="263" t="e">
        <f t="shared" si="66"/>
        <v>#DIV/0!</v>
      </c>
      <c r="AI233" s="263" t="e">
        <f t="shared" si="67"/>
        <v>#DIV/0!</v>
      </c>
      <c r="AJ233" s="263" t="e">
        <f t="shared" si="68"/>
        <v>#DIV/0!</v>
      </c>
      <c r="AK233" s="263" t="e">
        <f t="shared" si="69"/>
        <v>#DIV/0!</v>
      </c>
    </row>
    <row r="234" spans="1:37">
      <c r="A234" s="4">
        <v>228</v>
      </c>
      <c r="B234" s="152">
        <f t="shared" si="70"/>
        <v>51.186776279999947</v>
      </c>
      <c r="C234" s="3">
        <f>'degressie en km-tarief'!C234</f>
        <v>30.109868399999968</v>
      </c>
      <c r="F234" s="153">
        <f t="shared" si="71"/>
        <v>30.713999999999999</v>
      </c>
      <c r="G234" s="153">
        <f t="shared" si="72"/>
        <v>18.065999999999999</v>
      </c>
      <c r="H234" s="153">
        <f t="shared" si="73"/>
        <v>40.951999999999998</v>
      </c>
      <c r="I234" s="153">
        <f t="shared" si="74"/>
        <v>24.088000000000001</v>
      </c>
      <c r="J234" s="40">
        <f t="shared" si="78"/>
        <v>102.38</v>
      </c>
      <c r="K234" s="40">
        <f t="shared" si="79"/>
        <v>60.22</v>
      </c>
      <c r="L234" s="40"/>
      <c r="M234" s="40"/>
      <c r="N234" s="40">
        <f t="shared" si="75"/>
        <v>61.42</v>
      </c>
      <c r="O234" s="40">
        <f t="shared" si="75"/>
        <v>36.14</v>
      </c>
      <c r="P234" s="40">
        <f t="shared" si="76"/>
        <v>81.900000000000006</v>
      </c>
      <c r="Q234" s="40">
        <f t="shared" si="77"/>
        <v>48.18</v>
      </c>
      <c r="R234" s="261"/>
      <c r="S234" s="261"/>
      <c r="T234" s="261"/>
      <c r="U234" s="261"/>
      <c r="V234" s="261"/>
      <c r="W234" s="261"/>
      <c r="Y234" s="260"/>
      <c r="Z234" s="260"/>
      <c r="AA234" s="260"/>
      <c r="AB234" s="260"/>
      <c r="AC234" s="260"/>
      <c r="AD234" s="260"/>
      <c r="AF234" s="263" t="e">
        <f t="shared" si="64"/>
        <v>#DIV/0!</v>
      </c>
      <c r="AG234" s="263" t="e">
        <f t="shared" si="65"/>
        <v>#DIV/0!</v>
      </c>
      <c r="AH234" s="263" t="e">
        <f t="shared" si="66"/>
        <v>#DIV/0!</v>
      </c>
      <c r="AI234" s="263" t="e">
        <f t="shared" si="67"/>
        <v>#DIV/0!</v>
      </c>
      <c r="AJ234" s="263" t="e">
        <f t="shared" si="68"/>
        <v>#DIV/0!</v>
      </c>
      <c r="AK234" s="263" t="e">
        <f t="shared" si="69"/>
        <v>#DIV/0!</v>
      </c>
    </row>
    <row r="235" spans="1:37">
      <c r="A235" s="4">
        <v>229</v>
      </c>
      <c r="B235" s="152">
        <f t="shared" si="70"/>
        <v>51.236016779999943</v>
      </c>
      <c r="C235" s="3">
        <f>'degressie en km-tarief'!C235</f>
        <v>30.138833399999967</v>
      </c>
      <c r="F235" s="153">
        <f t="shared" si="71"/>
        <v>30.744</v>
      </c>
      <c r="G235" s="153">
        <f t="shared" si="72"/>
        <v>18.084</v>
      </c>
      <c r="H235" s="153">
        <f t="shared" si="73"/>
        <v>40.992000000000004</v>
      </c>
      <c r="I235" s="153">
        <f t="shared" si="74"/>
        <v>24.112000000000002</v>
      </c>
      <c r="J235" s="40">
        <f t="shared" si="78"/>
        <v>102.48</v>
      </c>
      <c r="K235" s="40">
        <f t="shared" si="79"/>
        <v>60.28</v>
      </c>
      <c r="L235" s="40"/>
      <c r="M235" s="40"/>
      <c r="N235" s="40">
        <f t="shared" si="75"/>
        <v>61.48</v>
      </c>
      <c r="O235" s="40">
        <f t="shared" si="75"/>
        <v>36.159999999999997</v>
      </c>
      <c r="P235" s="40">
        <f t="shared" si="76"/>
        <v>81.98</v>
      </c>
      <c r="Q235" s="40">
        <f t="shared" si="77"/>
        <v>48.22</v>
      </c>
      <c r="R235" s="261"/>
      <c r="S235" s="261"/>
      <c r="T235" s="261"/>
      <c r="U235" s="261"/>
      <c r="V235" s="261"/>
      <c r="W235" s="261"/>
      <c r="Y235" s="260"/>
      <c r="Z235" s="260"/>
      <c r="AA235" s="260"/>
      <c r="AB235" s="260"/>
      <c r="AC235" s="260"/>
      <c r="AD235" s="260"/>
      <c r="AF235" s="263" t="e">
        <f t="shared" si="64"/>
        <v>#DIV/0!</v>
      </c>
      <c r="AG235" s="263" t="e">
        <f t="shared" si="65"/>
        <v>#DIV/0!</v>
      </c>
      <c r="AH235" s="263" t="e">
        <f t="shared" si="66"/>
        <v>#DIV/0!</v>
      </c>
      <c r="AI235" s="263" t="e">
        <f t="shared" si="67"/>
        <v>#DIV/0!</v>
      </c>
      <c r="AJ235" s="263" t="e">
        <f t="shared" si="68"/>
        <v>#DIV/0!</v>
      </c>
      <c r="AK235" s="263" t="e">
        <f t="shared" si="69"/>
        <v>#DIV/0!</v>
      </c>
    </row>
    <row r="236" spans="1:37">
      <c r="A236" s="4">
        <v>230</v>
      </c>
      <c r="B236" s="152">
        <f t="shared" si="70"/>
        <v>51.285257279999939</v>
      </c>
      <c r="C236" s="3">
        <f>'degressie en km-tarief'!C236</f>
        <v>30.167798399999967</v>
      </c>
      <c r="F236" s="153">
        <f t="shared" si="71"/>
        <v>30.773999999999997</v>
      </c>
      <c r="G236" s="153">
        <f t="shared" si="72"/>
        <v>18.102</v>
      </c>
      <c r="H236" s="153">
        <f t="shared" si="73"/>
        <v>41.032000000000004</v>
      </c>
      <c r="I236" s="153">
        <f t="shared" si="74"/>
        <v>24.136000000000003</v>
      </c>
      <c r="J236" s="40">
        <f t="shared" si="78"/>
        <v>102.58</v>
      </c>
      <c r="K236" s="40">
        <f t="shared" si="79"/>
        <v>60.34</v>
      </c>
      <c r="L236" s="40"/>
      <c r="M236" s="40"/>
      <c r="N236" s="40">
        <f t="shared" si="75"/>
        <v>61.54</v>
      </c>
      <c r="O236" s="40">
        <f t="shared" si="75"/>
        <v>36.200000000000003</v>
      </c>
      <c r="P236" s="40">
        <f t="shared" si="76"/>
        <v>82.06</v>
      </c>
      <c r="Q236" s="40">
        <f t="shared" si="77"/>
        <v>48.28</v>
      </c>
      <c r="R236" s="261"/>
      <c r="S236" s="261"/>
      <c r="T236" s="261"/>
      <c r="U236" s="261"/>
      <c r="V236" s="261"/>
      <c r="W236" s="261"/>
      <c r="Y236" s="260"/>
      <c r="Z236" s="260"/>
      <c r="AA236" s="260"/>
      <c r="AB236" s="260"/>
      <c r="AC236" s="260"/>
      <c r="AD236" s="260"/>
      <c r="AF236" s="263" t="e">
        <f t="shared" si="64"/>
        <v>#DIV/0!</v>
      </c>
      <c r="AG236" s="263" t="e">
        <f t="shared" si="65"/>
        <v>#DIV/0!</v>
      </c>
      <c r="AH236" s="263" t="e">
        <f t="shared" si="66"/>
        <v>#DIV/0!</v>
      </c>
      <c r="AI236" s="263" t="e">
        <f t="shared" si="67"/>
        <v>#DIV/0!</v>
      </c>
      <c r="AJ236" s="263" t="e">
        <f t="shared" si="68"/>
        <v>#DIV/0!</v>
      </c>
      <c r="AK236" s="263" t="e">
        <f t="shared" si="69"/>
        <v>#DIV/0!</v>
      </c>
    </row>
    <row r="237" spans="1:37">
      <c r="A237" s="4">
        <v>231</v>
      </c>
      <c r="B237" s="152">
        <f t="shared" si="70"/>
        <v>51.334497779999943</v>
      </c>
      <c r="C237" s="3">
        <f>'degressie en km-tarief'!C237</f>
        <v>30.196763399999966</v>
      </c>
      <c r="F237" s="153">
        <f t="shared" si="71"/>
        <v>30.797999999999998</v>
      </c>
      <c r="G237" s="153">
        <f t="shared" si="72"/>
        <v>18.119999999999997</v>
      </c>
      <c r="H237" s="153">
        <f t="shared" si="73"/>
        <v>41.064</v>
      </c>
      <c r="I237" s="153">
        <f t="shared" si="74"/>
        <v>24.16</v>
      </c>
      <c r="J237" s="40">
        <f t="shared" si="78"/>
        <v>102.66</v>
      </c>
      <c r="K237" s="40">
        <f t="shared" si="79"/>
        <v>60.4</v>
      </c>
      <c r="L237" s="40"/>
      <c r="M237" s="40"/>
      <c r="N237" s="40">
        <f t="shared" si="75"/>
        <v>61.6</v>
      </c>
      <c r="O237" s="40">
        <f t="shared" si="75"/>
        <v>36.24</v>
      </c>
      <c r="P237" s="40">
        <f t="shared" si="76"/>
        <v>82.12</v>
      </c>
      <c r="Q237" s="40">
        <f t="shared" si="77"/>
        <v>48.32</v>
      </c>
      <c r="R237" s="261"/>
      <c r="S237" s="261"/>
      <c r="T237" s="261"/>
      <c r="U237" s="261"/>
      <c r="V237" s="261"/>
      <c r="W237" s="261"/>
      <c r="Y237" s="260"/>
      <c r="Z237" s="260"/>
      <c r="AA237" s="260"/>
      <c r="AB237" s="260"/>
      <c r="AC237" s="260"/>
      <c r="AD237" s="260"/>
      <c r="AF237" s="263" t="e">
        <f t="shared" si="64"/>
        <v>#DIV/0!</v>
      </c>
      <c r="AG237" s="263" t="e">
        <f t="shared" si="65"/>
        <v>#DIV/0!</v>
      </c>
      <c r="AH237" s="263" t="e">
        <f t="shared" si="66"/>
        <v>#DIV/0!</v>
      </c>
      <c r="AI237" s="263" t="e">
        <f t="shared" si="67"/>
        <v>#DIV/0!</v>
      </c>
      <c r="AJ237" s="263" t="e">
        <f t="shared" si="68"/>
        <v>#DIV/0!</v>
      </c>
      <c r="AK237" s="263" t="e">
        <f t="shared" si="69"/>
        <v>#DIV/0!</v>
      </c>
    </row>
    <row r="238" spans="1:37">
      <c r="A238" s="4">
        <v>232</v>
      </c>
      <c r="B238" s="152">
        <f t="shared" si="70"/>
        <v>51.383738279999939</v>
      </c>
      <c r="C238" s="3">
        <f>'degressie en km-tarief'!C238</f>
        <v>30.225728399999966</v>
      </c>
      <c r="F238" s="153">
        <f t="shared" si="71"/>
        <v>30.827999999999999</v>
      </c>
      <c r="G238" s="153">
        <f t="shared" si="72"/>
        <v>18.137999999999998</v>
      </c>
      <c r="H238" s="153">
        <f t="shared" si="73"/>
        <v>41.104000000000006</v>
      </c>
      <c r="I238" s="153">
        <f t="shared" si="74"/>
        <v>24.184000000000001</v>
      </c>
      <c r="J238" s="40">
        <f t="shared" si="78"/>
        <v>102.76</v>
      </c>
      <c r="K238" s="40">
        <f t="shared" si="79"/>
        <v>60.46</v>
      </c>
      <c r="L238" s="40"/>
      <c r="M238" s="40"/>
      <c r="N238" s="40">
        <f t="shared" si="75"/>
        <v>61.66</v>
      </c>
      <c r="O238" s="40">
        <f t="shared" si="75"/>
        <v>36.28</v>
      </c>
      <c r="P238" s="40">
        <f t="shared" si="76"/>
        <v>82.2</v>
      </c>
      <c r="Q238" s="40">
        <f t="shared" si="77"/>
        <v>48.36</v>
      </c>
      <c r="R238" s="261"/>
      <c r="S238" s="261"/>
      <c r="T238" s="261"/>
      <c r="U238" s="261"/>
      <c r="V238" s="261"/>
      <c r="W238" s="261"/>
      <c r="Y238" s="260"/>
      <c r="Z238" s="260"/>
      <c r="AA238" s="260"/>
      <c r="AB238" s="260"/>
      <c r="AC238" s="260"/>
      <c r="AD238" s="260"/>
      <c r="AF238" s="263" t="e">
        <f t="shared" si="64"/>
        <v>#DIV/0!</v>
      </c>
      <c r="AG238" s="263" t="e">
        <f t="shared" si="65"/>
        <v>#DIV/0!</v>
      </c>
      <c r="AH238" s="263" t="e">
        <f t="shared" si="66"/>
        <v>#DIV/0!</v>
      </c>
      <c r="AI238" s="263" t="e">
        <f t="shared" si="67"/>
        <v>#DIV/0!</v>
      </c>
      <c r="AJ238" s="263" t="e">
        <f t="shared" si="68"/>
        <v>#DIV/0!</v>
      </c>
      <c r="AK238" s="263" t="e">
        <f t="shared" si="69"/>
        <v>#DIV/0!</v>
      </c>
    </row>
    <row r="239" spans="1:37">
      <c r="A239" s="4">
        <v>233</v>
      </c>
      <c r="B239" s="152">
        <f t="shared" si="70"/>
        <v>51.432978779999942</v>
      </c>
      <c r="C239" s="3">
        <f>'degressie en km-tarief'!C239</f>
        <v>30.254693399999965</v>
      </c>
      <c r="F239" s="153">
        <f t="shared" si="71"/>
        <v>30.857999999999997</v>
      </c>
      <c r="G239" s="153">
        <f t="shared" si="72"/>
        <v>18.149999999999999</v>
      </c>
      <c r="H239" s="153">
        <f t="shared" si="73"/>
        <v>41.144000000000005</v>
      </c>
      <c r="I239" s="153">
        <f t="shared" si="74"/>
        <v>24.200000000000003</v>
      </c>
      <c r="J239" s="40">
        <f t="shared" si="78"/>
        <v>102.86</v>
      </c>
      <c r="K239" s="40">
        <f t="shared" si="79"/>
        <v>60.5</v>
      </c>
      <c r="L239" s="40"/>
      <c r="M239" s="40"/>
      <c r="N239" s="40">
        <f t="shared" si="75"/>
        <v>61.72</v>
      </c>
      <c r="O239" s="40">
        <f t="shared" si="75"/>
        <v>36.299999999999997</v>
      </c>
      <c r="P239" s="40">
        <f t="shared" si="76"/>
        <v>82.28</v>
      </c>
      <c r="Q239" s="40">
        <f t="shared" si="77"/>
        <v>48.4</v>
      </c>
      <c r="R239" s="261"/>
      <c r="S239" s="261"/>
      <c r="T239" s="261"/>
      <c r="U239" s="261"/>
      <c r="V239" s="261"/>
      <c r="W239" s="261"/>
      <c r="Y239" s="260"/>
      <c r="Z239" s="260"/>
      <c r="AA239" s="260"/>
      <c r="AB239" s="260"/>
      <c r="AC239" s="260"/>
      <c r="AD239" s="260"/>
      <c r="AF239" s="263" t="e">
        <f t="shared" si="64"/>
        <v>#DIV/0!</v>
      </c>
      <c r="AG239" s="263" t="e">
        <f t="shared" si="65"/>
        <v>#DIV/0!</v>
      </c>
      <c r="AH239" s="263" t="e">
        <f t="shared" si="66"/>
        <v>#DIV/0!</v>
      </c>
      <c r="AI239" s="263" t="e">
        <f t="shared" si="67"/>
        <v>#DIV/0!</v>
      </c>
      <c r="AJ239" s="263" t="e">
        <f t="shared" si="68"/>
        <v>#DIV/0!</v>
      </c>
      <c r="AK239" s="263" t="e">
        <f t="shared" si="69"/>
        <v>#DIV/0!</v>
      </c>
    </row>
    <row r="240" spans="1:37">
      <c r="A240" s="4">
        <v>234</v>
      </c>
      <c r="B240" s="152">
        <f t="shared" si="70"/>
        <v>51.482219279999939</v>
      </c>
      <c r="C240" s="3">
        <f>'degressie en km-tarief'!C240</f>
        <v>30.283658399999965</v>
      </c>
      <c r="F240" s="153">
        <f t="shared" si="71"/>
        <v>30.887999999999998</v>
      </c>
      <c r="G240" s="153">
        <f t="shared" si="72"/>
        <v>18.167999999999999</v>
      </c>
      <c r="H240" s="153">
        <f t="shared" si="73"/>
        <v>41.183999999999997</v>
      </c>
      <c r="I240" s="153">
        <f t="shared" si="74"/>
        <v>24.224000000000004</v>
      </c>
      <c r="J240" s="40">
        <f t="shared" si="78"/>
        <v>102.96</v>
      </c>
      <c r="K240" s="40">
        <f t="shared" si="79"/>
        <v>60.56</v>
      </c>
      <c r="L240" s="40"/>
      <c r="M240" s="40"/>
      <c r="N240" s="40">
        <f t="shared" si="75"/>
        <v>61.78</v>
      </c>
      <c r="O240" s="40">
        <f t="shared" si="75"/>
        <v>36.340000000000003</v>
      </c>
      <c r="P240" s="40">
        <f t="shared" si="76"/>
        <v>82.36</v>
      </c>
      <c r="Q240" s="40">
        <f t="shared" si="77"/>
        <v>48.44</v>
      </c>
      <c r="R240" s="261"/>
      <c r="S240" s="261"/>
      <c r="T240" s="261"/>
      <c r="U240" s="261"/>
      <c r="V240" s="261"/>
      <c r="W240" s="261"/>
      <c r="Y240" s="260"/>
      <c r="Z240" s="260"/>
      <c r="AA240" s="260"/>
      <c r="AB240" s="260"/>
      <c r="AC240" s="260"/>
      <c r="AD240" s="260"/>
      <c r="AF240" s="263" t="e">
        <f t="shared" si="64"/>
        <v>#DIV/0!</v>
      </c>
      <c r="AG240" s="263" t="e">
        <f t="shared" si="65"/>
        <v>#DIV/0!</v>
      </c>
      <c r="AH240" s="263" t="e">
        <f t="shared" si="66"/>
        <v>#DIV/0!</v>
      </c>
      <c r="AI240" s="263" t="e">
        <f t="shared" si="67"/>
        <v>#DIV/0!</v>
      </c>
      <c r="AJ240" s="263" t="e">
        <f t="shared" si="68"/>
        <v>#DIV/0!</v>
      </c>
      <c r="AK240" s="263" t="e">
        <f t="shared" si="69"/>
        <v>#DIV/0!</v>
      </c>
    </row>
    <row r="241" spans="1:37">
      <c r="A241" s="4">
        <v>235</v>
      </c>
      <c r="B241" s="152">
        <f t="shared" si="70"/>
        <v>51.531459779999935</v>
      </c>
      <c r="C241" s="3">
        <f>'degressie en km-tarief'!C241</f>
        <v>30.312623399999964</v>
      </c>
      <c r="F241" s="153">
        <f t="shared" si="71"/>
        <v>30.917999999999999</v>
      </c>
      <c r="G241" s="153">
        <f t="shared" si="72"/>
        <v>18.186</v>
      </c>
      <c r="H241" s="153">
        <f t="shared" si="73"/>
        <v>41.224000000000004</v>
      </c>
      <c r="I241" s="153">
        <f t="shared" si="74"/>
        <v>24.248000000000001</v>
      </c>
      <c r="J241" s="40">
        <f t="shared" si="78"/>
        <v>103.06</v>
      </c>
      <c r="K241" s="40">
        <f t="shared" si="79"/>
        <v>60.62</v>
      </c>
      <c r="L241" s="40"/>
      <c r="M241" s="40"/>
      <c r="N241" s="40">
        <f t="shared" si="75"/>
        <v>61.84</v>
      </c>
      <c r="O241" s="40">
        <f t="shared" si="75"/>
        <v>36.380000000000003</v>
      </c>
      <c r="P241" s="40">
        <f t="shared" si="76"/>
        <v>82.44</v>
      </c>
      <c r="Q241" s="40">
        <f t="shared" si="77"/>
        <v>48.5</v>
      </c>
      <c r="R241" s="261"/>
      <c r="S241" s="261"/>
      <c r="T241" s="261"/>
      <c r="U241" s="261"/>
      <c r="V241" s="261"/>
      <c r="W241" s="261"/>
      <c r="Y241" s="260"/>
      <c r="Z241" s="260"/>
      <c r="AA241" s="260"/>
      <c r="AB241" s="260"/>
      <c r="AC241" s="260"/>
      <c r="AD241" s="260"/>
      <c r="AF241" s="263" t="e">
        <f t="shared" si="64"/>
        <v>#DIV/0!</v>
      </c>
      <c r="AG241" s="263" t="e">
        <f t="shared" si="65"/>
        <v>#DIV/0!</v>
      </c>
      <c r="AH241" s="263" t="e">
        <f t="shared" si="66"/>
        <v>#DIV/0!</v>
      </c>
      <c r="AI241" s="263" t="e">
        <f t="shared" si="67"/>
        <v>#DIV/0!</v>
      </c>
      <c r="AJ241" s="263" t="e">
        <f t="shared" si="68"/>
        <v>#DIV/0!</v>
      </c>
      <c r="AK241" s="263" t="e">
        <f t="shared" si="69"/>
        <v>#DIV/0!</v>
      </c>
    </row>
    <row r="242" spans="1:37">
      <c r="A242" s="4">
        <v>236</v>
      </c>
      <c r="B242" s="152">
        <f t="shared" si="70"/>
        <v>51.580700279999938</v>
      </c>
      <c r="C242" s="3">
        <f>'degressie en km-tarief'!C242</f>
        <v>30.341588399999964</v>
      </c>
      <c r="F242" s="153">
        <f t="shared" si="71"/>
        <v>30.947999999999997</v>
      </c>
      <c r="G242" s="153">
        <f t="shared" si="72"/>
        <v>18.204000000000001</v>
      </c>
      <c r="H242" s="153">
        <f t="shared" si="73"/>
        <v>41.264000000000003</v>
      </c>
      <c r="I242" s="153">
        <f t="shared" si="74"/>
        <v>24.272000000000002</v>
      </c>
      <c r="J242" s="40">
        <f t="shared" si="78"/>
        <v>103.16</v>
      </c>
      <c r="K242" s="40">
        <f t="shared" si="79"/>
        <v>60.68</v>
      </c>
      <c r="L242" s="40"/>
      <c r="M242" s="40"/>
      <c r="N242" s="40">
        <f t="shared" si="75"/>
        <v>61.9</v>
      </c>
      <c r="O242" s="40">
        <f t="shared" si="75"/>
        <v>36.4</v>
      </c>
      <c r="P242" s="40">
        <f t="shared" si="76"/>
        <v>82.52</v>
      </c>
      <c r="Q242" s="40">
        <f t="shared" si="77"/>
        <v>48.54</v>
      </c>
      <c r="R242" s="261"/>
      <c r="S242" s="261"/>
      <c r="T242" s="261"/>
      <c r="U242" s="261"/>
      <c r="V242" s="261"/>
      <c r="W242" s="261"/>
      <c r="Y242" s="260"/>
      <c r="Z242" s="260"/>
      <c r="AA242" s="260"/>
      <c r="AB242" s="260"/>
      <c r="AC242" s="260"/>
      <c r="AD242" s="260"/>
      <c r="AF242" s="263" t="e">
        <f t="shared" si="64"/>
        <v>#DIV/0!</v>
      </c>
      <c r="AG242" s="263" t="e">
        <f t="shared" si="65"/>
        <v>#DIV/0!</v>
      </c>
      <c r="AH242" s="263" t="e">
        <f t="shared" si="66"/>
        <v>#DIV/0!</v>
      </c>
      <c r="AI242" s="263" t="e">
        <f t="shared" si="67"/>
        <v>#DIV/0!</v>
      </c>
      <c r="AJ242" s="263" t="e">
        <f t="shared" si="68"/>
        <v>#DIV/0!</v>
      </c>
      <c r="AK242" s="263" t="e">
        <f t="shared" si="69"/>
        <v>#DIV/0!</v>
      </c>
    </row>
    <row r="243" spans="1:37">
      <c r="A243" s="4">
        <v>237</v>
      </c>
      <c r="B243" s="152">
        <f t="shared" si="70"/>
        <v>51.629940779999934</v>
      </c>
      <c r="C243" s="3">
        <f>'degressie en km-tarief'!C243</f>
        <v>30.370553399999963</v>
      </c>
      <c r="F243" s="153">
        <f t="shared" si="71"/>
        <v>30.978000000000002</v>
      </c>
      <c r="G243" s="153">
        <f t="shared" si="72"/>
        <v>18.222000000000001</v>
      </c>
      <c r="H243" s="153">
        <f t="shared" si="73"/>
        <v>41.304000000000002</v>
      </c>
      <c r="I243" s="153">
        <f t="shared" si="74"/>
        <v>24.296000000000003</v>
      </c>
      <c r="J243" s="40">
        <f t="shared" si="78"/>
        <v>103.26</v>
      </c>
      <c r="K243" s="40">
        <f t="shared" si="79"/>
        <v>60.74</v>
      </c>
      <c r="L243" s="40"/>
      <c r="M243" s="40"/>
      <c r="N243" s="40">
        <f t="shared" si="75"/>
        <v>61.96</v>
      </c>
      <c r="O243" s="40">
        <f t="shared" si="75"/>
        <v>36.44</v>
      </c>
      <c r="P243" s="40">
        <f t="shared" si="76"/>
        <v>82.6</v>
      </c>
      <c r="Q243" s="40">
        <f t="shared" si="77"/>
        <v>48.6</v>
      </c>
      <c r="R243" s="261"/>
      <c r="S243" s="261"/>
      <c r="T243" s="261"/>
      <c r="U243" s="261"/>
      <c r="V243" s="261"/>
      <c r="W243" s="261"/>
      <c r="Y243" s="260"/>
      <c r="Z243" s="260"/>
      <c r="AA243" s="260"/>
      <c r="AB243" s="260"/>
      <c r="AC243" s="260"/>
      <c r="AD243" s="260"/>
      <c r="AF243" s="263" t="e">
        <f t="shared" si="64"/>
        <v>#DIV/0!</v>
      </c>
      <c r="AG243" s="263" t="e">
        <f t="shared" si="65"/>
        <v>#DIV/0!</v>
      </c>
      <c r="AH243" s="263" t="e">
        <f t="shared" si="66"/>
        <v>#DIV/0!</v>
      </c>
      <c r="AI243" s="263" t="e">
        <f t="shared" si="67"/>
        <v>#DIV/0!</v>
      </c>
      <c r="AJ243" s="263" t="e">
        <f t="shared" si="68"/>
        <v>#DIV/0!</v>
      </c>
      <c r="AK243" s="263" t="e">
        <f t="shared" si="69"/>
        <v>#DIV/0!</v>
      </c>
    </row>
    <row r="244" spans="1:37">
      <c r="A244" s="4">
        <v>238</v>
      </c>
      <c r="B244" s="152">
        <f t="shared" si="70"/>
        <v>51.679181279999938</v>
      </c>
      <c r="C244" s="3">
        <f>'degressie en km-tarief'!C244</f>
        <v>30.399518399999963</v>
      </c>
      <c r="F244" s="153">
        <f t="shared" si="71"/>
        <v>31.007999999999999</v>
      </c>
      <c r="G244" s="153">
        <f t="shared" si="72"/>
        <v>18.239999999999998</v>
      </c>
      <c r="H244" s="153">
        <f t="shared" si="73"/>
        <v>41.344000000000001</v>
      </c>
      <c r="I244" s="153">
        <f t="shared" si="74"/>
        <v>24.32</v>
      </c>
      <c r="J244" s="40">
        <f t="shared" si="78"/>
        <v>103.36</v>
      </c>
      <c r="K244" s="40">
        <f t="shared" si="79"/>
        <v>60.8</v>
      </c>
      <c r="L244" s="40"/>
      <c r="M244" s="40"/>
      <c r="N244" s="40">
        <f t="shared" si="75"/>
        <v>62.02</v>
      </c>
      <c r="O244" s="40">
        <f t="shared" si="75"/>
        <v>36.479999999999997</v>
      </c>
      <c r="P244" s="40">
        <f t="shared" si="76"/>
        <v>82.68</v>
      </c>
      <c r="Q244" s="40">
        <f t="shared" si="77"/>
        <v>48.64</v>
      </c>
      <c r="R244" s="261"/>
      <c r="S244" s="261"/>
      <c r="T244" s="261"/>
      <c r="U244" s="261"/>
      <c r="V244" s="261"/>
      <c r="W244" s="261"/>
      <c r="Y244" s="260"/>
      <c r="Z244" s="260"/>
      <c r="AA244" s="260"/>
      <c r="AB244" s="260"/>
      <c r="AC244" s="260"/>
      <c r="AD244" s="260"/>
      <c r="AF244" s="263" t="e">
        <f t="shared" si="64"/>
        <v>#DIV/0!</v>
      </c>
      <c r="AG244" s="263" t="e">
        <f t="shared" si="65"/>
        <v>#DIV/0!</v>
      </c>
      <c r="AH244" s="263" t="e">
        <f t="shared" si="66"/>
        <v>#DIV/0!</v>
      </c>
      <c r="AI244" s="263" t="e">
        <f t="shared" si="67"/>
        <v>#DIV/0!</v>
      </c>
      <c r="AJ244" s="263" t="e">
        <f t="shared" si="68"/>
        <v>#DIV/0!</v>
      </c>
      <c r="AK244" s="263" t="e">
        <f t="shared" si="69"/>
        <v>#DIV/0!</v>
      </c>
    </row>
    <row r="245" spans="1:37">
      <c r="A245" s="4">
        <v>239</v>
      </c>
      <c r="B245" s="152">
        <f t="shared" si="70"/>
        <v>51.728421779999934</v>
      </c>
      <c r="C245" s="3">
        <f>'degressie en km-tarief'!C245</f>
        <v>30.428483399999962</v>
      </c>
      <c r="F245" s="153">
        <f t="shared" si="71"/>
        <v>31.037999999999997</v>
      </c>
      <c r="G245" s="153">
        <f t="shared" si="72"/>
        <v>18.257999999999999</v>
      </c>
      <c r="H245" s="153">
        <f t="shared" si="73"/>
        <v>41.384</v>
      </c>
      <c r="I245" s="153">
        <f t="shared" si="74"/>
        <v>24.344000000000001</v>
      </c>
      <c r="J245" s="40">
        <f t="shared" si="78"/>
        <v>103.46</v>
      </c>
      <c r="K245" s="40">
        <f t="shared" si="79"/>
        <v>60.86</v>
      </c>
      <c r="L245" s="40"/>
      <c r="M245" s="40"/>
      <c r="N245" s="40">
        <f t="shared" si="75"/>
        <v>62.08</v>
      </c>
      <c r="O245" s="40">
        <f t="shared" si="75"/>
        <v>36.520000000000003</v>
      </c>
      <c r="P245" s="40">
        <f t="shared" si="76"/>
        <v>82.76</v>
      </c>
      <c r="Q245" s="40">
        <f t="shared" si="77"/>
        <v>48.68</v>
      </c>
      <c r="R245" s="261"/>
      <c r="S245" s="261"/>
      <c r="T245" s="261"/>
      <c r="U245" s="261"/>
      <c r="V245" s="261"/>
      <c r="W245" s="261"/>
      <c r="Y245" s="260"/>
      <c r="Z245" s="260"/>
      <c r="AA245" s="260"/>
      <c r="AB245" s="260"/>
      <c r="AC245" s="260"/>
      <c r="AD245" s="260"/>
      <c r="AF245" s="263" t="e">
        <f t="shared" si="64"/>
        <v>#DIV/0!</v>
      </c>
      <c r="AG245" s="263" t="e">
        <f t="shared" si="65"/>
        <v>#DIV/0!</v>
      </c>
      <c r="AH245" s="263" t="e">
        <f t="shared" si="66"/>
        <v>#DIV/0!</v>
      </c>
      <c r="AI245" s="263" t="e">
        <f t="shared" si="67"/>
        <v>#DIV/0!</v>
      </c>
      <c r="AJ245" s="263" t="e">
        <f t="shared" si="68"/>
        <v>#DIV/0!</v>
      </c>
      <c r="AK245" s="263" t="e">
        <f t="shared" si="69"/>
        <v>#DIV/0!</v>
      </c>
    </row>
    <row r="246" spans="1:37">
      <c r="A246" s="4">
        <v>240</v>
      </c>
      <c r="B246" s="152">
        <f t="shared" si="70"/>
        <v>51.77766227999993</v>
      </c>
      <c r="C246" s="3">
        <f>'degressie en km-tarief'!C246</f>
        <v>30.457448399999961</v>
      </c>
      <c r="F246" s="153">
        <f t="shared" si="71"/>
        <v>31.067999999999998</v>
      </c>
      <c r="G246" s="153">
        <f t="shared" si="72"/>
        <v>18.276</v>
      </c>
      <c r="H246" s="153">
        <f t="shared" si="73"/>
        <v>41.424000000000007</v>
      </c>
      <c r="I246" s="153">
        <f t="shared" si="74"/>
        <v>24.368000000000002</v>
      </c>
      <c r="J246" s="40">
        <f t="shared" si="78"/>
        <v>103.56</v>
      </c>
      <c r="K246" s="40">
        <f t="shared" si="79"/>
        <v>60.92</v>
      </c>
      <c r="L246" s="40"/>
      <c r="M246" s="40"/>
      <c r="N246" s="40">
        <f t="shared" si="75"/>
        <v>62.14</v>
      </c>
      <c r="O246" s="40">
        <f t="shared" si="75"/>
        <v>36.56</v>
      </c>
      <c r="P246" s="40">
        <f t="shared" si="76"/>
        <v>82.84</v>
      </c>
      <c r="Q246" s="40">
        <f t="shared" si="77"/>
        <v>48.74</v>
      </c>
      <c r="R246" s="261"/>
      <c r="S246" s="261"/>
      <c r="T246" s="261"/>
      <c r="U246" s="261"/>
      <c r="V246" s="261"/>
      <c r="W246" s="261"/>
      <c r="Y246" s="260"/>
      <c r="Z246" s="260"/>
      <c r="AA246" s="260"/>
      <c r="AB246" s="260"/>
      <c r="AC246" s="260"/>
      <c r="AD246" s="260"/>
      <c r="AF246" s="263" t="e">
        <f t="shared" si="64"/>
        <v>#DIV/0!</v>
      </c>
      <c r="AG246" s="263" t="e">
        <f t="shared" si="65"/>
        <v>#DIV/0!</v>
      </c>
      <c r="AH246" s="263" t="e">
        <f t="shared" si="66"/>
        <v>#DIV/0!</v>
      </c>
      <c r="AI246" s="263" t="e">
        <f t="shared" si="67"/>
        <v>#DIV/0!</v>
      </c>
      <c r="AJ246" s="263" t="e">
        <f t="shared" si="68"/>
        <v>#DIV/0!</v>
      </c>
      <c r="AK246" s="263" t="e">
        <f t="shared" si="69"/>
        <v>#DIV/0!</v>
      </c>
    </row>
    <row r="247" spans="1:37">
      <c r="A247" s="4">
        <v>241</v>
      </c>
      <c r="B247" s="152">
        <f t="shared" si="70"/>
        <v>51.826902779999934</v>
      </c>
      <c r="C247" s="3">
        <f>'degressie en km-tarief'!C247</f>
        <v>30.486413399999961</v>
      </c>
      <c r="F247" s="153">
        <f t="shared" si="71"/>
        <v>31.097999999999999</v>
      </c>
      <c r="G247" s="153">
        <f t="shared" si="72"/>
        <v>18.293999999999997</v>
      </c>
      <c r="H247" s="153">
        <f t="shared" si="73"/>
        <v>41.463999999999999</v>
      </c>
      <c r="I247" s="153">
        <f t="shared" si="74"/>
        <v>24.391999999999999</v>
      </c>
      <c r="J247" s="40">
        <f t="shared" si="78"/>
        <v>103.66</v>
      </c>
      <c r="K247" s="40">
        <f t="shared" si="79"/>
        <v>60.98</v>
      </c>
      <c r="L247" s="40"/>
      <c r="M247" s="40"/>
      <c r="N247" s="40">
        <f t="shared" si="75"/>
        <v>62.2</v>
      </c>
      <c r="O247" s="40">
        <f t="shared" si="75"/>
        <v>36.58</v>
      </c>
      <c r="P247" s="40">
        <f t="shared" si="76"/>
        <v>82.92</v>
      </c>
      <c r="Q247" s="40">
        <f t="shared" si="77"/>
        <v>48.78</v>
      </c>
      <c r="R247" s="261"/>
      <c r="S247" s="261"/>
      <c r="T247" s="261"/>
      <c r="U247" s="261"/>
      <c r="V247" s="261"/>
      <c r="W247" s="261"/>
      <c r="Y247" s="260"/>
      <c r="Z247" s="260"/>
      <c r="AA247" s="260"/>
      <c r="AB247" s="260"/>
      <c r="AC247" s="260"/>
      <c r="AD247" s="260"/>
      <c r="AF247" s="263" t="e">
        <f t="shared" si="64"/>
        <v>#DIV/0!</v>
      </c>
      <c r="AG247" s="263" t="e">
        <f t="shared" si="65"/>
        <v>#DIV/0!</v>
      </c>
      <c r="AH247" s="263" t="e">
        <f t="shared" si="66"/>
        <v>#DIV/0!</v>
      </c>
      <c r="AI247" s="263" t="e">
        <f t="shared" si="67"/>
        <v>#DIV/0!</v>
      </c>
      <c r="AJ247" s="263" t="e">
        <f t="shared" si="68"/>
        <v>#DIV/0!</v>
      </c>
      <c r="AK247" s="263" t="e">
        <f t="shared" si="69"/>
        <v>#DIV/0!</v>
      </c>
    </row>
    <row r="248" spans="1:37">
      <c r="A248" s="4">
        <v>242</v>
      </c>
      <c r="B248" s="152">
        <f t="shared" si="70"/>
        <v>51.87614327999993</v>
      </c>
      <c r="C248" s="3">
        <f>'degressie en km-tarief'!C248</f>
        <v>30.51537839999996</v>
      </c>
      <c r="F248" s="153">
        <f t="shared" si="71"/>
        <v>31.128</v>
      </c>
      <c r="G248" s="153">
        <f t="shared" si="72"/>
        <v>18.311999999999998</v>
      </c>
      <c r="H248" s="153">
        <f t="shared" si="73"/>
        <v>41.504000000000005</v>
      </c>
      <c r="I248" s="153">
        <f t="shared" si="74"/>
        <v>24.416</v>
      </c>
      <c r="J248" s="40">
        <f t="shared" si="78"/>
        <v>103.76</v>
      </c>
      <c r="K248" s="40">
        <f t="shared" si="79"/>
        <v>61.04</v>
      </c>
      <c r="L248" s="40"/>
      <c r="M248" s="40"/>
      <c r="N248" s="40">
        <f t="shared" si="75"/>
        <v>62.26</v>
      </c>
      <c r="O248" s="40">
        <f t="shared" si="75"/>
        <v>36.619999999999997</v>
      </c>
      <c r="P248" s="40">
        <f t="shared" si="76"/>
        <v>83</v>
      </c>
      <c r="Q248" s="40">
        <f t="shared" si="77"/>
        <v>48.84</v>
      </c>
      <c r="R248" s="261"/>
      <c r="S248" s="261"/>
      <c r="T248" s="261"/>
      <c r="U248" s="261"/>
      <c r="V248" s="261"/>
      <c r="W248" s="261"/>
      <c r="Y248" s="260"/>
      <c r="Z248" s="260"/>
      <c r="AA248" s="260"/>
      <c r="AB248" s="260"/>
      <c r="AC248" s="260"/>
      <c r="AD248" s="260"/>
      <c r="AF248" s="263" t="e">
        <f t="shared" si="64"/>
        <v>#DIV/0!</v>
      </c>
      <c r="AG248" s="263" t="e">
        <f t="shared" si="65"/>
        <v>#DIV/0!</v>
      </c>
      <c r="AH248" s="263" t="e">
        <f t="shared" si="66"/>
        <v>#DIV/0!</v>
      </c>
      <c r="AI248" s="263" t="e">
        <f t="shared" si="67"/>
        <v>#DIV/0!</v>
      </c>
      <c r="AJ248" s="263" t="e">
        <f t="shared" si="68"/>
        <v>#DIV/0!</v>
      </c>
      <c r="AK248" s="263" t="e">
        <f t="shared" si="69"/>
        <v>#DIV/0!</v>
      </c>
    </row>
    <row r="249" spans="1:37">
      <c r="A249" s="4">
        <v>243</v>
      </c>
      <c r="B249" s="152">
        <f t="shared" si="70"/>
        <v>51.925383779999933</v>
      </c>
      <c r="C249" s="3">
        <f>'degressie en km-tarief'!C249</f>
        <v>30.54434339999996</v>
      </c>
      <c r="F249" s="153">
        <f t="shared" si="71"/>
        <v>31.157999999999998</v>
      </c>
      <c r="G249" s="153">
        <f t="shared" si="72"/>
        <v>18.323999999999998</v>
      </c>
      <c r="H249" s="153">
        <f t="shared" si="73"/>
        <v>41.544000000000004</v>
      </c>
      <c r="I249" s="153">
        <f t="shared" si="74"/>
        <v>24.432000000000002</v>
      </c>
      <c r="J249" s="40">
        <f t="shared" si="78"/>
        <v>103.86</v>
      </c>
      <c r="K249" s="40">
        <f t="shared" si="79"/>
        <v>61.08</v>
      </c>
      <c r="L249" s="40"/>
      <c r="M249" s="40"/>
      <c r="N249" s="40">
        <f t="shared" si="75"/>
        <v>62.32</v>
      </c>
      <c r="O249" s="40">
        <f t="shared" si="75"/>
        <v>36.64</v>
      </c>
      <c r="P249" s="40">
        <f t="shared" si="76"/>
        <v>83.08</v>
      </c>
      <c r="Q249" s="40">
        <f t="shared" si="77"/>
        <v>48.86</v>
      </c>
      <c r="R249" s="261"/>
      <c r="S249" s="261"/>
      <c r="T249" s="261"/>
      <c r="U249" s="261"/>
      <c r="V249" s="261"/>
      <c r="W249" s="261"/>
      <c r="Y249" s="260"/>
      <c r="Z249" s="260"/>
      <c r="AA249" s="260"/>
      <c r="AB249" s="260"/>
      <c r="AC249" s="260"/>
      <c r="AD249" s="260"/>
      <c r="AF249" s="263" t="e">
        <f t="shared" si="64"/>
        <v>#DIV/0!</v>
      </c>
      <c r="AG249" s="263" t="e">
        <f t="shared" si="65"/>
        <v>#DIV/0!</v>
      </c>
      <c r="AH249" s="263" t="e">
        <f t="shared" si="66"/>
        <v>#DIV/0!</v>
      </c>
      <c r="AI249" s="263" t="e">
        <f t="shared" si="67"/>
        <v>#DIV/0!</v>
      </c>
      <c r="AJ249" s="263" t="e">
        <f t="shared" si="68"/>
        <v>#DIV/0!</v>
      </c>
      <c r="AK249" s="263" t="e">
        <f t="shared" si="69"/>
        <v>#DIV/0!</v>
      </c>
    </row>
    <row r="250" spans="1:37">
      <c r="A250" s="4">
        <v>244</v>
      </c>
      <c r="B250" s="152">
        <f t="shared" si="70"/>
        <v>51.974624279999929</v>
      </c>
      <c r="C250" s="3">
        <f>'degressie en km-tarief'!C250</f>
        <v>30.573308399999959</v>
      </c>
      <c r="F250" s="153">
        <f t="shared" si="71"/>
        <v>31.181999999999999</v>
      </c>
      <c r="G250" s="153">
        <f t="shared" si="72"/>
        <v>18.341999999999999</v>
      </c>
      <c r="H250" s="153">
        <f t="shared" si="73"/>
        <v>41.576000000000001</v>
      </c>
      <c r="I250" s="153">
        <f t="shared" si="74"/>
        <v>24.456000000000003</v>
      </c>
      <c r="J250" s="40">
        <f t="shared" si="78"/>
        <v>103.94</v>
      </c>
      <c r="K250" s="40">
        <f t="shared" si="79"/>
        <v>61.14</v>
      </c>
      <c r="L250" s="40"/>
      <c r="M250" s="40"/>
      <c r="N250" s="40">
        <f t="shared" si="75"/>
        <v>62.36</v>
      </c>
      <c r="O250" s="40">
        <f t="shared" si="75"/>
        <v>36.68</v>
      </c>
      <c r="P250" s="40">
        <f t="shared" si="76"/>
        <v>83.16</v>
      </c>
      <c r="Q250" s="40">
        <f t="shared" si="77"/>
        <v>48.92</v>
      </c>
      <c r="R250" s="261"/>
      <c r="S250" s="261"/>
      <c r="T250" s="261"/>
      <c r="U250" s="261"/>
      <c r="V250" s="261"/>
      <c r="W250" s="261"/>
      <c r="Y250" s="260"/>
      <c r="Z250" s="260"/>
      <c r="AA250" s="260"/>
      <c r="AB250" s="260"/>
      <c r="AC250" s="260"/>
      <c r="AD250" s="260"/>
      <c r="AF250" s="263" t="e">
        <f t="shared" si="64"/>
        <v>#DIV/0!</v>
      </c>
      <c r="AG250" s="263" t="e">
        <f t="shared" si="65"/>
        <v>#DIV/0!</v>
      </c>
      <c r="AH250" s="263" t="e">
        <f t="shared" si="66"/>
        <v>#DIV/0!</v>
      </c>
      <c r="AI250" s="263" t="e">
        <f t="shared" si="67"/>
        <v>#DIV/0!</v>
      </c>
      <c r="AJ250" s="263" t="e">
        <f t="shared" si="68"/>
        <v>#DIV/0!</v>
      </c>
      <c r="AK250" s="263" t="e">
        <f t="shared" si="69"/>
        <v>#DIV/0!</v>
      </c>
    </row>
    <row r="251" spans="1:37">
      <c r="A251" s="4">
        <v>245</v>
      </c>
      <c r="B251" s="152">
        <f t="shared" si="70"/>
        <v>52.023864779999926</v>
      </c>
      <c r="C251" s="3">
        <f>'degressie en km-tarief'!C251</f>
        <v>30.602273399999959</v>
      </c>
      <c r="F251" s="153">
        <f t="shared" si="71"/>
        <v>31.212</v>
      </c>
      <c r="G251" s="153">
        <f t="shared" si="72"/>
        <v>18.36</v>
      </c>
      <c r="H251" s="153">
        <f t="shared" si="73"/>
        <v>41.616000000000007</v>
      </c>
      <c r="I251" s="153">
        <f t="shared" si="74"/>
        <v>24.480000000000004</v>
      </c>
      <c r="J251" s="40">
        <f t="shared" si="78"/>
        <v>104.04</v>
      </c>
      <c r="K251" s="40">
        <f t="shared" si="79"/>
        <v>61.2</v>
      </c>
      <c r="L251" s="40"/>
      <c r="M251" s="40"/>
      <c r="N251" s="40">
        <f t="shared" si="75"/>
        <v>62.42</v>
      </c>
      <c r="O251" s="40">
        <f t="shared" si="75"/>
        <v>36.72</v>
      </c>
      <c r="P251" s="40">
        <f t="shared" si="76"/>
        <v>83.24</v>
      </c>
      <c r="Q251" s="40">
        <f t="shared" si="77"/>
        <v>48.96</v>
      </c>
      <c r="R251" s="261"/>
      <c r="S251" s="261"/>
      <c r="T251" s="261"/>
      <c r="U251" s="261"/>
      <c r="V251" s="261"/>
      <c r="W251" s="261"/>
      <c r="Y251" s="260"/>
      <c r="Z251" s="260"/>
      <c r="AA251" s="260"/>
      <c r="AB251" s="260"/>
      <c r="AC251" s="260"/>
      <c r="AD251" s="260"/>
      <c r="AF251" s="263" t="e">
        <f t="shared" si="64"/>
        <v>#DIV/0!</v>
      </c>
      <c r="AG251" s="263" t="e">
        <f t="shared" si="65"/>
        <v>#DIV/0!</v>
      </c>
      <c r="AH251" s="263" t="e">
        <f t="shared" si="66"/>
        <v>#DIV/0!</v>
      </c>
      <c r="AI251" s="263" t="e">
        <f t="shared" si="67"/>
        <v>#DIV/0!</v>
      </c>
      <c r="AJ251" s="263" t="e">
        <f t="shared" si="68"/>
        <v>#DIV/0!</v>
      </c>
      <c r="AK251" s="263" t="e">
        <f t="shared" si="69"/>
        <v>#DIV/0!</v>
      </c>
    </row>
    <row r="252" spans="1:37">
      <c r="A252" s="4">
        <v>246</v>
      </c>
      <c r="B252" s="152">
        <f t="shared" si="70"/>
        <v>52.073105279999929</v>
      </c>
      <c r="C252" s="3">
        <f>'degressie en km-tarief'!C252</f>
        <v>30.631238399999958</v>
      </c>
      <c r="F252" s="153">
        <f t="shared" si="71"/>
        <v>31.241999999999997</v>
      </c>
      <c r="G252" s="153">
        <f t="shared" si="72"/>
        <v>18.378</v>
      </c>
      <c r="H252" s="153">
        <f t="shared" si="73"/>
        <v>41.656000000000006</v>
      </c>
      <c r="I252" s="153">
        <f t="shared" si="74"/>
        <v>24.504000000000001</v>
      </c>
      <c r="J252" s="40">
        <f t="shared" si="78"/>
        <v>104.14</v>
      </c>
      <c r="K252" s="40">
        <f t="shared" si="79"/>
        <v>61.26</v>
      </c>
      <c r="L252" s="40"/>
      <c r="M252" s="40"/>
      <c r="N252" s="40">
        <f t="shared" si="75"/>
        <v>62.48</v>
      </c>
      <c r="O252" s="40">
        <f t="shared" si="75"/>
        <v>36.76</v>
      </c>
      <c r="P252" s="40">
        <f t="shared" si="76"/>
        <v>83.32</v>
      </c>
      <c r="Q252" s="40">
        <f t="shared" si="77"/>
        <v>49</v>
      </c>
      <c r="R252" s="261"/>
      <c r="S252" s="261"/>
      <c r="T252" s="261"/>
      <c r="U252" s="261"/>
      <c r="V252" s="261"/>
      <c r="W252" s="261"/>
      <c r="Y252" s="260"/>
      <c r="Z252" s="260"/>
      <c r="AA252" s="260"/>
      <c r="AB252" s="260"/>
      <c r="AC252" s="260"/>
      <c r="AD252" s="260"/>
      <c r="AF252" s="263" t="e">
        <f t="shared" si="64"/>
        <v>#DIV/0!</v>
      </c>
      <c r="AG252" s="263" t="e">
        <f t="shared" si="65"/>
        <v>#DIV/0!</v>
      </c>
      <c r="AH252" s="263" t="e">
        <f t="shared" si="66"/>
        <v>#DIV/0!</v>
      </c>
      <c r="AI252" s="263" t="e">
        <f t="shared" si="67"/>
        <v>#DIV/0!</v>
      </c>
      <c r="AJ252" s="263" t="e">
        <f t="shared" si="68"/>
        <v>#DIV/0!</v>
      </c>
      <c r="AK252" s="263" t="e">
        <f t="shared" si="69"/>
        <v>#DIV/0!</v>
      </c>
    </row>
    <row r="253" spans="1:37">
      <c r="A253" s="4">
        <v>247</v>
      </c>
      <c r="B253" s="152">
        <f t="shared" si="70"/>
        <v>52.122345779999925</v>
      </c>
      <c r="C253" s="3">
        <f>'degressie en km-tarief'!C253</f>
        <v>30.660203399999958</v>
      </c>
      <c r="F253" s="153">
        <f t="shared" si="71"/>
        <v>31.271999999999998</v>
      </c>
      <c r="G253" s="153">
        <f t="shared" si="72"/>
        <v>18.396000000000001</v>
      </c>
      <c r="H253" s="153">
        <f t="shared" si="73"/>
        <v>41.695999999999998</v>
      </c>
      <c r="I253" s="153">
        <f t="shared" si="74"/>
        <v>24.528000000000002</v>
      </c>
      <c r="J253" s="40">
        <f t="shared" si="78"/>
        <v>104.24</v>
      </c>
      <c r="K253" s="40">
        <f t="shared" si="79"/>
        <v>61.32</v>
      </c>
      <c r="L253" s="40"/>
      <c r="M253" s="40"/>
      <c r="N253" s="40">
        <f t="shared" si="75"/>
        <v>62.54</v>
      </c>
      <c r="O253" s="40">
        <f t="shared" si="75"/>
        <v>36.799999999999997</v>
      </c>
      <c r="P253" s="40">
        <f t="shared" si="76"/>
        <v>83.4</v>
      </c>
      <c r="Q253" s="40">
        <f t="shared" si="77"/>
        <v>49.06</v>
      </c>
      <c r="R253" s="261"/>
      <c r="S253" s="261"/>
      <c r="T253" s="261"/>
      <c r="U253" s="261"/>
      <c r="V253" s="261"/>
      <c r="W253" s="261"/>
      <c r="Y253" s="260"/>
      <c r="Z253" s="260"/>
      <c r="AA253" s="260"/>
      <c r="AB253" s="260"/>
      <c r="AC253" s="260"/>
      <c r="AD253" s="260"/>
      <c r="AF253" s="263" t="e">
        <f t="shared" si="64"/>
        <v>#DIV/0!</v>
      </c>
      <c r="AG253" s="263" t="e">
        <f t="shared" si="65"/>
        <v>#DIV/0!</v>
      </c>
      <c r="AH253" s="263" t="e">
        <f t="shared" si="66"/>
        <v>#DIV/0!</v>
      </c>
      <c r="AI253" s="263" t="e">
        <f t="shared" si="67"/>
        <v>#DIV/0!</v>
      </c>
      <c r="AJ253" s="263" t="e">
        <f t="shared" si="68"/>
        <v>#DIV/0!</v>
      </c>
      <c r="AK253" s="263" t="e">
        <f t="shared" si="69"/>
        <v>#DIV/0!</v>
      </c>
    </row>
    <row r="254" spans="1:37">
      <c r="A254" s="4">
        <v>248</v>
      </c>
      <c r="B254" s="152">
        <f t="shared" si="70"/>
        <v>52.171586279999929</v>
      </c>
      <c r="C254" s="3">
        <f>'degressie en km-tarief'!C254</f>
        <v>30.689168399999957</v>
      </c>
      <c r="F254" s="153">
        <f t="shared" si="71"/>
        <v>31.302</v>
      </c>
      <c r="G254" s="153">
        <f t="shared" si="72"/>
        <v>18.414000000000001</v>
      </c>
      <c r="H254" s="153">
        <f t="shared" si="73"/>
        <v>41.736000000000004</v>
      </c>
      <c r="I254" s="153">
        <f t="shared" si="74"/>
        <v>24.552000000000003</v>
      </c>
      <c r="J254" s="40">
        <f t="shared" si="78"/>
        <v>104.34</v>
      </c>
      <c r="K254" s="40">
        <f t="shared" si="79"/>
        <v>61.38</v>
      </c>
      <c r="L254" s="40"/>
      <c r="M254" s="40"/>
      <c r="N254" s="40">
        <f t="shared" si="75"/>
        <v>62.6</v>
      </c>
      <c r="O254" s="40">
        <f t="shared" si="75"/>
        <v>36.82</v>
      </c>
      <c r="P254" s="40">
        <f t="shared" si="76"/>
        <v>83.48</v>
      </c>
      <c r="Q254" s="40">
        <f t="shared" si="77"/>
        <v>49.1</v>
      </c>
      <c r="R254" s="261"/>
      <c r="S254" s="261"/>
      <c r="T254" s="261"/>
      <c r="U254" s="261"/>
      <c r="V254" s="261"/>
      <c r="W254" s="261"/>
      <c r="Y254" s="260"/>
      <c r="Z254" s="260"/>
      <c r="AA254" s="260"/>
      <c r="AB254" s="260"/>
      <c r="AC254" s="260"/>
      <c r="AD254" s="260"/>
      <c r="AF254" s="263" t="e">
        <f t="shared" si="64"/>
        <v>#DIV/0!</v>
      </c>
      <c r="AG254" s="263" t="e">
        <f t="shared" si="65"/>
        <v>#DIV/0!</v>
      </c>
      <c r="AH254" s="263" t="e">
        <f t="shared" si="66"/>
        <v>#DIV/0!</v>
      </c>
      <c r="AI254" s="263" t="e">
        <f t="shared" si="67"/>
        <v>#DIV/0!</v>
      </c>
      <c r="AJ254" s="263" t="e">
        <f t="shared" si="68"/>
        <v>#DIV/0!</v>
      </c>
      <c r="AK254" s="263" t="e">
        <f t="shared" si="69"/>
        <v>#DIV/0!</v>
      </c>
    </row>
    <row r="255" spans="1:37">
      <c r="A255" s="4">
        <v>249</v>
      </c>
      <c r="B255" s="152">
        <f t="shared" si="70"/>
        <v>52.220826779999925</v>
      </c>
      <c r="C255" s="3">
        <f>'degressie en km-tarief'!C255</f>
        <v>30.718133399999957</v>
      </c>
      <c r="F255" s="153">
        <f t="shared" si="71"/>
        <v>31.331999999999997</v>
      </c>
      <c r="G255" s="153">
        <f t="shared" si="72"/>
        <v>18.431999999999999</v>
      </c>
      <c r="H255" s="153">
        <f t="shared" si="73"/>
        <v>41.776000000000003</v>
      </c>
      <c r="I255" s="153">
        <f t="shared" si="74"/>
        <v>24.576000000000001</v>
      </c>
      <c r="J255" s="40">
        <f t="shared" si="78"/>
        <v>104.44</v>
      </c>
      <c r="K255" s="40">
        <f t="shared" si="79"/>
        <v>61.44</v>
      </c>
      <c r="L255" s="40"/>
      <c r="M255" s="40"/>
      <c r="N255" s="40">
        <f t="shared" si="75"/>
        <v>62.66</v>
      </c>
      <c r="O255" s="40">
        <f t="shared" si="75"/>
        <v>36.86</v>
      </c>
      <c r="P255" s="40">
        <f t="shared" si="76"/>
        <v>83.56</v>
      </c>
      <c r="Q255" s="40">
        <f t="shared" si="77"/>
        <v>49.16</v>
      </c>
      <c r="R255" s="261"/>
      <c r="S255" s="261"/>
      <c r="T255" s="261"/>
      <c r="U255" s="261"/>
      <c r="V255" s="261"/>
      <c r="W255" s="261"/>
      <c r="Y255" s="260"/>
      <c r="Z255" s="260"/>
      <c r="AA255" s="260"/>
      <c r="AB255" s="260"/>
      <c r="AC255" s="260"/>
      <c r="AD255" s="260"/>
      <c r="AF255" s="263" t="e">
        <f t="shared" si="64"/>
        <v>#DIV/0!</v>
      </c>
      <c r="AG255" s="263" t="e">
        <f t="shared" si="65"/>
        <v>#DIV/0!</v>
      </c>
      <c r="AH255" s="263" t="e">
        <f t="shared" si="66"/>
        <v>#DIV/0!</v>
      </c>
      <c r="AI255" s="263" t="e">
        <f t="shared" si="67"/>
        <v>#DIV/0!</v>
      </c>
      <c r="AJ255" s="263" t="e">
        <f t="shared" si="68"/>
        <v>#DIV/0!</v>
      </c>
      <c r="AK255" s="263" t="e">
        <f t="shared" si="69"/>
        <v>#DIV/0!</v>
      </c>
    </row>
    <row r="256" spans="1:37">
      <c r="A256" s="4">
        <v>250</v>
      </c>
      <c r="B256" s="152">
        <f t="shared" si="70"/>
        <v>52.270067279999921</v>
      </c>
      <c r="C256" s="3">
        <f>'degressie en km-tarief'!C256</f>
        <v>30.747098399999956</v>
      </c>
      <c r="F256" s="153">
        <f t="shared" si="71"/>
        <v>31.362000000000002</v>
      </c>
      <c r="G256" s="153">
        <f t="shared" si="72"/>
        <v>18.45</v>
      </c>
      <c r="H256" s="153">
        <f t="shared" si="73"/>
        <v>41.816000000000003</v>
      </c>
      <c r="I256" s="153">
        <f t="shared" si="74"/>
        <v>24.6</v>
      </c>
      <c r="J256" s="40">
        <f t="shared" si="78"/>
        <v>104.54</v>
      </c>
      <c r="K256" s="40">
        <f t="shared" si="79"/>
        <v>61.5</v>
      </c>
      <c r="L256" s="40"/>
      <c r="M256" s="40"/>
      <c r="N256" s="40">
        <f t="shared" si="75"/>
        <v>62.72</v>
      </c>
      <c r="O256" s="40">
        <f t="shared" si="75"/>
        <v>36.9</v>
      </c>
      <c r="P256" s="40">
        <f t="shared" si="76"/>
        <v>83.64</v>
      </c>
      <c r="Q256" s="40">
        <f t="shared" si="77"/>
        <v>49.2</v>
      </c>
      <c r="R256" s="261"/>
      <c r="S256" s="261"/>
      <c r="T256" s="261"/>
      <c r="U256" s="261"/>
      <c r="V256" s="261"/>
      <c r="W256" s="261"/>
      <c r="Y256" s="260"/>
      <c r="Z256" s="260"/>
      <c r="AA256" s="260"/>
      <c r="AB256" s="260"/>
      <c r="AC256" s="260"/>
      <c r="AD256" s="260"/>
      <c r="AF256" s="263" t="e">
        <f t="shared" si="64"/>
        <v>#DIV/0!</v>
      </c>
      <c r="AG256" s="263" t="e">
        <f t="shared" si="65"/>
        <v>#DIV/0!</v>
      </c>
      <c r="AH256" s="263" t="e">
        <f t="shared" si="66"/>
        <v>#DIV/0!</v>
      </c>
      <c r="AI256" s="263" t="e">
        <f t="shared" si="67"/>
        <v>#DIV/0!</v>
      </c>
      <c r="AJ256" s="263" t="e">
        <f t="shared" si="68"/>
        <v>#DIV/0!</v>
      </c>
      <c r="AK256" s="263" t="e">
        <f t="shared" si="69"/>
        <v>#DIV/0!</v>
      </c>
    </row>
    <row r="257" spans="1:38">
      <c r="A257" s="4">
        <v>999</v>
      </c>
      <c r="B257" s="152">
        <f t="shared" si="70"/>
        <v>52.270067279999921</v>
      </c>
      <c r="C257" s="3">
        <f>'degressie en km-tarief'!C257</f>
        <v>30.747098399999956</v>
      </c>
      <c r="F257" s="153">
        <f t="shared" si="71"/>
        <v>31.362000000000002</v>
      </c>
      <c r="G257" s="153">
        <f t="shared" si="72"/>
        <v>18.45</v>
      </c>
      <c r="H257" s="153">
        <f t="shared" si="73"/>
        <v>41.816000000000003</v>
      </c>
      <c r="I257" s="153">
        <f t="shared" si="74"/>
        <v>24.6</v>
      </c>
      <c r="J257" s="40">
        <f t="shared" si="78"/>
        <v>104.54</v>
      </c>
      <c r="K257" s="40">
        <f t="shared" si="79"/>
        <v>61.5</v>
      </c>
      <c r="L257" s="40"/>
      <c r="M257" s="40"/>
      <c r="N257" s="40">
        <f t="shared" si="75"/>
        <v>62.72</v>
      </c>
      <c r="O257" s="40">
        <f t="shared" si="75"/>
        <v>36.9</v>
      </c>
      <c r="P257" s="40">
        <f t="shared" si="76"/>
        <v>83.64</v>
      </c>
      <c r="Q257" s="40">
        <f t="shared" si="77"/>
        <v>49.2</v>
      </c>
      <c r="R257" s="261">
        <f t="shared" ref="R257" si="80">ROUND(Y257*(1+$W$1),0)</f>
        <v>7614</v>
      </c>
      <c r="S257" s="261">
        <f t="shared" ref="S257" si="81">ROUND(Z257*(1+$W$1),0)</f>
        <v>4535</v>
      </c>
      <c r="T257" s="261">
        <f t="shared" ref="T257" si="82">ROUND(AA257*(1+$W$1),0)</f>
        <v>634</v>
      </c>
      <c r="U257" s="261">
        <f t="shared" ref="U257" si="83">ROUND(AB257*(1+$W$1),0)</f>
        <v>379</v>
      </c>
      <c r="V257" s="261">
        <f t="shared" ref="V257" si="84">ROUND(AC257*(1+$W$1),0)</f>
        <v>797</v>
      </c>
      <c r="W257" s="261">
        <f t="shared" ref="W257" si="85">ROUND(AD257*(1+$W$1),0)</f>
        <v>465</v>
      </c>
      <c r="Y257" s="260">
        <v>7501</v>
      </c>
      <c r="Z257" s="260">
        <v>4468</v>
      </c>
      <c r="AA257" s="260">
        <v>625</v>
      </c>
      <c r="AB257" s="260">
        <v>373</v>
      </c>
      <c r="AC257" s="260">
        <v>785</v>
      </c>
      <c r="AD257" s="260">
        <v>458</v>
      </c>
      <c r="AF257" s="263">
        <f>R257/Y257</f>
        <v>1.015064658045594</v>
      </c>
      <c r="AG257" s="263">
        <f t="shared" ref="AG257:AK257" si="86">S257/Z257</f>
        <v>1.0149955237242614</v>
      </c>
      <c r="AH257" s="263">
        <f t="shared" si="86"/>
        <v>1.0144</v>
      </c>
      <c r="AI257" s="263">
        <f t="shared" si="86"/>
        <v>1.0160857908847185</v>
      </c>
      <c r="AJ257" s="263">
        <f t="shared" si="86"/>
        <v>1.0152866242038217</v>
      </c>
      <c r="AK257" s="263">
        <f t="shared" si="86"/>
        <v>1.0152838427947599</v>
      </c>
      <c r="AL257" s="262"/>
    </row>
    <row r="263" spans="1:38">
      <c r="J263" s="2"/>
      <c r="K263" s="2"/>
      <c r="N263" s="2"/>
      <c r="O263" s="2"/>
      <c r="P263" s="2"/>
      <c r="Q263" s="2"/>
    </row>
    <row r="264" spans="1:38">
      <c r="N264" s="207"/>
      <c r="O264" s="207"/>
      <c r="P264" s="207"/>
      <c r="Q264" s="207"/>
    </row>
  </sheetData>
  <phoneticPr fontId="24" type="noConversion"/>
  <pageMargins left="0.70866141732283472" right="0.70866141732283472" top="0.74803149606299213" bottom="0.74803149606299213" header="0.31496062992125984" footer="0.31496062992125984"/>
  <pageSetup paperSize="8" scale="57" fitToHeight="2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W38"/>
  <sheetViews>
    <sheetView topLeftCell="A10" workbookViewId="0">
      <selection activeCell="D24" sqref="D24"/>
    </sheetView>
  </sheetViews>
  <sheetFormatPr defaultRowHeight="15"/>
  <cols>
    <col min="1" max="1" width="13" customWidth="1"/>
    <col min="2" max="2" width="27.85546875" customWidth="1"/>
    <col min="3" max="6" width="9.140625" style="9"/>
    <col min="7" max="7" width="11.85546875" customWidth="1"/>
  </cols>
  <sheetData>
    <row r="3" spans="1:23">
      <c r="A3" s="4" t="s">
        <v>16</v>
      </c>
      <c r="B3" s="6">
        <v>7</v>
      </c>
      <c r="C3" s="2" t="s">
        <v>55</v>
      </c>
      <c r="D3" s="2" t="s">
        <v>56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5" spans="1:23" s="7" customFormat="1" ht="30">
      <c r="A5" s="7" t="s">
        <v>20</v>
      </c>
      <c r="B5" s="7" t="s">
        <v>19</v>
      </c>
      <c r="C5" s="8" t="s">
        <v>21</v>
      </c>
      <c r="D5" s="8" t="s">
        <v>22</v>
      </c>
      <c r="E5" s="8" t="s">
        <v>23</v>
      </c>
      <c r="F5" s="8" t="s">
        <v>24</v>
      </c>
      <c r="G5" s="7" t="s">
        <v>44</v>
      </c>
    </row>
    <row r="6" spans="1:23">
      <c r="A6">
        <v>1</v>
      </c>
      <c r="B6" t="s">
        <v>28</v>
      </c>
      <c r="C6" s="15">
        <f>rekentabel!$C$4</f>
        <v>12001</v>
      </c>
      <c r="D6" s="15">
        <f>rekentabel!$C$4</f>
        <v>12001</v>
      </c>
      <c r="E6" s="15">
        <f>rekentabel!$G$4</f>
        <v>12020</v>
      </c>
      <c r="F6"/>
    </row>
    <row r="7" spans="1:23">
      <c r="A7">
        <v>2</v>
      </c>
      <c r="B7" t="s">
        <v>29</v>
      </c>
      <c r="C7" s="15">
        <f>rekentabel!$K$4</f>
        <v>12002</v>
      </c>
      <c r="D7" s="15">
        <f>rekentabel!$K$4</f>
        <v>12002</v>
      </c>
      <c r="E7" s="15">
        <f>rekentabel!$O$4</f>
        <v>12010</v>
      </c>
      <c r="F7"/>
    </row>
    <row r="8" spans="1:23">
      <c r="A8">
        <v>23</v>
      </c>
      <c r="B8" t="s">
        <v>30</v>
      </c>
      <c r="C8" s="15">
        <f>rekentabel!$C$4</f>
        <v>12001</v>
      </c>
      <c r="D8" s="15">
        <f>rekentabel!$C$4</f>
        <v>12001</v>
      </c>
      <c r="E8" s="15">
        <f>rekentabel!$G$4</f>
        <v>12020</v>
      </c>
      <c r="F8"/>
    </row>
    <row r="9" spans="1:23">
      <c r="A9">
        <v>24</v>
      </c>
      <c r="B9" t="s">
        <v>31</v>
      </c>
      <c r="C9" s="15">
        <f>rekentabel!$K$4</f>
        <v>12002</v>
      </c>
      <c r="D9" s="15">
        <f>rekentabel!$K$4</f>
        <v>12002</v>
      </c>
      <c r="E9" s="15">
        <f>rekentabel!$O$4</f>
        <v>12010</v>
      </c>
      <c r="F9"/>
    </row>
    <row r="10" spans="1:23">
      <c r="A10">
        <v>43</v>
      </c>
      <c r="B10" t="s">
        <v>32</v>
      </c>
      <c r="C10" s="9">
        <v>4</v>
      </c>
      <c r="F10" s="16"/>
      <c r="G10" s="11" t="s">
        <v>51</v>
      </c>
    </row>
    <row r="11" spans="1:23">
      <c r="A11">
        <v>301</v>
      </c>
      <c r="B11" t="s">
        <v>25</v>
      </c>
      <c r="C11" s="15">
        <f>rekentabel!$G$4</f>
        <v>12020</v>
      </c>
      <c r="F11" s="16"/>
      <c r="G11" t="s">
        <v>53</v>
      </c>
    </row>
    <row r="12" spans="1:23">
      <c r="A12">
        <v>302</v>
      </c>
      <c r="B12" t="s">
        <v>26</v>
      </c>
      <c r="C12" s="15">
        <f>rekentabel!$O$4</f>
        <v>12010</v>
      </c>
      <c r="F12" s="16"/>
      <c r="G12" t="s">
        <v>53</v>
      </c>
    </row>
    <row r="13" spans="1:23">
      <c r="A13">
        <v>303</v>
      </c>
      <c r="B13" t="s">
        <v>27</v>
      </c>
      <c r="C13" s="15">
        <f>rekentabel!$G$4</f>
        <v>12020</v>
      </c>
      <c r="F13" s="16"/>
      <c r="G13" t="s">
        <v>53</v>
      </c>
    </row>
    <row r="14" spans="1:23">
      <c r="A14">
        <v>304</v>
      </c>
      <c r="B14" t="s">
        <v>33</v>
      </c>
      <c r="C14" s="15">
        <f>rekentabel!$O$4</f>
        <v>12010</v>
      </c>
      <c r="F14" s="16"/>
      <c r="G14" t="s">
        <v>53</v>
      </c>
    </row>
    <row r="15" spans="1:23">
      <c r="A15">
        <v>326</v>
      </c>
      <c r="B15" t="s">
        <v>34</v>
      </c>
      <c r="C15" s="15">
        <f>rekentabel!$C$4</f>
        <v>12001</v>
      </c>
      <c r="D15" s="15">
        <f>rekentabel!$C$4</f>
        <v>12001</v>
      </c>
      <c r="E15" s="15">
        <f>rekentabel!$G$4</f>
        <v>12020</v>
      </c>
      <c r="F15"/>
    </row>
    <row r="16" spans="1:23">
      <c r="A16">
        <v>329</v>
      </c>
      <c r="B16" t="s">
        <v>35</v>
      </c>
      <c r="C16" s="15">
        <f>rekentabel!$K$4</f>
        <v>12002</v>
      </c>
      <c r="D16" s="15">
        <f>rekentabel!$K$4</f>
        <v>12002</v>
      </c>
      <c r="E16" s="15">
        <f>rekentabel!$O$4</f>
        <v>12010</v>
      </c>
      <c r="F16"/>
    </row>
    <row r="17" spans="1:13">
      <c r="A17">
        <v>1020</v>
      </c>
      <c r="B17" t="s">
        <v>36</v>
      </c>
      <c r="C17" s="9">
        <v>13</v>
      </c>
      <c r="F17" s="16"/>
      <c r="G17" s="10" t="s">
        <v>46</v>
      </c>
      <c r="M17" s="11" t="s">
        <v>51</v>
      </c>
    </row>
    <row r="18" spans="1:13">
      <c r="A18">
        <v>1021</v>
      </c>
      <c r="B18" t="s">
        <v>37</v>
      </c>
      <c r="C18" s="9">
        <v>13</v>
      </c>
      <c r="F18" s="16"/>
      <c r="G18" t="s">
        <v>45</v>
      </c>
    </row>
    <row r="19" spans="1:13">
      <c r="A19">
        <v>1022</v>
      </c>
      <c r="B19" t="s">
        <v>38</v>
      </c>
      <c r="C19" s="9">
        <v>13</v>
      </c>
      <c r="F19" s="16"/>
      <c r="G19" t="s">
        <v>45</v>
      </c>
    </row>
    <row r="20" spans="1:13">
      <c r="A20">
        <v>1023</v>
      </c>
      <c r="B20" t="s">
        <v>39</v>
      </c>
      <c r="C20" s="9">
        <v>13</v>
      </c>
      <c r="F20" s="16"/>
      <c r="G20" t="s">
        <v>45</v>
      </c>
    </row>
    <row r="21" spans="1:13">
      <c r="A21">
        <v>1801</v>
      </c>
      <c r="B21" t="s">
        <v>28</v>
      </c>
      <c r="C21" s="15">
        <f>rekentabel!$C$4</f>
        <v>12001</v>
      </c>
      <c r="D21" s="15">
        <f>rekentabel!$C$4</f>
        <v>12001</v>
      </c>
      <c r="E21" s="15">
        <f>rekentabel!$G$4</f>
        <v>12020</v>
      </c>
      <c r="F21"/>
    </row>
    <row r="22" spans="1:13">
      <c r="A22">
        <v>1802</v>
      </c>
      <c r="B22" t="s">
        <v>29</v>
      </c>
      <c r="C22" s="15">
        <f>rekentabel!$K$4</f>
        <v>12002</v>
      </c>
      <c r="D22" s="15">
        <f>rekentabel!$K$4</f>
        <v>12002</v>
      </c>
      <c r="E22" s="15">
        <f>rekentabel!$O$4</f>
        <v>12010</v>
      </c>
      <c r="F22"/>
    </row>
    <row r="23" spans="1:13">
      <c r="A23">
        <v>1833</v>
      </c>
      <c r="B23" t="s">
        <v>40</v>
      </c>
      <c r="C23" s="15">
        <f>rekentabel!$C$4</f>
        <v>12001</v>
      </c>
      <c r="D23" s="15">
        <f>rekentabel!$C$4</f>
        <v>12001</v>
      </c>
      <c r="E23" s="15">
        <f>rekentabel!$G$4</f>
        <v>12020</v>
      </c>
      <c r="F23"/>
    </row>
    <row r="24" spans="1:13">
      <c r="A24">
        <v>1834</v>
      </c>
      <c r="B24" t="s">
        <v>31</v>
      </c>
      <c r="C24" s="15">
        <f>rekentabel!$K$4</f>
        <v>12002</v>
      </c>
      <c r="D24" s="15">
        <f>rekentabel!$K$4</f>
        <v>12002</v>
      </c>
      <c r="E24" s="15">
        <f>rekentabel!$O$4</f>
        <v>12010</v>
      </c>
      <c r="F24"/>
    </row>
    <row r="25" spans="1:13">
      <c r="A25">
        <v>3020</v>
      </c>
      <c r="B25" t="s">
        <v>36</v>
      </c>
      <c r="C25" s="9">
        <v>33</v>
      </c>
      <c r="G25" s="10" t="s">
        <v>47</v>
      </c>
      <c r="L25" s="11" t="s">
        <v>51</v>
      </c>
    </row>
    <row r="26" spans="1:13">
      <c r="A26">
        <v>3021</v>
      </c>
      <c r="B26" t="s">
        <v>37</v>
      </c>
      <c r="C26" s="9">
        <v>33</v>
      </c>
      <c r="G26" t="s">
        <v>45</v>
      </c>
    </row>
    <row r="27" spans="1:13">
      <c r="A27">
        <v>3022</v>
      </c>
      <c r="B27" t="s">
        <v>38</v>
      </c>
      <c r="C27" s="9">
        <v>33</v>
      </c>
      <c r="G27" t="s">
        <v>45</v>
      </c>
    </row>
    <row r="28" spans="1:13">
      <c r="A28">
        <v>3023</v>
      </c>
      <c r="B28" t="s">
        <v>39</v>
      </c>
      <c r="C28" s="9">
        <v>33</v>
      </c>
      <c r="G28" t="s">
        <v>45</v>
      </c>
    </row>
    <row r="29" spans="1:13">
      <c r="A29">
        <v>5113</v>
      </c>
      <c r="B29" t="s">
        <v>41</v>
      </c>
      <c r="C29" s="15">
        <f>rekentabel!S4</f>
        <v>12037</v>
      </c>
      <c r="G29" t="s">
        <v>48</v>
      </c>
    </row>
    <row r="30" spans="1:13">
      <c r="A30">
        <v>5142</v>
      </c>
      <c r="B30" t="s">
        <v>28</v>
      </c>
      <c r="C30" s="15">
        <f>rekentabel!$C$4</f>
        <v>12001</v>
      </c>
      <c r="G30" s="12" t="s">
        <v>49</v>
      </c>
    </row>
    <row r="31" spans="1:13">
      <c r="A31">
        <v>5143</v>
      </c>
      <c r="B31" t="s">
        <v>29</v>
      </c>
      <c r="C31" s="15">
        <f>rekentabel!$K$4</f>
        <v>12002</v>
      </c>
      <c r="G31" s="12" t="s">
        <v>49</v>
      </c>
    </row>
    <row r="32" spans="1:13">
      <c r="A32">
        <v>5158</v>
      </c>
      <c r="B32" t="s">
        <v>36</v>
      </c>
      <c r="C32" s="15">
        <f>rekentabel!U4</f>
        <v>12034</v>
      </c>
      <c r="G32" t="s">
        <v>52</v>
      </c>
    </row>
    <row r="33" spans="1:7">
      <c r="A33">
        <v>5159</v>
      </c>
      <c r="B33" t="s">
        <v>42</v>
      </c>
      <c r="C33" s="15">
        <f>rekentabel!W4</f>
        <v>12036</v>
      </c>
      <c r="G33" t="s">
        <v>50</v>
      </c>
    </row>
    <row r="34" spans="1:7">
      <c r="A34">
        <v>5900</v>
      </c>
      <c r="B34" t="s">
        <v>43</v>
      </c>
      <c r="C34" s="15">
        <f>rekentabel!$C$4</f>
        <v>12001</v>
      </c>
      <c r="D34" s="15"/>
      <c r="E34" s="15">
        <f>rekentabel!$G$4</f>
        <v>12020</v>
      </c>
      <c r="F34" s="15">
        <f>rekentabel!$I$4</f>
        <v>12060</v>
      </c>
      <c r="G34" s="12" t="s">
        <v>54</v>
      </c>
    </row>
    <row r="35" spans="1:7">
      <c r="A35">
        <v>5901</v>
      </c>
      <c r="B35" t="s">
        <v>43</v>
      </c>
      <c r="C35" s="15">
        <f>rekentabel!$K$4</f>
        <v>12002</v>
      </c>
      <c r="E35" s="15">
        <f>rekentabel!$O$4</f>
        <v>12010</v>
      </c>
      <c r="F35" s="15">
        <f>rekentabel!$Q$4</f>
        <v>12061</v>
      </c>
      <c r="G35" s="12" t="s">
        <v>54</v>
      </c>
    </row>
    <row r="37" spans="1:7">
      <c r="A37" s="13" t="s">
        <v>57</v>
      </c>
      <c r="B37" s="13" t="s">
        <v>58</v>
      </c>
      <c r="C37" s="14"/>
      <c r="D37" s="14"/>
      <c r="F37" s="14" t="s">
        <v>59</v>
      </c>
    </row>
    <row r="38" spans="1:7">
      <c r="B38" s="13" t="s">
        <v>61</v>
      </c>
      <c r="C38" s="13"/>
      <c r="D38" s="13"/>
      <c r="E38" s="13"/>
      <c r="F38" s="13"/>
      <c r="G38" s="13"/>
    </row>
  </sheetData>
  <phoneticPr fontId="24" type="noConversion"/>
  <pageMargins left="0.7" right="0.7" top="0.75" bottom="0.75" header="0.3" footer="0.3"/>
  <pageSetup paperSize="9" orientation="portrait" r:id="rId1"/>
  <ignoredErrors>
    <ignoredError sqref="D5:F5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258"/>
  <sheetViews>
    <sheetView zoomScale="80" zoomScaleNormal="80" workbookViewId="0">
      <pane xSplit="1" ySplit="6" topLeftCell="G7" activePane="bottomRight" state="frozen"/>
      <selection pane="topRight" activeCell="B1" sqref="B1"/>
      <selection pane="bottomLeft" activeCell="A7" sqref="A7"/>
      <selection pane="bottomRight" activeCell="R41" sqref="R41"/>
    </sheetView>
  </sheetViews>
  <sheetFormatPr defaultRowHeight="15"/>
  <cols>
    <col min="1" max="1" width="17.5703125" style="50" bestFit="1" customWidth="1"/>
    <col min="2" max="2" width="9.140625" style="51"/>
    <col min="3" max="3" width="10.42578125" style="51" bestFit="1" customWidth="1"/>
    <col min="4" max="4" width="9.140625" style="51"/>
    <col min="5" max="5" width="11.5703125" style="51" bestFit="1" customWidth="1"/>
    <col min="6" max="7" width="9.140625" style="51"/>
    <col min="8" max="8" width="9.85546875" style="51" customWidth="1"/>
    <col min="9" max="15" width="9.140625" style="51"/>
    <col min="16" max="17" width="10.5703125" style="51" bestFit="1" customWidth="1"/>
    <col min="18" max="18" width="9.140625" style="51"/>
    <col min="19" max="19" width="9.5703125" style="53" bestFit="1" customWidth="1"/>
    <col min="20" max="20" width="9.42578125" style="51" customWidth="1"/>
    <col min="21" max="21" width="9.28515625" style="53" bestFit="1" customWidth="1"/>
    <col min="22" max="23" width="9.140625" style="51"/>
    <col min="24" max="16384" width="9.140625" style="10"/>
  </cols>
  <sheetData>
    <row r="1" spans="1:25">
      <c r="A1" s="51"/>
    </row>
    <row r="2" spans="1:25" s="200" customFormat="1">
      <c r="A2" s="4" t="s">
        <v>113</v>
      </c>
      <c r="B2" s="6">
        <v>4</v>
      </c>
      <c r="C2" s="2" t="s">
        <v>114</v>
      </c>
      <c r="D2" s="2"/>
      <c r="E2" s="2"/>
      <c r="F2" s="2"/>
      <c r="G2" s="2"/>
      <c r="H2" s="2"/>
      <c r="I2" s="6"/>
      <c r="J2" s="2"/>
      <c r="K2" s="2"/>
      <c r="L2" s="2"/>
      <c r="M2" s="2"/>
      <c r="N2" s="2"/>
      <c r="O2" s="2"/>
      <c r="P2" s="2"/>
      <c r="Q2" s="2"/>
      <c r="R2" s="198" t="s">
        <v>115</v>
      </c>
      <c r="S2" s="199"/>
      <c r="T2" s="198"/>
      <c r="U2" s="199"/>
      <c r="V2" s="198"/>
      <c r="W2" s="198"/>
    </row>
    <row r="3" spans="1:25" s="200" customFormat="1" ht="45">
      <c r="A3" s="4" t="s">
        <v>116</v>
      </c>
      <c r="B3" s="6">
        <f>2^B2</f>
        <v>16</v>
      </c>
      <c r="C3" s="2"/>
      <c r="D3" s="2"/>
      <c r="E3" s="2"/>
      <c r="F3" s="198" t="s">
        <v>117</v>
      </c>
      <c r="G3" s="198"/>
      <c r="H3" s="198"/>
      <c r="I3" s="201"/>
      <c r="J3" s="2"/>
      <c r="K3" s="2"/>
      <c r="L3" s="2"/>
      <c r="M3" s="2"/>
      <c r="N3" s="2"/>
      <c r="O3" s="2"/>
      <c r="P3" s="2"/>
      <c r="Q3" s="2"/>
      <c r="R3" s="197" t="s">
        <v>118</v>
      </c>
      <c r="S3" s="197"/>
      <c r="T3" s="202" t="s">
        <v>119</v>
      </c>
      <c r="U3" s="202"/>
      <c r="V3" s="202"/>
      <c r="W3" s="202"/>
    </row>
    <row r="4" spans="1:25" s="195" customFormat="1">
      <c r="A4" s="5" t="s">
        <v>60</v>
      </c>
      <c r="B4" s="5">
        <v>1</v>
      </c>
      <c r="C4" s="5">
        <v>1</v>
      </c>
      <c r="D4" s="5">
        <v>1</v>
      </c>
      <c r="E4" s="5">
        <v>1</v>
      </c>
      <c r="F4" s="5">
        <v>20</v>
      </c>
      <c r="G4" s="5">
        <v>20</v>
      </c>
      <c r="H4" s="5">
        <v>60</v>
      </c>
      <c r="I4" s="5">
        <v>60</v>
      </c>
      <c r="J4" s="5">
        <v>2</v>
      </c>
      <c r="K4" s="5">
        <v>2</v>
      </c>
      <c r="L4" s="5">
        <v>2</v>
      </c>
      <c r="M4" s="5">
        <v>2</v>
      </c>
      <c r="N4" s="5">
        <v>10</v>
      </c>
      <c r="O4" s="5">
        <v>10</v>
      </c>
      <c r="P4" s="5">
        <v>61</v>
      </c>
      <c r="Q4" s="5">
        <v>61</v>
      </c>
      <c r="R4" s="5">
        <v>37</v>
      </c>
      <c r="S4" s="5">
        <v>37</v>
      </c>
      <c r="T4" s="5">
        <v>34</v>
      </c>
      <c r="U4" s="5">
        <v>34</v>
      </c>
      <c r="V4" s="5">
        <v>36</v>
      </c>
      <c r="W4" s="5">
        <v>36</v>
      </c>
    </row>
    <row r="5" spans="1:25" s="195" customFormat="1">
      <c r="A5" s="196" t="s">
        <v>17</v>
      </c>
      <c r="B5" s="196">
        <f>$B$2*1000+B4</f>
        <v>4001</v>
      </c>
      <c r="C5" s="196">
        <f t="shared" ref="C5:V5" si="0">$B$2*1000+C4</f>
        <v>4001</v>
      </c>
      <c r="D5" s="196">
        <f t="shared" si="0"/>
        <v>4001</v>
      </c>
      <c r="E5" s="196">
        <f t="shared" si="0"/>
        <v>4001</v>
      </c>
      <c r="F5" s="196">
        <f t="shared" si="0"/>
        <v>4020</v>
      </c>
      <c r="G5" s="196">
        <f t="shared" si="0"/>
        <v>4020</v>
      </c>
      <c r="H5" s="196">
        <f t="shared" si="0"/>
        <v>4060</v>
      </c>
      <c r="I5" s="196">
        <f t="shared" si="0"/>
        <v>4060</v>
      </c>
      <c r="J5" s="196">
        <f t="shared" si="0"/>
        <v>4002</v>
      </c>
      <c r="K5" s="196">
        <f t="shared" si="0"/>
        <v>4002</v>
      </c>
      <c r="L5" s="196">
        <f t="shared" si="0"/>
        <v>4002</v>
      </c>
      <c r="M5" s="196">
        <f t="shared" si="0"/>
        <v>4002</v>
      </c>
      <c r="N5" s="196">
        <f t="shared" si="0"/>
        <v>4010</v>
      </c>
      <c r="O5" s="196">
        <f t="shared" si="0"/>
        <v>4010</v>
      </c>
      <c r="P5" s="196">
        <f t="shared" si="0"/>
        <v>4061</v>
      </c>
      <c r="Q5" s="196">
        <f t="shared" si="0"/>
        <v>4061</v>
      </c>
      <c r="R5" s="196">
        <f t="shared" si="0"/>
        <v>4037</v>
      </c>
      <c r="S5" s="196">
        <f t="shared" si="0"/>
        <v>4037</v>
      </c>
      <c r="T5" s="196">
        <f t="shared" si="0"/>
        <v>4034</v>
      </c>
      <c r="U5" s="196">
        <f t="shared" si="0"/>
        <v>4034</v>
      </c>
      <c r="V5" s="196">
        <f t="shared" si="0"/>
        <v>4036</v>
      </c>
      <c r="W5" s="196">
        <f>$B$2*1000+W4</f>
        <v>4036</v>
      </c>
    </row>
    <row r="6" spans="1:25" s="55" customFormat="1" ht="60">
      <c r="A6" s="54" t="s">
        <v>18</v>
      </c>
      <c r="B6" s="197" t="s">
        <v>2</v>
      </c>
      <c r="C6" s="197" t="s">
        <v>1</v>
      </c>
      <c r="D6" s="197" t="s">
        <v>0</v>
      </c>
      <c r="E6" s="197" t="s">
        <v>3</v>
      </c>
      <c r="F6" s="197" t="s">
        <v>4</v>
      </c>
      <c r="G6" s="197" t="s">
        <v>5</v>
      </c>
      <c r="H6" s="197" t="s">
        <v>6</v>
      </c>
      <c r="I6" s="197" t="s">
        <v>7</v>
      </c>
      <c r="J6" s="197" t="s">
        <v>15</v>
      </c>
      <c r="K6" s="197" t="s">
        <v>8</v>
      </c>
      <c r="L6" s="197" t="s">
        <v>9</v>
      </c>
      <c r="M6" s="197" t="s">
        <v>10</v>
      </c>
      <c r="N6" s="197" t="s">
        <v>11</v>
      </c>
      <c r="O6" s="197" t="s">
        <v>12</v>
      </c>
      <c r="P6" s="197" t="s">
        <v>13</v>
      </c>
      <c r="Q6" s="197" t="s">
        <v>14</v>
      </c>
      <c r="R6" s="197" t="s">
        <v>67</v>
      </c>
      <c r="S6" s="197" t="s">
        <v>66</v>
      </c>
      <c r="T6" s="197" t="s">
        <v>62</v>
      </c>
      <c r="U6" s="197" t="s">
        <v>63</v>
      </c>
      <c r="V6" s="197" t="s">
        <v>64</v>
      </c>
      <c r="W6" s="197" t="s">
        <v>65</v>
      </c>
    </row>
    <row r="7" spans="1:25" s="55" customFormat="1">
      <c r="A7" s="56">
        <v>0</v>
      </c>
      <c r="B7" s="53">
        <f>ROUND(rekentabel!B6,2)</f>
        <v>4.8499999999999996</v>
      </c>
      <c r="C7" s="53">
        <f>ROUND(rekentabel!C6,2)</f>
        <v>2.85</v>
      </c>
      <c r="D7" s="53"/>
      <c r="E7" s="53"/>
      <c r="F7" s="53">
        <f>ROUND(rekentabel!F6,2)</f>
        <v>2.91</v>
      </c>
      <c r="G7" s="53">
        <f>ROUND(rekentabel!G6,2)</f>
        <v>1.71</v>
      </c>
      <c r="H7" s="53">
        <f>ROUND(rekentabel!H6,2)</f>
        <v>3.88</v>
      </c>
      <c r="I7" s="53">
        <f>ROUND(rekentabel!I6,2)</f>
        <v>2.2799999999999998</v>
      </c>
      <c r="J7" s="57">
        <f>ROUND(rekentabel!J6,2)</f>
        <v>9.56</v>
      </c>
      <c r="K7" s="57">
        <f>ROUND(rekentabel!K6,2)</f>
        <v>5.62</v>
      </c>
      <c r="L7" s="57"/>
      <c r="M7" s="57"/>
      <c r="N7" s="57">
        <f>ROUND(rekentabel!N6,2)</f>
        <v>5.74</v>
      </c>
      <c r="O7" s="57">
        <f>ROUND(rekentabel!O6,2)</f>
        <v>3.38</v>
      </c>
      <c r="P7" s="57">
        <f>ROUND(rekentabel!P6,2)</f>
        <v>7.64</v>
      </c>
      <c r="Q7" s="57">
        <f>ROUND(rekentabel!Q6,2)</f>
        <v>4.5</v>
      </c>
      <c r="R7" s="52">
        <f>ROUND(rekentabel!R6,2)</f>
        <v>1232</v>
      </c>
      <c r="S7" s="52">
        <f>ROUND(rekentabel!S6,2)</f>
        <v>720</v>
      </c>
      <c r="T7" s="52">
        <f>ROUND(rekentabel!T6,2)</f>
        <v>102</v>
      </c>
      <c r="U7" s="52">
        <f>ROUND(rekentabel!U6,2)</f>
        <v>61</v>
      </c>
      <c r="V7" s="52">
        <f>ROUND(rekentabel!V6,2)</f>
        <v>129</v>
      </c>
      <c r="W7" s="52">
        <f>ROUND(rekentabel!W6,2)</f>
        <v>76</v>
      </c>
      <c r="X7" s="53"/>
      <c r="Y7" s="53"/>
    </row>
    <row r="8" spans="1:25">
      <c r="A8" s="50">
        <v>1</v>
      </c>
      <c r="B8" s="53">
        <f>ROUND(rekentabel!B7,2)</f>
        <v>4.8499999999999996</v>
      </c>
      <c r="C8" s="53">
        <f>ROUND(rekentabel!C7,2)</f>
        <v>2.85</v>
      </c>
      <c r="D8" s="53"/>
      <c r="E8" s="53"/>
      <c r="F8" s="53">
        <f>ROUND(rekentabel!F7,2)</f>
        <v>2.91</v>
      </c>
      <c r="G8" s="53">
        <f>ROUND(rekentabel!G7,2)</f>
        <v>1.71</v>
      </c>
      <c r="H8" s="53">
        <f>ROUND(rekentabel!H7,2)</f>
        <v>3.88</v>
      </c>
      <c r="I8" s="53">
        <f>ROUND(rekentabel!I7,2)</f>
        <v>2.2799999999999998</v>
      </c>
      <c r="J8" s="57">
        <f>ROUND(rekentabel!J7,2)</f>
        <v>9.6999999999999993</v>
      </c>
      <c r="K8" s="57">
        <f>ROUND(rekentabel!K7,2)</f>
        <v>5.7</v>
      </c>
      <c r="L8" s="57"/>
      <c r="M8" s="57"/>
      <c r="N8" s="57">
        <f>ROUND(rekentabel!N7,2)</f>
        <v>5.82</v>
      </c>
      <c r="O8" s="57">
        <f>ROUND(rekentabel!O7,2)</f>
        <v>3.42</v>
      </c>
      <c r="P8" s="57">
        <f>ROUND(rekentabel!P7,2)</f>
        <v>7.76</v>
      </c>
      <c r="Q8" s="57">
        <f>ROUND(rekentabel!Q7,2)</f>
        <v>4.5599999999999996</v>
      </c>
      <c r="R8" s="52">
        <f>ROUND(rekentabel!R7,2)</f>
        <v>1232</v>
      </c>
      <c r="S8" s="52">
        <f>ROUND(rekentabel!S7,2)</f>
        <v>720</v>
      </c>
      <c r="T8" s="52">
        <f>ROUND(rekentabel!T7,2)</f>
        <v>102</v>
      </c>
      <c r="U8" s="52">
        <f>ROUND(rekentabel!U7,2)</f>
        <v>61</v>
      </c>
      <c r="V8" s="52">
        <f>ROUND(rekentabel!V7,2)</f>
        <v>129</v>
      </c>
      <c r="W8" s="52">
        <f>ROUND(rekentabel!W7,2)</f>
        <v>76</v>
      </c>
      <c r="X8" s="53"/>
      <c r="Y8" s="53"/>
    </row>
    <row r="9" spans="1:25">
      <c r="A9" s="50">
        <v>2</v>
      </c>
      <c r="B9" s="53">
        <f>ROUND(rekentabel!B8,2)</f>
        <v>4.8499999999999996</v>
      </c>
      <c r="C9" s="53">
        <f>ROUND(rekentabel!C8,2)</f>
        <v>2.85</v>
      </c>
      <c r="D9" s="53"/>
      <c r="E9" s="53"/>
      <c r="F9" s="53">
        <f>ROUND(rekentabel!F8,2)</f>
        <v>2.91</v>
      </c>
      <c r="G9" s="53">
        <f>ROUND(rekentabel!G8,2)</f>
        <v>1.71</v>
      </c>
      <c r="H9" s="53">
        <f>ROUND(rekentabel!H8,2)</f>
        <v>3.88</v>
      </c>
      <c r="I9" s="53">
        <f>ROUND(rekentabel!I8,2)</f>
        <v>2.2799999999999998</v>
      </c>
      <c r="J9" s="57">
        <f>ROUND(rekentabel!J8,2)</f>
        <v>9.6999999999999993</v>
      </c>
      <c r="K9" s="57">
        <f>ROUND(rekentabel!K8,2)</f>
        <v>5.7</v>
      </c>
      <c r="L9" s="57"/>
      <c r="M9" s="57"/>
      <c r="N9" s="57">
        <f>ROUND(rekentabel!N8,2)</f>
        <v>5.82</v>
      </c>
      <c r="O9" s="57">
        <f>ROUND(rekentabel!O8,2)</f>
        <v>3.42</v>
      </c>
      <c r="P9" s="57">
        <f>ROUND(rekentabel!P8,2)</f>
        <v>7.76</v>
      </c>
      <c r="Q9" s="57">
        <f>ROUND(rekentabel!Q8,2)</f>
        <v>4.5599999999999996</v>
      </c>
      <c r="R9" s="52">
        <f>ROUND(rekentabel!R8,2)</f>
        <v>1232</v>
      </c>
      <c r="S9" s="52">
        <f>ROUND(rekentabel!S8,2)</f>
        <v>720</v>
      </c>
      <c r="T9" s="52">
        <f>ROUND(rekentabel!T8,2)</f>
        <v>102</v>
      </c>
      <c r="U9" s="52">
        <f>ROUND(rekentabel!U8,2)</f>
        <v>61</v>
      </c>
      <c r="V9" s="52">
        <f>ROUND(rekentabel!V8,2)</f>
        <v>129</v>
      </c>
      <c r="W9" s="52">
        <f>ROUND(rekentabel!W8,2)</f>
        <v>76</v>
      </c>
      <c r="X9" s="53"/>
      <c r="Y9" s="53"/>
    </row>
    <row r="10" spans="1:25">
      <c r="A10" s="50">
        <v>3</v>
      </c>
      <c r="B10" s="53">
        <f>ROUND(rekentabel!B9,2)</f>
        <v>4.8499999999999996</v>
      </c>
      <c r="C10" s="53">
        <f>ROUND(rekentabel!C9,2)</f>
        <v>2.85</v>
      </c>
      <c r="D10" s="53"/>
      <c r="E10" s="53"/>
      <c r="F10" s="53">
        <f>ROUND(rekentabel!F9,2)</f>
        <v>2.91</v>
      </c>
      <c r="G10" s="53">
        <f>ROUND(rekentabel!G9,2)</f>
        <v>1.71</v>
      </c>
      <c r="H10" s="53">
        <f>ROUND(rekentabel!H9,2)</f>
        <v>3.88</v>
      </c>
      <c r="I10" s="53">
        <f>ROUND(rekentabel!I9,2)</f>
        <v>2.2799999999999998</v>
      </c>
      <c r="J10" s="57">
        <f>ROUND(rekentabel!J9,2)</f>
        <v>9.6999999999999993</v>
      </c>
      <c r="K10" s="57">
        <f>ROUND(rekentabel!K9,2)</f>
        <v>5.7</v>
      </c>
      <c r="L10" s="57"/>
      <c r="M10" s="57"/>
      <c r="N10" s="57">
        <f>ROUND(rekentabel!N9,2)</f>
        <v>5.82</v>
      </c>
      <c r="O10" s="57">
        <f>ROUND(rekentabel!O9,2)</f>
        <v>3.42</v>
      </c>
      <c r="P10" s="57">
        <f>ROUND(rekentabel!P9,2)</f>
        <v>7.76</v>
      </c>
      <c r="Q10" s="57">
        <f>ROUND(rekentabel!Q9,2)</f>
        <v>4.5599999999999996</v>
      </c>
      <c r="R10" s="52">
        <f>ROUND(rekentabel!R9,2)</f>
        <v>1232</v>
      </c>
      <c r="S10" s="52">
        <f>ROUND(rekentabel!S9,2)</f>
        <v>720</v>
      </c>
      <c r="T10" s="52">
        <f>ROUND(rekentabel!T9,2)</f>
        <v>102</v>
      </c>
      <c r="U10" s="52">
        <f>ROUND(rekentabel!U9,2)</f>
        <v>61</v>
      </c>
      <c r="V10" s="52">
        <f>ROUND(rekentabel!V9,2)</f>
        <v>129</v>
      </c>
      <c r="W10" s="52">
        <f>ROUND(rekentabel!W9,2)</f>
        <v>76</v>
      </c>
      <c r="X10" s="53"/>
      <c r="Y10" s="53"/>
    </row>
    <row r="11" spans="1:25">
      <c r="A11" s="50">
        <v>4</v>
      </c>
      <c r="B11" s="53">
        <f>ROUND(rekentabel!B10,2)</f>
        <v>4.8499999999999996</v>
      </c>
      <c r="C11" s="53">
        <f>ROUND(rekentabel!C10,2)</f>
        <v>2.85</v>
      </c>
      <c r="D11" s="53"/>
      <c r="E11" s="53"/>
      <c r="F11" s="53">
        <f>ROUND(rekentabel!F10,2)</f>
        <v>2.91</v>
      </c>
      <c r="G11" s="53">
        <f>ROUND(rekentabel!G10,2)</f>
        <v>1.71</v>
      </c>
      <c r="H11" s="53">
        <f>ROUND(rekentabel!H10,2)</f>
        <v>3.88</v>
      </c>
      <c r="I11" s="53">
        <f>ROUND(rekentabel!I10,2)</f>
        <v>2.2799999999999998</v>
      </c>
      <c r="J11" s="57">
        <f>ROUND(rekentabel!J10,2)</f>
        <v>9.6999999999999993</v>
      </c>
      <c r="K11" s="57">
        <f>ROUND(rekentabel!K10,2)</f>
        <v>5.7</v>
      </c>
      <c r="L11" s="57"/>
      <c r="M11" s="57"/>
      <c r="N11" s="57">
        <f>ROUND(rekentabel!N10,2)</f>
        <v>5.82</v>
      </c>
      <c r="O11" s="57">
        <f>ROUND(rekentabel!O10,2)</f>
        <v>3.42</v>
      </c>
      <c r="P11" s="57">
        <f>ROUND(rekentabel!P10,2)</f>
        <v>7.76</v>
      </c>
      <c r="Q11" s="57">
        <f>ROUND(rekentabel!Q10,2)</f>
        <v>4.5599999999999996</v>
      </c>
      <c r="R11" s="52">
        <f>ROUND(rekentabel!R10,2)</f>
        <v>1232</v>
      </c>
      <c r="S11" s="52">
        <f>ROUND(rekentabel!S10,2)</f>
        <v>720</v>
      </c>
      <c r="T11" s="52">
        <f>ROUND(rekentabel!T10,2)</f>
        <v>102</v>
      </c>
      <c r="U11" s="52">
        <f>ROUND(rekentabel!U10,2)</f>
        <v>61</v>
      </c>
      <c r="V11" s="52">
        <f>ROUND(rekentabel!V10,2)</f>
        <v>129</v>
      </c>
      <c r="W11" s="52">
        <f>ROUND(rekentabel!W10,2)</f>
        <v>76</v>
      </c>
      <c r="X11" s="53"/>
      <c r="Y11" s="53"/>
    </row>
    <row r="12" spans="1:25">
      <c r="A12" s="50">
        <v>5</v>
      </c>
      <c r="B12" s="53">
        <f>ROUND(rekentabel!B11,2)</f>
        <v>4.8499999999999996</v>
      </c>
      <c r="C12" s="53">
        <f>ROUND(rekentabel!C11,2)</f>
        <v>2.85</v>
      </c>
      <c r="D12" s="53"/>
      <c r="E12" s="53"/>
      <c r="F12" s="53">
        <f>ROUND(rekentabel!F11,2)</f>
        <v>2.91</v>
      </c>
      <c r="G12" s="53">
        <f>ROUND(rekentabel!G11,2)</f>
        <v>1.71</v>
      </c>
      <c r="H12" s="53">
        <f>ROUND(rekentabel!H11,2)</f>
        <v>3.88</v>
      </c>
      <c r="I12" s="53">
        <f>ROUND(rekentabel!I11,2)</f>
        <v>2.2799999999999998</v>
      </c>
      <c r="J12" s="57">
        <f>ROUND(rekentabel!J11,2)</f>
        <v>9.6999999999999993</v>
      </c>
      <c r="K12" s="57">
        <f>ROUND(rekentabel!K11,2)</f>
        <v>5.7</v>
      </c>
      <c r="L12" s="57"/>
      <c r="M12" s="57"/>
      <c r="N12" s="57">
        <f>ROUND(rekentabel!N11,2)</f>
        <v>5.82</v>
      </c>
      <c r="O12" s="57">
        <f>ROUND(rekentabel!O11,2)</f>
        <v>3.42</v>
      </c>
      <c r="P12" s="57">
        <f>ROUND(rekentabel!P11,2)</f>
        <v>7.76</v>
      </c>
      <c r="Q12" s="57">
        <f>ROUND(rekentabel!Q11,2)</f>
        <v>4.5599999999999996</v>
      </c>
      <c r="R12" s="52">
        <f>ROUND(rekentabel!R11,2)</f>
        <v>1232</v>
      </c>
      <c r="S12" s="52">
        <f>ROUND(rekentabel!S11,2)</f>
        <v>720</v>
      </c>
      <c r="T12" s="52">
        <f>ROUND(rekentabel!T11,2)</f>
        <v>102</v>
      </c>
      <c r="U12" s="52">
        <f>ROUND(rekentabel!U11,2)</f>
        <v>61</v>
      </c>
      <c r="V12" s="52">
        <f>ROUND(rekentabel!V11,2)</f>
        <v>129</v>
      </c>
      <c r="W12" s="52">
        <f>ROUND(rekentabel!W11,2)</f>
        <v>76</v>
      </c>
      <c r="X12" s="53"/>
      <c r="Y12" s="53"/>
    </row>
    <row r="13" spans="1:25">
      <c r="A13" s="50">
        <v>6</v>
      </c>
      <c r="B13" s="53">
        <f>ROUND(rekentabel!B12,2)</f>
        <v>4.8499999999999996</v>
      </c>
      <c r="C13" s="53">
        <f>ROUND(rekentabel!C12,2)</f>
        <v>2.85</v>
      </c>
      <c r="D13" s="53"/>
      <c r="E13" s="53"/>
      <c r="F13" s="53">
        <f>ROUND(rekentabel!F12,2)</f>
        <v>2.91</v>
      </c>
      <c r="G13" s="53">
        <f>ROUND(rekentabel!G12,2)</f>
        <v>1.71</v>
      </c>
      <c r="H13" s="53">
        <f>ROUND(rekentabel!H12,2)</f>
        <v>3.88</v>
      </c>
      <c r="I13" s="53">
        <f>ROUND(rekentabel!I12,2)</f>
        <v>2.2799999999999998</v>
      </c>
      <c r="J13" s="57">
        <f>ROUND(rekentabel!J12,2)</f>
        <v>9.6999999999999993</v>
      </c>
      <c r="K13" s="57">
        <f>ROUND(rekentabel!K12,2)</f>
        <v>5.7</v>
      </c>
      <c r="L13" s="57"/>
      <c r="M13" s="57"/>
      <c r="N13" s="57">
        <f>ROUND(rekentabel!N12,2)</f>
        <v>5.82</v>
      </c>
      <c r="O13" s="57">
        <f>ROUND(rekentabel!O12,2)</f>
        <v>3.42</v>
      </c>
      <c r="P13" s="57">
        <f>ROUND(rekentabel!P12,2)</f>
        <v>7.76</v>
      </c>
      <c r="Q13" s="57">
        <f>ROUND(rekentabel!Q12,2)</f>
        <v>4.5599999999999996</v>
      </c>
      <c r="R13" s="52">
        <f>ROUND(rekentabel!R12,2)</f>
        <v>1232</v>
      </c>
      <c r="S13" s="52">
        <f>ROUND(rekentabel!S12,2)</f>
        <v>720</v>
      </c>
      <c r="T13" s="52">
        <f>ROUND(rekentabel!T12,2)</f>
        <v>102</v>
      </c>
      <c r="U13" s="52">
        <f>ROUND(rekentabel!U12,2)</f>
        <v>61</v>
      </c>
      <c r="V13" s="52">
        <f>ROUND(rekentabel!V12,2)</f>
        <v>129</v>
      </c>
      <c r="W13" s="52">
        <f>ROUND(rekentabel!W12,2)</f>
        <v>76</v>
      </c>
      <c r="X13" s="53"/>
      <c r="Y13" s="53"/>
    </row>
    <row r="14" spans="1:25">
      <c r="A14" s="50">
        <v>7</v>
      </c>
      <c r="B14" s="53">
        <f>ROUND(rekentabel!B13,2)</f>
        <v>4.8499999999999996</v>
      </c>
      <c r="C14" s="53">
        <f>ROUND(rekentabel!C13,2)</f>
        <v>2.85</v>
      </c>
      <c r="D14" s="53"/>
      <c r="E14" s="53"/>
      <c r="F14" s="53">
        <f>ROUND(rekentabel!F13,2)</f>
        <v>2.91</v>
      </c>
      <c r="G14" s="53">
        <f>ROUND(rekentabel!G13,2)</f>
        <v>1.71</v>
      </c>
      <c r="H14" s="53">
        <f>ROUND(rekentabel!H13,2)</f>
        <v>3.88</v>
      </c>
      <c r="I14" s="53">
        <f>ROUND(rekentabel!I13,2)</f>
        <v>2.2799999999999998</v>
      </c>
      <c r="J14" s="57">
        <f>ROUND(rekentabel!J13,2)</f>
        <v>9.6999999999999993</v>
      </c>
      <c r="K14" s="57">
        <f>ROUND(rekentabel!K13,2)</f>
        <v>5.7</v>
      </c>
      <c r="L14" s="57"/>
      <c r="M14" s="57"/>
      <c r="N14" s="57">
        <f>ROUND(rekentabel!N13,2)</f>
        <v>5.82</v>
      </c>
      <c r="O14" s="57">
        <f>ROUND(rekentabel!O13,2)</f>
        <v>3.42</v>
      </c>
      <c r="P14" s="57">
        <f>ROUND(rekentabel!P13,2)</f>
        <v>7.76</v>
      </c>
      <c r="Q14" s="57">
        <f>ROUND(rekentabel!Q13,2)</f>
        <v>4.5599999999999996</v>
      </c>
      <c r="R14" s="52">
        <f>ROUND(rekentabel!R13,2)</f>
        <v>1232</v>
      </c>
      <c r="S14" s="52">
        <f>ROUND(rekentabel!S13,2)</f>
        <v>720</v>
      </c>
      <c r="T14" s="52">
        <f>ROUND(rekentabel!T13,2)</f>
        <v>102</v>
      </c>
      <c r="U14" s="52">
        <f>ROUND(rekentabel!U13,2)</f>
        <v>61</v>
      </c>
      <c r="V14" s="52">
        <f>ROUND(rekentabel!V13,2)</f>
        <v>129</v>
      </c>
      <c r="W14" s="52">
        <f>ROUND(rekentabel!W13,2)</f>
        <v>76</v>
      </c>
      <c r="X14" s="53"/>
      <c r="Y14" s="53"/>
    </row>
    <row r="15" spans="1:25">
      <c r="A15" s="50">
        <v>8</v>
      </c>
      <c r="B15" s="53">
        <f>ROUND(rekentabel!B14,2)</f>
        <v>4.8499999999999996</v>
      </c>
      <c r="C15" s="53">
        <f>ROUND(rekentabel!C14,2)</f>
        <v>2.85</v>
      </c>
      <c r="D15" s="53"/>
      <c r="E15" s="53"/>
      <c r="F15" s="53">
        <f>ROUND(rekentabel!F14,2)</f>
        <v>2.91</v>
      </c>
      <c r="G15" s="53">
        <f>ROUND(rekentabel!G14,2)</f>
        <v>1.71</v>
      </c>
      <c r="H15" s="53">
        <f>ROUND(rekentabel!H14,2)</f>
        <v>3.88</v>
      </c>
      <c r="I15" s="53">
        <f>ROUND(rekentabel!I14,2)</f>
        <v>2.2799999999999998</v>
      </c>
      <c r="J15" s="57">
        <f>ROUND(rekentabel!J14,2)</f>
        <v>9.6999999999999993</v>
      </c>
      <c r="K15" s="57">
        <f>ROUND(rekentabel!K14,2)</f>
        <v>5.7</v>
      </c>
      <c r="L15" s="57"/>
      <c r="M15" s="57"/>
      <c r="N15" s="57">
        <f>ROUND(rekentabel!N14,2)</f>
        <v>5.82</v>
      </c>
      <c r="O15" s="57">
        <f>ROUND(rekentabel!O14,2)</f>
        <v>3.42</v>
      </c>
      <c r="P15" s="57">
        <f>ROUND(rekentabel!P14,2)</f>
        <v>7.76</v>
      </c>
      <c r="Q15" s="57">
        <f>ROUND(rekentabel!Q14,2)</f>
        <v>4.5599999999999996</v>
      </c>
      <c r="R15" s="52">
        <f>ROUND(rekentabel!R14,2)</f>
        <v>1232</v>
      </c>
      <c r="S15" s="52">
        <f>ROUND(rekentabel!S14,2)</f>
        <v>720</v>
      </c>
      <c r="T15" s="52">
        <f>ROUND(rekentabel!T14,2)</f>
        <v>102</v>
      </c>
      <c r="U15" s="52">
        <f>ROUND(rekentabel!U14,2)</f>
        <v>61</v>
      </c>
      <c r="V15" s="52">
        <f>ROUND(rekentabel!V14,2)</f>
        <v>129</v>
      </c>
      <c r="W15" s="52">
        <f>ROUND(rekentabel!W14,2)</f>
        <v>76</v>
      </c>
      <c r="X15" s="53"/>
      <c r="Y15" s="53"/>
    </row>
    <row r="16" spans="1:25">
      <c r="A16" s="50">
        <v>9</v>
      </c>
      <c r="B16" s="53">
        <f>ROUND(rekentabel!B15,2)</f>
        <v>5.18</v>
      </c>
      <c r="C16" s="53">
        <f>ROUND(rekentabel!C15,2)</f>
        <v>3.04</v>
      </c>
      <c r="D16" s="53"/>
      <c r="E16" s="53"/>
      <c r="F16" s="53">
        <f>ROUND(rekentabel!F15,2)</f>
        <v>3.11</v>
      </c>
      <c r="G16" s="53">
        <f>ROUND(rekentabel!G15,2)</f>
        <v>1.82</v>
      </c>
      <c r="H16" s="53">
        <f>ROUND(rekentabel!H15,2)</f>
        <v>4.1399999999999997</v>
      </c>
      <c r="I16" s="53">
        <f>ROUND(rekentabel!I15,2)</f>
        <v>2.4300000000000002</v>
      </c>
      <c r="J16" s="57">
        <f>ROUND(rekentabel!J15,2)</f>
        <v>10.36</v>
      </c>
      <c r="K16" s="57">
        <f>ROUND(rekentabel!K15,2)</f>
        <v>6.08</v>
      </c>
      <c r="L16" s="57"/>
      <c r="M16" s="57"/>
      <c r="N16" s="57">
        <f>ROUND(rekentabel!N15,2)</f>
        <v>6.22</v>
      </c>
      <c r="O16" s="57">
        <f>ROUND(rekentabel!O15,2)</f>
        <v>3.64</v>
      </c>
      <c r="P16" s="57">
        <f>ROUND(rekentabel!P15,2)</f>
        <v>8.2799999999999994</v>
      </c>
      <c r="Q16" s="57">
        <f>ROUND(rekentabel!Q15,2)</f>
        <v>4.8600000000000003</v>
      </c>
      <c r="R16" s="52">
        <f>ROUND(rekentabel!R15,2)</f>
        <v>1344</v>
      </c>
      <c r="S16" s="52">
        <f>ROUND(rekentabel!S15,2)</f>
        <v>789</v>
      </c>
      <c r="T16" s="52">
        <f>ROUND(rekentabel!T15,2)</f>
        <v>113</v>
      </c>
      <c r="U16" s="52">
        <f>ROUND(rekentabel!U15,2)</f>
        <v>66</v>
      </c>
      <c r="V16" s="52">
        <f>ROUND(rekentabel!V15,2)</f>
        <v>140</v>
      </c>
      <c r="W16" s="52">
        <f>ROUND(rekentabel!W15,2)</f>
        <v>81</v>
      </c>
      <c r="X16" s="53"/>
      <c r="Y16" s="53"/>
    </row>
    <row r="17" spans="1:25">
      <c r="A17" s="50">
        <v>10</v>
      </c>
      <c r="B17" s="53">
        <f>ROUND(rekentabel!B16,2)</f>
        <v>5.5</v>
      </c>
      <c r="C17" s="53">
        <f>ROUND(rekentabel!C16,2)</f>
        <v>3.24</v>
      </c>
      <c r="D17" s="53"/>
      <c r="E17" s="53"/>
      <c r="F17" s="53">
        <f>ROUND(rekentabel!F16,2)</f>
        <v>3.3</v>
      </c>
      <c r="G17" s="53">
        <f>ROUND(rekentabel!G16,2)</f>
        <v>1.94</v>
      </c>
      <c r="H17" s="53">
        <f>ROUND(rekentabel!H16,2)</f>
        <v>4.4000000000000004</v>
      </c>
      <c r="I17" s="53">
        <f>ROUND(rekentabel!I16,2)</f>
        <v>2.59</v>
      </c>
      <c r="J17" s="57">
        <f>ROUND(rekentabel!J16,2)</f>
        <v>11</v>
      </c>
      <c r="K17" s="57">
        <f>ROUND(rekentabel!K16,2)</f>
        <v>6.48</v>
      </c>
      <c r="L17" s="57"/>
      <c r="M17" s="57"/>
      <c r="N17" s="57">
        <f>ROUND(rekentabel!N16,2)</f>
        <v>6.6</v>
      </c>
      <c r="O17" s="57">
        <f>ROUND(rekentabel!O16,2)</f>
        <v>3.88</v>
      </c>
      <c r="P17" s="57">
        <f>ROUND(rekentabel!P16,2)</f>
        <v>8.8000000000000007</v>
      </c>
      <c r="Q17" s="57">
        <f>ROUND(rekentabel!Q16,2)</f>
        <v>5.18</v>
      </c>
      <c r="R17" s="52">
        <f>ROUND(rekentabel!R16,2)</f>
        <v>1440</v>
      </c>
      <c r="S17" s="52">
        <f>ROUND(rekentabel!S16,2)</f>
        <v>844</v>
      </c>
      <c r="T17" s="52">
        <f>ROUND(rekentabel!T16,2)</f>
        <v>121</v>
      </c>
      <c r="U17" s="52">
        <f>ROUND(rekentabel!U16,2)</f>
        <v>71</v>
      </c>
      <c r="V17" s="52">
        <f>ROUND(rekentabel!V16,2)</f>
        <v>149</v>
      </c>
      <c r="W17" s="52">
        <f>ROUND(rekentabel!W16,2)</f>
        <v>88</v>
      </c>
      <c r="X17" s="53"/>
      <c r="Y17" s="53"/>
    </row>
    <row r="18" spans="1:25">
      <c r="A18" s="50">
        <v>11</v>
      </c>
      <c r="B18" s="53">
        <f>ROUND(rekentabel!B17,2)</f>
        <v>5.83</v>
      </c>
      <c r="C18" s="53">
        <f>ROUND(rekentabel!C17,2)</f>
        <v>3.43</v>
      </c>
      <c r="D18" s="53"/>
      <c r="E18" s="53"/>
      <c r="F18" s="53">
        <f>ROUND(rekentabel!F17,2)</f>
        <v>3.5</v>
      </c>
      <c r="G18" s="53">
        <f>ROUND(rekentabel!G17,2)</f>
        <v>2.06</v>
      </c>
      <c r="H18" s="53">
        <f>ROUND(rekentabel!H17,2)</f>
        <v>4.66</v>
      </c>
      <c r="I18" s="53">
        <f>ROUND(rekentabel!I17,2)</f>
        <v>2.74</v>
      </c>
      <c r="J18" s="57">
        <f>ROUND(rekentabel!J17,2)</f>
        <v>11.66</v>
      </c>
      <c r="K18" s="57">
        <f>ROUND(rekentabel!K17,2)</f>
        <v>6.86</v>
      </c>
      <c r="L18" s="57"/>
      <c r="M18" s="57"/>
      <c r="N18" s="57">
        <f>ROUND(rekentabel!N17,2)</f>
        <v>7</v>
      </c>
      <c r="O18" s="57">
        <f>ROUND(rekentabel!O17,2)</f>
        <v>4.12</v>
      </c>
      <c r="P18" s="57">
        <f>ROUND(rekentabel!P17,2)</f>
        <v>9.32</v>
      </c>
      <c r="Q18" s="57">
        <f>ROUND(rekentabel!Q17,2)</f>
        <v>5.48</v>
      </c>
      <c r="R18" s="52">
        <f>ROUND(rekentabel!R17,2)</f>
        <v>1552</v>
      </c>
      <c r="S18" s="52">
        <f>ROUND(rekentabel!S17,2)</f>
        <v>914</v>
      </c>
      <c r="T18" s="52">
        <f>ROUND(rekentabel!T17,2)</f>
        <v>129</v>
      </c>
      <c r="U18" s="52">
        <f>ROUND(rekentabel!U17,2)</f>
        <v>76</v>
      </c>
      <c r="V18" s="52">
        <f>ROUND(rekentabel!V17,2)</f>
        <v>161</v>
      </c>
      <c r="W18" s="52">
        <f>ROUND(rekentabel!W17,2)</f>
        <v>94</v>
      </c>
      <c r="X18" s="53"/>
      <c r="Y18" s="53"/>
    </row>
    <row r="19" spans="1:25">
      <c r="A19" s="50">
        <v>12</v>
      </c>
      <c r="B19" s="53">
        <f>ROUND(rekentabel!B18,2)</f>
        <v>6.16</v>
      </c>
      <c r="C19" s="53">
        <f>ROUND(rekentabel!C18,2)</f>
        <v>3.62</v>
      </c>
      <c r="D19" s="53"/>
      <c r="E19" s="53"/>
      <c r="F19" s="53">
        <f>ROUND(rekentabel!F18,2)</f>
        <v>3.7</v>
      </c>
      <c r="G19" s="53">
        <f>ROUND(rekentabel!G18,2)</f>
        <v>2.17</v>
      </c>
      <c r="H19" s="53">
        <f>ROUND(rekentabel!H18,2)</f>
        <v>4.93</v>
      </c>
      <c r="I19" s="53">
        <f>ROUND(rekentabel!I18,2)</f>
        <v>2.9</v>
      </c>
      <c r="J19" s="57">
        <f>ROUND(rekentabel!J18,2)</f>
        <v>12.32</v>
      </c>
      <c r="K19" s="57">
        <f>ROUND(rekentabel!K18,2)</f>
        <v>7.24</v>
      </c>
      <c r="L19" s="57"/>
      <c r="M19" s="57"/>
      <c r="N19" s="57">
        <f>ROUND(rekentabel!N18,2)</f>
        <v>7.4</v>
      </c>
      <c r="O19" s="57">
        <f>ROUND(rekentabel!O18,2)</f>
        <v>4.34</v>
      </c>
      <c r="P19" s="57">
        <f>ROUND(rekentabel!P18,2)</f>
        <v>9.86</v>
      </c>
      <c r="Q19" s="57">
        <f>ROUND(rekentabel!Q18,2)</f>
        <v>5.8</v>
      </c>
      <c r="R19" s="52">
        <f>ROUND(rekentabel!R18,2)</f>
        <v>1622</v>
      </c>
      <c r="S19" s="52">
        <f>ROUND(rekentabel!S18,2)</f>
        <v>956</v>
      </c>
      <c r="T19" s="52">
        <f>ROUND(rekentabel!T18,2)</f>
        <v>136</v>
      </c>
      <c r="U19" s="52">
        <f>ROUND(rekentabel!U18,2)</f>
        <v>79</v>
      </c>
      <c r="V19" s="52">
        <f>ROUND(rekentabel!V18,2)</f>
        <v>167</v>
      </c>
      <c r="W19" s="52">
        <f>ROUND(rekentabel!W18,2)</f>
        <v>98</v>
      </c>
      <c r="X19" s="53"/>
      <c r="Y19" s="53"/>
    </row>
    <row r="20" spans="1:25">
      <c r="A20" s="50">
        <v>13</v>
      </c>
      <c r="B20" s="53">
        <f>ROUND(rekentabel!B19,2)</f>
        <v>6.49</v>
      </c>
      <c r="C20" s="53">
        <f>ROUND(rekentabel!C19,2)</f>
        <v>3.82</v>
      </c>
      <c r="D20" s="53"/>
      <c r="E20" s="53"/>
      <c r="F20" s="53">
        <f>ROUND(rekentabel!F19,2)</f>
        <v>3.89</v>
      </c>
      <c r="G20" s="53">
        <f>ROUND(rekentabel!G19,2)</f>
        <v>2.29</v>
      </c>
      <c r="H20" s="53">
        <f>ROUND(rekentabel!H19,2)</f>
        <v>5.19</v>
      </c>
      <c r="I20" s="53">
        <f>ROUND(rekentabel!I19,2)</f>
        <v>3.06</v>
      </c>
      <c r="J20" s="57">
        <f>ROUND(rekentabel!J19,2)</f>
        <v>12.98</v>
      </c>
      <c r="K20" s="57">
        <f>ROUND(rekentabel!K19,2)</f>
        <v>7.64</v>
      </c>
      <c r="L20" s="57"/>
      <c r="M20" s="57"/>
      <c r="N20" s="57">
        <f>ROUND(rekentabel!N19,2)</f>
        <v>7.78</v>
      </c>
      <c r="O20" s="57">
        <f>ROUND(rekentabel!O19,2)</f>
        <v>4.58</v>
      </c>
      <c r="P20" s="57">
        <f>ROUND(rekentabel!P19,2)</f>
        <v>10.38</v>
      </c>
      <c r="Q20" s="57">
        <f>ROUND(rekentabel!Q19,2)</f>
        <v>6.12</v>
      </c>
      <c r="R20" s="52">
        <f>ROUND(rekentabel!R19,2)</f>
        <v>1732</v>
      </c>
      <c r="S20" s="52">
        <f>ROUND(rekentabel!S19,2)</f>
        <v>1025</v>
      </c>
      <c r="T20" s="52">
        <f>ROUND(rekentabel!T19,2)</f>
        <v>144</v>
      </c>
      <c r="U20" s="52">
        <f>ROUND(rekentabel!U19,2)</f>
        <v>85</v>
      </c>
      <c r="V20" s="52">
        <f>ROUND(rekentabel!V19,2)</f>
        <v>181</v>
      </c>
      <c r="W20" s="52">
        <f>ROUND(rekentabel!W19,2)</f>
        <v>106</v>
      </c>
      <c r="X20" s="53"/>
      <c r="Y20" s="53"/>
    </row>
    <row r="21" spans="1:25">
      <c r="A21" s="50">
        <v>14</v>
      </c>
      <c r="B21" s="53">
        <f>ROUND(rekentabel!B20,2)</f>
        <v>6.82</v>
      </c>
      <c r="C21" s="53">
        <f>ROUND(rekentabel!C20,2)</f>
        <v>4.01</v>
      </c>
      <c r="D21" s="53"/>
      <c r="E21" s="53"/>
      <c r="F21" s="53">
        <f>ROUND(rekentabel!F20,2)</f>
        <v>4.09</v>
      </c>
      <c r="G21" s="53">
        <f>ROUND(rekentabel!G20,2)</f>
        <v>2.41</v>
      </c>
      <c r="H21" s="53">
        <f>ROUND(rekentabel!H20,2)</f>
        <v>5.46</v>
      </c>
      <c r="I21" s="53">
        <f>ROUND(rekentabel!I20,2)</f>
        <v>3.21</v>
      </c>
      <c r="J21" s="57">
        <f>ROUND(rekentabel!J20,2)</f>
        <v>13.64</v>
      </c>
      <c r="K21" s="57">
        <f>ROUND(rekentabel!K20,2)</f>
        <v>8.02</v>
      </c>
      <c r="L21" s="57"/>
      <c r="M21" s="57"/>
      <c r="N21" s="57">
        <f>ROUND(rekentabel!N20,2)</f>
        <v>8.18</v>
      </c>
      <c r="O21" s="57">
        <f>ROUND(rekentabel!O20,2)</f>
        <v>4.82</v>
      </c>
      <c r="P21" s="57">
        <f>ROUND(rekentabel!P20,2)</f>
        <v>10.92</v>
      </c>
      <c r="Q21" s="57">
        <f>ROUND(rekentabel!Q20,2)</f>
        <v>6.42</v>
      </c>
      <c r="R21" s="52">
        <f>ROUND(rekentabel!R20,2)</f>
        <v>1829</v>
      </c>
      <c r="S21" s="52">
        <f>ROUND(rekentabel!S20,2)</f>
        <v>1081</v>
      </c>
      <c r="T21" s="52">
        <f>ROUND(rekentabel!T20,2)</f>
        <v>152</v>
      </c>
      <c r="U21" s="52">
        <f>ROUND(rekentabel!U20,2)</f>
        <v>89</v>
      </c>
      <c r="V21" s="52">
        <f>ROUND(rekentabel!V20,2)</f>
        <v>192</v>
      </c>
      <c r="W21" s="52">
        <f>ROUND(rekentabel!W20,2)</f>
        <v>113</v>
      </c>
      <c r="X21" s="53"/>
      <c r="Y21" s="53"/>
    </row>
    <row r="22" spans="1:25">
      <c r="A22" s="50">
        <v>15</v>
      </c>
      <c r="B22" s="53">
        <f>ROUND(rekentabel!B21,2)</f>
        <v>7.14</v>
      </c>
      <c r="C22" s="53">
        <f>ROUND(rekentabel!C21,2)</f>
        <v>4.2</v>
      </c>
      <c r="D22" s="53"/>
      <c r="E22" s="53"/>
      <c r="F22" s="53">
        <f>ROUND(rekentabel!F21,2)</f>
        <v>4.28</v>
      </c>
      <c r="G22" s="53">
        <f>ROUND(rekentabel!G21,2)</f>
        <v>2.52</v>
      </c>
      <c r="H22" s="53">
        <f>ROUND(rekentabel!H21,2)</f>
        <v>5.71</v>
      </c>
      <c r="I22" s="53">
        <f>ROUND(rekentabel!I21,2)</f>
        <v>3.36</v>
      </c>
      <c r="J22" s="57">
        <f>ROUND(rekentabel!J21,2)</f>
        <v>14.28</v>
      </c>
      <c r="K22" s="57">
        <f>ROUND(rekentabel!K21,2)</f>
        <v>8.4</v>
      </c>
      <c r="L22" s="57"/>
      <c r="M22" s="57"/>
      <c r="N22" s="57">
        <f>ROUND(rekentabel!N21,2)</f>
        <v>8.56</v>
      </c>
      <c r="O22" s="57">
        <f>ROUND(rekentabel!O21,2)</f>
        <v>5.04</v>
      </c>
      <c r="P22" s="57">
        <f>ROUND(rekentabel!P21,2)</f>
        <v>11.42</v>
      </c>
      <c r="Q22" s="57">
        <f>ROUND(rekentabel!Q21,2)</f>
        <v>6.72</v>
      </c>
      <c r="R22" s="52">
        <f>ROUND(rekentabel!R21,2)</f>
        <v>1940</v>
      </c>
      <c r="S22" s="52">
        <f>ROUND(rekentabel!S21,2)</f>
        <v>1136</v>
      </c>
      <c r="T22" s="52">
        <f>ROUND(rekentabel!T21,2)</f>
        <v>161</v>
      </c>
      <c r="U22" s="52">
        <f>ROUND(rekentabel!U21,2)</f>
        <v>94</v>
      </c>
      <c r="V22" s="52">
        <f>ROUND(rekentabel!V21,2)</f>
        <v>203</v>
      </c>
      <c r="W22" s="52">
        <f>ROUND(rekentabel!W21,2)</f>
        <v>120</v>
      </c>
      <c r="X22" s="53"/>
      <c r="Y22" s="53"/>
    </row>
    <row r="23" spans="1:25">
      <c r="A23" s="50">
        <v>16</v>
      </c>
      <c r="B23" s="53">
        <f>ROUND(rekentabel!B22,2)</f>
        <v>7.47</v>
      </c>
      <c r="C23" s="53">
        <f>ROUND(rekentabel!C22,2)</f>
        <v>4.4000000000000004</v>
      </c>
      <c r="D23" s="53"/>
      <c r="E23" s="53"/>
      <c r="F23" s="53">
        <f>ROUND(rekentabel!F22,2)</f>
        <v>4.4800000000000004</v>
      </c>
      <c r="G23" s="53">
        <f>ROUND(rekentabel!G22,2)</f>
        <v>2.64</v>
      </c>
      <c r="H23" s="53">
        <f>ROUND(rekentabel!H22,2)</f>
        <v>5.98</v>
      </c>
      <c r="I23" s="53">
        <f>ROUND(rekentabel!I22,2)</f>
        <v>3.52</v>
      </c>
      <c r="J23" s="57">
        <f>ROUND(rekentabel!J22,2)</f>
        <v>14.94</v>
      </c>
      <c r="K23" s="57">
        <f>ROUND(rekentabel!K22,2)</f>
        <v>8.8000000000000007</v>
      </c>
      <c r="L23" s="57"/>
      <c r="M23" s="57"/>
      <c r="N23" s="57">
        <f>ROUND(rekentabel!N22,2)</f>
        <v>8.9600000000000009</v>
      </c>
      <c r="O23" s="57">
        <f>ROUND(rekentabel!O22,2)</f>
        <v>5.28</v>
      </c>
      <c r="P23" s="57">
        <f>ROUND(rekentabel!P22,2)</f>
        <v>11.96</v>
      </c>
      <c r="Q23" s="57">
        <f>ROUND(rekentabel!Q22,2)</f>
        <v>7.04</v>
      </c>
      <c r="R23" s="52">
        <f>ROUND(rekentabel!R22,2)</f>
        <v>2050</v>
      </c>
      <c r="S23" s="52">
        <f>ROUND(rekentabel!S22,2)</f>
        <v>1206</v>
      </c>
      <c r="T23" s="52">
        <f>ROUND(rekentabel!T22,2)</f>
        <v>170</v>
      </c>
      <c r="U23" s="52">
        <f>ROUND(rekentabel!U22,2)</f>
        <v>99</v>
      </c>
      <c r="V23" s="52">
        <f>ROUND(rekentabel!V22,2)</f>
        <v>214</v>
      </c>
      <c r="W23" s="52">
        <f>ROUND(rekentabel!W22,2)</f>
        <v>126</v>
      </c>
      <c r="X23" s="53"/>
      <c r="Y23" s="53"/>
    </row>
    <row r="24" spans="1:25">
      <c r="A24" s="50">
        <v>17</v>
      </c>
      <c r="B24" s="53">
        <f>ROUND(rekentabel!B23,2)</f>
        <v>7.8</v>
      </c>
      <c r="C24" s="53">
        <f>ROUND(rekentabel!C23,2)</f>
        <v>4.59</v>
      </c>
      <c r="D24" s="53"/>
      <c r="E24" s="53"/>
      <c r="F24" s="53">
        <f>ROUND(rekentabel!F23,2)</f>
        <v>4.68</v>
      </c>
      <c r="G24" s="53">
        <f>ROUND(rekentabel!G23,2)</f>
        <v>2.75</v>
      </c>
      <c r="H24" s="53">
        <f>ROUND(rekentabel!H23,2)</f>
        <v>6.24</v>
      </c>
      <c r="I24" s="53">
        <f>ROUND(rekentabel!I23,2)</f>
        <v>3.67</v>
      </c>
      <c r="J24" s="57">
        <f>ROUND(rekentabel!J23,2)</f>
        <v>15.6</v>
      </c>
      <c r="K24" s="57">
        <f>ROUND(rekentabel!K23,2)</f>
        <v>9.18</v>
      </c>
      <c r="L24" s="57"/>
      <c r="M24" s="57"/>
      <c r="N24" s="57">
        <f>ROUND(rekentabel!N23,2)</f>
        <v>9.36</v>
      </c>
      <c r="O24" s="57">
        <f>ROUND(rekentabel!O23,2)</f>
        <v>5.5</v>
      </c>
      <c r="P24" s="57">
        <f>ROUND(rekentabel!P23,2)</f>
        <v>12.48</v>
      </c>
      <c r="Q24" s="57">
        <f>ROUND(rekentabel!Q23,2)</f>
        <v>7.34</v>
      </c>
      <c r="R24" s="52">
        <f>ROUND(rekentabel!R23,2)</f>
        <v>2148</v>
      </c>
      <c r="S24" s="52">
        <f>ROUND(rekentabel!S23,2)</f>
        <v>1261</v>
      </c>
      <c r="T24" s="52">
        <f>ROUND(rekentabel!T23,2)</f>
        <v>180</v>
      </c>
      <c r="U24" s="52">
        <f>ROUND(rekentabel!U23,2)</f>
        <v>105</v>
      </c>
      <c r="V24" s="52">
        <f>ROUND(rekentabel!V23,2)</f>
        <v>223</v>
      </c>
      <c r="W24" s="52">
        <f>ROUND(rekentabel!W23,2)</f>
        <v>133</v>
      </c>
      <c r="X24" s="53"/>
      <c r="Y24" s="53"/>
    </row>
    <row r="25" spans="1:25">
      <c r="A25" s="50">
        <v>18</v>
      </c>
      <c r="B25" s="53">
        <f>ROUND(rekentabel!B24,2)</f>
        <v>8.1300000000000008</v>
      </c>
      <c r="C25" s="53">
        <f>ROUND(rekentabel!C24,2)</f>
        <v>4.78</v>
      </c>
      <c r="D25" s="53"/>
      <c r="E25" s="53"/>
      <c r="F25" s="53">
        <f>ROUND(rekentabel!F24,2)</f>
        <v>4.88</v>
      </c>
      <c r="G25" s="53">
        <f>ROUND(rekentabel!G24,2)</f>
        <v>2.87</v>
      </c>
      <c r="H25" s="53">
        <f>ROUND(rekentabel!H24,2)</f>
        <v>6.5</v>
      </c>
      <c r="I25" s="53">
        <f>ROUND(rekentabel!I24,2)</f>
        <v>3.82</v>
      </c>
      <c r="J25" s="57">
        <f>ROUND(rekentabel!J24,2)</f>
        <v>16.260000000000002</v>
      </c>
      <c r="K25" s="57">
        <f>ROUND(rekentabel!K24,2)</f>
        <v>9.56</v>
      </c>
      <c r="L25" s="57"/>
      <c r="M25" s="57"/>
      <c r="N25" s="57">
        <f>ROUND(rekentabel!N24,2)</f>
        <v>9.76</v>
      </c>
      <c r="O25" s="57">
        <f>ROUND(rekentabel!O24,2)</f>
        <v>5.74</v>
      </c>
      <c r="P25" s="57">
        <f>ROUND(rekentabel!P24,2)</f>
        <v>13</v>
      </c>
      <c r="Q25" s="57">
        <f>ROUND(rekentabel!Q24,2)</f>
        <v>7.64</v>
      </c>
      <c r="R25" s="52">
        <f>ROUND(rekentabel!R24,2)</f>
        <v>2258</v>
      </c>
      <c r="S25" s="52">
        <f>ROUND(rekentabel!S24,2)</f>
        <v>1330</v>
      </c>
      <c r="T25" s="52">
        <f>ROUND(rekentabel!T24,2)</f>
        <v>188</v>
      </c>
      <c r="U25" s="52">
        <f>ROUND(rekentabel!U24,2)</f>
        <v>112</v>
      </c>
      <c r="V25" s="52">
        <f>ROUND(rekentabel!V24,2)</f>
        <v>235</v>
      </c>
      <c r="W25" s="52">
        <f>ROUND(rekentabel!W24,2)</f>
        <v>139</v>
      </c>
      <c r="X25" s="53"/>
      <c r="Y25" s="53"/>
    </row>
    <row r="26" spans="1:25">
      <c r="A26" s="50">
        <v>19</v>
      </c>
      <c r="B26" s="53">
        <f>ROUND(rekentabel!B25,2)</f>
        <v>8.4600000000000009</v>
      </c>
      <c r="C26" s="53">
        <f>ROUND(rekentabel!C25,2)</f>
        <v>4.9800000000000004</v>
      </c>
      <c r="D26" s="53"/>
      <c r="E26" s="53"/>
      <c r="F26" s="53">
        <f>ROUND(rekentabel!F25,2)</f>
        <v>5.08</v>
      </c>
      <c r="G26" s="53">
        <f>ROUND(rekentabel!G25,2)</f>
        <v>2.99</v>
      </c>
      <c r="H26" s="53">
        <f>ROUND(rekentabel!H25,2)</f>
        <v>6.77</v>
      </c>
      <c r="I26" s="53">
        <f>ROUND(rekentabel!I25,2)</f>
        <v>3.98</v>
      </c>
      <c r="J26" s="57">
        <f>ROUND(rekentabel!J25,2)</f>
        <v>16.920000000000002</v>
      </c>
      <c r="K26" s="57">
        <f>ROUND(rekentabel!K25,2)</f>
        <v>9.9600000000000009</v>
      </c>
      <c r="L26" s="57"/>
      <c r="M26" s="57"/>
      <c r="N26" s="57">
        <f>ROUND(rekentabel!N25,2)</f>
        <v>10.16</v>
      </c>
      <c r="O26" s="57">
        <f>ROUND(rekentabel!O25,2)</f>
        <v>5.98</v>
      </c>
      <c r="P26" s="57">
        <f>ROUND(rekentabel!P25,2)</f>
        <v>13.54</v>
      </c>
      <c r="Q26" s="57">
        <f>ROUND(rekentabel!Q25,2)</f>
        <v>7.96</v>
      </c>
      <c r="R26" s="52">
        <f>ROUND(rekentabel!R25,2)</f>
        <v>2370</v>
      </c>
      <c r="S26" s="52">
        <f>ROUND(rekentabel!S25,2)</f>
        <v>1386</v>
      </c>
      <c r="T26" s="52">
        <f>ROUND(rekentabel!T25,2)</f>
        <v>198</v>
      </c>
      <c r="U26" s="52">
        <f>ROUND(rekentabel!U25,2)</f>
        <v>116</v>
      </c>
      <c r="V26" s="52">
        <f>ROUND(rekentabel!V25,2)</f>
        <v>246</v>
      </c>
      <c r="W26" s="52">
        <f>ROUND(rekentabel!W25,2)</f>
        <v>145</v>
      </c>
      <c r="X26" s="53"/>
      <c r="Y26" s="53"/>
    </row>
    <row r="27" spans="1:25">
      <c r="A27" s="50">
        <v>20</v>
      </c>
      <c r="B27" s="53">
        <f>ROUND(rekentabel!B26,2)</f>
        <v>8.7899999999999991</v>
      </c>
      <c r="C27" s="53">
        <f>ROUND(rekentabel!C26,2)</f>
        <v>5.17</v>
      </c>
      <c r="D27" s="53"/>
      <c r="E27" s="53"/>
      <c r="F27" s="53">
        <f>ROUND(rekentabel!F26,2)</f>
        <v>5.27</v>
      </c>
      <c r="G27" s="53">
        <f>ROUND(rekentabel!G26,2)</f>
        <v>3.1</v>
      </c>
      <c r="H27" s="53">
        <f>ROUND(rekentabel!H26,2)</f>
        <v>7.03</v>
      </c>
      <c r="I27" s="53">
        <f>ROUND(rekentabel!I26,2)</f>
        <v>4.1399999999999997</v>
      </c>
      <c r="J27" s="57">
        <f>ROUND(rekentabel!J26,2)</f>
        <v>17.579999999999998</v>
      </c>
      <c r="K27" s="57">
        <f>ROUND(rekentabel!K26,2)</f>
        <v>10.34</v>
      </c>
      <c r="L27" s="57"/>
      <c r="M27" s="57"/>
      <c r="N27" s="57">
        <f>ROUND(rekentabel!N26,2)</f>
        <v>10.54</v>
      </c>
      <c r="O27" s="57">
        <f>ROUND(rekentabel!O26,2)</f>
        <v>6.2</v>
      </c>
      <c r="P27" s="57">
        <f>ROUND(rekentabel!P26,2)</f>
        <v>14.06</v>
      </c>
      <c r="Q27" s="57">
        <f>ROUND(rekentabel!Q26,2)</f>
        <v>8.2799999999999994</v>
      </c>
      <c r="R27" s="52">
        <f>ROUND(rekentabel!R26,2)</f>
        <v>2494</v>
      </c>
      <c r="S27" s="52">
        <f>ROUND(rekentabel!S26,2)</f>
        <v>1469</v>
      </c>
      <c r="T27" s="52">
        <f>ROUND(rekentabel!T26,2)</f>
        <v>208</v>
      </c>
      <c r="U27" s="52">
        <f>ROUND(rekentabel!U26,2)</f>
        <v>123</v>
      </c>
      <c r="V27" s="52">
        <f>ROUND(rekentabel!V26,2)</f>
        <v>260</v>
      </c>
      <c r="W27" s="52">
        <f>ROUND(rekentabel!W26,2)</f>
        <v>153</v>
      </c>
      <c r="X27" s="53"/>
      <c r="Y27" s="53"/>
    </row>
    <row r="28" spans="1:25">
      <c r="A28" s="50">
        <v>21</v>
      </c>
      <c r="B28" s="53">
        <f>ROUND(rekentabel!B27,2)</f>
        <v>9.11</v>
      </c>
      <c r="C28" s="53">
        <f>ROUND(rekentabel!C27,2)</f>
        <v>5.36</v>
      </c>
      <c r="D28" s="53"/>
      <c r="E28" s="53"/>
      <c r="F28" s="53">
        <f>ROUND(rekentabel!F27,2)</f>
        <v>5.47</v>
      </c>
      <c r="G28" s="53">
        <f>ROUND(rekentabel!G27,2)</f>
        <v>3.22</v>
      </c>
      <c r="H28" s="53">
        <f>ROUND(rekentabel!H27,2)</f>
        <v>7.29</v>
      </c>
      <c r="I28" s="53">
        <f>ROUND(rekentabel!I27,2)</f>
        <v>4.29</v>
      </c>
      <c r="J28" s="57">
        <f>ROUND(rekentabel!J27,2)</f>
        <v>18.22</v>
      </c>
      <c r="K28" s="57">
        <f>ROUND(rekentabel!K27,2)</f>
        <v>10.72</v>
      </c>
      <c r="L28" s="57"/>
      <c r="M28" s="57"/>
      <c r="N28" s="57">
        <f>ROUND(rekentabel!N27,2)</f>
        <v>10.94</v>
      </c>
      <c r="O28" s="57">
        <f>ROUND(rekentabel!O27,2)</f>
        <v>6.44</v>
      </c>
      <c r="P28" s="57">
        <f>ROUND(rekentabel!P27,2)</f>
        <v>14.58</v>
      </c>
      <c r="Q28" s="57">
        <f>ROUND(rekentabel!Q27,2)</f>
        <v>8.58</v>
      </c>
      <c r="R28" s="52">
        <f>ROUND(rekentabel!R27,2)</f>
        <v>2592</v>
      </c>
      <c r="S28" s="52">
        <f>ROUND(rekentabel!S27,2)</f>
        <v>1539</v>
      </c>
      <c r="T28" s="52">
        <f>ROUND(rekentabel!T27,2)</f>
        <v>216</v>
      </c>
      <c r="U28" s="52">
        <f>ROUND(rekentabel!U27,2)</f>
        <v>128</v>
      </c>
      <c r="V28" s="52">
        <f>ROUND(rekentabel!V27,2)</f>
        <v>269</v>
      </c>
      <c r="W28" s="52">
        <f>ROUND(rekentabel!W27,2)</f>
        <v>160</v>
      </c>
      <c r="X28" s="53"/>
      <c r="Y28" s="53"/>
    </row>
    <row r="29" spans="1:25">
      <c r="A29" s="50">
        <v>22</v>
      </c>
      <c r="B29" s="53">
        <f>ROUND(rekentabel!B28,2)</f>
        <v>9.44</v>
      </c>
      <c r="C29" s="53">
        <f>ROUND(rekentabel!C28,2)</f>
        <v>5.55</v>
      </c>
      <c r="D29" s="53"/>
      <c r="E29" s="53"/>
      <c r="F29" s="53">
        <f>ROUND(rekentabel!F28,2)</f>
        <v>5.66</v>
      </c>
      <c r="G29" s="53">
        <f>ROUND(rekentabel!G28,2)</f>
        <v>3.33</v>
      </c>
      <c r="H29" s="53">
        <f>ROUND(rekentabel!H28,2)</f>
        <v>7.55</v>
      </c>
      <c r="I29" s="53">
        <f>ROUND(rekentabel!I28,2)</f>
        <v>4.4400000000000004</v>
      </c>
      <c r="J29" s="57">
        <f>ROUND(rekentabel!J28,2)</f>
        <v>18.88</v>
      </c>
      <c r="K29" s="57">
        <f>ROUND(rekentabel!K28,2)</f>
        <v>11.1</v>
      </c>
      <c r="L29" s="57"/>
      <c r="M29" s="57"/>
      <c r="N29" s="57">
        <f>ROUND(rekentabel!N28,2)</f>
        <v>11.32</v>
      </c>
      <c r="O29" s="57">
        <f>ROUND(rekentabel!O28,2)</f>
        <v>6.66</v>
      </c>
      <c r="P29" s="57">
        <f>ROUND(rekentabel!P28,2)</f>
        <v>15.1</v>
      </c>
      <c r="Q29" s="57">
        <f>ROUND(rekentabel!Q28,2)</f>
        <v>8.8800000000000008</v>
      </c>
      <c r="R29" s="52">
        <f>ROUND(rekentabel!R28,2)</f>
        <v>2701</v>
      </c>
      <c r="S29" s="52">
        <f>ROUND(rekentabel!S28,2)</f>
        <v>1593</v>
      </c>
      <c r="T29" s="52">
        <f>ROUND(rekentabel!T28,2)</f>
        <v>225</v>
      </c>
      <c r="U29" s="52">
        <f>ROUND(rekentabel!U28,2)</f>
        <v>134</v>
      </c>
      <c r="V29" s="52">
        <f>ROUND(rekentabel!V28,2)</f>
        <v>282</v>
      </c>
      <c r="W29" s="52">
        <f>ROUND(rekentabel!W28,2)</f>
        <v>165</v>
      </c>
      <c r="X29" s="53"/>
      <c r="Y29" s="53"/>
    </row>
    <row r="30" spans="1:25">
      <c r="A30" s="50">
        <v>23</v>
      </c>
      <c r="B30" s="53">
        <f>ROUND(rekentabel!B29,2)</f>
        <v>9.77</v>
      </c>
      <c r="C30" s="53">
        <f>ROUND(rekentabel!C29,2)</f>
        <v>5.75</v>
      </c>
      <c r="D30" s="53"/>
      <c r="E30" s="53"/>
      <c r="F30" s="53">
        <f>ROUND(rekentabel!F29,2)</f>
        <v>5.86</v>
      </c>
      <c r="G30" s="53">
        <f>ROUND(rekentabel!G29,2)</f>
        <v>3.45</v>
      </c>
      <c r="H30" s="53">
        <f>ROUND(rekentabel!H29,2)</f>
        <v>7.82</v>
      </c>
      <c r="I30" s="53">
        <f>ROUND(rekentabel!I29,2)</f>
        <v>4.5999999999999996</v>
      </c>
      <c r="J30" s="57">
        <f>ROUND(rekentabel!J29,2)</f>
        <v>19.54</v>
      </c>
      <c r="K30" s="57">
        <f>ROUND(rekentabel!K29,2)</f>
        <v>11.5</v>
      </c>
      <c r="L30" s="57"/>
      <c r="M30" s="57"/>
      <c r="N30" s="57">
        <f>ROUND(rekentabel!N29,2)</f>
        <v>11.72</v>
      </c>
      <c r="O30" s="57">
        <f>ROUND(rekentabel!O29,2)</f>
        <v>6.9</v>
      </c>
      <c r="P30" s="57">
        <f>ROUND(rekentabel!P29,2)</f>
        <v>15.64</v>
      </c>
      <c r="Q30" s="57">
        <f>ROUND(rekentabel!Q29,2)</f>
        <v>9.1999999999999993</v>
      </c>
      <c r="R30" s="52">
        <f>ROUND(rekentabel!R29,2)</f>
        <v>2771</v>
      </c>
      <c r="S30" s="52">
        <f>ROUND(rekentabel!S29,2)</f>
        <v>1635</v>
      </c>
      <c r="T30" s="52">
        <f>ROUND(rekentabel!T29,2)</f>
        <v>231</v>
      </c>
      <c r="U30" s="52">
        <f>ROUND(rekentabel!U29,2)</f>
        <v>137</v>
      </c>
      <c r="V30" s="52">
        <f>ROUND(rekentabel!V29,2)</f>
        <v>288</v>
      </c>
      <c r="W30" s="52">
        <f>ROUND(rekentabel!W29,2)</f>
        <v>170</v>
      </c>
      <c r="X30" s="53"/>
      <c r="Y30" s="53"/>
    </row>
    <row r="31" spans="1:25">
      <c r="A31" s="50">
        <v>24</v>
      </c>
      <c r="B31" s="53">
        <f>ROUND(rekentabel!B30,2)</f>
        <v>10.1</v>
      </c>
      <c r="C31" s="53">
        <f>ROUND(rekentabel!C30,2)</f>
        <v>5.94</v>
      </c>
      <c r="D31" s="53"/>
      <c r="E31" s="53"/>
      <c r="F31" s="53">
        <f>ROUND(rekentabel!F30,2)</f>
        <v>6.06</v>
      </c>
      <c r="G31" s="53">
        <f>ROUND(rekentabel!G30,2)</f>
        <v>3.56</v>
      </c>
      <c r="H31" s="53">
        <f>ROUND(rekentabel!H30,2)</f>
        <v>8.08</v>
      </c>
      <c r="I31" s="53">
        <f>ROUND(rekentabel!I30,2)</f>
        <v>4.75</v>
      </c>
      <c r="J31" s="57">
        <f>ROUND(rekentabel!J30,2)</f>
        <v>20.2</v>
      </c>
      <c r="K31" s="57">
        <f>ROUND(rekentabel!K30,2)</f>
        <v>11.88</v>
      </c>
      <c r="L31" s="57"/>
      <c r="M31" s="57"/>
      <c r="N31" s="57">
        <f>ROUND(rekentabel!N30,2)</f>
        <v>12.12</v>
      </c>
      <c r="O31" s="57">
        <f>ROUND(rekentabel!O30,2)</f>
        <v>7.12</v>
      </c>
      <c r="P31" s="57">
        <f>ROUND(rekentabel!P30,2)</f>
        <v>16.16</v>
      </c>
      <c r="Q31" s="57">
        <f>ROUND(rekentabel!Q30,2)</f>
        <v>9.5</v>
      </c>
      <c r="R31" s="52">
        <f>ROUND(rekentabel!R30,2)</f>
        <v>2883</v>
      </c>
      <c r="S31" s="52">
        <f>ROUND(rekentabel!S30,2)</f>
        <v>1705</v>
      </c>
      <c r="T31" s="52">
        <f>ROUND(rekentabel!T30,2)</f>
        <v>240</v>
      </c>
      <c r="U31" s="52">
        <f>ROUND(rekentabel!U30,2)</f>
        <v>142</v>
      </c>
      <c r="V31" s="52">
        <f>ROUND(rekentabel!V30,2)</f>
        <v>300</v>
      </c>
      <c r="W31" s="52">
        <f>ROUND(rekentabel!W30,2)</f>
        <v>179</v>
      </c>
      <c r="X31" s="53"/>
      <c r="Y31" s="53"/>
    </row>
    <row r="32" spans="1:25">
      <c r="A32" s="50">
        <v>25</v>
      </c>
      <c r="B32" s="53">
        <f>ROUND(rekentabel!B31,2)</f>
        <v>10.43</v>
      </c>
      <c r="C32" s="53">
        <f>ROUND(rekentabel!C31,2)</f>
        <v>6.13</v>
      </c>
      <c r="D32" s="53"/>
      <c r="E32" s="53"/>
      <c r="F32" s="53">
        <f>ROUND(rekentabel!F31,2)</f>
        <v>6.26</v>
      </c>
      <c r="G32" s="53">
        <f>ROUND(rekentabel!G31,2)</f>
        <v>3.68</v>
      </c>
      <c r="H32" s="53">
        <f>ROUND(rekentabel!H31,2)</f>
        <v>8.34</v>
      </c>
      <c r="I32" s="53">
        <f>ROUND(rekentabel!I31,2)</f>
        <v>4.9000000000000004</v>
      </c>
      <c r="J32" s="57">
        <f>ROUND(rekentabel!J31,2)</f>
        <v>20.86</v>
      </c>
      <c r="K32" s="57">
        <f>ROUND(rekentabel!K31,2)</f>
        <v>12.26</v>
      </c>
      <c r="L32" s="57"/>
      <c r="M32" s="57"/>
      <c r="N32" s="57">
        <f>ROUND(rekentabel!N31,2)</f>
        <v>12.52</v>
      </c>
      <c r="O32" s="57">
        <f>ROUND(rekentabel!O31,2)</f>
        <v>7.36</v>
      </c>
      <c r="P32" s="57">
        <f>ROUND(rekentabel!P31,2)</f>
        <v>16.68</v>
      </c>
      <c r="Q32" s="57">
        <f>ROUND(rekentabel!Q31,2)</f>
        <v>9.8000000000000007</v>
      </c>
      <c r="R32" s="52">
        <f>ROUND(rekentabel!R31,2)</f>
        <v>2994</v>
      </c>
      <c r="S32" s="52">
        <f>ROUND(rekentabel!S31,2)</f>
        <v>1774</v>
      </c>
      <c r="T32" s="52">
        <f>ROUND(rekentabel!T31,2)</f>
        <v>250</v>
      </c>
      <c r="U32" s="52">
        <f>ROUND(rekentabel!U31,2)</f>
        <v>147</v>
      </c>
      <c r="V32" s="52">
        <f>ROUND(rekentabel!V31,2)</f>
        <v>312</v>
      </c>
      <c r="W32" s="52">
        <f>ROUND(rekentabel!W31,2)</f>
        <v>185</v>
      </c>
      <c r="X32" s="53"/>
      <c r="Y32" s="53"/>
    </row>
    <row r="33" spans="1:25">
      <c r="A33" s="50">
        <v>26</v>
      </c>
      <c r="B33" s="53">
        <f>ROUND(rekentabel!B32,2)</f>
        <v>10.76</v>
      </c>
      <c r="C33" s="53">
        <f>ROUND(rekentabel!C32,2)</f>
        <v>6.33</v>
      </c>
      <c r="D33" s="53"/>
      <c r="E33" s="53"/>
      <c r="F33" s="53">
        <f>ROUND(rekentabel!F32,2)</f>
        <v>6.46</v>
      </c>
      <c r="G33" s="53">
        <f>ROUND(rekentabel!G32,2)</f>
        <v>3.8</v>
      </c>
      <c r="H33" s="53">
        <f>ROUND(rekentabel!H32,2)</f>
        <v>8.61</v>
      </c>
      <c r="I33" s="53">
        <f>ROUND(rekentabel!I32,2)</f>
        <v>5.0599999999999996</v>
      </c>
      <c r="J33" s="57">
        <f>ROUND(rekentabel!J32,2)</f>
        <v>21.52</v>
      </c>
      <c r="K33" s="57">
        <f>ROUND(rekentabel!K32,2)</f>
        <v>12.66</v>
      </c>
      <c r="L33" s="57"/>
      <c r="M33" s="57"/>
      <c r="N33" s="57">
        <f>ROUND(rekentabel!N32,2)</f>
        <v>12.92</v>
      </c>
      <c r="O33" s="57">
        <f>ROUND(rekentabel!O32,2)</f>
        <v>7.6</v>
      </c>
      <c r="P33" s="57">
        <f>ROUND(rekentabel!P32,2)</f>
        <v>17.22</v>
      </c>
      <c r="Q33" s="57">
        <f>ROUND(rekentabel!Q32,2)</f>
        <v>10.119999999999999</v>
      </c>
      <c r="R33" s="52">
        <f>ROUND(rekentabel!R32,2)</f>
        <v>3091</v>
      </c>
      <c r="S33" s="52">
        <f>ROUND(rekentabel!S32,2)</f>
        <v>1830</v>
      </c>
      <c r="T33" s="52">
        <f>ROUND(rekentabel!T32,2)</f>
        <v>258</v>
      </c>
      <c r="U33" s="52">
        <f>ROUND(rekentabel!U32,2)</f>
        <v>152</v>
      </c>
      <c r="V33" s="52">
        <f>ROUND(rekentabel!V32,2)</f>
        <v>323</v>
      </c>
      <c r="W33" s="52">
        <f>ROUND(rekentabel!W32,2)</f>
        <v>190</v>
      </c>
      <c r="X33" s="53"/>
      <c r="Y33" s="53"/>
    </row>
    <row r="34" spans="1:25">
      <c r="A34" s="50">
        <v>27</v>
      </c>
      <c r="B34" s="53">
        <f>ROUND(rekentabel!B33,2)</f>
        <v>11.08</v>
      </c>
      <c r="C34" s="53">
        <f>ROUND(rekentabel!C33,2)</f>
        <v>6.52</v>
      </c>
      <c r="D34" s="53"/>
      <c r="E34" s="53"/>
      <c r="F34" s="53">
        <f>ROUND(rekentabel!F33,2)</f>
        <v>6.65</v>
      </c>
      <c r="G34" s="53">
        <f>ROUND(rekentabel!G33,2)</f>
        <v>3.91</v>
      </c>
      <c r="H34" s="53">
        <f>ROUND(rekentabel!H33,2)</f>
        <v>8.86</v>
      </c>
      <c r="I34" s="53">
        <f>ROUND(rekentabel!I33,2)</f>
        <v>5.22</v>
      </c>
      <c r="J34" s="57">
        <f>ROUND(rekentabel!J33,2)</f>
        <v>22.16</v>
      </c>
      <c r="K34" s="57">
        <f>ROUND(rekentabel!K33,2)</f>
        <v>13.04</v>
      </c>
      <c r="L34" s="57"/>
      <c r="M34" s="57"/>
      <c r="N34" s="57">
        <f>ROUND(rekentabel!N33,2)</f>
        <v>13.3</v>
      </c>
      <c r="O34" s="57">
        <f>ROUND(rekentabel!O33,2)</f>
        <v>7.82</v>
      </c>
      <c r="P34" s="57">
        <f>ROUND(rekentabel!P33,2)</f>
        <v>17.72</v>
      </c>
      <c r="Q34" s="57">
        <f>ROUND(rekentabel!Q33,2)</f>
        <v>10.44</v>
      </c>
      <c r="R34" s="52">
        <f>ROUND(rekentabel!R33,2)</f>
        <v>3202</v>
      </c>
      <c r="S34" s="52">
        <f>ROUND(rekentabel!S33,2)</f>
        <v>1899</v>
      </c>
      <c r="T34" s="52">
        <f>ROUND(rekentabel!T33,2)</f>
        <v>266</v>
      </c>
      <c r="U34" s="52">
        <f>ROUND(rekentabel!U33,2)</f>
        <v>158</v>
      </c>
      <c r="V34" s="52">
        <f>ROUND(rekentabel!V33,2)</f>
        <v>334</v>
      </c>
      <c r="W34" s="52">
        <f>ROUND(rekentabel!W33,2)</f>
        <v>198</v>
      </c>
      <c r="X34" s="53"/>
      <c r="Y34" s="53"/>
    </row>
    <row r="35" spans="1:25">
      <c r="A35" s="50">
        <v>28</v>
      </c>
      <c r="B35" s="53">
        <f>ROUND(rekentabel!B34,2)</f>
        <v>11.41</v>
      </c>
      <c r="C35" s="53">
        <f>ROUND(rekentabel!C34,2)</f>
        <v>6.71</v>
      </c>
      <c r="D35" s="53"/>
      <c r="E35" s="53"/>
      <c r="F35" s="53">
        <f>ROUND(rekentabel!F34,2)</f>
        <v>6.85</v>
      </c>
      <c r="G35" s="53">
        <f>ROUND(rekentabel!G34,2)</f>
        <v>4.03</v>
      </c>
      <c r="H35" s="53">
        <f>ROUND(rekentabel!H34,2)</f>
        <v>9.1300000000000008</v>
      </c>
      <c r="I35" s="53">
        <f>ROUND(rekentabel!I34,2)</f>
        <v>5.37</v>
      </c>
      <c r="J35" s="57">
        <f>ROUND(rekentabel!J34,2)</f>
        <v>22.82</v>
      </c>
      <c r="K35" s="57">
        <f>ROUND(rekentabel!K34,2)</f>
        <v>13.42</v>
      </c>
      <c r="L35" s="57"/>
      <c r="M35" s="57"/>
      <c r="N35" s="57">
        <f>ROUND(rekentabel!N34,2)</f>
        <v>13.7</v>
      </c>
      <c r="O35" s="57">
        <f>ROUND(rekentabel!O34,2)</f>
        <v>8.06</v>
      </c>
      <c r="P35" s="57">
        <f>ROUND(rekentabel!P34,2)</f>
        <v>18.260000000000002</v>
      </c>
      <c r="Q35" s="57">
        <f>ROUND(rekentabel!Q34,2)</f>
        <v>10.74</v>
      </c>
      <c r="R35" s="52">
        <f>ROUND(rekentabel!R34,2)</f>
        <v>3313</v>
      </c>
      <c r="S35" s="52">
        <f>ROUND(rekentabel!S34,2)</f>
        <v>1954</v>
      </c>
      <c r="T35" s="52">
        <f>ROUND(rekentabel!T34,2)</f>
        <v>277</v>
      </c>
      <c r="U35" s="52">
        <f>ROUND(rekentabel!U34,2)</f>
        <v>162</v>
      </c>
      <c r="V35" s="52">
        <f>ROUND(rekentabel!V34,2)</f>
        <v>345</v>
      </c>
      <c r="W35" s="52">
        <f>ROUND(rekentabel!W34,2)</f>
        <v>204</v>
      </c>
      <c r="X35" s="53"/>
      <c r="Y35" s="53"/>
    </row>
    <row r="36" spans="1:25">
      <c r="A36" s="50">
        <v>29</v>
      </c>
      <c r="B36" s="53">
        <f>ROUND(rekentabel!B35,2)</f>
        <v>11.74</v>
      </c>
      <c r="C36" s="53">
        <f>ROUND(rekentabel!C35,2)</f>
        <v>6.91</v>
      </c>
      <c r="D36" s="53"/>
      <c r="E36" s="53"/>
      <c r="F36" s="53">
        <f>ROUND(rekentabel!F35,2)</f>
        <v>7.04</v>
      </c>
      <c r="G36" s="53">
        <f>ROUND(rekentabel!G35,2)</f>
        <v>4.1500000000000004</v>
      </c>
      <c r="H36" s="53">
        <f>ROUND(rekentabel!H35,2)</f>
        <v>9.39</v>
      </c>
      <c r="I36" s="53">
        <f>ROUND(rekentabel!I35,2)</f>
        <v>5.53</v>
      </c>
      <c r="J36" s="57">
        <f>ROUND(rekentabel!J35,2)</f>
        <v>23.48</v>
      </c>
      <c r="K36" s="57">
        <f>ROUND(rekentabel!K35,2)</f>
        <v>13.82</v>
      </c>
      <c r="L36" s="57"/>
      <c r="M36" s="57"/>
      <c r="N36" s="57">
        <f>ROUND(rekentabel!N35,2)</f>
        <v>14.08</v>
      </c>
      <c r="O36" s="57">
        <f>ROUND(rekentabel!O35,2)</f>
        <v>8.3000000000000007</v>
      </c>
      <c r="P36" s="57">
        <f>ROUND(rekentabel!P35,2)</f>
        <v>18.78</v>
      </c>
      <c r="Q36" s="57">
        <f>ROUND(rekentabel!Q35,2)</f>
        <v>11.06</v>
      </c>
      <c r="R36" s="52">
        <f>ROUND(rekentabel!R35,2)</f>
        <v>3424</v>
      </c>
      <c r="S36" s="52">
        <f>ROUND(rekentabel!S35,2)</f>
        <v>2024</v>
      </c>
      <c r="T36" s="52">
        <f>ROUND(rekentabel!T35,2)</f>
        <v>285</v>
      </c>
      <c r="U36" s="52">
        <f>ROUND(rekentabel!U35,2)</f>
        <v>167</v>
      </c>
      <c r="V36" s="52">
        <f>ROUND(rekentabel!V35,2)</f>
        <v>356</v>
      </c>
      <c r="W36" s="52">
        <f>ROUND(rekentabel!W35,2)</f>
        <v>210</v>
      </c>
      <c r="X36" s="53"/>
      <c r="Y36" s="53"/>
    </row>
    <row r="37" spans="1:25">
      <c r="A37" s="50">
        <v>30</v>
      </c>
      <c r="B37" s="53">
        <f>ROUND(rekentabel!B36,2)</f>
        <v>12.07</v>
      </c>
      <c r="C37" s="53">
        <f>ROUND(rekentabel!C36,2)</f>
        <v>7.1</v>
      </c>
      <c r="D37" s="53"/>
      <c r="E37" s="53"/>
      <c r="F37" s="53">
        <f>ROUND(rekentabel!F36,2)</f>
        <v>7.24</v>
      </c>
      <c r="G37" s="53">
        <f>ROUND(rekentabel!G36,2)</f>
        <v>4.26</v>
      </c>
      <c r="H37" s="53">
        <f>ROUND(rekentabel!H36,2)</f>
        <v>9.66</v>
      </c>
      <c r="I37" s="53">
        <f>ROUND(rekentabel!I36,2)</f>
        <v>5.68</v>
      </c>
      <c r="J37" s="57">
        <f>ROUND(rekentabel!J36,2)</f>
        <v>24.14</v>
      </c>
      <c r="K37" s="57">
        <f>ROUND(rekentabel!K36,2)</f>
        <v>14.2</v>
      </c>
      <c r="L37" s="57"/>
      <c r="M37" s="57"/>
      <c r="N37" s="57">
        <f>ROUND(rekentabel!N36,2)</f>
        <v>14.48</v>
      </c>
      <c r="O37" s="57">
        <f>ROUND(rekentabel!O36,2)</f>
        <v>8.52</v>
      </c>
      <c r="P37" s="57">
        <f>ROUND(rekentabel!P36,2)</f>
        <v>19.32</v>
      </c>
      <c r="Q37" s="57">
        <f>ROUND(rekentabel!Q36,2)</f>
        <v>11.36</v>
      </c>
      <c r="R37" s="52">
        <f>ROUND(rekentabel!R36,2)</f>
        <v>3521</v>
      </c>
      <c r="S37" s="52">
        <f>ROUND(rekentabel!S36,2)</f>
        <v>2078</v>
      </c>
      <c r="T37" s="52">
        <f>ROUND(rekentabel!T36,2)</f>
        <v>293</v>
      </c>
      <c r="U37" s="52">
        <f>ROUND(rekentabel!U36,2)</f>
        <v>174</v>
      </c>
      <c r="V37" s="52">
        <f>ROUND(rekentabel!V36,2)</f>
        <v>367</v>
      </c>
      <c r="W37" s="52">
        <f>ROUND(rekentabel!W36,2)</f>
        <v>217</v>
      </c>
      <c r="X37" s="53"/>
      <c r="Y37" s="53"/>
    </row>
    <row r="38" spans="1:25">
      <c r="A38" s="50">
        <v>31</v>
      </c>
      <c r="B38" s="53">
        <f>ROUND(rekentabel!B37,2)</f>
        <v>12.4</v>
      </c>
      <c r="C38" s="53">
        <f>ROUND(rekentabel!C37,2)</f>
        <v>7.29</v>
      </c>
      <c r="D38" s="53"/>
      <c r="E38" s="53"/>
      <c r="F38" s="53">
        <f>ROUND(rekentabel!F37,2)</f>
        <v>7.44</v>
      </c>
      <c r="G38" s="53">
        <f>ROUND(rekentabel!G37,2)</f>
        <v>4.37</v>
      </c>
      <c r="H38" s="53">
        <f>ROUND(rekentabel!H37,2)</f>
        <v>9.92</v>
      </c>
      <c r="I38" s="53">
        <f>ROUND(rekentabel!I37,2)</f>
        <v>5.83</v>
      </c>
      <c r="J38" s="57">
        <f>ROUND(rekentabel!J37,2)</f>
        <v>24.8</v>
      </c>
      <c r="K38" s="57">
        <f>ROUND(rekentabel!K37,2)</f>
        <v>14.58</v>
      </c>
      <c r="L38" s="57"/>
      <c r="M38" s="57"/>
      <c r="N38" s="57">
        <f>ROUND(rekentabel!N37,2)</f>
        <v>14.88</v>
      </c>
      <c r="O38" s="57">
        <f>ROUND(rekentabel!O37,2)</f>
        <v>8.74</v>
      </c>
      <c r="P38" s="57">
        <f>ROUND(rekentabel!P37,2)</f>
        <v>19.84</v>
      </c>
      <c r="Q38" s="57">
        <f>ROUND(rekentabel!Q37,2)</f>
        <v>11.66</v>
      </c>
      <c r="R38" s="52">
        <f>ROUND(rekentabel!R37,2)</f>
        <v>3632</v>
      </c>
      <c r="S38" s="52">
        <f>ROUND(rekentabel!S37,2)</f>
        <v>2148</v>
      </c>
      <c r="T38" s="52">
        <f>ROUND(rekentabel!T37,2)</f>
        <v>302</v>
      </c>
      <c r="U38" s="52">
        <f>ROUND(rekentabel!U37,2)</f>
        <v>180</v>
      </c>
      <c r="V38" s="52">
        <f>ROUND(rekentabel!V37,2)</f>
        <v>379</v>
      </c>
      <c r="W38" s="52">
        <f>ROUND(rekentabel!W37,2)</f>
        <v>222</v>
      </c>
      <c r="X38" s="53"/>
      <c r="Y38" s="53"/>
    </row>
    <row r="39" spans="1:25">
      <c r="A39" s="50">
        <v>32</v>
      </c>
      <c r="B39" s="53">
        <f>ROUND(rekentabel!B38,2)</f>
        <v>12.73</v>
      </c>
      <c r="C39" s="53">
        <f>ROUND(rekentabel!C38,2)</f>
        <v>7.49</v>
      </c>
      <c r="D39" s="53"/>
      <c r="E39" s="53"/>
      <c r="F39" s="53">
        <f>ROUND(rekentabel!F38,2)</f>
        <v>7.64</v>
      </c>
      <c r="G39" s="53">
        <f>ROUND(rekentabel!G38,2)</f>
        <v>4.49</v>
      </c>
      <c r="H39" s="53">
        <f>ROUND(rekentabel!H38,2)</f>
        <v>10.18</v>
      </c>
      <c r="I39" s="53">
        <f>ROUND(rekentabel!I38,2)</f>
        <v>5.99</v>
      </c>
      <c r="J39" s="57">
        <f>ROUND(rekentabel!J38,2)</f>
        <v>25.46</v>
      </c>
      <c r="K39" s="57">
        <f>ROUND(rekentabel!K38,2)</f>
        <v>14.98</v>
      </c>
      <c r="L39" s="57"/>
      <c r="M39" s="57"/>
      <c r="N39" s="57">
        <f>ROUND(rekentabel!N38,2)</f>
        <v>15.28</v>
      </c>
      <c r="O39" s="57">
        <f>ROUND(rekentabel!O38,2)</f>
        <v>8.98</v>
      </c>
      <c r="P39" s="57">
        <f>ROUND(rekentabel!P38,2)</f>
        <v>20.36</v>
      </c>
      <c r="Q39" s="57">
        <f>ROUND(rekentabel!Q38,2)</f>
        <v>11.98</v>
      </c>
      <c r="R39" s="52">
        <f>ROUND(rekentabel!R38,2)</f>
        <v>3742</v>
      </c>
      <c r="S39" s="52">
        <f>ROUND(rekentabel!S38,2)</f>
        <v>2217</v>
      </c>
      <c r="T39" s="52">
        <f>ROUND(rekentabel!T38,2)</f>
        <v>312</v>
      </c>
      <c r="U39" s="52">
        <f>ROUND(rekentabel!U38,2)</f>
        <v>185</v>
      </c>
      <c r="V39" s="52">
        <f>ROUND(rekentabel!V38,2)</f>
        <v>390</v>
      </c>
      <c r="W39" s="52">
        <f>ROUND(rekentabel!W38,2)</f>
        <v>229</v>
      </c>
      <c r="X39" s="53"/>
      <c r="Y39" s="53"/>
    </row>
    <row r="40" spans="1:25">
      <c r="A40" s="50">
        <v>33</v>
      </c>
      <c r="B40" s="53">
        <f>ROUND(rekentabel!B39,2)</f>
        <v>13.05</v>
      </c>
      <c r="C40" s="53">
        <f>ROUND(rekentabel!C39,2)</f>
        <v>7.68</v>
      </c>
      <c r="D40" s="53"/>
      <c r="E40" s="53"/>
      <c r="F40" s="53">
        <f>ROUND(rekentabel!F39,2)</f>
        <v>7.83</v>
      </c>
      <c r="G40" s="53">
        <f>ROUND(rekentabel!G39,2)</f>
        <v>4.6100000000000003</v>
      </c>
      <c r="H40" s="53">
        <f>ROUND(rekentabel!H39,2)</f>
        <v>10.44</v>
      </c>
      <c r="I40" s="53">
        <f>ROUND(rekentabel!I39,2)</f>
        <v>6.14</v>
      </c>
      <c r="J40" s="57">
        <f>ROUND(rekentabel!J39,2)</f>
        <v>26.1</v>
      </c>
      <c r="K40" s="57">
        <f>ROUND(rekentabel!K39,2)</f>
        <v>15.36</v>
      </c>
      <c r="L40" s="57"/>
      <c r="M40" s="57"/>
      <c r="N40" s="57">
        <f>ROUND(rekentabel!N39,2)</f>
        <v>15.66</v>
      </c>
      <c r="O40" s="57">
        <f>ROUND(rekentabel!O39,2)</f>
        <v>9.2200000000000006</v>
      </c>
      <c r="P40" s="57">
        <f>ROUND(rekentabel!P39,2)</f>
        <v>20.88</v>
      </c>
      <c r="Q40" s="57">
        <f>ROUND(rekentabel!Q39,2)</f>
        <v>12.28</v>
      </c>
      <c r="R40" s="52">
        <f>ROUND(rekentabel!R39,2)</f>
        <v>3812</v>
      </c>
      <c r="S40" s="52">
        <f>ROUND(rekentabel!S39,2)</f>
        <v>2259</v>
      </c>
      <c r="T40" s="52">
        <f>ROUND(rekentabel!T39,2)</f>
        <v>319</v>
      </c>
      <c r="U40" s="52">
        <f>ROUND(rekentabel!U39,2)</f>
        <v>188</v>
      </c>
      <c r="V40" s="52">
        <f>ROUND(rekentabel!V39,2)</f>
        <v>397</v>
      </c>
      <c r="W40" s="52">
        <f>ROUND(rekentabel!W39,2)</f>
        <v>234</v>
      </c>
      <c r="X40" s="53"/>
      <c r="Y40" s="53"/>
    </row>
    <row r="41" spans="1:25" s="19" customFormat="1">
      <c r="A41" s="44">
        <v>34</v>
      </c>
      <c r="B41" s="45">
        <f>ROUND(rekentabel!B40,2)</f>
        <v>13.38</v>
      </c>
      <c r="C41" s="45">
        <f>ROUND(rekentabel!C40,2)</f>
        <v>7.87</v>
      </c>
      <c r="D41" s="45"/>
      <c r="E41" s="53"/>
      <c r="F41" s="45">
        <f>ROUND(rekentabel!F40,2)</f>
        <v>8.0299999999999994</v>
      </c>
      <c r="G41" s="45">
        <f>ROUND(rekentabel!G40,2)</f>
        <v>4.72</v>
      </c>
      <c r="H41" s="45">
        <f>ROUND(rekentabel!H40,2)</f>
        <v>10.7</v>
      </c>
      <c r="I41" s="45">
        <f>ROUND(rekentabel!I40,2)</f>
        <v>6.3</v>
      </c>
      <c r="J41" s="58">
        <f>ROUND(rekentabel!J40,2)</f>
        <v>26.76</v>
      </c>
      <c r="K41" s="58">
        <f>ROUND(rekentabel!K40,2)</f>
        <v>15.74</v>
      </c>
      <c r="L41" s="58"/>
      <c r="M41" s="58"/>
      <c r="N41" s="58">
        <f>ROUND(rekentabel!N40,2)</f>
        <v>16.059999999999999</v>
      </c>
      <c r="O41" s="58">
        <f>ROUND(rekentabel!O40,2)</f>
        <v>9.44</v>
      </c>
      <c r="P41" s="58">
        <f>ROUND(rekentabel!P40,2)</f>
        <v>21.4</v>
      </c>
      <c r="Q41" s="58">
        <f>ROUND(rekentabel!Q40,2)</f>
        <v>12.6</v>
      </c>
      <c r="R41" s="59">
        <f>ROUND(rekentabel!R40,2)</f>
        <v>3923</v>
      </c>
      <c r="S41" s="322">
        <f>ROUND(rekentabel!S40,2)</f>
        <v>2314</v>
      </c>
      <c r="T41" s="59">
        <f>ROUND(rekentabel!T40,2)</f>
        <v>327</v>
      </c>
      <c r="U41" s="59">
        <f>ROUND(rekentabel!U40,2)</f>
        <v>193</v>
      </c>
      <c r="V41" s="59">
        <f>ROUND(rekentabel!V40,2)</f>
        <v>407</v>
      </c>
      <c r="W41" s="322">
        <f>ROUND(rekentabel!W40,2)</f>
        <v>240</v>
      </c>
      <c r="X41" s="45"/>
      <c r="Y41" s="45"/>
    </row>
    <row r="42" spans="1:25">
      <c r="A42" s="50">
        <v>35</v>
      </c>
      <c r="B42" s="53">
        <f>ROUND(rekentabel!B41,2)</f>
        <v>13.71</v>
      </c>
      <c r="C42" s="53">
        <f>ROUND(rekentabel!C41,2)</f>
        <v>8.06</v>
      </c>
      <c r="D42" s="53"/>
      <c r="E42" s="53"/>
      <c r="F42" s="53">
        <f>ROUND(rekentabel!F41,2)</f>
        <v>8.23</v>
      </c>
      <c r="G42" s="53">
        <f>ROUND(rekentabel!G41,2)</f>
        <v>4.84</v>
      </c>
      <c r="H42" s="53">
        <f>ROUND(rekentabel!H41,2)</f>
        <v>10.97</v>
      </c>
      <c r="I42" s="53">
        <f>ROUND(rekentabel!I41,2)</f>
        <v>6.45</v>
      </c>
      <c r="J42" s="57">
        <f>ROUND(rekentabel!J41,2)</f>
        <v>27.42</v>
      </c>
      <c r="K42" s="57">
        <f>ROUND(rekentabel!K41,2)</f>
        <v>16.12</v>
      </c>
      <c r="L42" s="57"/>
      <c r="M42" s="57"/>
      <c r="N42" s="57">
        <f>ROUND(rekentabel!N41,2)</f>
        <v>16.46</v>
      </c>
      <c r="O42" s="57">
        <f>ROUND(rekentabel!O41,2)</f>
        <v>9.68</v>
      </c>
      <c r="P42" s="57">
        <f>ROUND(rekentabel!P41,2)</f>
        <v>21.94</v>
      </c>
      <c r="Q42" s="57">
        <f>ROUND(rekentabel!Q41,2)</f>
        <v>12.9</v>
      </c>
      <c r="R42" s="52">
        <f>ROUND(rekentabel!R41,2)</f>
        <v>4020</v>
      </c>
      <c r="S42" s="52">
        <f>ROUND(rekentabel!S41,2)</f>
        <v>2384</v>
      </c>
      <c r="T42" s="52">
        <f>ROUND(rekentabel!T41,2)</f>
        <v>335</v>
      </c>
      <c r="U42" s="52">
        <f>ROUND(rekentabel!U41,2)</f>
        <v>199</v>
      </c>
      <c r="V42" s="52">
        <f>ROUND(rekentabel!V41,2)</f>
        <v>418</v>
      </c>
      <c r="W42" s="52">
        <f>ROUND(rekentabel!W41,2)</f>
        <v>248</v>
      </c>
      <c r="X42" s="53"/>
      <c r="Y42" s="53"/>
    </row>
    <row r="43" spans="1:25">
      <c r="A43" s="50">
        <v>36</v>
      </c>
      <c r="B43" s="53">
        <f>ROUND(rekentabel!B42,2)</f>
        <v>14.04</v>
      </c>
      <c r="C43" s="53">
        <f>ROUND(rekentabel!C42,2)</f>
        <v>8.26</v>
      </c>
      <c r="D43" s="53"/>
      <c r="E43" s="53"/>
      <c r="F43" s="53">
        <f>ROUND(rekentabel!F42,2)</f>
        <v>8.42</v>
      </c>
      <c r="G43" s="53">
        <f>ROUND(rekentabel!G42,2)</f>
        <v>4.96</v>
      </c>
      <c r="H43" s="53">
        <f>ROUND(rekentabel!H42,2)</f>
        <v>11.23</v>
      </c>
      <c r="I43" s="53">
        <f>ROUND(rekentabel!I42,2)</f>
        <v>6.61</v>
      </c>
      <c r="J43" s="57">
        <f>ROUND(rekentabel!J42,2)</f>
        <v>28.08</v>
      </c>
      <c r="K43" s="57">
        <f>ROUND(rekentabel!K42,2)</f>
        <v>16.52</v>
      </c>
      <c r="L43" s="57"/>
      <c r="M43" s="57"/>
      <c r="N43" s="57">
        <f>ROUND(rekentabel!N42,2)</f>
        <v>16.84</v>
      </c>
      <c r="O43" s="57">
        <f>ROUND(rekentabel!O42,2)</f>
        <v>9.92</v>
      </c>
      <c r="P43" s="57">
        <f>ROUND(rekentabel!P42,2)</f>
        <v>22.46</v>
      </c>
      <c r="Q43" s="57">
        <f>ROUND(rekentabel!Q42,2)</f>
        <v>13.22</v>
      </c>
      <c r="R43" s="52">
        <f>ROUND(rekentabel!R42,2)</f>
        <v>4131</v>
      </c>
      <c r="S43" s="52">
        <f>ROUND(rekentabel!S42,2)</f>
        <v>2440</v>
      </c>
      <c r="T43" s="52">
        <f>ROUND(rekentabel!T42,2)</f>
        <v>344</v>
      </c>
      <c r="U43" s="52">
        <f>ROUND(rekentabel!U42,2)</f>
        <v>204</v>
      </c>
      <c r="V43" s="52">
        <f>ROUND(rekentabel!V42,2)</f>
        <v>428</v>
      </c>
      <c r="W43" s="52">
        <f>ROUND(rekentabel!W42,2)</f>
        <v>255</v>
      </c>
      <c r="X43" s="53"/>
      <c r="Y43" s="53"/>
    </row>
    <row r="44" spans="1:25">
      <c r="A44" s="50">
        <v>37</v>
      </c>
      <c r="B44" s="53">
        <f>ROUND(rekentabel!B43,2)</f>
        <v>14.37</v>
      </c>
      <c r="C44" s="53">
        <f>ROUND(rekentabel!C43,2)</f>
        <v>8.4499999999999993</v>
      </c>
      <c r="D44" s="53"/>
      <c r="E44" s="53"/>
      <c r="F44" s="53">
        <f>ROUND(rekentabel!F43,2)</f>
        <v>8.6199999999999992</v>
      </c>
      <c r="G44" s="53">
        <f>ROUND(rekentabel!G43,2)</f>
        <v>5.07</v>
      </c>
      <c r="H44" s="53">
        <f>ROUND(rekentabel!H43,2)</f>
        <v>11.5</v>
      </c>
      <c r="I44" s="53">
        <f>ROUND(rekentabel!I43,2)</f>
        <v>6.76</v>
      </c>
      <c r="J44" s="57">
        <f>ROUND(rekentabel!J43,2)</f>
        <v>28.74</v>
      </c>
      <c r="K44" s="57">
        <f>ROUND(rekentabel!K43,2)</f>
        <v>16.899999999999999</v>
      </c>
      <c r="L44" s="57"/>
      <c r="M44" s="57"/>
      <c r="N44" s="57">
        <f>ROUND(rekentabel!N43,2)</f>
        <v>17.239999999999998</v>
      </c>
      <c r="O44" s="57">
        <f>ROUND(rekentabel!O43,2)</f>
        <v>10.14</v>
      </c>
      <c r="P44" s="57">
        <f>ROUND(rekentabel!P43,2)</f>
        <v>23</v>
      </c>
      <c r="Q44" s="57">
        <f>ROUND(rekentabel!Q43,2)</f>
        <v>13.52</v>
      </c>
      <c r="R44" s="52">
        <f>ROUND(rekentabel!R43,2)</f>
        <v>4243</v>
      </c>
      <c r="S44" s="52">
        <f>ROUND(rekentabel!S43,2)</f>
        <v>2510</v>
      </c>
      <c r="T44" s="52">
        <f>ROUND(rekentabel!T43,2)</f>
        <v>353</v>
      </c>
      <c r="U44" s="52">
        <f>ROUND(rekentabel!U43,2)</f>
        <v>209</v>
      </c>
      <c r="V44" s="52">
        <f>ROUND(rekentabel!V43,2)</f>
        <v>441</v>
      </c>
      <c r="W44" s="52">
        <f>ROUND(rekentabel!W43,2)</f>
        <v>260</v>
      </c>
      <c r="X44" s="53"/>
      <c r="Y44" s="53"/>
    </row>
    <row r="45" spans="1:25">
      <c r="A45" s="50">
        <v>38</v>
      </c>
      <c r="B45" s="53">
        <f>ROUND(rekentabel!B44,2)</f>
        <v>14.69</v>
      </c>
      <c r="C45" s="53">
        <f>ROUND(rekentabel!C44,2)</f>
        <v>8.64</v>
      </c>
      <c r="D45" s="53"/>
      <c r="E45" s="53"/>
      <c r="F45" s="53">
        <f>ROUND(rekentabel!F44,2)</f>
        <v>8.81</v>
      </c>
      <c r="G45" s="53">
        <f>ROUND(rekentabel!G44,2)</f>
        <v>5.18</v>
      </c>
      <c r="H45" s="53">
        <f>ROUND(rekentabel!H44,2)</f>
        <v>11.75</v>
      </c>
      <c r="I45" s="53">
        <f>ROUND(rekentabel!I44,2)</f>
        <v>6.91</v>
      </c>
      <c r="J45" s="57">
        <f>ROUND(rekentabel!J44,2)</f>
        <v>29.38</v>
      </c>
      <c r="K45" s="57">
        <f>ROUND(rekentabel!K44,2)</f>
        <v>17.28</v>
      </c>
      <c r="L45" s="57"/>
      <c r="M45" s="57"/>
      <c r="N45" s="57">
        <f>ROUND(rekentabel!N44,2)</f>
        <v>17.62</v>
      </c>
      <c r="O45" s="57">
        <f>ROUND(rekentabel!O44,2)</f>
        <v>10.36</v>
      </c>
      <c r="P45" s="57">
        <f>ROUND(rekentabel!P44,2)</f>
        <v>23.5</v>
      </c>
      <c r="Q45" s="57">
        <f>ROUND(rekentabel!Q44,2)</f>
        <v>13.82</v>
      </c>
      <c r="R45" s="52">
        <f>ROUND(rekentabel!R44,2)</f>
        <v>4339</v>
      </c>
      <c r="S45" s="52">
        <f>ROUND(rekentabel!S44,2)</f>
        <v>2565</v>
      </c>
      <c r="T45" s="52">
        <f>ROUND(rekentabel!T44,2)</f>
        <v>361</v>
      </c>
      <c r="U45" s="52">
        <f>ROUND(rekentabel!U44,2)</f>
        <v>214</v>
      </c>
      <c r="V45" s="52">
        <f>ROUND(rekentabel!V44,2)</f>
        <v>452</v>
      </c>
      <c r="W45" s="52">
        <f>ROUND(rekentabel!W44,2)</f>
        <v>266</v>
      </c>
      <c r="X45" s="53"/>
      <c r="Y45" s="53"/>
    </row>
    <row r="46" spans="1:25">
      <c r="A46" s="50">
        <v>39</v>
      </c>
      <c r="B46" s="53">
        <f>ROUND(rekentabel!B45,2)</f>
        <v>15.02</v>
      </c>
      <c r="C46" s="53">
        <f>ROUND(rekentabel!C45,2)</f>
        <v>8.84</v>
      </c>
      <c r="D46" s="53"/>
      <c r="E46" s="53"/>
      <c r="F46" s="53">
        <f>ROUND(rekentabel!F45,2)</f>
        <v>9.01</v>
      </c>
      <c r="G46" s="53">
        <f>ROUND(rekentabel!G45,2)</f>
        <v>5.3</v>
      </c>
      <c r="H46" s="53">
        <f>ROUND(rekentabel!H45,2)</f>
        <v>12.02</v>
      </c>
      <c r="I46" s="53">
        <f>ROUND(rekentabel!I45,2)</f>
        <v>7.07</v>
      </c>
      <c r="J46" s="57">
        <f>ROUND(rekentabel!J45,2)</f>
        <v>30.04</v>
      </c>
      <c r="K46" s="57">
        <f>ROUND(rekentabel!K45,2)</f>
        <v>17.68</v>
      </c>
      <c r="L46" s="57"/>
      <c r="M46" s="57"/>
      <c r="N46" s="57">
        <f>ROUND(rekentabel!N45,2)</f>
        <v>18.02</v>
      </c>
      <c r="O46" s="57">
        <f>ROUND(rekentabel!O45,2)</f>
        <v>10.6</v>
      </c>
      <c r="P46" s="57">
        <f>ROUND(rekentabel!P45,2)</f>
        <v>24.04</v>
      </c>
      <c r="Q46" s="57">
        <f>ROUND(rekentabel!Q45,2)</f>
        <v>14.14</v>
      </c>
      <c r="R46" s="52">
        <f>ROUND(rekentabel!R45,2)</f>
        <v>4450</v>
      </c>
      <c r="S46" s="52">
        <f>ROUND(rekentabel!S45,2)</f>
        <v>2633</v>
      </c>
      <c r="T46" s="52">
        <f>ROUND(rekentabel!T45,2)</f>
        <v>370</v>
      </c>
      <c r="U46" s="52">
        <f>ROUND(rekentabel!U45,2)</f>
        <v>219</v>
      </c>
      <c r="V46" s="52">
        <f>ROUND(rekentabel!V45,2)</f>
        <v>463</v>
      </c>
      <c r="W46" s="52">
        <f>ROUND(rekentabel!W45,2)</f>
        <v>273</v>
      </c>
      <c r="X46" s="53"/>
      <c r="Y46" s="53"/>
    </row>
    <row r="47" spans="1:25">
      <c r="A47" s="50">
        <v>40</v>
      </c>
      <c r="B47" s="53">
        <f>ROUND(rekentabel!B46,2)</f>
        <v>15.35</v>
      </c>
      <c r="C47" s="53">
        <f>ROUND(rekentabel!C46,2)</f>
        <v>9.0299999999999994</v>
      </c>
      <c r="D47" s="53"/>
      <c r="E47" s="53"/>
      <c r="F47" s="53">
        <f>ROUND(rekentabel!F46,2)</f>
        <v>9.2100000000000009</v>
      </c>
      <c r="G47" s="53">
        <f>ROUND(rekentabel!G46,2)</f>
        <v>5.42</v>
      </c>
      <c r="H47" s="53">
        <f>ROUND(rekentabel!H46,2)</f>
        <v>12.28</v>
      </c>
      <c r="I47" s="53">
        <f>ROUND(rekentabel!I46,2)</f>
        <v>7.22</v>
      </c>
      <c r="J47" s="57">
        <f>ROUND(rekentabel!J46,2)</f>
        <v>30.7</v>
      </c>
      <c r="K47" s="57">
        <f>ROUND(rekentabel!K46,2)</f>
        <v>18.059999999999999</v>
      </c>
      <c r="L47" s="57"/>
      <c r="M47" s="57"/>
      <c r="N47" s="57">
        <f>ROUND(rekentabel!N46,2)</f>
        <v>18.420000000000002</v>
      </c>
      <c r="O47" s="57">
        <f>ROUND(rekentabel!O46,2)</f>
        <v>10.84</v>
      </c>
      <c r="P47" s="57">
        <f>ROUND(rekentabel!P46,2)</f>
        <v>24.56</v>
      </c>
      <c r="Q47" s="57">
        <f>ROUND(rekentabel!Q46,2)</f>
        <v>14.44</v>
      </c>
      <c r="R47" s="52">
        <f>ROUND(rekentabel!R46,2)</f>
        <v>4560</v>
      </c>
      <c r="S47" s="52">
        <f>ROUND(rekentabel!S46,2)</f>
        <v>2690</v>
      </c>
      <c r="T47" s="52">
        <f>ROUND(rekentabel!T46,2)</f>
        <v>381</v>
      </c>
      <c r="U47" s="52">
        <f>ROUND(rekentabel!U46,2)</f>
        <v>224</v>
      </c>
      <c r="V47" s="52">
        <f>ROUND(rekentabel!V46,2)</f>
        <v>474</v>
      </c>
      <c r="W47" s="52">
        <f>ROUND(rekentabel!W46,2)</f>
        <v>280</v>
      </c>
      <c r="X47" s="53"/>
      <c r="Y47" s="53"/>
    </row>
    <row r="48" spans="1:25">
      <c r="A48" s="50">
        <v>41</v>
      </c>
      <c r="B48" s="53">
        <f>ROUND(rekentabel!B47,2)</f>
        <v>15.67</v>
      </c>
      <c r="C48" s="53">
        <f>ROUND(rekentabel!C47,2)</f>
        <v>9.2200000000000006</v>
      </c>
      <c r="D48" s="53"/>
      <c r="E48" s="53"/>
      <c r="F48" s="53">
        <f>ROUND(rekentabel!F47,2)</f>
        <v>9.4</v>
      </c>
      <c r="G48" s="53">
        <f>ROUND(rekentabel!G47,2)</f>
        <v>5.53</v>
      </c>
      <c r="H48" s="53">
        <f>ROUND(rekentabel!H47,2)</f>
        <v>12.54</v>
      </c>
      <c r="I48" s="53">
        <f>ROUND(rekentabel!I47,2)</f>
        <v>7.38</v>
      </c>
      <c r="J48" s="57">
        <f>ROUND(rekentabel!J47,2)</f>
        <v>31.34</v>
      </c>
      <c r="K48" s="57">
        <f>ROUND(rekentabel!K47,2)</f>
        <v>18.440000000000001</v>
      </c>
      <c r="L48" s="57"/>
      <c r="M48" s="57"/>
      <c r="N48" s="57">
        <f>ROUND(rekentabel!N47,2)</f>
        <v>18.8</v>
      </c>
      <c r="O48" s="57">
        <f>ROUND(rekentabel!O47,2)</f>
        <v>11.06</v>
      </c>
      <c r="P48" s="57">
        <f>ROUND(rekentabel!P47,2)</f>
        <v>25.08</v>
      </c>
      <c r="Q48" s="57">
        <f>ROUND(rekentabel!Q47,2)</f>
        <v>14.76</v>
      </c>
      <c r="R48" s="52">
        <f>ROUND(rekentabel!R47,2)</f>
        <v>4617</v>
      </c>
      <c r="S48" s="52">
        <f>ROUND(rekentabel!S47,2)</f>
        <v>2731</v>
      </c>
      <c r="T48" s="52">
        <f>ROUND(rekentabel!T47,2)</f>
        <v>385</v>
      </c>
      <c r="U48" s="52">
        <f>ROUND(rekentabel!U47,2)</f>
        <v>227</v>
      </c>
      <c r="V48" s="52">
        <f>ROUND(rekentabel!V47,2)</f>
        <v>480</v>
      </c>
      <c r="W48" s="52">
        <f>ROUND(rekentabel!W47,2)</f>
        <v>284</v>
      </c>
      <c r="X48" s="53"/>
      <c r="Y48" s="53"/>
    </row>
    <row r="49" spans="1:25">
      <c r="A49" s="50">
        <v>42</v>
      </c>
      <c r="B49" s="53">
        <f>ROUND(rekentabel!B48,2)</f>
        <v>15.99</v>
      </c>
      <c r="C49" s="53">
        <f>ROUND(rekentabel!C48,2)</f>
        <v>9.41</v>
      </c>
      <c r="D49" s="53"/>
      <c r="E49" s="53"/>
      <c r="F49" s="53">
        <f>ROUND(rekentabel!F48,2)</f>
        <v>9.59</v>
      </c>
      <c r="G49" s="53">
        <f>ROUND(rekentabel!G48,2)</f>
        <v>5.65</v>
      </c>
      <c r="H49" s="53">
        <f>ROUND(rekentabel!H48,2)</f>
        <v>12.79</v>
      </c>
      <c r="I49" s="53">
        <f>ROUND(rekentabel!I48,2)</f>
        <v>7.53</v>
      </c>
      <c r="J49" s="57">
        <f>ROUND(rekentabel!J48,2)</f>
        <v>31.98</v>
      </c>
      <c r="K49" s="57">
        <f>ROUND(rekentabel!K48,2)</f>
        <v>18.82</v>
      </c>
      <c r="L49" s="57"/>
      <c r="M49" s="57"/>
      <c r="N49" s="57">
        <f>ROUND(rekentabel!N48,2)</f>
        <v>19.18</v>
      </c>
      <c r="O49" s="57">
        <f>ROUND(rekentabel!O48,2)</f>
        <v>11.3</v>
      </c>
      <c r="P49" s="57">
        <f>ROUND(rekentabel!P48,2)</f>
        <v>25.58</v>
      </c>
      <c r="Q49" s="57">
        <f>ROUND(rekentabel!Q48,2)</f>
        <v>15.06</v>
      </c>
      <c r="R49" s="52">
        <f>ROUND(rekentabel!R48,2)</f>
        <v>4727</v>
      </c>
      <c r="S49" s="52">
        <f>ROUND(rekentabel!S48,2)</f>
        <v>2787</v>
      </c>
      <c r="T49" s="52">
        <f>ROUND(rekentabel!T48,2)</f>
        <v>395</v>
      </c>
      <c r="U49" s="52">
        <f>ROUND(rekentabel!U48,2)</f>
        <v>232</v>
      </c>
      <c r="V49" s="52">
        <f>ROUND(rekentabel!V48,2)</f>
        <v>491</v>
      </c>
      <c r="W49" s="52">
        <f>ROUND(rekentabel!W48,2)</f>
        <v>289</v>
      </c>
      <c r="X49" s="53"/>
      <c r="Y49" s="53"/>
    </row>
    <row r="50" spans="1:25">
      <c r="A50" s="50">
        <v>43</v>
      </c>
      <c r="B50" s="53">
        <f>ROUND(rekentabel!B49,2)</f>
        <v>16.32</v>
      </c>
      <c r="C50" s="53">
        <f>ROUND(rekentabel!C49,2)</f>
        <v>9.6</v>
      </c>
      <c r="D50" s="53"/>
      <c r="E50" s="53"/>
      <c r="F50" s="53">
        <f>ROUND(rekentabel!F49,2)</f>
        <v>9.7899999999999991</v>
      </c>
      <c r="G50" s="53">
        <f>ROUND(rekentabel!G49,2)</f>
        <v>5.76</v>
      </c>
      <c r="H50" s="53">
        <f>ROUND(rekentabel!H49,2)</f>
        <v>13.06</v>
      </c>
      <c r="I50" s="53">
        <f>ROUND(rekentabel!I49,2)</f>
        <v>7.68</v>
      </c>
      <c r="J50" s="57">
        <f>ROUND(rekentabel!J49,2)</f>
        <v>32.64</v>
      </c>
      <c r="K50" s="57">
        <f>ROUND(rekentabel!K49,2)</f>
        <v>19.2</v>
      </c>
      <c r="L50" s="57"/>
      <c r="M50" s="57"/>
      <c r="N50" s="57">
        <f>ROUND(rekentabel!N49,2)</f>
        <v>19.579999999999998</v>
      </c>
      <c r="O50" s="57">
        <f>ROUND(rekentabel!O49,2)</f>
        <v>11.52</v>
      </c>
      <c r="P50" s="57">
        <f>ROUND(rekentabel!P49,2)</f>
        <v>26.12</v>
      </c>
      <c r="Q50" s="57">
        <f>ROUND(rekentabel!Q49,2)</f>
        <v>15.36</v>
      </c>
      <c r="R50" s="52">
        <f>ROUND(rekentabel!R49,2)</f>
        <v>4839</v>
      </c>
      <c r="S50" s="52">
        <f>ROUND(rekentabel!S49,2)</f>
        <v>2856</v>
      </c>
      <c r="T50" s="52">
        <f>ROUND(rekentabel!T49,2)</f>
        <v>403</v>
      </c>
      <c r="U50" s="52">
        <f>ROUND(rekentabel!U49,2)</f>
        <v>238</v>
      </c>
      <c r="V50" s="52">
        <f>ROUND(rekentabel!V49,2)</f>
        <v>501</v>
      </c>
      <c r="W50" s="52">
        <f>ROUND(rekentabel!W49,2)</f>
        <v>297</v>
      </c>
      <c r="X50" s="53"/>
      <c r="Y50" s="53"/>
    </row>
    <row r="51" spans="1:25">
      <c r="A51" s="50">
        <v>44</v>
      </c>
      <c r="B51" s="53">
        <f>ROUND(rekentabel!B50,2)</f>
        <v>16.64</v>
      </c>
      <c r="C51" s="53">
        <f>ROUND(rekentabel!C50,2)</f>
        <v>9.7899999999999991</v>
      </c>
      <c r="D51" s="53"/>
      <c r="E51" s="53"/>
      <c r="F51" s="53">
        <f>ROUND(rekentabel!F50,2)</f>
        <v>9.98</v>
      </c>
      <c r="G51" s="53">
        <f>ROUND(rekentabel!G50,2)</f>
        <v>5.87</v>
      </c>
      <c r="H51" s="53">
        <f>ROUND(rekentabel!H50,2)</f>
        <v>13.31</v>
      </c>
      <c r="I51" s="53">
        <f>ROUND(rekentabel!I50,2)</f>
        <v>7.83</v>
      </c>
      <c r="J51" s="57">
        <f>ROUND(rekentabel!J50,2)</f>
        <v>33.28</v>
      </c>
      <c r="K51" s="57">
        <f>ROUND(rekentabel!K50,2)</f>
        <v>19.579999999999998</v>
      </c>
      <c r="L51" s="57"/>
      <c r="M51" s="57"/>
      <c r="N51" s="57">
        <f>ROUND(rekentabel!N50,2)</f>
        <v>19.96</v>
      </c>
      <c r="O51" s="57">
        <f>ROUND(rekentabel!O50,2)</f>
        <v>11.74</v>
      </c>
      <c r="P51" s="57">
        <f>ROUND(rekentabel!P50,2)</f>
        <v>26.62</v>
      </c>
      <c r="Q51" s="57">
        <f>ROUND(rekentabel!Q50,2)</f>
        <v>15.66</v>
      </c>
      <c r="R51" s="52">
        <f>ROUND(rekentabel!R50,2)</f>
        <v>4907</v>
      </c>
      <c r="S51" s="52">
        <f>ROUND(rekentabel!S50,2)</f>
        <v>2897</v>
      </c>
      <c r="T51" s="52">
        <f>ROUND(rekentabel!T50,2)</f>
        <v>408</v>
      </c>
      <c r="U51" s="52">
        <f>ROUND(rekentabel!U50,2)</f>
        <v>242</v>
      </c>
      <c r="V51" s="52">
        <f>ROUND(rekentabel!V50,2)</f>
        <v>509</v>
      </c>
      <c r="W51" s="52">
        <f>ROUND(rekentabel!W50,2)</f>
        <v>301</v>
      </c>
      <c r="X51" s="53"/>
      <c r="Y51" s="53"/>
    </row>
    <row r="52" spans="1:25">
      <c r="A52" s="50">
        <v>45</v>
      </c>
      <c r="B52" s="53">
        <f>ROUND(rekentabel!B51,2)</f>
        <v>16.96</v>
      </c>
      <c r="C52" s="53">
        <f>ROUND(rekentabel!C51,2)</f>
        <v>9.98</v>
      </c>
      <c r="D52" s="53"/>
      <c r="E52" s="53"/>
      <c r="F52" s="53">
        <f>ROUND(rekentabel!F51,2)</f>
        <v>10.18</v>
      </c>
      <c r="G52" s="53">
        <f>ROUND(rekentabel!G51,2)</f>
        <v>5.99</v>
      </c>
      <c r="H52" s="53">
        <f>ROUND(rekentabel!H51,2)</f>
        <v>13.57</v>
      </c>
      <c r="I52" s="53">
        <f>ROUND(rekentabel!I51,2)</f>
        <v>7.98</v>
      </c>
      <c r="J52" s="57">
        <f>ROUND(rekentabel!J51,2)</f>
        <v>33.92</v>
      </c>
      <c r="K52" s="57">
        <f>ROUND(rekentabel!K51,2)</f>
        <v>19.96</v>
      </c>
      <c r="L52" s="57"/>
      <c r="M52" s="57"/>
      <c r="N52" s="57">
        <f>ROUND(rekentabel!N51,2)</f>
        <v>20.36</v>
      </c>
      <c r="O52" s="57">
        <f>ROUND(rekentabel!O51,2)</f>
        <v>11.98</v>
      </c>
      <c r="P52" s="57">
        <f>ROUND(rekentabel!P51,2)</f>
        <v>27.14</v>
      </c>
      <c r="Q52" s="57">
        <f>ROUND(rekentabel!Q51,2)</f>
        <v>15.96</v>
      </c>
      <c r="R52" s="52">
        <f>ROUND(rekentabel!R51,2)</f>
        <v>5005</v>
      </c>
      <c r="S52" s="52">
        <f>ROUND(rekentabel!S51,2)</f>
        <v>2967</v>
      </c>
      <c r="T52" s="52">
        <f>ROUND(rekentabel!T51,2)</f>
        <v>417</v>
      </c>
      <c r="U52" s="52">
        <f>ROUND(rekentabel!U51,2)</f>
        <v>248</v>
      </c>
      <c r="V52" s="52">
        <f>ROUND(rekentabel!V51,2)</f>
        <v>522</v>
      </c>
      <c r="W52" s="52">
        <f>ROUND(rekentabel!W51,2)</f>
        <v>307</v>
      </c>
      <c r="X52" s="53"/>
      <c r="Y52" s="53"/>
    </row>
    <row r="53" spans="1:25">
      <c r="A53" s="50">
        <v>46</v>
      </c>
      <c r="B53" s="53">
        <f>ROUND(rekentabel!B52,2)</f>
        <v>17.28</v>
      </c>
      <c r="C53" s="53">
        <f>ROUND(rekentabel!C52,2)</f>
        <v>10.16</v>
      </c>
      <c r="D53" s="53"/>
      <c r="E53" s="53"/>
      <c r="F53" s="53">
        <f>ROUND(rekentabel!F52,2)</f>
        <v>10.37</v>
      </c>
      <c r="G53" s="53">
        <f>ROUND(rekentabel!G52,2)</f>
        <v>6.1</v>
      </c>
      <c r="H53" s="53">
        <f>ROUND(rekentabel!H52,2)</f>
        <v>13.82</v>
      </c>
      <c r="I53" s="53">
        <f>ROUND(rekentabel!I52,2)</f>
        <v>8.1300000000000008</v>
      </c>
      <c r="J53" s="57">
        <f>ROUND(rekentabel!J52,2)</f>
        <v>34.56</v>
      </c>
      <c r="K53" s="57">
        <f>ROUND(rekentabel!K52,2)</f>
        <v>20.32</v>
      </c>
      <c r="L53" s="57"/>
      <c r="M53" s="57"/>
      <c r="N53" s="57">
        <f>ROUND(rekentabel!N52,2)</f>
        <v>20.74</v>
      </c>
      <c r="O53" s="57">
        <f>ROUND(rekentabel!O52,2)</f>
        <v>12.2</v>
      </c>
      <c r="P53" s="57">
        <f>ROUND(rekentabel!P52,2)</f>
        <v>27.64</v>
      </c>
      <c r="Q53" s="57">
        <f>ROUND(rekentabel!Q52,2)</f>
        <v>16.260000000000002</v>
      </c>
      <c r="R53" s="52">
        <f>ROUND(rekentabel!R52,2)</f>
        <v>5115</v>
      </c>
      <c r="S53" s="52">
        <f>ROUND(rekentabel!S52,2)</f>
        <v>3022</v>
      </c>
      <c r="T53" s="52">
        <f>ROUND(rekentabel!T52,2)</f>
        <v>425</v>
      </c>
      <c r="U53" s="52">
        <f>ROUND(rekentabel!U52,2)</f>
        <v>253</v>
      </c>
      <c r="V53" s="52">
        <f>ROUND(rekentabel!V52,2)</f>
        <v>534</v>
      </c>
      <c r="W53" s="52">
        <f>ROUND(rekentabel!W52,2)</f>
        <v>315</v>
      </c>
      <c r="X53" s="53"/>
      <c r="Y53" s="53"/>
    </row>
    <row r="54" spans="1:25">
      <c r="A54" s="50">
        <v>47</v>
      </c>
      <c r="B54" s="53">
        <f>ROUND(rekentabel!B53,2)</f>
        <v>17.600000000000001</v>
      </c>
      <c r="C54" s="53">
        <f>ROUND(rekentabel!C53,2)</f>
        <v>10.35</v>
      </c>
      <c r="D54" s="53"/>
      <c r="E54" s="53"/>
      <c r="F54" s="53">
        <f>ROUND(rekentabel!F53,2)</f>
        <v>10.56</v>
      </c>
      <c r="G54" s="53">
        <f>ROUND(rekentabel!G53,2)</f>
        <v>6.21</v>
      </c>
      <c r="H54" s="53">
        <f>ROUND(rekentabel!H53,2)</f>
        <v>14.08</v>
      </c>
      <c r="I54" s="53">
        <f>ROUND(rekentabel!I53,2)</f>
        <v>8.2799999999999994</v>
      </c>
      <c r="J54" s="57">
        <f>ROUND(rekentabel!J53,2)</f>
        <v>35.200000000000003</v>
      </c>
      <c r="K54" s="57">
        <f>ROUND(rekentabel!K53,2)</f>
        <v>20.7</v>
      </c>
      <c r="L54" s="57"/>
      <c r="M54" s="57"/>
      <c r="N54" s="57">
        <f>ROUND(rekentabel!N53,2)</f>
        <v>21.12</v>
      </c>
      <c r="O54" s="57">
        <f>ROUND(rekentabel!O53,2)</f>
        <v>12.42</v>
      </c>
      <c r="P54" s="57">
        <f>ROUND(rekentabel!P53,2)</f>
        <v>28.16</v>
      </c>
      <c r="Q54" s="57">
        <f>ROUND(rekentabel!Q53,2)</f>
        <v>16.559999999999999</v>
      </c>
      <c r="R54" s="52">
        <f>ROUND(rekentabel!R53,2)</f>
        <v>5185</v>
      </c>
      <c r="S54" s="52">
        <f>ROUND(rekentabel!S53,2)</f>
        <v>3064</v>
      </c>
      <c r="T54" s="52">
        <f>ROUND(rekentabel!T53,2)</f>
        <v>430</v>
      </c>
      <c r="U54" s="52">
        <f>ROUND(rekentabel!U53,2)</f>
        <v>256</v>
      </c>
      <c r="V54" s="52">
        <f>ROUND(rekentabel!V53,2)</f>
        <v>540</v>
      </c>
      <c r="W54" s="52">
        <f>ROUND(rekentabel!W53,2)</f>
        <v>320</v>
      </c>
      <c r="X54" s="53"/>
      <c r="Y54" s="53"/>
    </row>
    <row r="55" spans="1:25">
      <c r="A55" s="50">
        <v>48</v>
      </c>
      <c r="B55" s="53">
        <f>ROUND(rekentabel!B54,2)</f>
        <v>17.920000000000002</v>
      </c>
      <c r="C55" s="53">
        <f>ROUND(rekentabel!C54,2)</f>
        <v>10.54</v>
      </c>
      <c r="D55" s="53"/>
      <c r="E55" s="53"/>
      <c r="F55" s="53">
        <f>ROUND(rekentabel!F54,2)</f>
        <v>10.75</v>
      </c>
      <c r="G55" s="53">
        <f>ROUND(rekentabel!G54,2)</f>
        <v>6.32</v>
      </c>
      <c r="H55" s="53">
        <f>ROUND(rekentabel!H54,2)</f>
        <v>14.34</v>
      </c>
      <c r="I55" s="53">
        <f>ROUND(rekentabel!I54,2)</f>
        <v>8.43</v>
      </c>
      <c r="J55" s="57">
        <f>ROUND(rekentabel!J54,2)</f>
        <v>35.840000000000003</v>
      </c>
      <c r="K55" s="57">
        <f>ROUND(rekentabel!K54,2)</f>
        <v>21.08</v>
      </c>
      <c r="L55" s="57"/>
      <c r="M55" s="57"/>
      <c r="N55" s="57">
        <f>ROUND(rekentabel!N54,2)</f>
        <v>21.5</v>
      </c>
      <c r="O55" s="57">
        <f>ROUND(rekentabel!O54,2)</f>
        <v>12.64</v>
      </c>
      <c r="P55" s="57">
        <f>ROUND(rekentabel!P54,2)</f>
        <v>28.68</v>
      </c>
      <c r="Q55" s="57">
        <f>ROUND(rekentabel!Q54,2)</f>
        <v>16.86</v>
      </c>
      <c r="R55" s="52">
        <f>ROUND(rekentabel!R54,2)</f>
        <v>5295</v>
      </c>
      <c r="S55" s="52">
        <f>ROUND(rekentabel!S54,2)</f>
        <v>3119</v>
      </c>
      <c r="T55" s="52">
        <f>ROUND(rekentabel!T54,2)</f>
        <v>442</v>
      </c>
      <c r="U55" s="52">
        <f>ROUND(rekentabel!U54,2)</f>
        <v>260</v>
      </c>
      <c r="V55" s="52">
        <f>ROUND(rekentabel!V54,2)</f>
        <v>550</v>
      </c>
      <c r="W55" s="52">
        <f>ROUND(rekentabel!W54,2)</f>
        <v>325</v>
      </c>
      <c r="X55" s="53"/>
      <c r="Y55" s="53"/>
    </row>
    <row r="56" spans="1:25">
      <c r="A56" s="50">
        <v>49</v>
      </c>
      <c r="B56" s="53">
        <f>ROUND(rekentabel!B55,2)</f>
        <v>18.239999999999998</v>
      </c>
      <c r="C56" s="53">
        <f>ROUND(rekentabel!C55,2)</f>
        <v>10.73</v>
      </c>
      <c r="D56" s="53"/>
      <c r="E56" s="53"/>
      <c r="F56" s="53">
        <f>ROUND(rekentabel!F55,2)</f>
        <v>10.94</v>
      </c>
      <c r="G56" s="53">
        <f>ROUND(rekentabel!G55,2)</f>
        <v>6.44</v>
      </c>
      <c r="H56" s="53">
        <f>ROUND(rekentabel!H55,2)</f>
        <v>14.59</v>
      </c>
      <c r="I56" s="53">
        <f>ROUND(rekentabel!I55,2)</f>
        <v>8.58</v>
      </c>
      <c r="J56" s="57">
        <f>ROUND(rekentabel!J55,2)</f>
        <v>36.479999999999997</v>
      </c>
      <c r="K56" s="57">
        <f>ROUND(rekentabel!K55,2)</f>
        <v>21.46</v>
      </c>
      <c r="L56" s="57"/>
      <c r="M56" s="57"/>
      <c r="N56" s="57">
        <f>ROUND(rekentabel!N55,2)</f>
        <v>21.88</v>
      </c>
      <c r="O56" s="57">
        <f>ROUND(rekentabel!O55,2)</f>
        <v>12.88</v>
      </c>
      <c r="P56" s="57">
        <f>ROUND(rekentabel!P55,2)</f>
        <v>29.18</v>
      </c>
      <c r="Q56" s="57">
        <f>ROUND(rekentabel!Q55,2)</f>
        <v>17.16</v>
      </c>
      <c r="R56" s="52">
        <f>ROUND(rekentabel!R55,2)</f>
        <v>5394</v>
      </c>
      <c r="S56" s="52">
        <f>ROUND(rekentabel!S55,2)</f>
        <v>3189</v>
      </c>
      <c r="T56" s="52">
        <f>ROUND(rekentabel!T55,2)</f>
        <v>450</v>
      </c>
      <c r="U56" s="52">
        <f>ROUND(rekentabel!U55,2)</f>
        <v>265</v>
      </c>
      <c r="V56" s="52">
        <f>ROUND(rekentabel!V55,2)</f>
        <v>561</v>
      </c>
      <c r="W56" s="52">
        <f>ROUND(rekentabel!W55,2)</f>
        <v>331</v>
      </c>
      <c r="X56" s="53"/>
      <c r="Y56" s="53"/>
    </row>
    <row r="57" spans="1:25">
      <c r="A57" s="50">
        <v>50</v>
      </c>
      <c r="B57" s="53">
        <f>ROUND(rekentabel!B56,2)</f>
        <v>18.57</v>
      </c>
      <c r="C57" s="53">
        <f>ROUND(rekentabel!C56,2)</f>
        <v>10.92</v>
      </c>
      <c r="D57" s="53"/>
      <c r="E57" s="53"/>
      <c r="F57" s="53">
        <f>ROUND(rekentabel!F56,2)</f>
        <v>11.14</v>
      </c>
      <c r="G57" s="53">
        <f>ROUND(rekentabel!G56,2)</f>
        <v>6.55</v>
      </c>
      <c r="H57" s="53">
        <f>ROUND(rekentabel!H56,2)</f>
        <v>14.86</v>
      </c>
      <c r="I57" s="53">
        <f>ROUND(rekentabel!I56,2)</f>
        <v>8.74</v>
      </c>
      <c r="J57" s="57">
        <f>ROUND(rekentabel!J56,2)</f>
        <v>37.14</v>
      </c>
      <c r="K57" s="57">
        <f>ROUND(rekentabel!K56,2)</f>
        <v>21.84</v>
      </c>
      <c r="L57" s="57"/>
      <c r="M57" s="57"/>
      <c r="N57" s="57">
        <f>ROUND(rekentabel!N56,2)</f>
        <v>22.28</v>
      </c>
      <c r="O57" s="57">
        <f>ROUND(rekentabel!O56,2)</f>
        <v>13.1</v>
      </c>
      <c r="P57" s="57">
        <f>ROUND(rekentabel!P56,2)</f>
        <v>29.72</v>
      </c>
      <c r="Q57" s="57">
        <f>ROUND(rekentabel!Q56,2)</f>
        <v>17.48</v>
      </c>
      <c r="R57" s="52">
        <f>ROUND(rekentabel!R56,2)</f>
        <v>5463</v>
      </c>
      <c r="S57" s="52">
        <f>ROUND(rekentabel!S56,2)</f>
        <v>3231</v>
      </c>
      <c r="T57" s="52">
        <f>ROUND(rekentabel!T56,2)</f>
        <v>456</v>
      </c>
      <c r="U57" s="52">
        <f>ROUND(rekentabel!U56,2)</f>
        <v>268</v>
      </c>
      <c r="V57" s="52">
        <f>ROUND(rekentabel!V56,2)</f>
        <v>568</v>
      </c>
      <c r="W57" s="52">
        <f>ROUND(rekentabel!W56,2)</f>
        <v>336</v>
      </c>
      <c r="X57" s="53"/>
      <c r="Y57" s="53"/>
    </row>
    <row r="58" spans="1:25">
      <c r="A58" s="50">
        <v>51</v>
      </c>
      <c r="B58" s="53">
        <f>ROUND(rekentabel!B57,2)</f>
        <v>18.89</v>
      </c>
      <c r="C58" s="53">
        <f>ROUND(rekentabel!C57,2)</f>
        <v>11.11</v>
      </c>
      <c r="D58" s="53"/>
      <c r="E58" s="53"/>
      <c r="F58" s="53">
        <f>ROUND(rekentabel!F57,2)</f>
        <v>11.33</v>
      </c>
      <c r="G58" s="53">
        <f>ROUND(rekentabel!G57,2)</f>
        <v>6.67</v>
      </c>
      <c r="H58" s="53">
        <f>ROUND(rekentabel!H57,2)</f>
        <v>15.11</v>
      </c>
      <c r="I58" s="53">
        <f>ROUND(rekentabel!I57,2)</f>
        <v>8.89</v>
      </c>
      <c r="J58" s="57">
        <f>ROUND(rekentabel!J57,2)</f>
        <v>37.78</v>
      </c>
      <c r="K58" s="57">
        <f>ROUND(rekentabel!K57,2)</f>
        <v>22.22</v>
      </c>
      <c r="L58" s="57"/>
      <c r="M58" s="57"/>
      <c r="N58" s="57">
        <f>ROUND(rekentabel!N57,2)</f>
        <v>22.66</v>
      </c>
      <c r="O58" s="57">
        <f>ROUND(rekentabel!O57,2)</f>
        <v>13.34</v>
      </c>
      <c r="P58" s="57">
        <f>ROUND(rekentabel!P57,2)</f>
        <v>30.22</v>
      </c>
      <c r="Q58" s="57">
        <f>ROUND(rekentabel!Q57,2)</f>
        <v>17.78</v>
      </c>
      <c r="R58" s="52">
        <f>ROUND(rekentabel!R57,2)</f>
        <v>5573</v>
      </c>
      <c r="S58" s="52">
        <f>ROUND(rekentabel!S57,2)</f>
        <v>3300</v>
      </c>
      <c r="T58" s="52">
        <f>ROUND(rekentabel!T57,2)</f>
        <v>465</v>
      </c>
      <c r="U58" s="52">
        <f>ROUND(rekentabel!U57,2)</f>
        <v>276</v>
      </c>
      <c r="V58" s="52">
        <f>ROUND(rekentabel!V57,2)</f>
        <v>580</v>
      </c>
      <c r="W58" s="52">
        <f>ROUND(rekentabel!W57,2)</f>
        <v>342</v>
      </c>
      <c r="X58" s="53"/>
      <c r="Y58" s="53"/>
    </row>
    <row r="59" spans="1:25">
      <c r="A59" s="50">
        <v>52</v>
      </c>
      <c r="B59" s="53">
        <f>ROUND(rekentabel!B58,2)</f>
        <v>19.21</v>
      </c>
      <c r="C59" s="53">
        <f>ROUND(rekentabel!C58,2)</f>
        <v>11.3</v>
      </c>
      <c r="D59" s="53"/>
      <c r="E59" s="53"/>
      <c r="F59" s="53">
        <f>ROUND(rekentabel!F58,2)</f>
        <v>11.53</v>
      </c>
      <c r="G59" s="53">
        <f>ROUND(rekentabel!G58,2)</f>
        <v>6.78</v>
      </c>
      <c r="H59" s="53">
        <f>ROUND(rekentabel!H58,2)</f>
        <v>15.37</v>
      </c>
      <c r="I59" s="53">
        <f>ROUND(rekentabel!I58,2)</f>
        <v>9.0399999999999991</v>
      </c>
      <c r="J59" s="57">
        <f>ROUND(rekentabel!J58,2)</f>
        <v>38.42</v>
      </c>
      <c r="K59" s="57">
        <f>ROUND(rekentabel!K58,2)</f>
        <v>22.6</v>
      </c>
      <c r="L59" s="57"/>
      <c r="M59" s="57"/>
      <c r="N59" s="57">
        <f>ROUND(rekentabel!N58,2)</f>
        <v>23.06</v>
      </c>
      <c r="O59" s="57">
        <f>ROUND(rekentabel!O58,2)</f>
        <v>13.56</v>
      </c>
      <c r="P59" s="57">
        <f>ROUND(rekentabel!P58,2)</f>
        <v>30.74</v>
      </c>
      <c r="Q59" s="57">
        <f>ROUND(rekentabel!Q58,2)</f>
        <v>18.079999999999998</v>
      </c>
      <c r="R59" s="52">
        <f>ROUND(rekentabel!R58,2)</f>
        <v>5685</v>
      </c>
      <c r="S59" s="52">
        <f>ROUND(rekentabel!S58,2)</f>
        <v>3356</v>
      </c>
      <c r="T59" s="52">
        <f>ROUND(rekentabel!T58,2)</f>
        <v>474</v>
      </c>
      <c r="U59" s="52">
        <f>ROUND(rekentabel!U58,2)</f>
        <v>280</v>
      </c>
      <c r="V59" s="52">
        <f>ROUND(rekentabel!V58,2)</f>
        <v>592</v>
      </c>
      <c r="W59" s="52">
        <f>ROUND(rekentabel!W58,2)</f>
        <v>348</v>
      </c>
      <c r="X59" s="53"/>
      <c r="Y59" s="53"/>
    </row>
    <row r="60" spans="1:25">
      <c r="A60" s="50">
        <v>53</v>
      </c>
      <c r="B60" s="53">
        <f>ROUND(rekentabel!B59,2)</f>
        <v>19.53</v>
      </c>
      <c r="C60" s="53">
        <f>ROUND(rekentabel!C59,2)</f>
        <v>11.49</v>
      </c>
      <c r="D60" s="53"/>
      <c r="E60" s="53"/>
      <c r="F60" s="53">
        <f>ROUND(rekentabel!F59,2)</f>
        <v>11.72</v>
      </c>
      <c r="G60" s="53">
        <f>ROUND(rekentabel!G59,2)</f>
        <v>6.89</v>
      </c>
      <c r="H60" s="53">
        <f>ROUND(rekentabel!H59,2)</f>
        <v>15.62</v>
      </c>
      <c r="I60" s="53">
        <f>ROUND(rekentabel!I59,2)</f>
        <v>9.19</v>
      </c>
      <c r="J60" s="57">
        <f>ROUND(rekentabel!J59,2)</f>
        <v>39.06</v>
      </c>
      <c r="K60" s="57">
        <f>ROUND(rekentabel!K59,2)</f>
        <v>22.98</v>
      </c>
      <c r="L60" s="57"/>
      <c r="M60" s="57"/>
      <c r="N60" s="57">
        <f>ROUND(rekentabel!N59,2)</f>
        <v>23.44</v>
      </c>
      <c r="O60" s="57">
        <f>ROUND(rekentabel!O59,2)</f>
        <v>13.78</v>
      </c>
      <c r="P60" s="57">
        <f>ROUND(rekentabel!P59,2)</f>
        <v>31.24</v>
      </c>
      <c r="Q60" s="57">
        <f>ROUND(rekentabel!Q59,2)</f>
        <v>18.38</v>
      </c>
      <c r="R60" s="52">
        <f>ROUND(rekentabel!R59,2)</f>
        <v>5753</v>
      </c>
      <c r="S60" s="52">
        <f>ROUND(rekentabel!S59,2)</f>
        <v>3396</v>
      </c>
      <c r="T60" s="52">
        <f>ROUND(rekentabel!T59,2)</f>
        <v>479</v>
      </c>
      <c r="U60" s="52">
        <f>ROUND(rekentabel!U59,2)</f>
        <v>283</v>
      </c>
      <c r="V60" s="52">
        <f>ROUND(rekentabel!V59,2)</f>
        <v>600</v>
      </c>
      <c r="W60" s="52">
        <f>ROUND(rekentabel!W59,2)</f>
        <v>353</v>
      </c>
      <c r="X60" s="53"/>
      <c r="Y60" s="53"/>
    </row>
    <row r="61" spans="1:25">
      <c r="A61" s="50">
        <v>54</v>
      </c>
      <c r="B61" s="53">
        <f>ROUND(rekentabel!B60,2)</f>
        <v>19.850000000000001</v>
      </c>
      <c r="C61" s="53">
        <f>ROUND(rekentabel!C60,2)</f>
        <v>11.68</v>
      </c>
      <c r="D61" s="53"/>
      <c r="E61" s="53"/>
      <c r="F61" s="53">
        <f>ROUND(rekentabel!F60,2)</f>
        <v>11.91</v>
      </c>
      <c r="G61" s="53">
        <f>ROUND(rekentabel!G60,2)</f>
        <v>7.01</v>
      </c>
      <c r="H61" s="53">
        <f>ROUND(rekentabel!H60,2)</f>
        <v>15.88</v>
      </c>
      <c r="I61" s="53">
        <f>ROUND(rekentabel!I60,2)</f>
        <v>9.34</v>
      </c>
      <c r="J61" s="57">
        <f>ROUND(rekentabel!J60,2)</f>
        <v>39.700000000000003</v>
      </c>
      <c r="K61" s="57">
        <f>ROUND(rekentabel!K60,2)</f>
        <v>23.36</v>
      </c>
      <c r="L61" s="57"/>
      <c r="M61" s="57"/>
      <c r="N61" s="57">
        <f>ROUND(rekentabel!N60,2)</f>
        <v>23.82</v>
      </c>
      <c r="O61" s="57">
        <f>ROUND(rekentabel!O60,2)</f>
        <v>14.02</v>
      </c>
      <c r="P61" s="57">
        <f>ROUND(rekentabel!P60,2)</f>
        <v>31.76</v>
      </c>
      <c r="Q61" s="57">
        <f>ROUND(rekentabel!Q60,2)</f>
        <v>18.68</v>
      </c>
      <c r="R61" s="52">
        <f>ROUND(rekentabel!R60,2)</f>
        <v>5850</v>
      </c>
      <c r="S61" s="52">
        <f>ROUND(rekentabel!S60,2)</f>
        <v>3452</v>
      </c>
      <c r="T61" s="52">
        <f>ROUND(rekentabel!T60,2)</f>
        <v>487</v>
      </c>
      <c r="U61" s="52">
        <f>ROUND(rekentabel!U60,2)</f>
        <v>287</v>
      </c>
      <c r="V61" s="52">
        <f>ROUND(rekentabel!V60,2)</f>
        <v>609</v>
      </c>
      <c r="W61" s="52">
        <f>ROUND(rekentabel!W60,2)</f>
        <v>359</v>
      </c>
      <c r="X61" s="53"/>
      <c r="Y61" s="53"/>
    </row>
    <row r="62" spans="1:25">
      <c r="A62" s="50">
        <v>55</v>
      </c>
      <c r="B62" s="53">
        <f>ROUND(rekentabel!B61,2)</f>
        <v>20.170000000000002</v>
      </c>
      <c r="C62" s="53">
        <f>ROUND(rekentabel!C61,2)</f>
        <v>11.87</v>
      </c>
      <c r="D62" s="53"/>
      <c r="E62" s="53"/>
      <c r="F62" s="53">
        <f>ROUND(rekentabel!F61,2)</f>
        <v>12.1</v>
      </c>
      <c r="G62" s="53">
        <f>ROUND(rekentabel!G61,2)</f>
        <v>7.12</v>
      </c>
      <c r="H62" s="53">
        <f>ROUND(rekentabel!H61,2)</f>
        <v>16.14</v>
      </c>
      <c r="I62" s="53">
        <f>ROUND(rekentabel!I61,2)</f>
        <v>9.5</v>
      </c>
      <c r="J62" s="57">
        <f>ROUND(rekentabel!J61,2)</f>
        <v>40.340000000000003</v>
      </c>
      <c r="K62" s="57">
        <f>ROUND(rekentabel!K61,2)</f>
        <v>23.74</v>
      </c>
      <c r="L62" s="57"/>
      <c r="M62" s="57"/>
      <c r="N62" s="57">
        <f>ROUND(rekentabel!N61,2)</f>
        <v>24.2</v>
      </c>
      <c r="O62" s="57">
        <f>ROUND(rekentabel!O61,2)</f>
        <v>14.24</v>
      </c>
      <c r="P62" s="57">
        <f>ROUND(rekentabel!P61,2)</f>
        <v>32.28</v>
      </c>
      <c r="Q62" s="57">
        <f>ROUND(rekentabel!Q61,2)</f>
        <v>19</v>
      </c>
      <c r="R62" s="52">
        <f>ROUND(rekentabel!R61,2)</f>
        <v>5961</v>
      </c>
      <c r="S62" s="52">
        <f>ROUND(rekentabel!S61,2)</f>
        <v>3521</v>
      </c>
      <c r="T62" s="52">
        <f>ROUND(rekentabel!T61,2)</f>
        <v>496</v>
      </c>
      <c r="U62" s="52">
        <f>ROUND(rekentabel!U61,2)</f>
        <v>294</v>
      </c>
      <c r="V62" s="52">
        <f>ROUND(rekentabel!V61,2)</f>
        <v>620</v>
      </c>
      <c r="W62" s="52">
        <f>ROUND(rekentabel!W61,2)</f>
        <v>366</v>
      </c>
      <c r="X62" s="53"/>
      <c r="Y62" s="53"/>
    </row>
    <row r="63" spans="1:25">
      <c r="A63" s="50">
        <v>56</v>
      </c>
      <c r="B63" s="53">
        <f>ROUND(rekentabel!B62,2)</f>
        <v>20.49</v>
      </c>
      <c r="C63" s="53">
        <f>ROUND(rekentabel!C62,2)</f>
        <v>12.06</v>
      </c>
      <c r="D63" s="53"/>
      <c r="E63" s="53"/>
      <c r="F63" s="53">
        <f>ROUND(rekentabel!F62,2)</f>
        <v>12.29</v>
      </c>
      <c r="G63" s="53">
        <f>ROUND(rekentabel!G62,2)</f>
        <v>7.24</v>
      </c>
      <c r="H63" s="53">
        <f>ROUND(rekentabel!H62,2)</f>
        <v>16.39</v>
      </c>
      <c r="I63" s="53">
        <f>ROUND(rekentabel!I62,2)</f>
        <v>9.65</v>
      </c>
      <c r="J63" s="57">
        <f>ROUND(rekentabel!J62,2)</f>
        <v>40.98</v>
      </c>
      <c r="K63" s="57">
        <f>ROUND(rekentabel!K62,2)</f>
        <v>24.12</v>
      </c>
      <c r="L63" s="57"/>
      <c r="M63" s="57"/>
      <c r="N63" s="57">
        <f>ROUND(rekentabel!N62,2)</f>
        <v>24.58</v>
      </c>
      <c r="O63" s="57">
        <f>ROUND(rekentabel!O62,2)</f>
        <v>14.48</v>
      </c>
      <c r="P63" s="57">
        <f>ROUND(rekentabel!P62,2)</f>
        <v>32.78</v>
      </c>
      <c r="Q63" s="57">
        <f>ROUND(rekentabel!Q62,2)</f>
        <v>19.3</v>
      </c>
      <c r="R63" s="52">
        <f>ROUND(rekentabel!R62,2)</f>
        <v>6031</v>
      </c>
      <c r="S63" s="52">
        <f>ROUND(rekentabel!S62,2)</f>
        <v>3563</v>
      </c>
      <c r="T63" s="52">
        <f>ROUND(rekentabel!T62,2)</f>
        <v>501</v>
      </c>
      <c r="U63" s="52">
        <f>ROUND(rekentabel!U62,2)</f>
        <v>297</v>
      </c>
      <c r="V63" s="52">
        <f>ROUND(rekentabel!V62,2)</f>
        <v>628</v>
      </c>
      <c r="W63" s="52">
        <f>ROUND(rekentabel!W62,2)</f>
        <v>370</v>
      </c>
      <c r="X63" s="53"/>
      <c r="Y63" s="53"/>
    </row>
    <row r="64" spans="1:25">
      <c r="A64" s="50">
        <v>57</v>
      </c>
      <c r="B64" s="53">
        <f>ROUND(rekentabel!B63,2)</f>
        <v>20.81</v>
      </c>
      <c r="C64" s="53">
        <f>ROUND(rekentabel!C63,2)</f>
        <v>12.24</v>
      </c>
      <c r="D64" s="53"/>
      <c r="E64" s="53"/>
      <c r="F64" s="53">
        <f>ROUND(rekentabel!F63,2)</f>
        <v>12.49</v>
      </c>
      <c r="G64" s="53">
        <f>ROUND(rekentabel!G63,2)</f>
        <v>7.34</v>
      </c>
      <c r="H64" s="53">
        <f>ROUND(rekentabel!H63,2)</f>
        <v>16.649999999999999</v>
      </c>
      <c r="I64" s="53">
        <f>ROUND(rekentabel!I63,2)</f>
        <v>9.7899999999999991</v>
      </c>
      <c r="J64" s="57">
        <f>ROUND(rekentabel!J63,2)</f>
        <v>41.62</v>
      </c>
      <c r="K64" s="57">
        <f>ROUND(rekentabel!K63,2)</f>
        <v>24.48</v>
      </c>
      <c r="L64" s="57"/>
      <c r="M64" s="57"/>
      <c r="N64" s="57">
        <f>ROUND(rekentabel!N63,2)</f>
        <v>24.98</v>
      </c>
      <c r="O64" s="57">
        <f>ROUND(rekentabel!O63,2)</f>
        <v>14.68</v>
      </c>
      <c r="P64" s="57">
        <f>ROUND(rekentabel!P63,2)</f>
        <v>33.299999999999997</v>
      </c>
      <c r="Q64" s="57">
        <f>ROUND(rekentabel!Q63,2)</f>
        <v>19.579999999999998</v>
      </c>
      <c r="R64" s="52">
        <f>ROUND(rekentabel!R63,2)</f>
        <v>6141</v>
      </c>
      <c r="S64" s="52">
        <f>ROUND(rekentabel!S63,2)</f>
        <v>3633</v>
      </c>
      <c r="T64" s="52">
        <f>ROUND(rekentabel!T63,2)</f>
        <v>512</v>
      </c>
      <c r="U64" s="52">
        <f>ROUND(rekentabel!U63,2)</f>
        <v>302</v>
      </c>
      <c r="V64" s="52">
        <f>ROUND(rekentabel!V63,2)</f>
        <v>638</v>
      </c>
      <c r="W64" s="52">
        <f>ROUND(rekentabel!W63,2)</f>
        <v>377</v>
      </c>
      <c r="X64" s="53"/>
      <c r="Y64" s="53"/>
    </row>
    <row r="65" spans="1:25">
      <c r="A65" s="50">
        <v>58</v>
      </c>
      <c r="B65" s="53">
        <f>ROUND(rekentabel!B64,2)</f>
        <v>21.14</v>
      </c>
      <c r="C65" s="53">
        <f>ROUND(rekentabel!C64,2)</f>
        <v>12.43</v>
      </c>
      <c r="D65" s="53"/>
      <c r="E65" s="53"/>
      <c r="F65" s="53">
        <f>ROUND(rekentabel!F64,2)</f>
        <v>12.68</v>
      </c>
      <c r="G65" s="53">
        <f>ROUND(rekentabel!G64,2)</f>
        <v>7.46</v>
      </c>
      <c r="H65" s="53">
        <f>ROUND(rekentabel!H64,2)</f>
        <v>16.91</v>
      </c>
      <c r="I65" s="53">
        <f>ROUND(rekentabel!I64,2)</f>
        <v>9.94</v>
      </c>
      <c r="J65" s="57">
        <f>ROUND(rekentabel!J64,2)</f>
        <v>42.28</v>
      </c>
      <c r="K65" s="57">
        <f>ROUND(rekentabel!K64,2)</f>
        <v>24.86</v>
      </c>
      <c r="L65" s="57"/>
      <c r="M65" s="57"/>
      <c r="N65" s="57">
        <f>ROUND(rekentabel!N64,2)</f>
        <v>25.36</v>
      </c>
      <c r="O65" s="57">
        <f>ROUND(rekentabel!O64,2)</f>
        <v>14.92</v>
      </c>
      <c r="P65" s="57">
        <f>ROUND(rekentabel!P64,2)</f>
        <v>33.82</v>
      </c>
      <c r="Q65" s="57">
        <f>ROUND(rekentabel!Q64,2)</f>
        <v>19.88</v>
      </c>
      <c r="R65" s="52">
        <f>ROUND(rekentabel!R64,2)</f>
        <v>6211</v>
      </c>
      <c r="S65" s="52">
        <f>ROUND(rekentabel!S64,2)</f>
        <v>3660</v>
      </c>
      <c r="T65" s="52">
        <f>ROUND(rekentabel!T64,2)</f>
        <v>519</v>
      </c>
      <c r="U65" s="52">
        <f>ROUND(rekentabel!U64,2)</f>
        <v>305</v>
      </c>
      <c r="V65" s="52">
        <f>ROUND(rekentabel!V64,2)</f>
        <v>646</v>
      </c>
      <c r="W65" s="52">
        <f>ROUND(rekentabel!W64,2)</f>
        <v>382</v>
      </c>
      <c r="X65" s="53"/>
      <c r="Y65" s="53"/>
    </row>
    <row r="66" spans="1:25">
      <c r="A66" s="50">
        <v>59</v>
      </c>
      <c r="B66" s="53">
        <f>ROUND(rekentabel!B65,2)</f>
        <v>21.46</v>
      </c>
      <c r="C66" s="53">
        <f>ROUND(rekentabel!C65,2)</f>
        <v>12.62</v>
      </c>
      <c r="D66" s="53"/>
      <c r="E66" s="53"/>
      <c r="F66" s="53">
        <f>ROUND(rekentabel!F65,2)</f>
        <v>12.88</v>
      </c>
      <c r="G66" s="53">
        <f>ROUND(rekentabel!G65,2)</f>
        <v>7.57</v>
      </c>
      <c r="H66" s="53">
        <f>ROUND(rekentabel!H65,2)</f>
        <v>17.170000000000002</v>
      </c>
      <c r="I66" s="53">
        <f>ROUND(rekentabel!I65,2)</f>
        <v>10.1</v>
      </c>
      <c r="J66" s="57">
        <f>ROUND(rekentabel!J65,2)</f>
        <v>42.92</v>
      </c>
      <c r="K66" s="57">
        <f>ROUND(rekentabel!K65,2)</f>
        <v>25.24</v>
      </c>
      <c r="L66" s="57"/>
      <c r="M66" s="57"/>
      <c r="N66" s="57">
        <f>ROUND(rekentabel!N65,2)</f>
        <v>25.76</v>
      </c>
      <c r="O66" s="57">
        <f>ROUND(rekentabel!O65,2)</f>
        <v>15.14</v>
      </c>
      <c r="P66" s="57">
        <f>ROUND(rekentabel!P65,2)</f>
        <v>34.340000000000003</v>
      </c>
      <c r="Q66" s="57">
        <f>ROUND(rekentabel!Q65,2)</f>
        <v>20.2</v>
      </c>
      <c r="R66" s="52">
        <f>ROUND(rekentabel!R65,2)</f>
        <v>6321</v>
      </c>
      <c r="S66" s="52">
        <f>ROUND(rekentabel!S65,2)</f>
        <v>3728</v>
      </c>
      <c r="T66" s="52">
        <f>ROUND(rekentabel!T65,2)</f>
        <v>527</v>
      </c>
      <c r="U66" s="52">
        <f>ROUND(rekentabel!U65,2)</f>
        <v>311</v>
      </c>
      <c r="V66" s="52">
        <f>ROUND(rekentabel!V65,2)</f>
        <v>658</v>
      </c>
      <c r="W66" s="52">
        <f>ROUND(rekentabel!W65,2)</f>
        <v>389</v>
      </c>
      <c r="X66" s="53"/>
      <c r="Y66" s="53"/>
    </row>
    <row r="67" spans="1:25">
      <c r="A67" s="50">
        <v>60</v>
      </c>
      <c r="B67" s="53">
        <f>ROUND(rekentabel!B66,2)</f>
        <v>21.78</v>
      </c>
      <c r="C67" s="53">
        <f>ROUND(rekentabel!C66,2)</f>
        <v>12.81</v>
      </c>
      <c r="D67" s="53"/>
      <c r="E67" s="53"/>
      <c r="F67" s="53">
        <f>ROUND(rekentabel!F66,2)</f>
        <v>13.07</v>
      </c>
      <c r="G67" s="53">
        <f>ROUND(rekentabel!G66,2)</f>
        <v>7.69</v>
      </c>
      <c r="H67" s="53">
        <f>ROUND(rekentabel!H66,2)</f>
        <v>17.420000000000002</v>
      </c>
      <c r="I67" s="53">
        <f>ROUND(rekentabel!I66,2)</f>
        <v>10.25</v>
      </c>
      <c r="J67" s="57">
        <f>ROUND(rekentabel!J66,2)</f>
        <v>43.56</v>
      </c>
      <c r="K67" s="57">
        <f>ROUND(rekentabel!K66,2)</f>
        <v>25.62</v>
      </c>
      <c r="L67" s="57"/>
      <c r="M67" s="57"/>
      <c r="N67" s="57">
        <f>ROUND(rekentabel!N66,2)</f>
        <v>26.14</v>
      </c>
      <c r="O67" s="57">
        <f>ROUND(rekentabel!O66,2)</f>
        <v>15.38</v>
      </c>
      <c r="P67" s="57">
        <f>ROUND(rekentabel!P66,2)</f>
        <v>34.840000000000003</v>
      </c>
      <c r="Q67" s="57">
        <f>ROUND(rekentabel!Q66,2)</f>
        <v>20.5</v>
      </c>
      <c r="R67" s="52">
        <f>ROUND(rekentabel!R66,2)</f>
        <v>6419</v>
      </c>
      <c r="S67" s="52">
        <f>ROUND(rekentabel!S66,2)</f>
        <v>3785</v>
      </c>
      <c r="T67" s="52">
        <f>ROUND(rekentabel!T66,2)</f>
        <v>536</v>
      </c>
      <c r="U67" s="52">
        <f>ROUND(rekentabel!U66,2)</f>
        <v>316</v>
      </c>
      <c r="V67" s="52">
        <f>ROUND(rekentabel!V66,2)</f>
        <v>670</v>
      </c>
      <c r="W67" s="52">
        <f>ROUND(rekentabel!W66,2)</f>
        <v>395</v>
      </c>
      <c r="X67" s="53"/>
      <c r="Y67" s="53"/>
    </row>
    <row r="68" spans="1:25">
      <c r="A68" s="50">
        <v>61</v>
      </c>
      <c r="B68" s="53">
        <f>ROUND(rekentabel!B67,2)</f>
        <v>22.1</v>
      </c>
      <c r="C68" s="53">
        <f>ROUND(rekentabel!C67,2)</f>
        <v>13</v>
      </c>
      <c r="D68" s="53"/>
      <c r="E68" s="53"/>
      <c r="F68" s="53">
        <f>ROUND(rekentabel!F67,2)</f>
        <v>13.26</v>
      </c>
      <c r="G68" s="53">
        <f>ROUND(rekentabel!G67,2)</f>
        <v>7.8</v>
      </c>
      <c r="H68" s="53">
        <f>ROUND(rekentabel!H67,2)</f>
        <v>17.68</v>
      </c>
      <c r="I68" s="53">
        <f>ROUND(rekentabel!I67,2)</f>
        <v>10.4</v>
      </c>
      <c r="J68" s="57">
        <f>ROUND(rekentabel!J67,2)</f>
        <v>44.2</v>
      </c>
      <c r="K68" s="57">
        <f>ROUND(rekentabel!K67,2)</f>
        <v>26</v>
      </c>
      <c r="L68" s="57"/>
      <c r="M68" s="57"/>
      <c r="N68" s="57">
        <f>ROUND(rekentabel!N67,2)</f>
        <v>26.52</v>
      </c>
      <c r="O68" s="57">
        <f>ROUND(rekentabel!O67,2)</f>
        <v>15.6</v>
      </c>
      <c r="P68" s="57">
        <f>ROUND(rekentabel!P67,2)</f>
        <v>35.36</v>
      </c>
      <c r="Q68" s="57">
        <f>ROUND(rekentabel!Q67,2)</f>
        <v>20.8</v>
      </c>
      <c r="R68" s="52">
        <f>ROUND(rekentabel!R67,2)</f>
        <v>6489</v>
      </c>
      <c r="S68" s="52">
        <f>ROUND(rekentabel!S67,2)</f>
        <v>3827</v>
      </c>
      <c r="T68" s="52">
        <f>ROUND(rekentabel!T67,2)</f>
        <v>541</v>
      </c>
      <c r="U68" s="52">
        <f>ROUND(rekentabel!U67,2)</f>
        <v>320</v>
      </c>
      <c r="V68" s="52">
        <f>ROUND(rekentabel!V67,2)</f>
        <v>677</v>
      </c>
      <c r="W68" s="52">
        <f>ROUND(rekentabel!W67,2)</f>
        <v>399</v>
      </c>
      <c r="X68" s="53"/>
      <c r="Y68" s="53"/>
    </row>
    <row r="69" spans="1:25">
      <c r="A69" s="50">
        <v>62</v>
      </c>
      <c r="B69" s="53">
        <f>ROUND(rekentabel!B68,2)</f>
        <v>22.42</v>
      </c>
      <c r="C69" s="53">
        <f>ROUND(rekentabel!C68,2)</f>
        <v>13.19</v>
      </c>
      <c r="D69" s="53"/>
      <c r="E69" s="53"/>
      <c r="F69" s="53">
        <f>ROUND(rekentabel!F68,2)</f>
        <v>13.45</v>
      </c>
      <c r="G69" s="53">
        <f>ROUND(rekentabel!G68,2)</f>
        <v>7.91</v>
      </c>
      <c r="H69" s="53">
        <f>ROUND(rekentabel!H68,2)</f>
        <v>17.940000000000001</v>
      </c>
      <c r="I69" s="53">
        <f>ROUND(rekentabel!I68,2)</f>
        <v>10.55</v>
      </c>
      <c r="J69" s="57">
        <f>ROUND(rekentabel!J68,2)</f>
        <v>44.84</v>
      </c>
      <c r="K69" s="57">
        <f>ROUND(rekentabel!K68,2)</f>
        <v>26.38</v>
      </c>
      <c r="L69" s="57"/>
      <c r="M69" s="57"/>
      <c r="N69" s="57">
        <f>ROUND(rekentabel!N68,2)</f>
        <v>26.9</v>
      </c>
      <c r="O69" s="57">
        <f>ROUND(rekentabel!O68,2)</f>
        <v>15.82</v>
      </c>
      <c r="P69" s="57">
        <f>ROUND(rekentabel!P68,2)</f>
        <v>35.880000000000003</v>
      </c>
      <c r="Q69" s="57">
        <f>ROUND(rekentabel!Q68,2)</f>
        <v>21.1</v>
      </c>
      <c r="R69" s="52">
        <f>ROUND(rekentabel!R68,2)</f>
        <v>6600</v>
      </c>
      <c r="S69" s="52">
        <f>ROUND(rekentabel!S68,2)</f>
        <v>3897</v>
      </c>
      <c r="T69" s="52">
        <f>ROUND(rekentabel!T68,2)</f>
        <v>549</v>
      </c>
      <c r="U69" s="52">
        <f>ROUND(rekentabel!U68,2)</f>
        <v>325</v>
      </c>
      <c r="V69" s="52">
        <f>ROUND(rekentabel!V68,2)</f>
        <v>686</v>
      </c>
      <c r="W69" s="52">
        <f>ROUND(rekentabel!W68,2)</f>
        <v>405</v>
      </c>
      <c r="X69" s="53"/>
      <c r="Y69" s="53"/>
    </row>
    <row r="70" spans="1:25">
      <c r="A70" s="50">
        <v>63</v>
      </c>
      <c r="B70" s="53">
        <f>ROUND(rekentabel!B69,2)</f>
        <v>22.74</v>
      </c>
      <c r="C70" s="53">
        <f>ROUND(rekentabel!C69,2)</f>
        <v>13.38</v>
      </c>
      <c r="D70" s="53"/>
      <c r="E70" s="53"/>
      <c r="F70" s="53">
        <f>ROUND(rekentabel!F69,2)</f>
        <v>13.64</v>
      </c>
      <c r="G70" s="53">
        <f>ROUND(rekentabel!G69,2)</f>
        <v>8.0299999999999994</v>
      </c>
      <c r="H70" s="53">
        <f>ROUND(rekentabel!H69,2)</f>
        <v>18.190000000000001</v>
      </c>
      <c r="I70" s="53">
        <f>ROUND(rekentabel!I69,2)</f>
        <v>10.7</v>
      </c>
      <c r="J70" s="57">
        <f>ROUND(rekentabel!J69,2)</f>
        <v>45.48</v>
      </c>
      <c r="K70" s="57">
        <f>ROUND(rekentabel!K69,2)</f>
        <v>26.76</v>
      </c>
      <c r="L70" s="57"/>
      <c r="M70" s="57"/>
      <c r="N70" s="57">
        <f>ROUND(rekentabel!N69,2)</f>
        <v>27.28</v>
      </c>
      <c r="O70" s="57">
        <f>ROUND(rekentabel!O69,2)</f>
        <v>16.059999999999999</v>
      </c>
      <c r="P70" s="57">
        <f>ROUND(rekentabel!P69,2)</f>
        <v>36.380000000000003</v>
      </c>
      <c r="Q70" s="57">
        <f>ROUND(rekentabel!Q69,2)</f>
        <v>21.4</v>
      </c>
      <c r="R70" s="52">
        <f>ROUND(rekentabel!R69,2)</f>
        <v>6711</v>
      </c>
      <c r="S70" s="52">
        <f>ROUND(rekentabel!S69,2)</f>
        <v>3952</v>
      </c>
      <c r="T70" s="52">
        <f>ROUND(rekentabel!T69,2)</f>
        <v>559</v>
      </c>
      <c r="U70" s="52">
        <f>ROUND(rekentabel!U69,2)</f>
        <v>329</v>
      </c>
      <c r="V70" s="52">
        <f>ROUND(rekentabel!V69,2)</f>
        <v>698</v>
      </c>
      <c r="W70" s="52">
        <f>ROUND(rekentabel!W69,2)</f>
        <v>411</v>
      </c>
      <c r="X70" s="53"/>
      <c r="Y70" s="53"/>
    </row>
    <row r="71" spans="1:25">
      <c r="A71" s="50">
        <v>64</v>
      </c>
      <c r="B71" s="53">
        <f>ROUND(rekentabel!B70,2)</f>
        <v>23.06</v>
      </c>
      <c r="C71" s="53">
        <f>ROUND(rekentabel!C70,2)</f>
        <v>13.57</v>
      </c>
      <c r="D71" s="53"/>
      <c r="E71" s="53"/>
      <c r="F71" s="53">
        <f>ROUND(rekentabel!F70,2)</f>
        <v>13.84</v>
      </c>
      <c r="G71" s="53">
        <f>ROUND(rekentabel!G70,2)</f>
        <v>8.14</v>
      </c>
      <c r="H71" s="53">
        <f>ROUND(rekentabel!H70,2)</f>
        <v>18.45</v>
      </c>
      <c r="I71" s="53">
        <f>ROUND(rekentabel!I70,2)</f>
        <v>10.86</v>
      </c>
      <c r="J71" s="57">
        <f>ROUND(rekentabel!J70,2)</f>
        <v>46.12</v>
      </c>
      <c r="K71" s="57">
        <f>ROUND(rekentabel!K70,2)</f>
        <v>27.14</v>
      </c>
      <c r="L71" s="57"/>
      <c r="M71" s="57"/>
      <c r="N71" s="57">
        <f>ROUND(rekentabel!N70,2)</f>
        <v>27.68</v>
      </c>
      <c r="O71" s="57">
        <f>ROUND(rekentabel!O70,2)</f>
        <v>16.28</v>
      </c>
      <c r="P71" s="57">
        <f>ROUND(rekentabel!P70,2)</f>
        <v>36.9</v>
      </c>
      <c r="Q71" s="57">
        <f>ROUND(rekentabel!Q70,2)</f>
        <v>21.72</v>
      </c>
      <c r="R71" s="52">
        <f>ROUND(rekentabel!R70,2)</f>
        <v>6780</v>
      </c>
      <c r="S71" s="52">
        <f>ROUND(rekentabel!S70,2)</f>
        <v>3994</v>
      </c>
      <c r="T71" s="52">
        <f>ROUND(rekentabel!T70,2)</f>
        <v>564</v>
      </c>
      <c r="U71" s="52">
        <f>ROUND(rekentabel!U70,2)</f>
        <v>333</v>
      </c>
      <c r="V71" s="52">
        <f>ROUND(rekentabel!V70,2)</f>
        <v>704</v>
      </c>
      <c r="W71" s="52">
        <f>ROUND(rekentabel!W70,2)</f>
        <v>416</v>
      </c>
      <c r="X71" s="53"/>
      <c r="Y71" s="53"/>
    </row>
    <row r="72" spans="1:25">
      <c r="A72" s="50">
        <v>65</v>
      </c>
      <c r="B72" s="53">
        <f>ROUND(rekentabel!B71,2)</f>
        <v>23.39</v>
      </c>
      <c r="C72" s="53">
        <f>ROUND(rekentabel!C71,2)</f>
        <v>13.76</v>
      </c>
      <c r="D72" s="53"/>
      <c r="E72" s="53"/>
      <c r="F72" s="53">
        <f>ROUND(rekentabel!F71,2)</f>
        <v>14.03</v>
      </c>
      <c r="G72" s="53">
        <f>ROUND(rekentabel!G71,2)</f>
        <v>8.26</v>
      </c>
      <c r="H72" s="53">
        <f>ROUND(rekentabel!H71,2)</f>
        <v>18.71</v>
      </c>
      <c r="I72" s="53">
        <f>ROUND(rekentabel!I71,2)</f>
        <v>11.01</v>
      </c>
      <c r="J72" s="57">
        <f>ROUND(rekentabel!J71,2)</f>
        <v>46.78</v>
      </c>
      <c r="K72" s="57">
        <f>ROUND(rekentabel!K71,2)</f>
        <v>27.52</v>
      </c>
      <c r="L72" s="57"/>
      <c r="M72" s="57"/>
      <c r="N72" s="57">
        <f>ROUND(rekentabel!N71,2)</f>
        <v>28.06</v>
      </c>
      <c r="O72" s="57">
        <f>ROUND(rekentabel!O71,2)</f>
        <v>16.52</v>
      </c>
      <c r="P72" s="57">
        <f>ROUND(rekentabel!P71,2)</f>
        <v>37.42</v>
      </c>
      <c r="Q72" s="57">
        <f>ROUND(rekentabel!Q71,2)</f>
        <v>22.02</v>
      </c>
      <c r="R72" s="52">
        <f>ROUND(rekentabel!R71,2)</f>
        <v>6877</v>
      </c>
      <c r="S72" s="52">
        <f>ROUND(rekentabel!S71,2)</f>
        <v>4063</v>
      </c>
      <c r="T72" s="52">
        <f>ROUND(rekentabel!T71,2)</f>
        <v>571</v>
      </c>
      <c r="U72" s="52">
        <f>ROUND(rekentabel!U71,2)</f>
        <v>338</v>
      </c>
      <c r="V72" s="52">
        <f>ROUND(rekentabel!V71,2)</f>
        <v>717</v>
      </c>
      <c r="W72" s="52">
        <f>ROUND(rekentabel!W71,2)</f>
        <v>422</v>
      </c>
      <c r="X72" s="53"/>
      <c r="Y72" s="53"/>
    </row>
    <row r="73" spans="1:25">
      <c r="A73" s="50">
        <v>66</v>
      </c>
      <c r="B73" s="53">
        <f>ROUND(rekentabel!B72,2)</f>
        <v>23.71</v>
      </c>
      <c r="C73" s="53">
        <f>ROUND(rekentabel!C72,2)</f>
        <v>13.95</v>
      </c>
      <c r="D73" s="53"/>
      <c r="E73" s="53"/>
      <c r="F73" s="53">
        <f>ROUND(rekentabel!F72,2)</f>
        <v>14.23</v>
      </c>
      <c r="G73" s="53">
        <f>ROUND(rekentabel!G72,2)</f>
        <v>8.3699999999999992</v>
      </c>
      <c r="H73" s="53">
        <f>ROUND(rekentabel!H72,2)</f>
        <v>18.97</v>
      </c>
      <c r="I73" s="53">
        <f>ROUND(rekentabel!I72,2)</f>
        <v>11.16</v>
      </c>
      <c r="J73" s="57">
        <f>ROUND(rekentabel!J72,2)</f>
        <v>47.42</v>
      </c>
      <c r="K73" s="57">
        <f>ROUND(rekentabel!K72,2)</f>
        <v>27.9</v>
      </c>
      <c r="L73" s="57"/>
      <c r="M73" s="57"/>
      <c r="N73" s="57">
        <f>ROUND(rekentabel!N72,2)</f>
        <v>28.46</v>
      </c>
      <c r="O73" s="57">
        <f>ROUND(rekentabel!O72,2)</f>
        <v>16.739999999999998</v>
      </c>
      <c r="P73" s="57">
        <f>ROUND(rekentabel!P72,2)</f>
        <v>37.94</v>
      </c>
      <c r="Q73" s="57">
        <f>ROUND(rekentabel!Q72,2)</f>
        <v>22.32</v>
      </c>
      <c r="R73" s="52">
        <f>ROUND(rekentabel!R72,2)</f>
        <v>6989</v>
      </c>
      <c r="S73" s="52">
        <f>ROUND(rekentabel!S72,2)</f>
        <v>4118</v>
      </c>
      <c r="T73" s="52">
        <f>ROUND(rekentabel!T72,2)</f>
        <v>582</v>
      </c>
      <c r="U73" s="52">
        <f>ROUND(rekentabel!U72,2)</f>
        <v>343</v>
      </c>
      <c r="V73" s="52">
        <f>ROUND(rekentabel!V72,2)</f>
        <v>727</v>
      </c>
      <c r="W73" s="52">
        <f>ROUND(rekentabel!W72,2)</f>
        <v>427</v>
      </c>
      <c r="X73" s="53"/>
      <c r="Y73" s="53"/>
    </row>
    <row r="74" spans="1:25">
      <c r="A74" s="50">
        <v>67</v>
      </c>
      <c r="B74" s="53">
        <f>ROUND(rekentabel!B73,2)</f>
        <v>24.03</v>
      </c>
      <c r="C74" s="53">
        <f>ROUND(rekentabel!C73,2)</f>
        <v>14.13</v>
      </c>
      <c r="D74" s="53"/>
      <c r="E74" s="53"/>
      <c r="F74" s="53">
        <f>ROUND(rekentabel!F73,2)</f>
        <v>14.42</v>
      </c>
      <c r="G74" s="53">
        <f>ROUND(rekentabel!G73,2)</f>
        <v>8.48</v>
      </c>
      <c r="H74" s="53">
        <f>ROUND(rekentabel!H73,2)</f>
        <v>19.22</v>
      </c>
      <c r="I74" s="53">
        <f>ROUND(rekentabel!I73,2)</f>
        <v>11.3</v>
      </c>
      <c r="J74" s="57">
        <f>ROUND(rekentabel!J73,2)</f>
        <v>48.06</v>
      </c>
      <c r="K74" s="57">
        <f>ROUND(rekentabel!K73,2)</f>
        <v>28.26</v>
      </c>
      <c r="L74" s="57"/>
      <c r="M74" s="57"/>
      <c r="N74" s="57">
        <f>ROUND(rekentabel!N73,2)</f>
        <v>28.84</v>
      </c>
      <c r="O74" s="57">
        <f>ROUND(rekentabel!O73,2)</f>
        <v>16.96</v>
      </c>
      <c r="P74" s="57">
        <f>ROUND(rekentabel!P73,2)</f>
        <v>38.44</v>
      </c>
      <c r="Q74" s="57">
        <f>ROUND(rekentabel!Q73,2)</f>
        <v>22.6</v>
      </c>
      <c r="R74" s="52">
        <f>ROUND(rekentabel!R73,2)</f>
        <v>6989</v>
      </c>
      <c r="S74" s="52">
        <f>ROUND(rekentabel!S73,2)</f>
        <v>4133</v>
      </c>
      <c r="T74" s="52">
        <f>ROUND(rekentabel!T73,2)</f>
        <v>582</v>
      </c>
      <c r="U74" s="52">
        <f>ROUND(rekentabel!U73,2)</f>
        <v>344</v>
      </c>
      <c r="V74" s="52">
        <f>ROUND(rekentabel!V73,2)</f>
        <v>728</v>
      </c>
      <c r="W74" s="52">
        <f>ROUND(rekentabel!W73,2)</f>
        <v>428</v>
      </c>
      <c r="X74" s="53"/>
      <c r="Y74" s="53"/>
    </row>
    <row r="75" spans="1:25">
      <c r="A75" s="50">
        <v>68</v>
      </c>
      <c r="B75" s="53">
        <f>ROUND(rekentabel!B74,2)</f>
        <v>24.35</v>
      </c>
      <c r="C75" s="53">
        <f>ROUND(rekentabel!C74,2)</f>
        <v>14.32</v>
      </c>
      <c r="D75" s="53"/>
      <c r="E75" s="53"/>
      <c r="F75" s="53">
        <f>ROUND(rekentabel!F74,2)</f>
        <v>14.61</v>
      </c>
      <c r="G75" s="53">
        <f>ROUND(rekentabel!G74,2)</f>
        <v>8.59</v>
      </c>
      <c r="H75" s="53">
        <f>ROUND(rekentabel!H74,2)</f>
        <v>19.48</v>
      </c>
      <c r="I75" s="53">
        <f>ROUND(rekentabel!I74,2)</f>
        <v>11.46</v>
      </c>
      <c r="J75" s="57">
        <f>ROUND(rekentabel!J74,2)</f>
        <v>48.7</v>
      </c>
      <c r="K75" s="57">
        <f>ROUND(rekentabel!K74,2)</f>
        <v>28.64</v>
      </c>
      <c r="L75" s="57"/>
      <c r="M75" s="57"/>
      <c r="N75" s="57">
        <f>ROUND(rekentabel!N74,2)</f>
        <v>29.22</v>
      </c>
      <c r="O75" s="57">
        <f>ROUND(rekentabel!O74,2)</f>
        <v>17.18</v>
      </c>
      <c r="P75" s="57">
        <f>ROUND(rekentabel!P74,2)</f>
        <v>38.96</v>
      </c>
      <c r="Q75" s="57">
        <f>ROUND(rekentabel!Q74,2)</f>
        <v>22.92</v>
      </c>
      <c r="R75" s="52">
        <f>ROUND(rekentabel!R74,2)</f>
        <v>7098</v>
      </c>
      <c r="S75" s="52">
        <f>ROUND(rekentabel!S74,2)</f>
        <v>4187</v>
      </c>
      <c r="T75" s="52">
        <f>ROUND(rekentabel!T74,2)</f>
        <v>592</v>
      </c>
      <c r="U75" s="52">
        <f>ROUND(rekentabel!U74,2)</f>
        <v>348</v>
      </c>
      <c r="V75" s="52">
        <f>ROUND(rekentabel!V74,2)</f>
        <v>739</v>
      </c>
      <c r="W75" s="52">
        <f>ROUND(rekentabel!W74,2)</f>
        <v>436</v>
      </c>
      <c r="X75" s="53"/>
      <c r="Y75" s="53"/>
    </row>
    <row r="76" spans="1:25">
      <c r="A76" s="50">
        <v>69</v>
      </c>
      <c r="B76" s="53">
        <f>ROUND(rekentabel!B75,2)</f>
        <v>24.67</v>
      </c>
      <c r="C76" s="53">
        <f>ROUND(rekentabel!C75,2)</f>
        <v>14.51</v>
      </c>
      <c r="D76" s="53"/>
      <c r="E76" s="53"/>
      <c r="F76" s="53">
        <f>ROUND(rekentabel!F75,2)</f>
        <v>14.8</v>
      </c>
      <c r="G76" s="53">
        <f>ROUND(rekentabel!G75,2)</f>
        <v>8.7100000000000009</v>
      </c>
      <c r="H76" s="53">
        <f>ROUND(rekentabel!H75,2)</f>
        <v>19.739999999999998</v>
      </c>
      <c r="I76" s="53">
        <f>ROUND(rekentabel!I75,2)</f>
        <v>11.61</v>
      </c>
      <c r="J76" s="57">
        <f>ROUND(rekentabel!J75,2)</f>
        <v>49.34</v>
      </c>
      <c r="K76" s="57">
        <f>ROUND(rekentabel!K75,2)</f>
        <v>29.02</v>
      </c>
      <c r="L76" s="57"/>
      <c r="M76" s="57"/>
      <c r="N76" s="57">
        <f>ROUND(rekentabel!N75,2)</f>
        <v>29.6</v>
      </c>
      <c r="O76" s="57">
        <f>ROUND(rekentabel!O75,2)</f>
        <v>17.420000000000002</v>
      </c>
      <c r="P76" s="57">
        <f>ROUND(rekentabel!P75,2)</f>
        <v>39.479999999999997</v>
      </c>
      <c r="Q76" s="57">
        <f>ROUND(rekentabel!Q75,2)</f>
        <v>23.22</v>
      </c>
      <c r="R76" s="52">
        <f>ROUND(rekentabel!R75,2)</f>
        <v>7211</v>
      </c>
      <c r="S76" s="52">
        <f>ROUND(rekentabel!S75,2)</f>
        <v>4257</v>
      </c>
      <c r="T76" s="52">
        <f>ROUND(rekentabel!T75,2)</f>
        <v>602</v>
      </c>
      <c r="U76" s="52">
        <f>ROUND(rekentabel!U75,2)</f>
        <v>355</v>
      </c>
      <c r="V76" s="52">
        <f>ROUND(rekentabel!V75,2)</f>
        <v>751</v>
      </c>
      <c r="W76" s="52">
        <f>ROUND(rekentabel!W75,2)</f>
        <v>443</v>
      </c>
      <c r="X76" s="53"/>
      <c r="Y76" s="53"/>
    </row>
    <row r="77" spans="1:25">
      <c r="A77" s="50">
        <v>70</v>
      </c>
      <c r="B77" s="53">
        <f>ROUND(rekentabel!B76,2)</f>
        <v>24.99</v>
      </c>
      <c r="C77" s="53">
        <f>ROUND(rekentabel!C76,2)</f>
        <v>14.7</v>
      </c>
      <c r="D77" s="53"/>
      <c r="E77" s="53"/>
      <c r="F77" s="53">
        <f>ROUND(rekentabel!F76,2)</f>
        <v>14.99</v>
      </c>
      <c r="G77" s="53">
        <f>ROUND(rekentabel!G76,2)</f>
        <v>8.82</v>
      </c>
      <c r="H77" s="53">
        <f>ROUND(rekentabel!H76,2)</f>
        <v>19.989999999999998</v>
      </c>
      <c r="I77" s="53">
        <f>ROUND(rekentabel!I76,2)</f>
        <v>11.76</v>
      </c>
      <c r="J77" s="57">
        <f>ROUND(rekentabel!J76,2)</f>
        <v>49.98</v>
      </c>
      <c r="K77" s="57">
        <f>ROUND(rekentabel!K76,2)</f>
        <v>29.4</v>
      </c>
      <c r="L77" s="57"/>
      <c r="M77" s="57"/>
      <c r="N77" s="57">
        <f>ROUND(rekentabel!N76,2)</f>
        <v>29.98</v>
      </c>
      <c r="O77" s="57">
        <f>ROUND(rekentabel!O76,2)</f>
        <v>17.64</v>
      </c>
      <c r="P77" s="57">
        <f>ROUND(rekentabel!P76,2)</f>
        <v>39.979999999999997</v>
      </c>
      <c r="Q77" s="57">
        <f>ROUND(rekentabel!Q76,2)</f>
        <v>23.52</v>
      </c>
      <c r="R77" s="52">
        <f>ROUND(rekentabel!R76,2)</f>
        <v>7264</v>
      </c>
      <c r="S77" s="52">
        <f>ROUND(rekentabel!S76,2)</f>
        <v>4283</v>
      </c>
      <c r="T77" s="52">
        <f>ROUND(rekentabel!T76,2)</f>
        <v>606</v>
      </c>
      <c r="U77" s="52">
        <f>ROUND(rekentabel!U76,2)</f>
        <v>357</v>
      </c>
      <c r="V77" s="52">
        <f>ROUND(rekentabel!V76,2)</f>
        <v>756</v>
      </c>
      <c r="W77" s="52">
        <f>ROUND(rekentabel!W76,2)</f>
        <v>446</v>
      </c>
      <c r="X77" s="53"/>
      <c r="Y77" s="53"/>
    </row>
    <row r="78" spans="1:25">
      <c r="A78" s="50">
        <v>71</v>
      </c>
      <c r="B78" s="53">
        <f>ROUND(rekentabel!B77,2)</f>
        <v>25.31</v>
      </c>
      <c r="C78" s="53">
        <f>ROUND(rekentabel!C77,2)</f>
        <v>14.89</v>
      </c>
      <c r="D78" s="53"/>
      <c r="E78" s="53"/>
      <c r="F78" s="53">
        <f>ROUND(rekentabel!F77,2)</f>
        <v>15.19</v>
      </c>
      <c r="G78" s="53">
        <f>ROUND(rekentabel!G77,2)</f>
        <v>8.93</v>
      </c>
      <c r="H78" s="53">
        <f>ROUND(rekentabel!H77,2)</f>
        <v>20.25</v>
      </c>
      <c r="I78" s="53">
        <f>ROUND(rekentabel!I77,2)</f>
        <v>11.91</v>
      </c>
      <c r="J78" s="57">
        <f>ROUND(rekentabel!J77,2)</f>
        <v>50.62</v>
      </c>
      <c r="K78" s="57">
        <f>ROUND(rekentabel!K77,2)</f>
        <v>29.78</v>
      </c>
      <c r="L78" s="57"/>
      <c r="M78" s="57"/>
      <c r="N78" s="57">
        <f>ROUND(rekentabel!N77,2)</f>
        <v>30.38</v>
      </c>
      <c r="O78" s="57">
        <f>ROUND(rekentabel!O77,2)</f>
        <v>17.86</v>
      </c>
      <c r="P78" s="57">
        <f>ROUND(rekentabel!P77,2)</f>
        <v>40.5</v>
      </c>
      <c r="Q78" s="57">
        <f>ROUND(rekentabel!Q77,2)</f>
        <v>23.82</v>
      </c>
      <c r="R78" s="52">
        <f>ROUND(rekentabel!R77,2)</f>
        <v>7363</v>
      </c>
      <c r="S78" s="52">
        <f>ROUND(rekentabel!S77,2)</f>
        <v>4339</v>
      </c>
      <c r="T78" s="52">
        <f>ROUND(rekentabel!T77,2)</f>
        <v>614</v>
      </c>
      <c r="U78" s="52">
        <f>ROUND(rekentabel!U77,2)</f>
        <v>361</v>
      </c>
      <c r="V78" s="52">
        <f>ROUND(rekentabel!V77,2)</f>
        <v>766</v>
      </c>
      <c r="W78" s="52">
        <f>ROUND(rekentabel!W77,2)</f>
        <v>452</v>
      </c>
      <c r="X78" s="53"/>
      <c r="Y78" s="53"/>
    </row>
    <row r="79" spans="1:25">
      <c r="A79" s="50">
        <v>72</v>
      </c>
      <c r="B79" s="53">
        <f>ROUND(rekentabel!B78,2)</f>
        <v>25.64</v>
      </c>
      <c r="C79" s="53">
        <f>ROUND(rekentabel!C78,2)</f>
        <v>15.08</v>
      </c>
      <c r="D79" s="53"/>
      <c r="E79" s="53"/>
      <c r="F79" s="53">
        <f>ROUND(rekentabel!F78,2)</f>
        <v>15.38</v>
      </c>
      <c r="G79" s="53">
        <f>ROUND(rekentabel!G78,2)</f>
        <v>9.0500000000000007</v>
      </c>
      <c r="H79" s="53">
        <f>ROUND(rekentabel!H78,2)</f>
        <v>20.51</v>
      </c>
      <c r="I79" s="53">
        <f>ROUND(rekentabel!I78,2)</f>
        <v>12.06</v>
      </c>
      <c r="J79" s="57">
        <f>ROUND(rekentabel!J78,2)</f>
        <v>51.28</v>
      </c>
      <c r="K79" s="57">
        <f>ROUND(rekentabel!K78,2)</f>
        <v>30.16</v>
      </c>
      <c r="L79" s="57"/>
      <c r="M79" s="57"/>
      <c r="N79" s="57">
        <f>ROUND(rekentabel!N78,2)</f>
        <v>30.76</v>
      </c>
      <c r="O79" s="57">
        <f>ROUND(rekentabel!O78,2)</f>
        <v>18.100000000000001</v>
      </c>
      <c r="P79" s="57">
        <f>ROUND(rekentabel!P78,2)</f>
        <v>41.02</v>
      </c>
      <c r="Q79" s="57">
        <f>ROUND(rekentabel!Q78,2)</f>
        <v>24.12</v>
      </c>
      <c r="R79" s="52">
        <f>ROUND(rekentabel!R78,2)</f>
        <v>7391</v>
      </c>
      <c r="S79" s="52">
        <f>ROUND(rekentabel!S78,2)</f>
        <v>4352</v>
      </c>
      <c r="T79" s="52">
        <f>ROUND(rekentabel!T78,2)</f>
        <v>616</v>
      </c>
      <c r="U79" s="52">
        <f>ROUND(rekentabel!U78,2)</f>
        <v>363</v>
      </c>
      <c r="V79" s="52">
        <f>ROUND(rekentabel!V78,2)</f>
        <v>768</v>
      </c>
      <c r="W79" s="52">
        <f>ROUND(rekentabel!W78,2)</f>
        <v>454</v>
      </c>
      <c r="X79" s="53"/>
      <c r="Y79" s="53"/>
    </row>
    <row r="80" spans="1:25">
      <c r="A80" s="50">
        <v>73</v>
      </c>
      <c r="B80" s="53">
        <f>ROUND(rekentabel!B79,2)</f>
        <v>25.96</v>
      </c>
      <c r="C80" s="53">
        <f>ROUND(rekentabel!C79,2)</f>
        <v>15.27</v>
      </c>
      <c r="D80" s="53"/>
      <c r="E80" s="53"/>
      <c r="F80" s="53">
        <f>ROUND(rekentabel!F79,2)</f>
        <v>15.58</v>
      </c>
      <c r="G80" s="53">
        <f>ROUND(rekentabel!G79,2)</f>
        <v>9.16</v>
      </c>
      <c r="H80" s="53">
        <f>ROUND(rekentabel!H79,2)</f>
        <v>20.77</v>
      </c>
      <c r="I80" s="53">
        <f>ROUND(rekentabel!I79,2)</f>
        <v>12.22</v>
      </c>
      <c r="J80" s="57">
        <f>ROUND(rekentabel!J79,2)</f>
        <v>51.92</v>
      </c>
      <c r="K80" s="57">
        <f>ROUND(rekentabel!K79,2)</f>
        <v>30.54</v>
      </c>
      <c r="L80" s="57"/>
      <c r="M80" s="57"/>
      <c r="N80" s="57">
        <f>ROUND(rekentabel!N79,2)</f>
        <v>31.16</v>
      </c>
      <c r="O80" s="57">
        <f>ROUND(rekentabel!O79,2)</f>
        <v>18.32</v>
      </c>
      <c r="P80" s="57">
        <f>ROUND(rekentabel!P79,2)</f>
        <v>41.54</v>
      </c>
      <c r="Q80" s="57">
        <f>ROUND(rekentabel!Q79,2)</f>
        <v>24.44</v>
      </c>
      <c r="R80" s="52">
        <f>ROUND(rekentabel!R79,2)</f>
        <v>7391</v>
      </c>
      <c r="S80" s="52">
        <f>ROUND(rekentabel!S79,2)</f>
        <v>4352</v>
      </c>
      <c r="T80" s="52">
        <f>ROUND(rekentabel!T79,2)</f>
        <v>616</v>
      </c>
      <c r="U80" s="52">
        <f>ROUND(rekentabel!U79,2)</f>
        <v>363</v>
      </c>
      <c r="V80" s="52">
        <f>ROUND(rekentabel!V79,2)</f>
        <v>768</v>
      </c>
      <c r="W80" s="52">
        <f>ROUND(rekentabel!W79,2)</f>
        <v>454</v>
      </c>
      <c r="X80" s="53"/>
      <c r="Y80" s="53"/>
    </row>
    <row r="81" spans="1:25">
      <c r="A81" s="50">
        <v>74</v>
      </c>
      <c r="B81" s="53">
        <f>ROUND(rekentabel!B80,2)</f>
        <v>26.28</v>
      </c>
      <c r="C81" s="53">
        <f>ROUND(rekentabel!C80,2)</f>
        <v>15.46</v>
      </c>
      <c r="D81" s="53"/>
      <c r="E81" s="53"/>
      <c r="F81" s="53">
        <f>ROUND(rekentabel!F80,2)</f>
        <v>15.77</v>
      </c>
      <c r="G81" s="53">
        <f>ROUND(rekentabel!G80,2)</f>
        <v>9.2799999999999994</v>
      </c>
      <c r="H81" s="53">
        <f>ROUND(rekentabel!H80,2)</f>
        <v>21.02</v>
      </c>
      <c r="I81" s="53">
        <f>ROUND(rekentabel!I80,2)</f>
        <v>12.37</v>
      </c>
      <c r="J81" s="57">
        <f>ROUND(rekentabel!J80,2)</f>
        <v>52.56</v>
      </c>
      <c r="K81" s="57">
        <f>ROUND(rekentabel!K80,2)</f>
        <v>30.92</v>
      </c>
      <c r="L81" s="57"/>
      <c r="M81" s="57"/>
      <c r="N81" s="57">
        <f>ROUND(rekentabel!N80,2)</f>
        <v>31.54</v>
      </c>
      <c r="O81" s="57">
        <f>ROUND(rekentabel!O80,2)</f>
        <v>18.559999999999999</v>
      </c>
      <c r="P81" s="57">
        <f>ROUND(rekentabel!P80,2)</f>
        <v>42.04</v>
      </c>
      <c r="Q81" s="57">
        <f>ROUND(rekentabel!Q80,2)</f>
        <v>24.74</v>
      </c>
      <c r="R81" s="52">
        <f>ROUND(rekentabel!R80,2)</f>
        <v>7433</v>
      </c>
      <c r="S81" s="52">
        <f>ROUND(rekentabel!S80,2)</f>
        <v>4382</v>
      </c>
      <c r="T81" s="52">
        <f>ROUND(rekentabel!T80,2)</f>
        <v>619</v>
      </c>
      <c r="U81" s="52">
        <f>ROUND(rekentabel!U80,2)</f>
        <v>365</v>
      </c>
      <c r="V81" s="52">
        <f>ROUND(rekentabel!V80,2)</f>
        <v>772</v>
      </c>
      <c r="W81" s="52">
        <f>ROUND(rekentabel!W80,2)</f>
        <v>458</v>
      </c>
      <c r="X81" s="53"/>
      <c r="Y81" s="53"/>
    </row>
    <row r="82" spans="1:25">
      <c r="A82" s="50">
        <v>75</v>
      </c>
      <c r="B82" s="53">
        <f>ROUND(rekentabel!B81,2)</f>
        <v>26.6</v>
      </c>
      <c r="C82" s="53">
        <f>ROUND(rekentabel!C81,2)</f>
        <v>15.65</v>
      </c>
      <c r="D82" s="53"/>
      <c r="E82" s="53"/>
      <c r="F82" s="53">
        <f>ROUND(rekentabel!F81,2)</f>
        <v>15.96</v>
      </c>
      <c r="G82" s="53">
        <f>ROUND(rekentabel!G81,2)</f>
        <v>9.39</v>
      </c>
      <c r="H82" s="53">
        <f>ROUND(rekentabel!H81,2)</f>
        <v>21.28</v>
      </c>
      <c r="I82" s="53">
        <f>ROUND(rekentabel!I81,2)</f>
        <v>12.52</v>
      </c>
      <c r="J82" s="57">
        <f>ROUND(rekentabel!J81,2)</f>
        <v>53.2</v>
      </c>
      <c r="K82" s="57">
        <f>ROUND(rekentabel!K81,2)</f>
        <v>31.3</v>
      </c>
      <c r="L82" s="57"/>
      <c r="M82" s="57"/>
      <c r="N82" s="57">
        <f>ROUND(rekentabel!N81,2)</f>
        <v>31.92</v>
      </c>
      <c r="O82" s="57">
        <f>ROUND(rekentabel!O81,2)</f>
        <v>18.78</v>
      </c>
      <c r="P82" s="57">
        <f>ROUND(rekentabel!P81,2)</f>
        <v>42.56</v>
      </c>
      <c r="Q82" s="57">
        <f>ROUND(rekentabel!Q81,2)</f>
        <v>25.04</v>
      </c>
      <c r="R82" s="52">
        <f>ROUND(rekentabel!R81,2)</f>
        <v>7473</v>
      </c>
      <c r="S82" s="52">
        <f>ROUND(rekentabel!S81,2)</f>
        <v>4408</v>
      </c>
      <c r="T82" s="52">
        <f>ROUND(rekentabel!T81,2)</f>
        <v>623</v>
      </c>
      <c r="U82" s="52">
        <f>ROUND(rekentabel!U81,2)</f>
        <v>367</v>
      </c>
      <c r="V82" s="52">
        <f>ROUND(rekentabel!V81,2)</f>
        <v>777</v>
      </c>
      <c r="W82" s="52">
        <f>ROUND(rekentabel!W81,2)</f>
        <v>460</v>
      </c>
      <c r="X82" s="53"/>
      <c r="Y82" s="53"/>
    </row>
    <row r="83" spans="1:25">
      <c r="A83" s="50">
        <v>76</v>
      </c>
      <c r="B83" s="53">
        <f>ROUND(rekentabel!B82,2)</f>
        <v>26.92</v>
      </c>
      <c r="C83" s="53">
        <f>ROUND(rekentabel!C82,2)</f>
        <v>15.84</v>
      </c>
      <c r="D83" s="53"/>
      <c r="E83" s="53"/>
      <c r="F83" s="53">
        <f>ROUND(rekentabel!F82,2)</f>
        <v>16.149999999999999</v>
      </c>
      <c r="G83" s="53">
        <f>ROUND(rekentabel!G82,2)</f>
        <v>9.5</v>
      </c>
      <c r="H83" s="53">
        <f>ROUND(rekentabel!H82,2)</f>
        <v>21.54</v>
      </c>
      <c r="I83" s="53">
        <f>ROUND(rekentabel!I82,2)</f>
        <v>12.67</v>
      </c>
      <c r="J83" s="57">
        <f>ROUND(rekentabel!J82,2)</f>
        <v>53.84</v>
      </c>
      <c r="K83" s="57">
        <f>ROUND(rekentabel!K82,2)</f>
        <v>31.68</v>
      </c>
      <c r="L83" s="57"/>
      <c r="M83" s="57"/>
      <c r="N83" s="57">
        <f>ROUND(rekentabel!N82,2)</f>
        <v>32.299999999999997</v>
      </c>
      <c r="O83" s="57">
        <f>ROUND(rekentabel!O82,2)</f>
        <v>19</v>
      </c>
      <c r="P83" s="57">
        <f>ROUND(rekentabel!P82,2)</f>
        <v>43.08</v>
      </c>
      <c r="Q83" s="57">
        <f>ROUND(rekentabel!Q82,2)</f>
        <v>25.34</v>
      </c>
      <c r="R83" s="52">
        <f>ROUND(rekentabel!R82,2)</f>
        <v>7487</v>
      </c>
      <c r="S83" s="52">
        <f>ROUND(rekentabel!S82,2)</f>
        <v>4409</v>
      </c>
      <c r="T83" s="52">
        <f>ROUND(rekentabel!T82,2)</f>
        <v>624</v>
      </c>
      <c r="U83" s="52">
        <f>ROUND(rekentabel!U82,2)</f>
        <v>367</v>
      </c>
      <c r="V83" s="52">
        <f>ROUND(rekentabel!V82,2)</f>
        <v>779</v>
      </c>
      <c r="W83" s="52">
        <f>ROUND(rekentabel!W82,2)</f>
        <v>460</v>
      </c>
      <c r="X83" s="53"/>
      <c r="Y83" s="53"/>
    </row>
    <row r="84" spans="1:25">
      <c r="A84" s="50">
        <v>77</v>
      </c>
      <c r="B84" s="53">
        <f>ROUND(rekentabel!B83,2)</f>
        <v>27.24</v>
      </c>
      <c r="C84" s="53">
        <f>ROUND(rekentabel!C83,2)</f>
        <v>16.02</v>
      </c>
      <c r="D84" s="53"/>
      <c r="E84" s="53"/>
      <c r="F84" s="53">
        <f>ROUND(rekentabel!F83,2)</f>
        <v>16.34</v>
      </c>
      <c r="G84" s="53">
        <f>ROUND(rekentabel!G83,2)</f>
        <v>9.61</v>
      </c>
      <c r="H84" s="53">
        <f>ROUND(rekentabel!H83,2)</f>
        <v>21.79</v>
      </c>
      <c r="I84" s="53">
        <f>ROUND(rekentabel!I83,2)</f>
        <v>12.82</v>
      </c>
      <c r="J84" s="57">
        <f>ROUND(rekentabel!J83,2)</f>
        <v>54.48</v>
      </c>
      <c r="K84" s="57">
        <f>ROUND(rekentabel!K83,2)</f>
        <v>32.04</v>
      </c>
      <c r="L84" s="57"/>
      <c r="M84" s="57"/>
      <c r="N84" s="57">
        <f>ROUND(rekentabel!N83,2)</f>
        <v>32.68</v>
      </c>
      <c r="O84" s="57">
        <f>ROUND(rekentabel!O83,2)</f>
        <v>19.22</v>
      </c>
      <c r="P84" s="57">
        <f>ROUND(rekentabel!P83,2)</f>
        <v>43.58</v>
      </c>
      <c r="Q84" s="57">
        <f>ROUND(rekentabel!Q83,2)</f>
        <v>25.64</v>
      </c>
      <c r="R84" s="52">
        <f>ROUND(rekentabel!R83,2)</f>
        <v>7487</v>
      </c>
      <c r="S84" s="52">
        <f>ROUND(rekentabel!S83,2)</f>
        <v>4409</v>
      </c>
      <c r="T84" s="52">
        <f>ROUND(rekentabel!T83,2)</f>
        <v>624</v>
      </c>
      <c r="U84" s="52">
        <f>ROUND(rekentabel!U83,2)</f>
        <v>367</v>
      </c>
      <c r="V84" s="52">
        <f>ROUND(rekentabel!V83,2)</f>
        <v>779</v>
      </c>
      <c r="W84" s="52">
        <f>ROUND(rekentabel!W83,2)</f>
        <v>460</v>
      </c>
      <c r="X84" s="53"/>
      <c r="Y84" s="53"/>
    </row>
    <row r="85" spans="1:25">
      <c r="A85" s="50">
        <v>78</v>
      </c>
      <c r="B85" s="53">
        <f>ROUND(rekentabel!B84,2)</f>
        <v>27.56</v>
      </c>
      <c r="C85" s="53">
        <f>ROUND(rekentabel!C84,2)</f>
        <v>16.21</v>
      </c>
      <c r="D85" s="53"/>
      <c r="E85" s="53"/>
      <c r="F85" s="53">
        <f>ROUND(rekentabel!F84,2)</f>
        <v>16.54</v>
      </c>
      <c r="G85" s="53">
        <f>ROUND(rekentabel!G84,2)</f>
        <v>9.73</v>
      </c>
      <c r="H85" s="53">
        <f>ROUND(rekentabel!H84,2)</f>
        <v>22.05</v>
      </c>
      <c r="I85" s="53">
        <f>ROUND(rekentabel!I84,2)</f>
        <v>12.97</v>
      </c>
      <c r="J85" s="57">
        <f>ROUND(rekentabel!J84,2)</f>
        <v>55.12</v>
      </c>
      <c r="K85" s="57">
        <f>ROUND(rekentabel!K84,2)</f>
        <v>32.42</v>
      </c>
      <c r="L85" s="57"/>
      <c r="M85" s="57"/>
      <c r="N85" s="57">
        <f>ROUND(rekentabel!N84,2)</f>
        <v>33.08</v>
      </c>
      <c r="O85" s="57">
        <f>ROUND(rekentabel!O84,2)</f>
        <v>19.46</v>
      </c>
      <c r="P85" s="57">
        <f>ROUND(rekentabel!P84,2)</f>
        <v>44.1</v>
      </c>
      <c r="Q85" s="57">
        <f>ROUND(rekentabel!Q84,2)</f>
        <v>25.94</v>
      </c>
      <c r="R85" s="52">
        <f>ROUND(rekentabel!R84,2)</f>
        <v>7515</v>
      </c>
      <c r="S85" s="52">
        <f>ROUND(rekentabel!S84,2)</f>
        <v>4438</v>
      </c>
      <c r="T85" s="52">
        <f>ROUND(rekentabel!T84,2)</f>
        <v>626</v>
      </c>
      <c r="U85" s="52">
        <f>ROUND(rekentabel!U84,2)</f>
        <v>369</v>
      </c>
      <c r="V85" s="52">
        <f>ROUND(rekentabel!V84,2)</f>
        <v>782</v>
      </c>
      <c r="W85" s="52">
        <f>ROUND(rekentabel!W84,2)</f>
        <v>462</v>
      </c>
      <c r="X85" s="53"/>
      <c r="Y85" s="53"/>
    </row>
    <row r="86" spans="1:25">
      <c r="A86" s="50">
        <v>79</v>
      </c>
      <c r="B86" s="53">
        <f>ROUND(rekentabel!B85,2)</f>
        <v>27.89</v>
      </c>
      <c r="C86" s="53">
        <f>ROUND(rekentabel!C85,2)</f>
        <v>16.399999999999999</v>
      </c>
      <c r="D86" s="53"/>
      <c r="E86" s="53"/>
      <c r="F86" s="53">
        <f>ROUND(rekentabel!F85,2)</f>
        <v>16.73</v>
      </c>
      <c r="G86" s="53">
        <f>ROUND(rekentabel!G85,2)</f>
        <v>9.84</v>
      </c>
      <c r="H86" s="53">
        <f>ROUND(rekentabel!H85,2)</f>
        <v>22.31</v>
      </c>
      <c r="I86" s="53">
        <f>ROUND(rekentabel!I85,2)</f>
        <v>13.12</v>
      </c>
      <c r="J86" s="57">
        <f>ROUND(rekentabel!J85,2)</f>
        <v>55.78</v>
      </c>
      <c r="K86" s="57">
        <f>ROUND(rekentabel!K85,2)</f>
        <v>32.799999999999997</v>
      </c>
      <c r="L86" s="57"/>
      <c r="M86" s="57"/>
      <c r="N86" s="57">
        <f>ROUND(rekentabel!N85,2)</f>
        <v>33.46</v>
      </c>
      <c r="O86" s="57">
        <f>ROUND(rekentabel!O85,2)</f>
        <v>19.68</v>
      </c>
      <c r="P86" s="57">
        <f>ROUND(rekentabel!P85,2)</f>
        <v>44.62</v>
      </c>
      <c r="Q86" s="57">
        <f>ROUND(rekentabel!Q85,2)</f>
        <v>26.24</v>
      </c>
      <c r="R86" s="52">
        <f>ROUND(rekentabel!R85,2)</f>
        <v>7529</v>
      </c>
      <c r="S86" s="52">
        <f>ROUND(rekentabel!S85,2)</f>
        <v>4438</v>
      </c>
      <c r="T86" s="52">
        <f>ROUND(rekentabel!T85,2)</f>
        <v>627</v>
      </c>
      <c r="U86" s="52">
        <f>ROUND(rekentabel!U85,2)</f>
        <v>369</v>
      </c>
      <c r="V86" s="52">
        <f>ROUND(rekentabel!V85,2)</f>
        <v>783</v>
      </c>
      <c r="W86" s="52">
        <f>ROUND(rekentabel!W85,2)</f>
        <v>463</v>
      </c>
      <c r="X86" s="53"/>
      <c r="Y86" s="53"/>
    </row>
    <row r="87" spans="1:25">
      <c r="A87" s="50">
        <v>80</v>
      </c>
      <c r="B87" s="53">
        <f>ROUND(rekentabel!B86,2)</f>
        <v>28.21</v>
      </c>
      <c r="C87" s="53">
        <f>ROUND(rekentabel!C86,2)</f>
        <v>16.59</v>
      </c>
      <c r="D87" s="53"/>
      <c r="E87" s="53"/>
      <c r="F87" s="53">
        <f>ROUND(rekentabel!F86,2)</f>
        <v>16.93</v>
      </c>
      <c r="G87" s="53">
        <f>ROUND(rekentabel!G86,2)</f>
        <v>9.9499999999999993</v>
      </c>
      <c r="H87" s="53">
        <f>ROUND(rekentabel!H86,2)</f>
        <v>22.57</v>
      </c>
      <c r="I87" s="53">
        <f>ROUND(rekentabel!I86,2)</f>
        <v>13.27</v>
      </c>
      <c r="J87" s="57">
        <f>ROUND(rekentabel!J86,2)</f>
        <v>56.42</v>
      </c>
      <c r="K87" s="57">
        <f>ROUND(rekentabel!K86,2)</f>
        <v>33.18</v>
      </c>
      <c r="L87" s="57"/>
      <c r="M87" s="57"/>
      <c r="N87" s="57">
        <f>ROUND(rekentabel!N86,2)</f>
        <v>33.86</v>
      </c>
      <c r="O87" s="57">
        <f>ROUND(rekentabel!O86,2)</f>
        <v>19.899999999999999</v>
      </c>
      <c r="P87" s="57">
        <f>ROUND(rekentabel!P86,2)</f>
        <v>45.14</v>
      </c>
      <c r="Q87" s="57">
        <f>ROUND(rekentabel!Q86,2)</f>
        <v>26.54</v>
      </c>
      <c r="R87" s="52">
        <f>ROUND(rekentabel!R86,2)</f>
        <v>7529</v>
      </c>
      <c r="S87" s="52">
        <f>ROUND(rekentabel!S86,2)</f>
        <v>4438</v>
      </c>
      <c r="T87" s="52">
        <f>ROUND(rekentabel!T86,2)</f>
        <v>627</v>
      </c>
      <c r="U87" s="52">
        <f>ROUND(rekentabel!U86,2)</f>
        <v>369</v>
      </c>
      <c r="V87" s="52">
        <f>ROUND(rekentabel!V86,2)</f>
        <v>784</v>
      </c>
      <c r="W87" s="52">
        <f>ROUND(rekentabel!W86,2)</f>
        <v>463</v>
      </c>
      <c r="X87" s="53"/>
      <c r="Y87" s="53"/>
    </row>
    <row r="88" spans="1:25">
      <c r="A88" s="50">
        <v>81</v>
      </c>
      <c r="B88" s="53">
        <f>ROUND(rekentabel!B87,2)</f>
        <v>28.49</v>
      </c>
      <c r="C88" s="53">
        <f>ROUND(rekentabel!C87,2)</f>
        <v>16.760000000000002</v>
      </c>
      <c r="D88" s="53"/>
      <c r="E88" s="53"/>
      <c r="F88" s="53">
        <f>ROUND(rekentabel!F87,2)</f>
        <v>17.09</v>
      </c>
      <c r="G88" s="53">
        <f>ROUND(rekentabel!G87,2)</f>
        <v>10.06</v>
      </c>
      <c r="H88" s="53">
        <f>ROUND(rekentabel!H87,2)</f>
        <v>22.79</v>
      </c>
      <c r="I88" s="53">
        <f>ROUND(rekentabel!I87,2)</f>
        <v>13.41</v>
      </c>
      <c r="J88" s="57">
        <f>ROUND(rekentabel!J87,2)</f>
        <v>56.98</v>
      </c>
      <c r="K88" s="57">
        <f>ROUND(rekentabel!K87,2)</f>
        <v>33.520000000000003</v>
      </c>
      <c r="L88" s="57"/>
      <c r="M88" s="57"/>
      <c r="N88" s="57">
        <f>ROUND(rekentabel!N87,2)</f>
        <v>34.18</v>
      </c>
      <c r="O88" s="57">
        <f>ROUND(rekentabel!O87,2)</f>
        <v>20.12</v>
      </c>
      <c r="P88" s="57">
        <f>ROUND(rekentabel!P87,2)</f>
        <v>45.58</v>
      </c>
      <c r="Q88" s="57">
        <f>ROUND(rekentabel!Q87,2)</f>
        <v>26.82</v>
      </c>
      <c r="R88" s="52">
        <f>ROUND(rekentabel!R87,2)</f>
        <v>7543</v>
      </c>
      <c r="S88" s="52">
        <f>ROUND(rekentabel!S87,2)</f>
        <v>4451</v>
      </c>
      <c r="T88" s="52">
        <f>ROUND(rekentabel!T87,2)</f>
        <v>628</v>
      </c>
      <c r="U88" s="52">
        <f>ROUND(rekentabel!U87,2)</f>
        <v>370</v>
      </c>
      <c r="V88" s="52">
        <f>ROUND(rekentabel!V87,2)</f>
        <v>785</v>
      </c>
      <c r="W88" s="52">
        <f>ROUND(rekentabel!W87,2)</f>
        <v>463</v>
      </c>
      <c r="X88" s="53"/>
      <c r="Y88" s="53"/>
    </row>
    <row r="89" spans="1:25">
      <c r="A89" s="50">
        <v>82</v>
      </c>
      <c r="B89" s="53">
        <f>ROUND(rekentabel!B88,2)</f>
        <v>28.78</v>
      </c>
      <c r="C89" s="53">
        <f>ROUND(rekentabel!C88,2)</f>
        <v>16.93</v>
      </c>
      <c r="D89" s="53"/>
      <c r="E89" s="53"/>
      <c r="F89" s="53">
        <f>ROUND(rekentabel!F88,2)</f>
        <v>17.27</v>
      </c>
      <c r="G89" s="53">
        <f>ROUND(rekentabel!G88,2)</f>
        <v>10.16</v>
      </c>
      <c r="H89" s="53">
        <f>ROUND(rekentabel!H88,2)</f>
        <v>23.02</v>
      </c>
      <c r="I89" s="53">
        <f>ROUND(rekentabel!I88,2)</f>
        <v>13.54</v>
      </c>
      <c r="J89" s="57">
        <f>ROUND(rekentabel!J88,2)</f>
        <v>57.56</v>
      </c>
      <c r="K89" s="57">
        <f>ROUND(rekentabel!K88,2)</f>
        <v>33.86</v>
      </c>
      <c r="L89" s="57"/>
      <c r="M89" s="57"/>
      <c r="N89" s="57">
        <f>ROUND(rekentabel!N88,2)</f>
        <v>34.54</v>
      </c>
      <c r="O89" s="57">
        <f>ROUND(rekentabel!O88,2)</f>
        <v>20.32</v>
      </c>
      <c r="P89" s="57">
        <f>ROUND(rekentabel!P88,2)</f>
        <v>46.04</v>
      </c>
      <c r="Q89" s="57">
        <f>ROUND(rekentabel!Q88,2)</f>
        <v>27.08</v>
      </c>
      <c r="R89" s="52">
        <f>ROUND(rekentabel!R88,2)</f>
        <v>7543</v>
      </c>
      <c r="S89" s="52">
        <f>ROUND(rekentabel!S88,2)</f>
        <v>4451</v>
      </c>
      <c r="T89" s="52">
        <f>ROUND(rekentabel!T88,2)</f>
        <v>628</v>
      </c>
      <c r="U89" s="52">
        <f>ROUND(rekentabel!U88,2)</f>
        <v>370</v>
      </c>
      <c r="V89" s="52">
        <f>ROUND(rekentabel!V88,2)</f>
        <v>786</v>
      </c>
      <c r="W89" s="52">
        <f>ROUND(rekentabel!W88,2)</f>
        <v>464</v>
      </c>
      <c r="X89" s="53"/>
      <c r="Y89" s="53"/>
    </row>
    <row r="90" spans="1:25">
      <c r="A90" s="50">
        <v>83</v>
      </c>
      <c r="B90" s="53">
        <f>ROUND(rekentabel!B89,2)</f>
        <v>29.06</v>
      </c>
      <c r="C90" s="53">
        <f>ROUND(rekentabel!C89,2)</f>
        <v>17.100000000000001</v>
      </c>
      <c r="D90" s="53"/>
      <c r="E90" s="53"/>
      <c r="F90" s="53">
        <f>ROUND(rekentabel!F89,2)</f>
        <v>17.440000000000001</v>
      </c>
      <c r="G90" s="53">
        <f>ROUND(rekentabel!G89,2)</f>
        <v>10.26</v>
      </c>
      <c r="H90" s="53">
        <f>ROUND(rekentabel!H89,2)</f>
        <v>23.25</v>
      </c>
      <c r="I90" s="53">
        <f>ROUND(rekentabel!I89,2)</f>
        <v>13.68</v>
      </c>
      <c r="J90" s="57">
        <f>ROUND(rekentabel!J89,2)</f>
        <v>58.12</v>
      </c>
      <c r="K90" s="57">
        <f>ROUND(rekentabel!K89,2)</f>
        <v>34.200000000000003</v>
      </c>
      <c r="L90" s="57"/>
      <c r="M90" s="57"/>
      <c r="N90" s="57">
        <f>ROUND(rekentabel!N89,2)</f>
        <v>34.880000000000003</v>
      </c>
      <c r="O90" s="57">
        <f>ROUND(rekentabel!O89,2)</f>
        <v>20.52</v>
      </c>
      <c r="P90" s="57">
        <f>ROUND(rekentabel!P89,2)</f>
        <v>46.5</v>
      </c>
      <c r="Q90" s="57">
        <f>ROUND(rekentabel!Q89,2)</f>
        <v>27.36</v>
      </c>
      <c r="R90" s="52">
        <f>ROUND(rekentabel!R89,2)</f>
        <v>7570</v>
      </c>
      <c r="S90" s="52">
        <f>ROUND(rekentabel!S89,2)</f>
        <v>4465</v>
      </c>
      <c r="T90" s="52">
        <f>ROUND(rekentabel!T89,2)</f>
        <v>630</v>
      </c>
      <c r="U90" s="52">
        <f>ROUND(rekentabel!U89,2)</f>
        <v>373</v>
      </c>
      <c r="V90" s="52">
        <f>ROUND(rekentabel!V89,2)</f>
        <v>787</v>
      </c>
      <c r="W90" s="52">
        <f>ROUND(rekentabel!W89,2)</f>
        <v>465</v>
      </c>
      <c r="X90" s="53"/>
      <c r="Y90" s="53"/>
    </row>
    <row r="91" spans="1:25">
      <c r="A91" s="50">
        <v>84</v>
      </c>
      <c r="B91" s="53">
        <f>ROUND(rekentabel!B90,2)</f>
        <v>29.35</v>
      </c>
      <c r="C91" s="53">
        <f>ROUND(rekentabel!C90,2)</f>
        <v>17.260000000000002</v>
      </c>
      <c r="D91" s="53"/>
      <c r="E91" s="53"/>
      <c r="F91" s="53">
        <f>ROUND(rekentabel!F90,2)</f>
        <v>17.61</v>
      </c>
      <c r="G91" s="53">
        <f>ROUND(rekentabel!G90,2)</f>
        <v>10.36</v>
      </c>
      <c r="H91" s="53">
        <f>ROUND(rekentabel!H90,2)</f>
        <v>23.48</v>
      </c>
      <c r="I91" s="53">
        <f>ROUND(rekentabel!I90,2)</f>
        <v>13.81</v>
      </c>
      <c r="J91" s="57">
        <f>ROUND(rekentabel!J90,2)</f>
        <v>58.7</v>
      </c>
      <c r="K91" s="57">
        <f>ROUND(rekentabel!K90,2)</f>
        <v>34.520000000000003</v>
      </c>
      <c r="L91" s="57"/>
      <c r="M91" s="57"/>
      <c r="N91" s="57">
        <f>ROUND(rekentabel!N90,2)</f>
        <v>35.22</v>
      </c>
      <c r="O91" s="57">
        <f>ROUND(rekentabel!O90,2)</f>
        <v>20.72</v>
      </c>
      <c r="P91" s="57">
        <f>ROUND(rekentabel!P90,2)</f>
        <v>46.96</v>
      </c>
      <c r="Q91" s="57">
        <f>ROUND(rekentabel!Q90,2)</f>
        <v>27.62</v>
      </c>
      <c r="R91" s="52">
        <f>ROUND(rekentabel!R90,2)</f>
        <v>7570</v>
      </c>
      <c r="S91" s="52">
        <f>ROUND(rekentabel!S90,2)</f>
        <v>4465</v>
      </c>
      <c r="T91" s="52">
        <f>ROUND(rekentabel!T90,2)</f>
        <v>630</v>
      </c>
      <c r="U91" s="52">
        <f>ROUND(rekentabel!U90,2)</f>
        <v>373</v>
      </c>
      <c r="V91" s="52">
        <f>ROUND(rekentabel!V90,2)</f>
        <v>788</v>
      </c>
      <c r="W91" s="52">
        <f>ROUND(rekentabel!W90,2)</f>
        <v>465</v>
      </c>
      <c r="X91" s="53"/>
      <c r="Y91" s="53"/>
    </row>
    <row r="92" spans="1:25">
      <c r="A92" s="50">
        <v>85</v>
      </c>
      <c r="B92" s="53">
        <f>ROUND(rekentabel!B91,2)</f>
        <v>29.63</v>
      </c>
      <c r="C92" s="53">
        <f>ROUND(rekentabel!C91,2)</f>
        <v>17.43</v>
      </c>
      <c r="D92" s="53"/>
      <c r="E92" s="53"/>
      <c r="F92" s="53">
        <f>ROUND(rekentabel!F91,2)</f>
        <v>17.78</v>
      </c>
      <c r="G92" s="53">
        <f>ROUND(rekentabel!G91,2)</f>
        <v>10.46</v>
      </c>
      <c r="H92" s="53">
        <f>ROUND(rekentabel!H91,2)</f>
        <v>23.7</v>
      </c>
      <c r="I92" s="53">
        <f>ROUND(rekentabel!I91,2)</f>
        <v>13.94</v>
      </c>
      <c r="J92" s="57">
        <f>ROUND(rekentabel!J91,2)</f>
        <v>59.26</v>
      </c>
      <c r="K92" s="57">
        <f>ROUND(rekentabel!K91,2)</f>
        <v>34.86</v>
      </c>
      <c r="L92" s="57"/>
      <c r="M92" s="57"/>
      <c r="N92" s="57">
        <f>ROUND(rekentabel!N91,2)</f>
        <v>35.56</v>
      </c>
      <c r="O92" s="57">
        <f>ROUND(rekentabel!O91,2)</f>
        <v>20.92</v>
      </c>
      <c r="P92" s="57">
        <f>ROUND(rekentabel!P91,2)</f>
        <v>47.4</v>
      </c>
      <c r="Q92" s="57">
        <f>ROUND(rekentabel!Q91,2)</f>
        <v>27.88</v>
      </c>
      <c r="R92" s="52">
        <f>ROUND(rekentabel!R91,2)</f>
        <v>7614</v>
      </c>
      <c r="S92" s="52">
        <f>ROUND(rekentabel!S91,2)</f>
        <v>4479</v>
      </c>
      <c r="T92" s="52">
        <f>ROUND(rekentabel!T91,2)</f>
        <v>634</v>
      </c>
      <c r="U92" s="52">
        <f>ROUND(rekentabel!U91,2)</f>
        <v>374</v>
      </c>
      <c r="V92" s="52">
        <f>ROUND(rekentabel!V91,2)</f>
        <v>793</v>
      </c>
      <c r="W92" s="52">
        <f>ROUND(rekentabel!W91,2)</f>
        <v>465</v>
      </c>
      <c r="X92" s="53"/>
      <c r="Y92" s="53"/>
    </row>
    <row r="93" spans="1:25">
      <c r="A93" s="50">
        <v>86</v>
      </c>
      <c r="B93" s="53">
        <f>ROUND(rekentabel!B92,2)</f>
        <v>29.92</v>
      </c>
      <c r="C93" s="53">
        <f>ROUND(rekentabel!C92,2)</f>
        <v>17.600000000000001</v>
      </c>
      <c r="D93" s="53"/>
      <c r="E93" s="53"/>
      <c r="F93" s="53">
        <f>ROUND(rekentabel!F92,2)</f>
        <v>17.95</v>
      </c>
      <c r="G93" s="53">
        <f>ROUND(rekentabel!G92,2)</f>
        <v>10.56</v>
      </c>
      <c r="H93" s="53">
        <f>ROUND(rekentabel!H92,2)</f>
        <v>23.94</v>
      </c>
      <c r="I93" s="53">
        <f>ROUND(rekentabel!I92,2)</f>
        <v>14.08</v>
      </c>
      <c r="J93" s="57">
        <f>ROUND(rekentabel!J92,2)</f>
        <v>59.84</v>
      </c>
      <c r="K93" s="57">
        <f>ROUND(rekentabel!K92,2)</f>
        <v>35.200000000000003</v>
      </c>
      <c r="L93" s="57"/>
      <c r="M93" s="57"/>
      <c r="N93" s="57">
        <f>ROUND(rekentabel!N92,2)</f>
        <v>35.9</v>
      </c>
      <c r="O93" s="57">
        <f>ROUND(rekentabel!O92,2)</f>
        <v>21.12</v>
      </c>
      <c r="P93" s="57">
        <f>ROUND(rekentabel!P92,2)</f>
        <v>47.88</v>
      </c>
      <c r="Q93" s="57">
        <f>ROUND(rekentabel!Q92,2)</f>
        <v>28.16</v>
      </c>
      <c r="R93" s="52">
        <f>ROUND(rekentabel!R92,2)</f>
        <v>7614</v>
      </c>
      <c r="S93" s="52">
        <f>ROUND(rekentabel!S92,2)</f>
        <v>4491</v>
      </c>
      <c r="T93" s="52">
        <f>ROUND(rekentabel!T92,2)</f>
        <v>634</v>
      </c>
      <c r="U93" s="52">
        <f>ROUND(rekentabel!U92,2)</f>
        <v>375</v>
      </c>
      <c r="V93" s="52">
        <f>ROUND(rekentabel!V92,2)</f>
        <v>794</v>
      </c>
      <c r="W93" s="52">
        <f>ROUND(rekentabel!W92,2)</f>
        <v>465</v>
      </c>
      <c r="X93" s="53"/>
      <c r="Y93" s="53"/>
    </row>
    <row r="94" spans="1:25">
      <c r="A94" s="50">
        <v>87</v>
      </c>
      <c r="B94" s="53">
        <f>ROUND(rekentabel!B93,2)</f>
        <v>30.21</v>
      </c>
      <c r="C94" s="53">
        <f>ROUND(rekentabel!C93,2)</f>
        <v>17.77</v>
      </c>
      <c r="D94" s="53"/>
      <c r="E94" s="53"/>
      <c r="F94" s="53">
        <f>ROUND(rekentabel!F93,2)</f>
        <v>18.13</v>
      </c>
      <c r="G94" s="53">
        <f>ROUND(rekentabel!G93,2)</f>
        <v>10.66</v>
      </c>
      <c r="H94" s="53">
        <f>ROUND(rekentabel!H93,2)</f>
        <v>24.17</v>
      </c>
      <c r="I94" s="53">
        <f>ROUND(rekentabel!I93,2)</f>
        <v>14.22</v>
      </c>
      <c r="J94" s="57">
        <f>ROUND(rekentabel!J93,2)</f>
        <v>60.42</v>
      </c>
      <c r="K94" s="57">
        <f>ROUND(rekentabel!K93,2)</f>
        <v>35.54</v>
      </c>
      <c r="L94" s="57"/>
      <c r="M94" s="57"/>
      <c r="N94" s="57">
        <f>ROUND(rekentabel!N93,2)</f>
        <v>36.26</v>
      </c>
      <c r="O94" s="57">
        <f>ROUND(rekentabel!O93,2)</f>
        <v>21.32</v>
      </c>
      <c r="P94" s="57">
        <f>ROUND(rekentabel!P93,2)</f>
        <v>48.34</v>
      </c>
      <c r="Q94" s="57">
        <f>ROUND(rekentabel!Q93,2)</f>
        <v>28.44</v>
      </c>
      <c r="R94" s="52">
        <f>ROUND(rekentabel!R93,2)</f>
        <v>7614</v>
      </c>
      <c r="S94" s="52">
        <f>ROUND(rekentabel!S93,2)</f>
        <v>4491</v>
      </c>
      <c r="T94" s="52">
        <f>ROUND(rekentabel!T93,2)</f>
        <v>634</v>
      </c>
      <c r="U94" s="52">
        <f>ROUND(rekentabel!U93,2)</f>
        <v>375</v>
      </c>
      <c r="V94" s="52">
        <f>ROUND(rekentabel!V93,2)</f>
        <v>794</v>
      </c>
      <c r="W94" s="52">
        <f>ROUND(rekentabel!W93,2)</f>
        <v>465</v>
      </c>
      <c r="X94" s="53"/>
      <c r="Y94" s="53"/>
    </row>
    <row r="95" spans="1:25">
      <c r="A95" s="50">
        <v>88</v>
      </c>
      <c r="B95" s="53">
        <f>ROUND(rekentabel!B94,2)</f>
        <v>30.49</v>
      </c>
      <c r="C95" s="53">
        <f>ROUND(rekentabel!C94,2)</f>
        <v>17.940000000000001</v>
      </c>
      <c r="D95" s="53"/>
      <c r="E95" s="53"/>
      <c r="F95" s="53">
        <f>ROUND(rekentabel!F94,2)</f>
        <v>18.29</v>
      </c>
      <c r="G95" s="53">
        <f>ROUND(rekentabel!G94,2)</f>
        <v>10.76</v>
      </c>
      <c r="H95" s="53">
        <f>ROUND(rekentabel!H94,2)</f>
        <v>24.39</v>
      </c>
      <c r="I95" s="53">
        <f>ROUND(rekentabel!I94,2)</f>
        <v>14.35</v>
      </c>
      <c r="J95" s="57">
        <f>ROUND(rekentabel!J94,2)</f>
        <v>60.98</v>
      </c>
      <c r="K95" s="57">
        <f>ROUND(rekentabel!K94,2)</f>
        <v>35.880000000000003</v>
      </c>
      <c r="L95" s="57"/>
      <c r="M95" s="57"/>
      <c r="N95" s="57">
        <f>ROUND(rekentabel!N94,2)</f>
        <v>36.58</v>
      </c>
      <c r="O95" s="57">
        <f>ROUND(rekentabel!O94,2)</f>
        <v>21.52</v>
      </c>
      <c r="P95" s="57">
        <f>ROUND(rekentabel!P94,2)</f>
        <v>48.78</v>
      </c>
      <c r="Q95" s="57">
        <f>ROUND(rekentabel!Q94,2)</f>
        <v>28.7</v>
      </c>
      <c r="R95" s="52">
        <f>ROUND(rekentabel!R94,2)</f>
        <v>7614</v>
      </c>
      <c r="S95" s="52">
        <f>ROUND(rekentabel!S94,2)</f>
        <v>4507</v>
      </c>
      <c r="T95" s="52">
        <f>ROUND(rekentabel!T94,2)</f>
        <v>634</v>
      </c>
      <c r="U95" s="52">
        <f>ROUND(rekentabel!U94,2)</f>
        <v>376</v>
      </c>
      <c r="V95" s="52">
        <f>ROUND(rekentabel!V94,2)</f>
        <v>797</v>
      </c>
      <c r="W95" s="52">
        <f>ROUND(rekentabel!W94,2)</f>
        <v>465</v>
      </c>
      <c r="X95" s="53"/>
      <c r="Y95" s="53"/>
    </row>
    <row r="96" spans="1:25">
      <c r="A96" s="50">
        <v>89</v>
      </c>
      <c r="B96" s="53">
        <f>ROUND(rekentabel!B95,2)</f>
        <v>30.78</v>
      </c>
      <c r="C96" s="53">
        <f>ROUND(rekentabel!C95,2)</f>
        <v>18.100000000000001</v>
      </c>
      <c r="D96" s="53"/>
      <c r="E96" s="53"/>
      <c r="F96" s="53">
        <f>ROUND(rekentabel!F95,2)</f>
        <v>18.47</v>
      </c>
      <c r="G96" s="53">
        <f>ROUND(rekentabel!G95,2)</f>
        <v>10.86</v>
      </c>
      <c r="H96" s="53">
        <f>ROUND(rekentabel!H95,2)</f>
        <v>24.62</v>
      </c>
      <c r="I96" s="53">
        <f>ROUND(rekentabel!I95,2)</f>
        <v>14.48</v>
      </c>
      <c r="J96" s="57">
        <f>ROUND(rekentabel!J95,2)</f>
        <v>61.56</v>
      </c>
      <c r="K96" s="57">
        <f>ROUND(rekentabel!K95,2)</f>
        <v>36.200000000000003</v>
      </c>
      <c r="L96" s="57"/>
      <c r="M96" s="57"/>
      <c r="N96" s="57">
        <f>ROUND(rekentabel!N95,2)</f>
        <v>36.94</v>
      </c>
      <c r="O96" s="57">
        <f>ROUND(rekentabel!O95,2)</f>
        <v>21.72</v>
      </c>
      <c r="P96" s="57">
        <f>ROUND(rekentabel!P95,2)</f>
        <v>49.24</v>
      </c>
      <c r="Q96" s="57">
        <f>ROUND(rekentabel!Q95,2)</f>
        <v>28.96</v>
      </c>
      <c r="R96" s="52">
        <f>ROUND(rekentabel!R95,2)</f>
        <v>7614</v>
      </c>
      <c r="S96" s="52">
        <f>ROUND(rekentabel!S95,2)</f>
        <v>4520</v>
      </c>
      <c r="T96" s="52">
        <f>ROUND(rekentabel!T95,2)</f>
        <v>634</v>
      </c>
      <c r="U96" s="52">
        <f>ROUND(rekentabel!U95,2)</f>
        <v>377</v>
      </c>
      <c r="V96" s="52">
        <f>ROUND(rekentabel!V95,2)</f>
        <v>797</v>
      </c>
      <c r="W96" s="52">
        <f>ROUND(rekentabel!W95,2)</f>
        <v>465</v>
      </c>
      <c r="X96" s="53"/>
      <c r="Y96" s="53"/>
    </row>
    <row r="97" spans="1:25">
      <c r="A97" s="50">
        <v>90</v>
      </c>
      <c r="B97" s="53">
        <f>ROUND(rekentabel!B96,2)</f>
        <v>31.06</v>
      </c>
      <c r="C97" s="53">
        <f>ROUND(rekentabel!C96,2)</f>
        <v>18.27</v>
      </c>
      <c r="D97" s="53"/>
      <c r="E97" s="53"/>
      <c r="F97" s="53">
        <f>ROUND(rekentabel!F96,2)</f>
        <v>18.64</v>
      </c>
      <c r="G97" s="53">
        <f>ROUND(rekentabel!G96,2)</f>
        <v>10.96</v>
      </c>
      <c r="H97" s="53">
        <f>ROUND(rekentabel!H96,2)</f>
        <v>24.85</v>
      </c>
      <c r="I97" s="53">
        <f>ROUND(rekentabel!I96,2)</f>
        <v>14.62</v>
      </c>
      <c r="J97" s="57">
        <f>ROUND(rekentabel!J96,2)</f>
        <v>62.12</v>
      </c>
      <c r="K97" s="57">
        <f>ROUND(rekentabel!K96,2)</f>
        <v>36.54</v>
      </c>
      <c r="L97" s="57"/>
      <c r="M97" s="57"/>
      <c r="N97" s="57">
        <f>ROUND(rekentabel!N96,2)</f>
        <v>37.28</v>
      </c>
      <c r="O97" s="57">
        <f>ROUND(rekentabel!O96,2)</f>
        <v>21.92</v>
      </c>
      <c r="P97" s="57">
        <f>ROUND(rekentabel!P96,2)</f>
        <v>49.7</v>
      </c>
      <c r="Q97" s="57">
        <f>ROUND(rekentabel!Q96,2)</f>
        <v>29.24</v>
      </c>
      <c r="R97" s="52">
        <f>ROUND(rekentabel!R96,2)</f>
        <v>7614</v>
      </c>
      <c r="S97" s="52">
        <f>ROUND(rekentabel!S96,2)</f>
        <v>4535</v>
      </c>
      <c r="T97" s="52">
        <f>ROUND(rekentabel!T96,2)</f>
        <v>634</v>
      </c>
      <c r="U97" s="52">
        <f>ROUND(rekentabel!U96,2)</f>
        <v>379</v>
      </c>
      <c r="V97" s="52">
        <f>ROUND(rekentabel!V96,2)</f>
        <v>797</v>
      </c>
      <c r="W97" s="52">
        <f>ROUND(rekentabel!W96,2)</f>
        <v>465</v>
      </c>
      <c r="X97" s="53"/>
      <c r="Y97" s="53"/>
    </row>
    <row r="98" spans="1:25">
      <c r="A98" s="50">
        <v>91</v>
      </c>
      <c r="B98" s="53">
        <f>ROUND(rekentabel!B97,2)</f>
        <v>31.35</v>
      </c>
      <c r="C98" s="53">
        <f>ROUND(rekentabel!C97,2)</f>
        <v>18.440000000000001</v>
      </c>
      <c r="D98" s="53"/>
      <c r="E98" s="53"/>
      <c r="F98" s="53">
        <f>ROUND(rekentabel!F97,2)</f>
        <v>18.809999999999999</v>
      </c>
      <c r="G98" s="53">
        <f>ROUND(rekentabel!G97,2)</f>
        <v>11.06</v>
      </c>
      <c r="H98" s="53">
        <f>ROUND(rekentabel!H97,2)</f>
        <v>25.08</v>
      </c>
      <c r="I98" s="53">
        <f>ROUND(rekentabel!I97,2)</f>
        <v>14.75</v>
      </c>
      <c r="J98" s="57">
        <f>ROUND(rekentabel!J97,2)</f>
        <v>62.7</v>
      </c>
      <c r="K98" s="57">
        <f>ROUND(rekentabel!K97,2)</f>
        <v>36.880000000000003</v>
      </c>
      <c r="L98" s="57"/>
      <c r="M98" s="57"/>
      <c r="N98" s="57">
        <f>ROUND(rekentabel!N97,2)</f>
        <v>37.619999999999997</v>
      </c>
      <c r="O98" s="57">
        <f>ROUND(rekentabel!O97,2)</f>
        <v>22.12</v>
      </c>
      <c r="P98" s="57">
        <f>ROUND(rekentabel!P97,2)</f>
        <v>50.16</v>
      </c>
      <c r="Q98" s="57">
        <f>ROUND(rekentabel!Q97,2)</f>
        <v>29.5</v>
      </c>
      <c r="R98" s="52">
        <f>ROUND(rekentabel!R97,2)</f>
        <v>0</v>
      </c>
      <c r="S98" s="52">
        <f>ROUND(rekentabel!S97,2)</f>
        <v>0</v>
      </c>
      <c r="T98" s="52">
        <f>ROUND(rekentabel!T97,2)</f>
        <v>0</v>
      </c>
      <c r="U98" s="52">
        <f>ROUND(rekentabel!U97,2)</f>
        <v>0</v>
      </c>
      <c r="V98" s="52">
        <f>ROUND(rekentabel!V97,2)</f>
        <v>0</v>
      </c>
      <c r="W98" s="52">
        <f>ROUND(rekentabel!W97,2)</f>
        <v>0</v>
      </c>
    </row>
    <row r="99" spans="1:25">
      <c r="A99" s="50">
        <v>92</v>
      </c>
      <c r="B99" s="53">
        <f>ROUND(rekentabel!B98,2)</f>
        <v>31.63</v>
      </c>
      <c r="C99" s="53">
        <f>ROUND(rekentabel!C98,2)</f>
        <v>18.61</v>
      </c>
      <c r="D99" s="53"/>
      <c r="E99" s="53"/>
      <c r="F99" s="53">
        <f>ROUND(rekentabel!F98,2)</f>
        <v>18.98</v>
      </c>
      <c r="G99" s="53">
        <f>ROUND(rekentabel!G98,2)</f>
        <v>11.17</v>
      </c>
      <c r="H99" s="53">
        <f>ROUND(rekentabel!H98,2)</f>
        <v>25.3</v>
      </c>
      <c r="I99" s="53">
        <f>ROUND(rekentabel!I98,2)</f>
        <v>14.89</v>
      </c>
      <c r="J99" s="57">
        <f>ROUND(rekentabel!J98,2)</f>
        <v>63.26</v>
      </c>
      <c r="K99" s="57">
        <f>ROUND(rekentabel!K98,2)</f>
        <v>37.22</v>
      </c>
      <c r="L99" s="57"/>
      <c r="M99" s="57"/>
      <c r="N99" s="57">
        <f>ROUND(rekentabel!N98,2)</f>
        <v>37.96</v>
      </c>
      <c r="O99" s="57">
        <f>ROUND(rekentabel!O98,2)</f>
        <v>22.34</v>
      </c>
      <c r="P99" s="57">
        <f>ROUND(rekentabel!P98,2)</f>
        <v>50.6</v>
      </c>
      <c r="Q99" s="57">
        <f>ROUND(rekentabel!Q98,2)</f>
        <v>29.78</v>
      </c>
      <c r="R99" s="52">
        <f>ROUND(rekentabel!R98,2)</f>
        <v>0</v>
      </c>
      <c r="S99" s="52">
        <f>ROUND(rekentabel!S98,2)</f>
        <v>0</v>
      </c>
      <c r="T99" s="52">
        <f>ROUND(rekentabel!T98,2)</f>
        <v>0</v>
      </c>
      <c r="U99" s="52">
        <f>ROUND(rekentabel!U98,2)</f>
        <v>0</v>
      </c>
      <c r="V99" s="52">
        <f>ROUND(rekentabel!V98,2)</f>
        <v>0</v>
      </c>
      <c r="W99" s="52">
        <f>ROUND(rekentabel!W98,2)</f>
        <v>0</v>
      </c>
    </row>
    <row r="100" spans="1:25">
      <c r="A100" s="50">
        <v>93</v>
      </c>
      <c r="B100" s="53">
        <f>ROUND(rekentabel!B99,2)</f>
        <v>31.92</v>
      </c>
      <c r="C100" s="53">
        <f>ROUND(rekentabel!C99,2)</f>
        <v>18.78</v>
      </c>
      <c r="D100" s="53"/>
      <c r="E100" s="53"/>
      <c r="F100" s="53">
        <f>ROUND(rekentabel!F99,2)</f>
        <v>19.149999999999999</v>
      </c>
      <c r="G100" s="53">
        <f>ROUND(rekentabel!G99,2)</f>
        <v>11.27</v>
      </c>
      <c r="H100" s="53">
        <f>ROUND(rekentabel!H99,2)</f>
        <v>25.54</v>
      </c>
      <c r="I100" s="53">
        <f>ROUND(rekentabel!I99,2)</f>
        <v>15.02</v>
      </c>
      <c r="J100" s="57">
        <f>ROUND(rekentabel!J99,2)</f>
        <v>63.84</v>
      </c>
      <c r="K100" s="57">
        <f>ROUND(rekentabel!K99,2)</f>
        <v>37.56</v>
      </c>
      <c r="L100" s="57"/>
      <c r="M100" s="57"/>
      <c r="N100" s="57">
        <f>ROUND(rekentabel!N99,2)</f>
        <v>38.299999999999997</v>
      </c>
      <c r="O100" s="57">
        <f>ROUND(rekentabel!O99,2)</f>
        <v>22.54</v>
      </c>
      <c r="P100" s="57">
        <f>ROUND(rekentabel!P99,2)</f>
        <v>51.08</v>
      </c>
      <c r="Q100" s="57">
        <f>ROUND(rekentabel!Q99,2)</f>
        <v>30.04</v>
      </c>
      <c r="R100" s="52">
        <f>ROUND(rekentabel!R99,2)</f>
        <v>0</v>
      </c>
      <c r="S100" s="52">
        <f>ROUND(rekentabel!S99,2)</f>
        <v>0</v>
      </c>
      <c r="T100" s="52">
        <f>ROUND(rekentabel!T99,2)</f>
        <v>0</v>
      </c>
      <c r="U100" s="52">
        <f>ROUND(rekentabel!U99,2)</f>
        <v>0</v>
      </c>
      <c r="V100" s="52">
        <f>ROUND(rekentabel!V99,2)</f>
        <v>0</v>
      </c>
      <c r="W100" s="52">
        <f>ROUND(rekentabel!W99,2)</f>
        <v>0</v>
      </c>
    </row>
    <row r="101" spans="1:25">
      <c r="A101" s="50">
        <v>94</v>
      </c>
      <c r="B101" s="53">
        <f>ROUND(rekentabel!B100,2)</f>
        <v>32.21</v>
      </c>
      <c r="C101" s="53">
        <f>ROUND(rekentabel!C100,2)</f>
        <v>18.940000000000001</v>
      </c>
      <c r="D101" s="53"/>
      <c r="E101" s="53"/>
      <c r="F101" s="53">
        <f>ROUND(rekentabel!F100,2)</f>
        <v>19.329999999999998</v>
      </c>
      <c r="G101" s="53">
        <f>ROUND(rekentabel!G100,2)</f>
        <v>11.36</v>
      </c>
      <c r="H101" s="53">
        <f>ROUND(rekentabel!H100,2)</f>
        <v>25.77</v>
      </c>
      <c r="I101" s="53">
        <f>ROUND(rekentabel!I100,2)</f>
        <v>15.15</v>
      </c>
      <c r="J101" s="57">
        <f>ROUND(rekentabel!J100,2)</f>
        <v>64.42</v>
      </c>
      <c r="K101" s="57">
        <f>ROUND(rekentabel!K100,2)</f>
        <v>37.880000000000003</v>
      </c>
      <c r="L101" s="57"/>
      <c r="M101" s="57"/>
      <c r="N101" s="57">
        <f>ROUND(rekentabel!N100,2)</f>
        <v>38.659999999999997</v>
      </c>
      <c r="O101" s="57">
        <f>ROUND(rekentabel!O100,2)</f>
        <v>22.72</v>
      </c>
      <c r="P101" s="57">
        <f>ROUND(rekentabel!P100,2)</f>
        <v>51.54</v>
      </c>
      <c r="Q101" s="57">
        <f>ROUND(rekentabel!Q100,2)</f>
        <v>30.3</v>
      </c>
      <c r="R101" s="52">
        <f>ROUND(rekentabel!R100,2)</f>
        <v>0</v>
      </c>
      <c r="S101" s="52">
        <f>ROUND(rekentabel!S100,2)</f>
        <v>0</v>
      </c>
      <c r="T101" s="52">
        <f>ROUND(rekentabel!T100,2)</f>
        <v>0</v>
      </c>
      <c r="U101" s="52">
        <f>ROUND(rekentabel!U100,2)</f>
        <v>0</v>
      </c>
      <c r="V101" s="52">
        <f>ROUND(rekentabel!V100,2)</f>
        <v>0</v>
      </c>
      <c r="W101" s="52">
        <f>ROUND(rekentabel!W100,2)</f>
        <v>0</v>
      </c>
    </row>
    <row r="102" spans="1:25">
      <c r="A102" s="50">
        <v>95</v>
      </c>
      <c r="B102" s="53">
        <f>ROUND(rekentabel!B101,2)</f>
        <v>32.49</v>
      </c>
      <c r="C102" s="53">
        <f>ROUND(rekentabel!C101,2)</f>
        <v>19.11</v>
      </c>
      <c r="D102" s="53"/>
      <c r="E102" s="53"/>
      <c r="F102" s="53">
        <f>ROUND(rekentabel!F101,2)</f>
        <v>19.489999999999998</v>
      </c>
      <c r="G102" s="53">
        <f>ROUND(rekentabel!G101,2)</f>
        <v>11.47</v>
      </c>
      <c r="H102" s="53">
        <f>ROUND(rekentabel!H101,2)</f>
        <v>25.99</v>
      </c>
      <c r="I102" s="53">
        <f>ROUND(rekentabel!I101,2)</f>
        <v>15.29</v>
      </c>
      <c r="J102" s="57">
        <f>ROUND(rekentabel!J101,2)</f>
        <v>64.98</v>
      </c>
      <c r="K102" s="57">
        <f>ROUND(rekentabel!K101,2)</f>
        <v>38.22</v>
      </c>
      <c r="L102" s="57"/>
      <c r="M102" s="57"/>
      <c r="N102" s="57">
        <f>ROUND(rekentabel!N101,2)</f>
        <v>38.979999999999997</v>
      </c>
      <c r="O102" s="57">
        <f>ROUND(rekentabel!O101,2)</f>
        <v>22.94</v>
      </c>
      <c r="P102" s="57">
        <f>ROUND(rekentabel!P101,2)</f>
        <v>51.98</v>
      </c>
      <c r="Q102" s="57">
        <f>ROUND(rekentabel!Q101,2)</f>
        <v>30.58</v>
      </c>
      <c r="R102" s="52">
        <f>ROUND(rekentabel!R101,2)</f>
        <v>0</v>
      </c>
      <c r="S102" s="52">
        <f>ROUND(rekentabel!S101,2)</f>
        <v>0</v>
      </c>
      <c r="T102" s="52">
        <f>ROUND(rekentabel!T101,2)</f>
        <v>0</v>
      </c>
      <c r="U102" s="52">
        <f>ROUND(rekentabel!U101,2)</f>
        <v>0</v>
      </c>
      <c r="V102" s="52">
        <f>ROUND(rekentabel!V101,2)</f>
        <v>0</v>
      </c>
      <c r="W102" s="52">
        <f>ROUND(rekentabel!W101,2)</f>
        <v>0</v>
      </c>
    </row>
    <row r="103" spans="1:25">
      <c r="A103" s="50">
        <v>96</v>
      </c>
      <c r="B103" s="53">
        <f>ROUND(rekentabel!B102,2)</f>
        <v>32.78</v>
      </c>
      <c r="C103" s="53">
        <f>ROUND(rekentabel!C102,2)</f>
        <v>19.28</v>
      </c>
      <c r="D103" s="53"/>
      <c r="E103" s="53"/>
      <c r="F103" s="53">
        <f>ROUND(rekentabel!F102,2)</f>
        <v>19.670000000000002</v>
      </c>
      <c r="G103" s="53">
        <f>ROUND(rekentabel!G102,2)</f>
        <v>11.57</v>
      </c>
      <c r="H103" s="53">
        <f>ROUND(rekentabel!H102,2)</f>
        <v>26.22</v>
      </c>
      <c r="I103" s="53">
        <f>ROUND(rekentabel!I102,2)</f>
        <v>15.42</v>
      </c>
      <c r="J103" s="57">
        <f>ROUND(rekentabel!J102,2)</f>
        <v>65.56</v>
      </c>
      <c r="K103" s="57">
        <f>ROUND(rekentabel!K102,2)</f>
        <v>38.56</v>
      </c>
      <c r="L103" s="57"/>
      <c r="M103" s="57"/>
      <c r="N103" s="57">
        <f>ROUND(rekentabel!N102,2)</f>
        <v>39.340000000000003</v>
      </c>
      <c r="O103" s="57">
        <f>ROUND(rekentabel!O102,2)</f>
        <v>23.14</v>
      </c>
      <c r="P103" s="57">
        <f>ROUND(rekentabel!P102,2)</f>
        <v>52.44</v>
      </c>
      <c r="Q103" s="57">
        <f>ROUND(rekentabel!Q102,2)</f>
        <v>30.84</v>
      </c>
      <c r="R103" s="52">
        <f>ROUND(rekentabel!R102,2)</f>
        <v>0</v>
      </c>
      <c r="S103" s="52">
        <f>ROUND(rekentabel!S102,2)</f>
        <v>0</v>
      </c>
      <c r="T103" s="52">
        <f>ROUND(rekentabel!T102,2)</f>
        <v>0</v>
      </c>
      <c r="U103" s="52">
        <f>ROUND(rekentabel!U102,2)</f>
        <v>0</v>
      </c>
      <c r="V103" s="52">
        <f>ROUND(rekentabel!V102,2)</f>
        <v>0</v>
      </c>
      <c r="W103" s="52">
        <f>ROUND(rekentabel!W102,2)</f>
        <v>0</v>
      </c>
    </row>
    <row r="104" spans="1:25">
      <c r="A104" s="50">
        <v>97</v>
      </c>
      <c r="B104" s="53">
        <f>ROUND(rekentabel!B103,2)</f>
        <v>33.06</v>
      </c>
      <c r="C104" s="53">
        <f>ROUND(rekentabel!C103,2)</f>
        <v>19.45</v>
      </c>
      <c r="D104" s="53"/>
      <c r="E104" s="53"/>
      <c r="F104" s="53">
        <f>ROUND(rekentabel!F103,2)</f>
        <v>19.84</v>
      </c>
      <c r="G104" s="53">
        <f>ROUND(rekentabel!G103,2)</f>
        <v>11.67</v>
      </c>
      <c r="H104" s="53">
        <f>ROUND(rekentabel!H103,2)</f>
        <v>26.45</v>
      </c>
      <c r="I104" s="53">
        <f>ROUND(rekentabel!I103,2)</f>
        <v>15.56</v>
      </c>
      <c r="J104" s="57">
        <f>ROUND(rekentabel!J103,2)</f>
        <v>66.12</v>
      </c>
      <c r="K104" s="57">
        <f>ROUND(rekentabel!K103,2)</f>
        <v>38.9</v>
      </c>
      <c r="L104" s="57"/>
      <c r="M104" s="57"/>
      <c r="N104" s="57">
        <f>ROUND(rekentabel!N103,2)</f>
        <v>39.68</v>
      </c>
      <c r="O104" s="57">
        <f>ROUND(rekentabel!O103,2)</f>
        <v>23.34</v>
      </c>
      <c r="P104" s="57">
        <f>ROUND(rekentabel!P103,2)</f>
        <v>52.9</v>
      </c>
      <c r="Q104" s="57">
        <f>ROUND(rekentabel!Q103,2)</f>
        <v>31.12</v>
      </c>
      <c r="R104" s="52">
        <f>ROUND(rekentabel!R103,2)</f>
        <v>0</v>
      </c>
      <c r="S104" s="52">
        <f>ROUND(rekentabel!S103,2)</f>
        <v>0</v>
      </c>
      <c r="T104" s="52">
        <f>ROUND(rekentabel!T103,2)</f>
        <v>0</v>
      </c>
      <c r="U104" s="52">
        <f>ROUND(rekentabel!U103,2)</f>
        <v>0</v>
      </c>
      <c r="V104" s="52">
        <f>ROUND(rekentabel!V103,2)</f>
        <v>0</v>
      </c>
      <c r="W104" s="52">
        <f>ROUND(rekentabel!W103,2)</f>
        <v>0</v>
      </c>
    </row>
    <row r="105" spans="1:25">
      <c r="A105" s="50">
        <v>98</v>
      </c>
      <c r="B105" s="53">
        <f>ROUND(rekentabel!B104,2)</f>
        <v>33.35</v>
      </c>
      <c r="C105" s="53">
        <f>ROUND(rekentabel!C104,2)</f>
        <v>19.62</v>
      </c>
      <c r="D105" s="53"/>
      <c r="E105" s="53"/>
      <c r="F105" s="53">
        <f>ROUND(rekentabel!F104,2)</f>
        <v>20.010000000000002</v>
      </c>
      <c r="G105" s="53">
        <f>ROUND(rekentabel!G104,2)</f>
        <v>11.77</v>
      </c>
      <c r="H105" s="53">
        <f>ROUND(rekentabel!H104,2)</f>
        <v>26.68</v>
      </c>
      <c r="I105" s="53">
        <f>ROUND(rekentabel!I104,2)</f>
        <v>15.7</v>
      </c>
      <c r="J105" s="57">
        <f>ROUND(rekentabel!J104,2)</f>
        <v>66.7</v>
      </c>
      <c r="K105" s="57">
        <f>ROUND(rekentabel!K104,2)</f>
        <v>39.24</v>
      </c>
      <c r="L105" s="57"/>
      <c r="M105" s="57"/>
      <c r="N105" s="57">
        <f>ROUND(rekentabel!N104,2)</f>
        <v>40.020000000000003</v>
      </c>
      <c r="O105" s="57">
        <f>ROUND(rekentabel!O104,2)</f>
        <v>23.54</v>
      </c>
      <c r="P105" s="57">
        <f>ROUND(rekentabel!P104,2)</f>
        <v>53.36</v>
      </c>
      <c r="Q105" s="57">
        <f>ROUND(rekentabel!Q104,2)</f>
        <v>31.4</v>
      </c>
      <c r="R105" s="52">
        <f>ROUND(rekentabel!R104,2)</f>
        <v>0</v>
      </c>
      <c r="S105" s="52">
        <f>ROUND(rekentabel!S104,2)</f>
        <v>0</v>
      </c>
      <c r="T105" s="52">
        <f>ROUND(rekentabel!T104,2)</f>
        <v>0</v>
      </c>
      <c r="U105" s="52">
        <f>ROUND(rekentabel!U104,2)</f>
        <v>0</v>
      </c>
      <c r="V105" s="52">
        <f>ROUND(rekentabel!V104,2)</f>
        <v>0</v>
      </c>
      <c r="W105" s="52">
        <f>ROUND(rekentabel!W104,2)</f>
        <v>0</v>
      </c>
    </row>
    <row r="106" spans="1:25">
      <c r="A106" s="50">
        <v>99</v>
      </c>
      <c r="B106" s="53">
        <f>ROUND(rekentabel!B105,2)</f>
        <v>33.630000000000003</v>
      </c>
      <c r="C106" s="53">
        <f>ROUND(rekentabel!C105,2)</f>
        <v>19.78</v>
      </c>
      <c r="D106" s="53"/>
      <c r="E106" s="53"/>
      <c r="F106" s="53">
        <f>ROUND(rekentabel!F105,2)</f>
        <v>20.18</v>
      </c>
      <c r="G106" s="53">
        <f>ROUND(rekentabel!G105,2)</f>
        <v>11.87</v>
      </c>
      <c r="H106" s="53">
        <f>ROUND(rekentabel!H105,2)</f>
        <v>26.9</v>
      </c>
      <c r="I106" s="53">
        <f>ROUND(rekentabel!I105,2)</f>
        <v>15.82</v>
      </c>
      <c r="J106" s="57">
        <f>ROUND(rekentabel!J105,2)</f>
        <v>67.260000000000005</v>
      </c>
      <c r="K106" s="57">
        <f>ROUND(rekentabel!K105,2)</f>
        <v>39.56</v>
      </c>
      <c r="L106" s="57"/>
      <c r="M106" s="57"/>
      <c r="N106" s="57">
        <f>ROUND(rekentabel!N105,2)</f>
        <v>40.36</v>
      </c>
      <c r="O106" s="57">
        <f>ROUND(rekentabel!O105,2)</f>
        <v>23.74</v>
      </c>
      <c r="P106" s="57">
        <f>ROUND(rekentabel!P105,2)</f>
        <v>53.8</v>
      </c>
      <c r="Q106" s="57">
        <f>ROUND(rekentabel!Q105,2)</f>
        <v>31.64</v>
      </c>
      <c r="R106" s="52">
        <f>ROUND(rekentabel!R105,2)</f>
        <v>0</v>
      </c>
      <c r="S106" s="52">
        <f>ROUND(rekentabel!S105,2)</f>
        <v>0</v>
      </c>
      <c r="T106" s="52">
        <f>ROUND(rekentabel!T105,2)</f>
        <v>0</v>
      </c>
      <c r="U106" s="52">
        <f>ROUND(rekentabel!U105,2)</f>
        <v>0</v>
      </c>
      <c r="V106" s="52">
        <f>ROUND(rekentabel!V105,2)</f>
        <v>0</v>
      </c>
      <c r="W106" s="52">
        <f>ROUND(rekentabel!W105,2)</f>
        <v>0</v>
      </c>
    </row>
    <row r="107" spans="1:25">
      <c r="A107" s="50">
        <v>100</v>
      </c>
      <c r="B107" s="53">
        <f>ROUND(rekentabel!B106,2)</f>
        <v>33.92</v>
      </c>
      <c r="C107" s="53">
        <f>ROUND(rekentabel!C106,2)</f>
        <v>19.95</v>
      </c>
      <c r="D107" s="53"/>
      <c r="E107" s="53"/>
      <c r="F107" s="53">
        <f>ROUND(rekentabel!F106,2)</f>
        <v>20.350000000000001</v>
      </c>
      <c r="G107" s="53">
        <f>ROUND(rekentabel!G106,2)</f>
        <v>11.97</v>
      </c>
      <c r="H107" s="53">
        <f>ROUND(rekentabel!H106,2)</f>
        <v>27.14</v>
      </c>
      <c r="I107" s="53">
        <f>ROUND(rekentabel!I106,2)</f>
        <v>15.96</v>
      </c>
      <c r="J107" s="57">
        <f>ROUND(rekentabel!J106,2)</f>
        <v>67.84</v>
      </c>
      <c r="K107" s="57">
        <f>ROUND(rekentabel!K106,2)</f>
        <v>39.9</v>
      </c>
      <c r="L107" s="57"/>
      <c r="M107" s="57"/>
      <c r="N107" s="57">
        <f>ROUND(rekentabel!N106,2)</f>
        <v>40.700000000000003</v>
      </c>
      <c r="O107" s="57">
        <f>ROUND(rekentabel!O106,2)</f>
        <v>23.94</v>
      </c>
      <c r="P107" s="57">
        <f>ROUND(rekentabel!P106,2)</f>
        <v>54.28</v>
      </c>
      <c r="Q107" s="57">
        <f>ROUND(rekentabel!Q106,2)</f>
        <v>31.92</v>
      </c>
      <c r="R107" s="52">
        <f>ROUND(rekentabel!R106,2)</f>
        <v>0</v>
      </c>
      <c r="S107" s="52">
        <f>ROUND(rekentabel!S106,2)</f>
        <v>0</v>
      </c>
      <c r="T107" s="52">
        <f>ROUND(rekentabel!T106,2)</f>
        <v>0</v>
      </c>
      <c r="U107" s="52">
        <f>ROUND(rekentabel!U106,2)</f>
        <v>0</v>
      </c>
      <c r="V107" s="52">
        <f>ROUND(rekentabel!V106,2)</f>
        <v>0</v>
      </c>
      <c r="W107" s="52">
        <f>ROUND(rekentabel!W106,2)</f>
        <v>0</v>
      </c>
    </row>
    <row r="108" spans="1:25">
      <c r="A108" s="50">
        <v>101</v>
      </c>
      <c r="B108" s="53">
        <f>ROUND(rekentabel!B107,2)</f>
        <v>34.15</v>
      </c>
      <c r="C108" s="53">
        <f>ROUND(rekentabel!C107,2)</f>
        <v>20.09</v>
      </c>
      <c r="D108" s="53"/>
      <c r="E108" s="53"/>
      <c r="F108" s="53">
        <f>ROUND(rekentabel!F107,2)</f>
        <v>20.49</v>
      </c>
      <c r="G108" s="53">
        <f>ROUND(rekentabel!G107,2)</f>
        <v>12.05</v>
      </c>
      <c r="H108" s="53">
        <f>ROUND(rekentabel!H107,2)</f>
        <v>27.32</v>
      </c>
      <c r="I108" s="53">
        <f>ROUND(rekentabel!I107,2)</f>
        <v>16.07</v>
      </c>
      <c r="J108" s="57">
        <f>ROUND(rekentabel!J107,2)</f>
        <v>68.3</v>
      </c>
      <c r="K108" s="57">
        <f>ROUND(rekentabel!K107,2)</f>
        <v>40.18</v>
      </c>
      <c r="L108" s="57"/>
      <c r="M108" s="57"/>
      <c r="N108" s="57">
        <f>ROUND(rekentabel!N107,2)</f>
        <v>40.98</v>
      </c>
      <c r="O108" s="57">
        <f>ROUND(rekentabel!O107,2)</f>
        <v>24.1</v>
      </c>
      <c r="P108" s="57">
        <f>ROUND(rekentabel!P107,2)</f>
        <v>54.64</v>
      </c>
      <c r="Q108" s="57">
        <f>ROUND(rekentabel!Q107,2)</f>
        <v>32.14</v>
      </c>
      <c r="R108" s="52">
        <f>ROUND(rekentabel!R107,2)</f>
        <v>0</v>
      </c>
      <c r="S108" s="52">
        <f>ROUND(rekentabel!S107,2)</f>
        <v>0</v>
      </c>
      <c r="T108" s="52">
        <f>ROUND(rekentabel!T107,2)</f>
        <v>0</v>
      </c>
      <c r="U108" s="52">
        <f>ROUND(rekentabel!U107,2)</f>
        <v>0</v>
      </c>
      <c r="V108" s="52">
        <f>ROUND(rekentabel!V107,2)</f>
        <v>0</v>
      </c>
      <c r="W108" s="52">
        <f>ROUND(rekentabel!W107,2)</f>
        <v>0</v>
      </c>
    </row>
    <row r="109" spans="1:25">
      <c r="A109" s="50">
        <v>102</v>
      </c>
      <c r="B109" s="53">
        <f>ROUND(rekentabel!B108,2)</f>
        <v>34.380000000000003</v>
      </c>
      <c r="C109" s="53">
        <f>ROUND(rekentabel!C108,2)</f>
        <v>20.22</v>
      </c>
      <c r="D109" s="53"/>
      <c r="E109" s="53"/>
      <c r="F109" s="53">
        <f>ROUND(rekentabel!F108,2)</f>
        <v>20.63</v>
      </c>
      <c r="G109" s="53">
        <f>ROUND(rekentabel!G108,2)</f>
        <v>12.13</v>
      </c>
      <c r="H109" s="53">
        <f>ROUND(rekentabel!H108,2)</f>
        <v>27.5</v>
      </c>
      <c r="I109" s="53">
        <f>ROUND(rekentabel!I108,2)</f>
        <v>16.18</v>
      </c>
      <c r="J109" s="57">
        <f>ROUND(rekentabel!J108,2)</f>
        <v>68.760000000000005</v>
      </c>
      <c r="K109" s="57">
        <f>ROUND(rekentabel!K108,2)</f>
        <v>40.44</v>
      </c>
      <c r="L109" s="57"/>
      <c r="M109" s="57"/>
      <c r="N109" s="57">
        <f>ROUND(rekentabel!N108,2)</f>
        <v>41.26</v>
      </c>
      <c r="O109" s="57">
        <f>ROUND(rekentabel!O108,2)</f>
        <v>24.26</v>
      </c>
      <c r="P109" s="57">
        <f>ROUND(rekentabel!P108,2)</f>
        <v>55</v>
      </c>
      <c r="Q109" s="57">
        <f>ROUND(rekentabel!Q108,2)</f>
        <v>32.36</v>
      </c>
      <c r="R109" s="52">
        <f>ROUND(rekentabel!R108,2)</f>
        <v>0</v>
      </c>
      <c r="S109" s="52">
        <f>ROUND(rekentabel!S108,2)</f>
        <v>0</v>
      </c>
      <c r="T109" s="52">
        <f>ROUND(rekentabel!T108,2)</f>
        <v>0</v>
      </c>
      <c r="U109" s="52">
        <f>ROUND(rekentabel!U108,2)</f>
        <v>0</v>
      </c>
      <c r="V109" s="52">
        <f>ROUND(rekentabel!V108,2)</f>
        <v>0</v>
      </c>
      <c r="W109" s="52">
        <f>ROUND(rekentabel!W108,2)</f>
        <v>0</v>
      </c>
    </row>
    <row r="110" spans="1:25">
      <c r="A110" s="50">
        <v>103</v>
      </c>
      <c r="B110" s="53">
        <f>ROUND(rekentabel!B109,2)</f>
        <v>34.61</v>
      </c>
      <c r="C110" s="53">
        <f>ROUND(rekentabel!C109,2)</f>
        <v>20.36</v>
      </c>
      <c r="D110" s="53"/>
      <c r="E110" s="53"/>
      <c r="F110" s="53">
        <f>ROUND(rekentabel!F109,2)</f>
        <v>20.77</v>
      </c>
      <c r="G110" s="53">
        <f>ROUND(rekentabel!G109,2)</f>
        <v>12.22</v>
      </c>
      <c r="H110" s="53">
        <f>ROUND(rekentabel!H109,2)</f>
        <v>27.69</v>
      </c>
      <c r="I110" s="53">
        <f>ROUND(rekentabel!I109,2)</f>
        <v>16.29</v>
      </c>
      <c r="J110" s="57">
        <f>ROUND(rekentabel!J109,2)</f>
        <v>69.22</v>
      </c>
      <c r="K110" s="57">
        <f>ROUND(rekentabel!K109,2)</f>
        <v>40.72</v>
      </c>
      <c r="L110" s="57"/>
      <c r="M110" s="57"/>
      <c r="N110" s="57">
        <f>ROUND(rekentabel!N109,2)</f>
        <v>41.54</v>
      </c>
      <c r="O110" s="57">
        <f>ROUND(rekentabel!O109,2)</f>
        <v>24.44</v>
      </c>
      <c r="P110" s="57">
        <f>ROUND(rekentabel!P109,2)</f>
        <v>55.38</v>
      </c>
      <c r="Q110" s="57">
        <f>ROUND(rekentabel!Q109,2)</f>
        <v>32.58</v>
      </c>
      <c r="R110" s="52">
        <f>ROUND(rekentabel!R109,2)</f>
        <v>0</v>
      </c>
      <c r="S110" s="52">
        <f>ROUND(rekentabel!S109,2)</f>
        <v>0</v>
      </c>
      <c r="T110" s="52">
        <f>ROUND(rekentabel!T109,2)</f>
        <v>0</v>
      </c>
      <c r="U110" s="52">
        <f>ROUND(rekentabel!U109,2)</f>
        <v>0</v>
      </c>
      <c r="V110" s="52">
        <f>ROUND(rekentabel!V109,2)</f>
        <v>0</v>
      </c>
      <c r="W110" s="52">
        <f>ROUND(rekentabel!W109,2)</f>
        <v>0</v>
      </c>
    </row>
    <row r="111" spans="1:25">
      <c r="A111" s="50">
        <v>104</v>
      </c>
      <c r="B111" s="53">
        <f>ROUND(rekentabel!B110,2)</f>
        <v>34.840000000000003</v>
      </c>
      <c r="C111" s="53">
        <f>ROUND(rekentabel!C110,2)</f>
        <v>20.49</v>
      </c>
      <c r="D111" s="53"/>
      <c r="E111" s="53"/>
      <c r="F111" s="53">
        <f>ROUND(rekentabel!F110,2)</f>
        <v>20.9</v>
      </c>
      <c r="G111" s="53">
        <f>ROUND(rekentabel!G110,2)</f>
        <v>12.29</v>
      </c>
      <c r="H111" s="53">
        <f>ROUND(rekentabel!H110,2)</f>
        <v>27.87</v>
      </c>
      <c r="I111" s="53">
        <f>ROUND(rekentabel!I110,2)</f>
        <v>16.39</v>
      </c>
      <c r="J111" s="57">
        <f>ROUND(rekentabel!J110,2)</f>
        <v>69.680000000000007</v>
      </c>
      <c r="K111" s="57">
        <f>ROUND(rekentabel!K110,2)</f>
        <v>40.98</v>
      </c>
      <c r="L111" s="57"/>
      <c r="M111" s="57"/>
      <c r="N111" s="57">
        <f>ROUND(rekentabel!N110,2)</f>
        <v>41.8</v>
      </c>
      <c r="O111" s="57">
        <f>ROUND(rekentabel!O110,2)</f>
        <v>24.58</v>
      </c>
      <c r="P111" s="57">
        <f>ROUND(rekentabel!P110,2)</f>
        <v>55.74</v>
      </c>
      <c r="Q111" s="57">
        <f>ROUND(rekentabel!Q110,2)</f>
        <v>32.78</v>
      </c>
      <c r="R111" s="52">
        <f>ROUND(rekentabel!R110,2)</f>
        <v>0</v>
      </c>
      <c r="S111" s="52">
        <f>ROUND(rekentabel!S110,2)</f>
        <v>0</v>
      </c>
      <c r="T111" s="52">
        <f>ROUND(rekentabel!T110,2)</f>
        <v>0</v>
      </c>
      <c r="U111" s="52">
        <f>ROUND(rekentabel!U110,2)</f>
        <v>0</v>
      </c>
      <c r="V111" s="52">
        <f>ROUND(rekentabel!V110,2)</f>
        <v>0</v>
      </c>
      <c r="W111" s="52">
        <f>ROUND(rekentabel!W110,2)</f>
        <v>0</v>
      </c>
    </row>
    <row r="112" spans="1:25">
      <c r="A112" s="50">
        <v>105</v>
      </c>
      <c r="B112" s="53">
        <f>ROUND(rekentabel!B111,2)</f>
        <v>35.07</v>
      </c>
      <c r="C112" s="53">
        <f>ROUND(rekentabel!C111,2)</f>
        <v>20.63</v>
      </c>
      <c r="D112" s="53"/>
      <c r="E112" s="53"/>
      <c r="F112" s="53">
        <f>ROUND(rekentabel!F111,2)</f>
        <v>21.04</v>
      </c>
      <c r="G112" s="53">
        <f>ROUND(rekentabel!G111,2)</f>
        <v>12.38</v>
      </c>
      <c r="H112" s="53">
        <f>ROUND(rekentabel!H111,2)</f>
        <v>28.06</v>
      </c>
      <c r="I112" s="53">
        <f>ROUND(rekentabel!I111,2)</f>
        <v>16.5</v>
      </c>
      <c r="J112" s="57">
        <f>ROUND(rekentabel!J111,2)</f>
        <v>70.14</v>
      </c>
      <c r="K112" s="57">
        <f>ROUND(rekentabel!K111,2)</f>
        <v>41.26</v>
      </c>
      <c r="L112" s="57"/>
      <c r="M112" s="57"/>
      <c r="N112" s="57">
        <f>ROUND(rekentabel!N111,2)</f>
        <v>42.08</v>
      </c>
      <c r="O112" s="57">
        <f>ROUND(rekentabel!O111,2)</f>
        <v>24.76</v>
      </c>
      <c r="P112" s="57">
        <f>ROUND(rekentabel!P111,2)</f>
        <v>56.12</v>
      </c>
      <c r="Q112" s="57">
        <f>ROUND(rekentabel!Q111,2)</f>
        <v>33</v>
      </c>
      <c r="R112" s="52">
        <f>ROUND(rekentabel!R111,2)</f>
        <v>0</v>
      </c>
      <c r="S112" s="52">
        <f>ROUND(rekentabel!S111,2)</f>
        <v>0</v>
      </c>
      <c r="T112" s="52">
        <f>ROUND(rekentabel!T111,2)</f>
        <v>0</v>
      </c>
      <c r="U112" s="52">
        <f>ROUND(rekentabel!U111,2)</f>
        <v>0</v>
      </c>
      <c r="V112" s="52">
        <f>ROUND(rekentabel!V111,2)</f>
        <v>0</v>
      </c>
      <c r="W112" s="52">
        <f>ROUND(rekentabel!W111,2)</f>
        <v>0</v>
      </c>
    </row>
    <row r="113" spans="1:23">
      <c r="A113" s="50">
        <v>106</v>
      </c>
      <c r="B113" s="53">
        <f>ROUND(rekentabel!B112,2)</f>
        <v>35.299999999999997</v>
      </c>
      <c r="C113" s="53">
        <f>ROUND(rekentabel!C112,2)</f>
        <v>20.76</v>
      </c>
      <c r="D113" s="53"/>
      <c r="E113" s="53"/>
      <c r="F113" s="53">
        <f>ROUND(rekentabel!F112,2)</f>
        <v>21.18</v>
      </c>
      <c r="G113" s="53">
        <f>ROUND(rekentabel!G112,2)</f>
        <v>12.46</v>
      </c>
      <c r="H113" s="53">
        <f>ROUND(rekentabel!H112,2)</f>
        <v>28.24</v>
      </c>
      <c r="I113" s="53">
        <f>ROUND(rekentabel!I112,2)</f>
        <v>16.61</v>
      </c>
      <c r="J113" s="57">
        <f>ROUND(rekentabel!J112,2)</f>
        <v>70.599999999999994</v>
      </c>
      <c r="K113" s="57">
        <f>ROUND(rekentabel!K112,2)</f>
        <v>41.52</v>
      </c>
      <c r="L113" s="57"/>
      <c r="M113" s="57"/>
      <c r="N113" s="57">
        <f>ROUND(rekentabel!N112,2)</f>
        <v>42.36</v>
      </c>
      <c r="O113" s="57">
        <f>ROUND(rekentabel!O112,2)</f>
        <v>24.92</v>
      </c>
      <c r="P113" s="57">
        <f>ROUND(rekentabel!P112,2)</f>
        <v>56.48</v>
      </c>
      <c r="Q113" s="57">
        <f>ROUND(rekentabel!Q112,2)</f>
        <v>33.22</v>
      </c>
      <c r="R113" s="52">
        <f>ROUND(rekentabel!R112,2)</f>
        <v>0</v>
      </c>
      <c r="S113" s="52">
        <f>ROUND(rekentabel!S112,2)</f>
        <v>0</v>
      </c>
      <c r="T113" s="52">
        <f>ROUND(rekentabel!T112,2)</f>
        <v>0</v>
      </c>
      <c r="U113" s="52">
        <f>ROUND(rekentabel!U112,2)</f>
        <v>0</v>
      </c>
      <c r="V113" s="52">
        <f>ROUND(rekentabel!V112,2)</f>
        <v>0</v>
      </c>
      <c r="W113" s="52">
        <f>ROUND(rekentabel!W112,2)</f>
        <v>0</v>
      </c>
    </row>
    <row r="114" spans="1:23">
      <c r="A114" s="50">
        <v>107</v>
      </c>
      <c r="B114" s="53">
        <f>ROUND(rekentabel!B113,2)</f>
        <v>35.53</v>
      </c>
      <c r="C114" s="53">
        <f>ROUND(rekentabel!C113,2)</f>
        <v>20.9</v>
      </c>
      <c r="D114" s="53"/>
      <c r="E114" s="53"/>
      <c r="F114" s="53">
        <f>ROUND(rekentabel!F113,2)</f>
        <v>21.32</v>
      </c>
      <c r="G114" s="53">
        <f>ROUND(rekentabel!G113,2)</f>
        <v>12.54</v>
      </c>
      <c r="H114" s="53">
        <f>ROUND(rekentabel!H113,2)</f>
        <v>28.42</v>
      </c>
      <c r="I114" s="53">
        <f>ROUND(rekentabel!I113,2)</f>
        <v>16.72</v>
      </c>
      <c r="J114" s="57">
        <f>ROUND(rekentabel!J113,2)</f>
        <v>71.06</v>
      </c>
      <c r="K114" s="57">
        <f>ROUND(rekentabel!K113,2)</f>
        <v>41.8</v>
      </c>
      <c r="L114" s="57"/>
      <c r="M114" s="57"/>
      <c r="N114" s="57">
        <f>ROUND(rekentabel!N113,2)</f>
        <v>42.64</v>
      </c>
      <c r="O114" s="57">
        <f>ROUND(rekentabel!O113,2)</f>
        <v>25.08</v>
      </c>
      <c r="P114" s="57">
        <f>ROUND(rekentabel!P113,2)</f>
        <v>56.84</v>
      </c>
      <c r="Q114" s="57">
        <f>ROUND(rekentabel!Q113,2)</f>
        <v>33.44</v>
      </c>
      <c r="R114" s="52">
        <f>ROUND(rekentabel!R113,2)</f>
        <v>0</v>
      </c>
      <c r="S114" s="52">
        <f>ROUND(rekentabel!S113,2)</f>
        <v>0</v>
      </c>
      <c r="T114" s="52">
        <f>ROUND(rekentabel!T113,2)</f>
        <v>0</v>
      </c>
      <c r="U114" s="52">
        <f>ROUND(rekentabel!U113,2)</f>
        <v>0</v>
      </c>
      <c r="V114" s="52">
        <f>ROUND(rekentabel!V113,2)</f>
        <v>0</v>
      </c>
      <c r="W114" s="52">
        <f>ROUND(rekentabel!W113,2)</f>
        <v>0</v>
      </c>
    </row>
    <row r="115" spans="1:23">
      <c r="A115" s="50">
        <v>108</v>
      </c>
      <c r="B115" s="53">
        <f>ROUND(rekentabel!B114,2)</f>
        <v>35.76</v>
      </c>
      <c r="C115" s="53">
        <f>ROUND(rekentabel!C114,2)</f>
        <v>21.03</v>
      </c>
      <c r="D115" s="53"/>
      <c r="E115" s="53"/>
      <c r="F115" s="53">
        <f>ROUND(rekentabel!F114,2)</f>
        <v>21.46</v>
      </c>
      <c r="G115" s="53">
        <f>ROUND(rekentabel!G114,2)</f>
        <v>12.62</v>
      </c>
      <c r="H115" s="53">
        <f>ROUND(rekentabel!H114,2)</f>
        <v>28.61</v>
      </c>
      <c r="I115" s="53">
        <f>ROUND(rekentabel!I114,2)</f>
        <v>16.82</v>
      </c>
      <c r="J115" s="57">
        <f>ROUND(rekentabel!J114,2)</f>
        <v>71.52</v>
      </c>
      <c r="K115" s="57">
        <f>ROUND(rekentabel!K114,2)</f>
        <v>42.06</v>
      </c>
      <c r="L115" s="57"/>
      <c r="M115" s="57"/>
      <c r="N115" s="57">
        <f>ROUND(rekentabel!N114,2)</f>
        <v>42.92</v>
      </c>
      <c r="O115" s="57">
        <f>ROUND(rekentabel!O114,2)</f>
        <v>25.24</v>
      </c>
      <c r="P115" s="57">
        <f>ROUND(rekentabel!P114,2)</f>
        <v>57.22</v>
      </c>
      <c r="Q115" s="57">
        <f>ROUND(rekentabel!Q114,2)</f>
        <v>33.64</v>
      </c>
      <c r="R115" s="52">
        <f>ROUND(rekentabel!R114,2)</f>
        <v>0</v>
      </c>
      <c r="S115" s="52">
        <f>ROUND(rekentabel!S114,2)</f>
        <v>0</v>
      </c>
      <c r="T115" s="52">
        <f>ROUND(rekentabel!T114,2)</f>
        <v>0</v>
      </c>
      <c r="U115" s="52">
        <f>ROUND(rekentabel!U114,2)</f>
        <v>0</v>
      </c>
      <c r="V115" s="52">
        <f>ROUND(rekentabel!V114,2)</f>
        <v>0</v>
      </c>
      <c r="W115" s="52">
        <f>ROUND(rekentabel!W114,2)</f>
        <v>0</v>
      </c>
    </row>
    <row r="116" spans="1:23">
      <c r="A116" s="50">
        <v>109</v>
      </c>
      <c r="B116" s="53">
        <f>ROUND(rekentabel!B115,2)</f>
        <v>35.99</v>
      </c>
      <c r="C116" s="53">
        <f>ROUND(rekentabel!C115,2)</f>
        <v>21.17</v>
      </c>
      <c r="D116" s="53"/>
      <c r="E116" s="53"/>
      <c r="F116" s="53">
        <f>ROUND(rekentabel!F115,2)</f>
        <v>21.59</v>
      </c>
      <c r="G116" s="53">
        <f>ROUND(rekentabel!G115,2)</f>
        <v>12.7</v>
      </c>
      <c r="H116" s="53">
        <f>ROUND(rekentabel!H115,2)</f>
        <v>28.79</v>
      </c>
      <c r="I116" s="53">
        <f>ROUND(rekentabel!I115,2)</f>
        <v>16.940000000000001</v>
      </c>
      <c r="J116" s="57">
        <f>ROUND(rekentabel!J115,2)</f>
        <v>71.98</v>
      </c>
      <c r="K116" s="57">
        <f>ROUND(rekentabel!K115,2)</f>
        <v>42.34</v>
      </c>
      <c r="L116" s="57"/>
      <c r="M116" s="57"/>
      <c r="N116" s="57">
        <f>ROUND(rekentabel!N115,2)</f>
        <v>43.18</v>
      </c>
      <c r="O116" s="57">
        <f>ROUND(rekentabel!O115,2)</f>
        <v>25.4</v>
      </c>
      <c r="P116" s="57">
        <f>ROUND(rekentabel!P115,2)</f>
        <v>57.58</v>
      </c>
      <c r="Q116" s="57">
        <f>ROUND(rekentabel!Q115,2)</f>
        <v>33.880000000000003</v>
      </c>
      <c r="R116" s="52">
        <f>ROUND(rekentabel!R115,2)</f>
        <v>0</v>
      </c>
      <c r="S116" s="52">
        <f>ROUND(rekentabel!S115,2)</f>
        <v>0</v>
      </c>
      <c r="T116" s="52">
        <f>ROUND(rekentabel!T115,2)</f>
        <v>0</v>
      </c>
      <c r="U116" s="52">
        <f>ROUND(rekentabel!U115,2)</f>
        <v>0</v>
      </c>
      <c r="V116" s="52">
        <f>ROUND(rekentabel!V115,2)</f>
        <v>0</v>
      </c>
      <c r="W116" s="52">
        <f>ROUND(rekentabel!W115,2)</f>
        <v>0</v>
      </c>
    </row>
    <row r="117" spans="1:23">
      <c r="A117" s="50">
        <v>110</v>
      </c>
      <c r="B117" s="53">
        <f>ROUND(rekentabel!B116,2)</f>
        <v>36.22</v>
      </c>
      <c r="C117" s="53">
        <f>ROUND(rekentabel!C116,2)</f>
        <v>21.3</v>
      </c>
      <c r="D117" s="53"/>
      <c r="E117" s="53"/>
      <c r="F117" s="53">
        <f>ROUND(rekentabel!F116,2)</f>
        <v>21.73</v>
      </c>
      <c r="G117" s="53">
        <f>ROUND(rekentabel!G116,2)</f>
        <v>12.78</v>
      </c>
      <c r="H117" s="53">
        <f>ROUND(rekentabel!H116,2)</f>
        <v>28.98</v>
      </c>
      <c r="I117" s="53">
        <f>ROUND(rekentabel!I116,2)</f>
        <v>17.04</v>
      </c>
      <c r="J117" s="57">
        <f>ROUND(rekentabel!J116,2)</f>
        <v>72.44</v>
      </c>
      <c r="K117" s="57">
        <f>ROUND(rekentabel!K116,2)</f>
        <v>42.6</v>
      </c>
      <c r="L117" s="57"/>
      <c r="M117" s="57"/>
      <c r="N117" s="57">
        <f>ROUND(rekentabel!N116,2)</f>
        <v>43.46</v>
      </c>
      <c r="O117" s="57">
        <f>ROUND(rekentabel!O116,2)</f>
        <v>25.56</v>
      </c>
      <c r="P117" s="57">
        <f>ROUND(rekentabel!P116,2)</f>
        <v>57.96</v>
      </c>
      <c r="Q117" s="57">
        <f>ROUND(rekentabel!Q116,2)</f>
        <v>34.08</v>
      </c>
      <c r="R117" s="52">
        <f>ROUND(rekentabel!R116,2)</f>
        <v>0</v>
      </c>
      <c r="S117" s="52">
        <f>ROUND(rekentabel!S116,2)</f>
        <v>0</v>
      </c>
      <c r="T117" s="52">
        <f>ROUND(rekentabel!T116,2)</f>
        <v>0</v>
      </c>
      <c r="U117" s="52">
        <f>ROUND(rekentabel!U116,2)</f>
        <v>0</v>
      </c>
      <c r="V117" s="52">
        <f>ROUND(rekentabel!V116,2)</f>
        <v>0</v>
      </c>
      <c r="W117" s="52">
        <f>ROUND(rekentabel!W116,2)</f>
        <v>0</v>
      </c>
    </row>
    <row r="118" spans="1:23">
      <c r="A118" s="50">
        <v>111</v>
      </c>
      <c r="B118" s="53">
        <f>ROUND(rekentabel!B117,2)</f>
        <v>36.450000000000003</v>
      </c>
      <c r="C118" s="53">
        <f>ROUND(rekentabel!C117,2)</f>
        <v>21.44</v>
      </c>
      <c r="D118" s="53"/>
      <c r="E118" s="53"/>
      <c r="F118" s="53">
        <f>ROUND(rekentabel!F117,2)</f>
        <v>21.87</v>
      </c>
      <c r="G118" s="53">
        <f>ROUND(rekentabel!G117,2)</f>
        <v>12.86</v>
      </c>
      <c r="H118" s="53">
        <f>ROUND(rekentabel!H117,2)</f>
        <v>29.16</v>
      </c>
      <c r="I118" s="53">
        <f>ROUND(rekentabel!I117,2)</f>
        <v>17.149999999999999</v>
      </c>
      <c r="J118" s="57">
        <f>ROUND(rekentabel!J117,2)</f>
        <v>72.900000000000006</v>
      </c>
      <c r="K118" s="57">
        <f>ROUND(rekentabel!K117,2)</f>
        <v>42.88</v>
      </c>
      <c r="L118" s="57"/>
      <c r="M118" s="57"/>
      <c r="N118" s="57">
        <f>ROUND(rekentabel!N117,2)</f>
        <v>43.74</v>
      </c>
      <c r="O118" s="57">
        <f>ROUND(rekentabel!O117,2)</f>
        <v>25.72</v>
      </c>
      <c r="P118" s="57">
        <f>ROUND(rekentabel!P117,2)</f>
        <v>58.32</v>
      </c>
      <c r="Q118" s="57">
        <f>ROUND(rekentabel!Q117,2)</f>
        <v>34.299999999999997</v>
      </c>
      <c r="R118" s="52">
        <f>ROUND(rekentabel!R117,2)</f>
        <v>0</v>
      </c>
      <c r="S118" s="52">
        <f>ROUND(rekentabel!S117,2)</f>
        <v>0</v>
      </c>
      <c r="T118" s="52">
        <f>ROUND(rekentabel!T117,2)</f>
        <v>0</v>
      </c>
      <c r="U118" s="52">
        <f>ROUND(rekentabel!U117,2)</f>
        <v>0</v>
      </c>
      <c r="V118" s="52">
        <f>ROUND(rekentabel!V117,2)</f>
        <v>0</v>
      </c>
      <c r="W118" s="52">
        <f>ROUND(rekentabel!W117,2)</f>
        <v>0</v>
      </c>
    </row>
    <row r="119" spans="1:23">
      <c r="A119" s="50">
        <v>112</v>
      </c>
      <c r="B119" s="53">
        <f>ROUND(rekentabel!B118,2)</f>
        <v>36.68</v>
      </c>
      <c r="C119" s="53">
        <f>ROUND(rekentabel!C118,2)</f>
        <v>21.57</v>
      </c>
      <c r="D119" s="53"/>
      <c r="E119" s="53"/>
      <c r="F119" s="53">
        <f>ROUND(rekentabel!F118,2)</f>
        <v>22.01</v>
      </c>
      <c r="G119" s="53">
        <f>ROUND(rekentabel!G118,2)</f>
        <v>12.94</v>
      </c>
      <c r="H119" s="53">
        <f>ROUND(rekentabel!H118,2)</f>
        <v>29.34</v>
      </c>
      <c r="I119" s="53">
        <f>ROUND(rekentabel!I118,2)</f>
        <v>17.260000000000002</v>
      </c>
      <c r="J119" s="57">
        <f>ROUND(rekentabel!J118,2)</f>
        <v>73.36</v>
      </c>
      <c r="K119" s="57">
        <f>ROUND(rekentabel!K118,2)</f>
        <v>43.14</v>
      </c>
      <c r="L119" s="57"/>
      <c r="M119" s="57"/>
      <c r="N119" s="57">
        <f>ROUND(rekentabel!N118,2)</f>
        <v>44.02</v>
      </c>
      <c r="O119" s="57">
        <f>ROUND(rekentabel!O118,2)</f>
        <v>25.88</v>
      </c>
      <c r="P119" s="57">
        <f>ROUND(rekentabel!P118,2)</f>
        <v>58.68</v>
      </c>
      <c r="Q119" s="57">
        <f>ROUND(rekentabel!Q118,2)</f>
        <v>34.520000000000003</v>
      </c>
      <c r="R119" s="52">
        <f>ROUND(rekentabel!R118,2)</f>
        <v>0</v>
      </c>
      <c r="S119" s="52">
        <f>ROUND(rekentabel!S118,2)</f>
        <v>0</v>
      </c>
      <c r="T119" s="52">
        <f>ROUND(rekentabel!T118,2)</f>
        <v>0</v>
      </c>
      <c r="U119" s="52">
        <f>ROUND(rekentabel!U118,2)</f>
        <v>0</v>
      </c>
      <c r="V119" s="52">
        <f>ROUND(rekentabel!V118,2)</f>
        <v>0</v>
      </c>
      <c r="W119" s="52">
        <f>ROUND(rekentabel!W118,2)</f>
        <v>0</v>
      </c>
    </row>
    <row r="120" spans="1:23">
      <c r="A120" s="50">
        <v>113</v>
      </c>
      <c r="B120" s="53">
        <f>ROUND(rekentabel!B119,2)</f>
        <v>36.909999999999997</v>
      </c>
      <c r="C120" s="53">
        <f>ROUND(rekentabel!C119,2)</f>
        <v>21.71</v>
      </c>
      <c r="D120" s="53"/>
      <c r="E120" s="53"/>
      <c r="F120" s="53">
        <f>ROUND(rekentabel!F119,2)</f>
        <v>22.15</v>
      </c>
      <c r="G120" s="53">
        <f>ROUND(rekentabel!G119,2)</f>
        <v>13.03</v>
      </c>
      <c r="H120" s="53">
        <f>ROUND(rekentabel!H119,2)</f>
        <v>29.53</v>
      </c>
      <c r="I120" s="53">
        <f>ROUND(rekentabel!I119,2)</f>
        <v>17.37</v>
      </c>
      <c r="J120" s="57">
        <f>ROUND(rekentabel!J119,2)</f>
        <v>73.819999999999993</v>
      </c>
      <c r="K120" s="57">
        <f>ROUND(rekentabel!K119,2)</f>
        <v>43.42</v>
      </c>
      <c r="L120" s="57"/>
      <c r="M120" s="57"/>
      <c r="N120" s="57">
        <f>ROUND(rekentabel!N119,2)</f>
        <v>44.3</v>
      </c>
      <c r="O120" s="57">
        <f>ROUND(rekentabel!O119,2)</f>
        <v>26.06</v>
      </c>
      <c r="P120" s="57">
        <f>ROUND(rekentabel!P119,2)</f>
        <v>59.06</v>
      </c>
      <c r="Q120" s="57">
        <f>ROUND(rekentabel!Q119,2)</f>
        <v>34.74</v>
      </c>
      <c r="R120" s="52">
        <f>ROUND(rekentabel!R119,2)</f>
        <v>0</v>
      </c>
      <c r="S120" s="52">
        <f>ROUND(rekentabel!S119,2)</f>
        <v>0</v>
      </c>
      <c r="T120" s="52">
        <f>ROUND(rekentabel!T119,2)</f>
        <v>0</v>
      </c>
      <c r="U120" s="52">
        <f>ROUND(rekentabel!U119,2)</f>
        <v>0</v>
      </c>
      <c r="V120" s="52">
        <f>ROUND(rekentabel!V119,2)</f>
        <v>0</v>
      </c>
      <c r="W120" s="52">
        <f>ROUND(rekentabel!W119,2)</f>
        <v>0</v>
      </c>
    </row>
    <row r="121" spans="1:23">
      <c r="A121" s="50">
        <v>114</v>
      </c>
      <c r="B121" s="53">
        <f>ROUND(rekentabel!B120,2)</f>
        <v>37.14</v>
      </c>
      <c r="C121" s="53">
        <f>ROUND(rekentabel!C120,2)</f>
        <v>21.85</v>
      </c>
      <c r="D121" s="53"/>
      <c r="E121" s="53"/>
      <c r="F121" s="53">
        <f>ROUND(rekentabel!F120,2)</f>
        <v>22.28</v>
      </c>
      <c r="G121" s="53">
        <f>ROUND(rekentabel!G120,2)</f>
        <v>13.11</v>
      </c>
      <c r="H121" s="53">
        <f>ROUND(rekentabel!H120,2)</f>
        <v>29.71</v>
      </c>
      <c r="I121" s="53">
        <f>ROUND(rekentabel!I120,2)</f>
        <v>17.48</v>
      </c>
      <c r="J121" s="57">
        <f>ROUND(rekentabel!J120,2)</f>
        <v>74.28</v>
      </c>
      <c r="K121" s="57">
        <f>ROUND(rekentabel!K120,2)</f>
        <v>43.7</v>
      </c>
      <c r="L121" s="57"/>
      <c r="M121" s="57"/>
      <c r="N121" s="57">
        <f>ROUND(rekentabel!N120,2)</f>
        <v>44.56</v>
      </c>
      <c r="O121" s="57">
        <f>ROUND(rekentabel!O120,2)</f>
        <v>26.22</v>
      </c>
      <c r="P121" s="57">
        <f>ROUND(rekentabel!P120,2)</f>
        <v>59.42</v>
      </c>
      <c r="Q121" s="57">
        <f>ROUND(rekentabel!Q120,2)</f>
        <v>34.96</v>
      </c>
      <c r="R121" s="52">
        <f>ROUND(rekentabel!R120,2)</f>
        <v>0</v>
      </c>
      <c r="S121" s="52">
        <f>ROUND(rekentabel!S120,2)</f>
        <v>0</v>
      </c>
      <c r="T121" s="52">
        <f>ROUND(rekentabel!T120,2)</f>
        <v>0</v>
      </c>
      <c r="U121" s="52">
        <f>ROUND(rekentabel!U120,2)</f>
        <v>0</v>
      </c>
      <c r="V121" s="52">
        <f>ROUND(rekentabel!V120,2)</f>
        <v>0</v>
      </c>
      <c r="W121" s="52">
        <f>ROUND(rekentabel!W120,2)</f>
        <v>0</v>
      </c>
    </row>
    <row r="122" spans="1:23">
      <c r="A122" s="50">
        <v>115</v>
      </c>
      <c r="B122" s="53">
        <f>ROUND(rekentabel!B121,2)</f>
        <v>37.369999999999997</v>
      </c>
      <c r="C122" s="53">
        <f>ROUND(rekentabel!C121,2)</f>
        <v>21.98</v>
      </c>
      <c r="D122" s="53"/>
      <c r="E122" s="53"/>
      <c r="F122" s="53">
        <f>ROUND(rekentabel!F121,2)</f>
        <v>22.42</v>
      </c>
      <c r="G122" s="53">
        <f>ROUND(rekentabel!G121,2)</f>
        <v>13.19</v>
      </c>
      <c r="H122" s="53">
        <f>ROUND(rekentabel!H121,2)</f>
        <v>29.9</v>
      </c>
      <c r="I122" s="53">
        <f>ROUND(rekentabel!I121,2)</f>
        <v>17.579999999999998</v>
      </c>
      <c r="J122" s="57">
        <f>ROUND(rekentabel!J121,2)</f>
        <v>74.739999999999995</v>
      </c>
      <c r="K122" s="57">
        <f>ROUND(rekentabel!K121,2)</f>
        <v>43.96</v>
      </c>
      <c r="L122" s="57"/>
      <c r="M122" s="57"/>
      <c r="N122" s="57">
        <f>ROUND(rekentabel!N121,2)</f>
        <v>44.84</v>
      </c>
      <c r="O122" s="57">
        <f>ROUND(rekentabel!O121,2)</f>
        <v>26.38</v>
      </c>
      <c r="P122" s="57">
        <f>ROUND(rekentabel!P121,2)</f>
        <v>59.8</v>
      </c>
      <c r="Q122" s="57">
        <f>ROUND(rekentabel!Q121,2)</f>
        <v>35.159999999999997</v>
      </c>
      <c r="R122" s="52">
        <f>ROUND(rekentabel!R121,2)</f>
        <v>0</v>
      </c>
      <c r="S122" s="52">
        <f>ROUND(rekentabel!S121,2)</f>
        <v>0</v>
      </c>
      <c r="T122" s="52">
        <f>ROUND(rekentabel!T121,2)</f>
        <v>0</v>
      </c>
      <c r="U122" s="52">
        <f>ROUND(rekentabel!U121,2)</f>
        <v>0</v>
      </c>
      <c r="V122" s="52">
        <f>ROUND(rekentabel!V121,2)</f>
        <v>0</v>
      </c>
      <c r="W122" s="52">
        <f>ROUND(rekentabel!W121,2)</f>
        <v>0</v>
      </c>
    </row>
    <row r="123" spans="1:23">
      <c r="A123" s="50">
        <v>116</v>
      </c>
      <c r="B123" s="53">
        <f>ROUND(rekentabel!B122,2)</f>
        <v>37.6</v>
      </c>
      <c r="C123" s="53">
        <f>ROUND(rekentabel!C122,2)</f>
        <v>22.12</v>
      </c>
      <c r="D123" s="53"/>
      <c r="E123" s="53"/>
      <c r="F123" s="53">
        <f>ROUND(rekentabel!F122,2)</f>
        <v>22.56</v>
      </c>
      <c r="G123" s="53">
        <f>ROUND(rekentabel!G122,2)</f>
        <v>13.27</v>
      </c>
      <c r="H123" s="53">
        <f>ROUND(rekentabel!H122,2)</f>
        <v>30.08</v>
      </c>
      <c r="I123" s="53">
        <f>ROUND(rekentabel!I122,2)</f>
        <v>17.7</v>
      </c>
      <c r="J123" s="57">
        <f>ROUND(rekentabel!J122,2)</f>
        <v>75.2</v>
      </c>
      <c r="K123" s="57">
        <f>ROUND(rekentabel!K122,2)</f>
        <v>44.24</v>
      </c>
      <c r="L123" s="57"/>
      <c r="M123" s="57"/>
      <c r="N123" s="57">
        <f>ROUND(rekentabel!N122,2)</f>
        <v>45.12</v>
      </c>
      <c r="O123" s="57">
        <f>ROUND(rekentabel!O122,2)</f>
        <v>26.54</v>
      </c>
      <c r="P123" s="57">
        <f>ROUND(rekentabel!P122,2)</f>
        <v>60.16</v>
      </c>
      <c r="Q123" s="57">
        <f>ROUND(rekentabel!Q122,2)</f>
        <v>35.4</v>
      </c>
      <c r="R123" s="52">
        <f>ROUND(rekentabel!R122,2)</f>
        <v>0</v>
      </c>
      <c r="S123" s="52">
        <f>ROUND(rekentabel!S122,2)</f>
        <v>0</v>
      </c>
      <c r="T123" s="52">
        <f>ROUND(rekentabel!T122,2)</f>
        <v>0</v>
      </c>
      <c r="U123" s="52">
        <f>ROUND(rekentabel!U122,2)</f>
        <v>0</v>
      </c>
      <c r="V123" s="52">
        <f>ROUND(rekentabel!V122,2)</f>
        <v>0</v>
      </c>
      <c r="W123" s="52">
        <f>ROUND(rekentabel!W122,2)</f>
        <v>0</v>
      </c>
    </row>
    <row r="124" spans="1:23">
      <c r="A124" s="50">
        <v>117</v>
      </c>
      <c r="B124" s="53">
        <f>ROUND(rekentabel!B123,2)</f>
        <v>37.83</v>
      </c>
      <c r="C124" s="53">
        <f>ROUND(rekentabel!C123,2)</f>
        <v>22.25</v>
      </c>
      <c r="D124" s="53"/>
      <c r="E124" s="53"/>
      <c r="F124" s="53">
        <f>ROUND(rekentabel!F123,2)</f>
        <v>22.7</v>
      </c>
      <c r="G124" s="53">
        <f>ROUND(rekentabel!G123,2)</f>
        <v>13.35</v>
      </c>
      <c r="H124" s="53">
        <f>ROUND(rekentabel!H123,2)</f>
        <v>30.26</v>
      </c>
      <c r="I124" s="53">
        <f>ROUND(rekentabel!I123,2)</f>
        <v>17.8</v>
      </c>
      <c r="J124" s="57">
        <f>ROUND(rekentabel!J123,2)</f>
        <v>75.66</v>
      </c>
      <c r="K124" s="57">
        <f>ROUND(rekentabel!K123,2)</f>
        <v>44.5</v>
      </c>
      <c r="L124" s="57"/>
      <c r="M124" s="57"/>
      <c r="N124" s="57">
        <f>ROUND(rekentabel!N123,2)</f>
        <v>45.4</v>
      </c>
      <c r="O124" s="57">
        <f>ROUND(rekentabel!O123,2)</f>
        <v>26.7</v>
      </c>
      <c r="P124" s="57">
        <f>ROUND(rekentabel!P123,2)</f>
        <v>60.52</v>
      </c>
      <c r="Q124" s="57">
        <f>ROUND(rekentabel!Q123,2)</f>
        <v>35.6</v>
      </c>
      <c r="R124" s="52">
        <f>ROUND(rekentabel!R123,2)</f>
        <v>0</v>
      </c>
      <c r="S124" s="52">
        <f>ROUND(rekentabel!S123,2)</f>
        <v>0</v>
      </c>
      <c r="T124" s="52">
        <f>ROUND(rekentabel!T123,2)</f>
        <v>0</v>
      </c>
      <c r="U124" s="52">
        <f>ROUND(rekentabel!U123,2)</f>
        <v>0</v>
      </c>
      <c r="V124" s="52">
        <f>ROUND(rekentabel!V123,2)</f>
        <v>0</v>
      </c>
      <c r="W124" s="52">
        <f>ROUND(rekentabel!W123,2)</f>
        <v>0</v>
      </c>
    </row>
    <row r="125" spans="1:23">
      <c r="A125" s="50">
        <v>118</v>
      </c>
      <c r="B125" s="53">
        <f>ROUND(rekentabel!B124,2)</f>
        <v>38.06</v>
      </c>
      <c r="C125" s="53">
        <f>ROUND(rekentabel!C124,2)</f>
        <v>22.39</v>
      </c>
      <c r="D125" s="53"/>
      <c r="E125" s="53"/>
      <c r="F125" s="53">
        <f>ROUND(rekentabel!F124,2)</f>
        <v>22.84</v>
      </c>
      <c r="G125" s="53">
        <f>ROUND(rekentabel!G124,2)</f>
        <v>13.43</v>
      </c>
      <c r="H125" s="53">
        <f>ROUND(rekentabel!H124,2)</f>
        <v>30.45</v>
      </c>
      <c r="I125" s="53">
        <f>ROUND(rekentabel!I124,2)</f>
        <v>17.91</v>
      </c>
      <c r="J125" s="57">
        <f>ROUND(rekentabel!J124,2)</f>
        <v>76.12</v>
      </c>
      <c r="K125" s="57">
        <f>ROUND(rekentabel!K124,2)</f>
        <v>44.78</v>
      </c>
      <c r="L125" s="57"/>
      <c r="M125" s="57"/>
      <c r="N125" s="57">
        <f>ROUND(rekentabel!N124,2)</f>
        <v>45.68</v>
      </c>
      <c r="O125" s="57">
        <f>ROUND(rekentabel!O124,2)</f>
        <v>26.86</v>
      </c>
      <c r="P125" s="57">
        <f>ROUND(rekentabel!P124,2)</f>
        <v>60.9</v>
      </c>
      <c r="Q125" s="57">
        <f>ROUND(rekentabel!Q124,2)</f>
        <v>35.82</v>
      </c>
      <c r="R125" s="52">
        <f>ROUND(rekentabel!R124,2)</f>
        <v>0</v>
      </c>
      <c r="S125" s="52">
        <f>ROUND(rekentabel!S124,2)</f>
        <v>0</v>
      </c>
      <c r="T125" s="52">
        <f>ROUND(rekentabel!T124,2)</f>
        <v>0</v>
      </c>
      <c r="U125" s="52">
        <f>ROUND(rekentabel!U124,2)</f>
        <v>0</v>
      </c>
      <c r="V125" s="52">
        <f>ROUND(rekentabel!V124,2)</f>
        <v>0</v>
      </c>
      <c r="W125" s="52">
        <f>ROUND(rekentabel!W124,2)</f>
        <v>0</v>
      </c>
    </row>
    <row r="126" spans="1:23">
      <c r="A126" s="50">
        <v>119</v>
      </c>
      <c r="B126" s="53">
        <f>ROUND(rekentabel!B125,2)</f>
        <v>38.29</v>
      </c>
      <c r="C126" s="53">
        <f>ROUND(rekentabel!C125,2)</f>
        <v>22.52</v>
      </c>
      <c r="D126" s="53"/>
      <c r="E126" s="53"/>
      <c r="F126" s="53">
        <f>ROUND(rekentabel!F125,2)</f>
        <v>22.97</v>
      </c>
      <c r="G126" s="53">
        <f>ROUND(rekentabel!G125,2)</f>
        <v>13.51</v>
      </c>
      <c r="H126" s="53">
        <f>ROUND(rekentabel!H125,2)</f>
        <v>30.63</v>
      </c>
      <c r="I126" s="53">
        <f>ROUND(rekentabel!I125,2)</f>
        <v>18.02</v>
      </c>
      <c r="J126" s="57">
        <f>ROUND(rekentabel!J125,2)</f>
        <v>76.58</v>
      </c>
      <c r="K126" s="57">
        <f>ROUND(rekentabel!K125,2)</f>
        <v>45.04</v>
      </c>
      <c r="L126" s="57"/>
      <c r="M126" s="57"/>
      <c r="N126" s="57">
        <f>ROUND(rekentabel!N125,2)</f>
        <v>45.94</v>
      </c>
      <c r="O126" s="57">
        <f>ROUND(rekentabel!O125,2)</f>
        <v>27.02</v>
      </c>
      <c r="P126" s="57">
        <f>ROUND(rekentabel!P125,2)</f>
        <v>61.26</v>
      </c>
      <c r="Q126" s="57">
        <f>ROUND(rekentabel!Q125,2)</f>
        <v>36.04</v>
      </c>
      <c r="R126" s="52">
        <f>ROUND(rekentabel!R125,2)</f>
        <v>0</v>
      </c>
      <c r="S126" s="52">
        <f>ROUND(rekentabel!S125,2)</f>
        <v>0</v>
      </c>
      <c r="T126" s="52">
        <f>ROUND(rekentabel!T125,2)</f>
        <v>0</v>
      </c>
      <c r="U126" s="52">
        <f>ROUND(rekentabel!U125,2)</f>
        <v>0</v>
      </c>
      <c r="V126" s="52">
        <f>ROUND(rekentabel!V125,2)</f>
        <v>0</v>
      </c>
      <c r="W126" s="52">
        <f>ROUND(rekentabel!W125,2)</f>
        <v>0</v>
      </c>
    </row>
    <row r="127" spans="1:23">
      <c r="A127" s="50">
        <v>120</v>
      </c>
      <c r="B127" s="53">
        <f>ROUND(rekentabel!B126,2)</f>
        <v>38.520000000000003</v>
      </c>
      <c r="C127" s="53">
        <f>ROUND(rekentabel!C126,2)</f>
        <v>22.66</v>
      </c>
      <c r="D127" s="53"/>
      <c r="E127" s="53"/>
      <c r="F127" s="53">
        <f>ROUND(rekentabel!F126,2)</f>
        <v>23.11</v>
      </c>
      <c r="G127" s="53">
        <f>ROUND(rekentabel!G126,2)</f>
        <v>13.6</v>
      </c>
      <c r="H127" s="53">
        <f>ROUND(rekentabel!H126,2)</f>
        <v>30.82</v>
      </c>
      <c r="I127" s="53">
        <f>ROUND(rekentabel!I126,2)</f>
        <v>18.13</v>
      </c>
      <c r="J127" s="57">
        <f>ROUND(rekentabel!J126,2)</f>
        <v>77.040000000000006</v>
      </c>
      <c r="K127" s="57">
        <f>ROUND(rekentabel!K126,2)</f>
        <v>45.32</v>
      </c>
      <c r="L127" s="57"/>
      <c r="M127" s="57"/>
      <c r="N127" s="57">
        <f>ROUND(rekentabel!N126,2)</f>
        <v>46.22</v>
      </c>
      <c r="O127" s="57">
        <f>ROUND(rekentabel!O126,2)</f>
        <v>27.2</v>
      </c>
      <c r="P127" s="57">
        <f>ROUND(rekentabel!P126,2)</f>
        <v>61.64</v>
      </c>
      <c r="Q127" s="57">
        <f>ROUND(rekentabel!Q126,2)</f>
        <v>36.26</v>
      </c>
      <c r="R127" s="52">
        <f>ROUND(rekentabel!R126,2)</f>
        <v>0</v>
      </c>
      <c r="S127" s="52">
        <f>ROUND(rekentabel!S126,2)</f>
        <v>0</v>
      </c>
      <c r="T127" s="52">
        <f>ROUND(rekentabel!T126,2)</f>
        <v>0</v>
      </c>
      <c r="U127" s="52">
        <f>ROUND(rekentabel!U126,2)</f>
        <v>0</v>
      </c>
      <c r="V127" s="52">
        <f>ROUND(rekentabel!V126,2)</f>
        <v>0</v>
      </c>
      <c r="W127" s="52">
        <f>ROUND(rekentabel!W126,2)</f>
        <v>0</v>
      </c>
    </row>
    <row r="128" spans="1:23">
      <c r="A128" s="50">
        <v>121</v>
      </c>
      <c r="B128" s="53">
        <f>ROUND(rekentabel!B127,2)</f>
        <v>38.67</v>
      </c>
      <c r="C128" s="53">
        <f>ROUND(rekentabel!C127,2)</f>
        <v>22.75</v>
      </c>
      <c r="D128" s="53"/>
      <c r="E128" s="53"/>
      <c r="F128" s="53">
        <f>ROUND(rekentabel!F127,2)</f>
        <v>23.2</v>
      </c>
      <c r="G128" s="53">
        <f>ROUND(rekentabel!G127,2)</f>
        <v>13.65</v>
      </c>
      <c r="H128" s="53">
        <f>ROUND(rekentabel!H127,2)</f>
        <v>30.94</v>
      </c>
      <c r="I128" s="53">
        <f>ROUND(rekentabel!I127,2)</f>
        <v>18.2</v>
      </c>
      <c r="J128" s="57">
        <f>ROUND(rekentabel!J127,2)</f>
        <v>77.34</v>
      </c>
      <c r="K128" s="57">
        <f>ROUND(rekentabel!K127,2)</f>
        <v>45.5</v>
      </c>
      <c r="L128" s="57"/>
      <c r="M128" s="57"/>
      <c r="N128" s="57">
        <f>ROUND(rekentabel!N127,2)</f>
        <v>46.4</v>
      </c>
      <c r="O128" s="57">
        <f>ROUND(rekentabel!O127,2)</f>
        <v>27.3</v>
      </c>
      <c r="P128" s="57">
        <f>ROUND(rekentabel!P127,2)</f>
        <v>61.88</v>
      </c>
      <c r="Q128" s="57">
        <f>ROUND(rekentabel!Q127,2)</f>
        <v>36.4</v>
      </c>
      <c r="R128" s="52">
        <f>ROUND(rekentabel!R127,2)</f>
        <v>0</v>
      </c>
      <c r="S128" s="52">
        <f>ROUND(rekentabel!S127,2)</f>
        <v>0</v>
      </c>
      <c r="T128" s="52">
        <f>ROUND(rekentabel!T127,2)</f>
        <v>0</v>
      </c>
      <c r="U128" s="52">
        <f>ROUND(rekentabel!U127,2)</f>
        <v>0</v>
      </c>
      <c r="V128" s="52">
        <f>ROUND(rekentabel!V127,2)</f>
        <v>0</v>
      </c>
      <c r="W128" s="52">
        <f>ROUND(rekentabel!W127,2)</f>
        <v>0</v>
      </c>
    </row>
    <row r="129" spans="1:23">
      <c r="A129" s="50">
        <v>122</v>
      </c>
      <c r="B129" s="53">
        <f>ROUND(rekentabel!B128,2)</f>
        <v>38.83</v>
      </c>
      <c r="C129" s="53">
        <f>ROUND(rekentabel!C128,2)</f>
        <v>22.84</v>
      </c>
      <c r="D129" s="53"/>
      <c r="E129" s="53"/>
      <c r="F129" s="53">
        <f>ROUND(rekentabel!F128,2)</f>
        <v>23.3</v>
      </c>
      <c r="G129" s="53">
        <f>ROUND(rekentabel!G128,2)</f>
        <v>13.7</v>
      </c>
      <c r="H129" s="53">
        <f>ROUND(rekentabel!H128,2)</f>
        <v>31.06</v>
      </c>
      <c r="I129" s="53">
        <f>ROUND(rekentabel!I128,2)</f>
        <v>18.27</v>
      </c>
      <c r="J129" s="57">
        <f>ROUND(rekentabel!J128,2)</f>
        <v>77.66</v>
      </c>
      <c r="K129" s="57">
        <f>ROUND(rekentabel!K128,2)</f>
        <v>45.68</v>
      </c>
      <c r="L129" s="57"/>
      <c r="M129" s="57"/>
      <c r="N129" s="57">
        <f>ROUND(rekentabel!N128,2)</f>
        <v>46.6</v>
      </c>
      <c r="O129" s="57">
        <f>ROUND(rekentabel!O128,2)</f>
        <v>27.4</v>
      </c>
      <c r="P129" s="57">
        <f>ROUND(rekentabel!P128,2)</f>
        <v>62.12</v>
      </c>
      <c r="Q129" s="57">
        <f>ROUND(rekentabel!Q128,2)</f>
        <v>36.54</v>
      </c>
      <c r="R129" s="52">
        <f>ROUND(rekentabel!R128,2)</f>
        <v>0</v>
      </c>
      <c r="S129" s="52">
        <f>ROUND(rekentabel!S128,2)</f>
        <v>0</v>
      </c>
      <c r="T129" s="52">
        <f>ROUND(rekentabel!T128,2)</f>
        <v>0</v>
      </c>
      <c r="U129" s="52">
        <f>ROUND(rekentabel!U128,2)</f>
        <v>0</v>
      </c>
      <c r="V129" s="52">
        <f>ROUND(rekentabel!V128,2)</f>
        <v>0</v>
      </c>
      <c r="W129" s="52">
        <f>ROUND(rekentabel!W128,2)</f>
        <v>0</v>
      </c>
    </row>
    <row r="130" spans="1:23">
      <c r="A130" s="50">
        <v>123</v>
      </c>
      <c r="B130" s="53">
        <f>ROUND(rekentabel!B129,2)</f>
        <v>38.99</v>
      </c>
      <c r="C130" s="53">
        <f>ROUND(rekentabel!C129,2)</f>
        <v>22.93</v>
      </c>
      <c r="D130" s="53"/>
      <c r="E130" s="53"/>
      <c r="F130" s="53">
        <f>ROUND(rekentabel!F129,2)</f>
        <v>23.39</v>
      </c>
      <c r="G130" s="53">
        <f>ROUND(rekentabel!G129,2)</f>
        <v>13.76</v>
      </c>
      <c r="H130" s="53">
        <f>ROUND(rekentabel!H129,2)</f>
        <v>31.19</v>
      </c>
      <c r="I130" s="53">
        <f>ROUND(rekentabel!I129,2)</f>
        <v>18.34</v>
      </c>
      <c r="J130" s="57">
        <f>ROUND(rekentabel!J129,2)</f>
        <v>77.98</v>
      </c>
      <c r="K130" s="57">
        <f>ROUND(rekentabel!K129,2)</f>
        <v>45.86</v>
      </c>
      <c r="L130" s="57"/>
      <c r="M130" s="57"/>
      <c r="N130" s="57">
        <f>ROUND(rekentabel!N129,2)</f>
        <v>46.78</v>
      </c>
      <c r="O130" s="57">
        <f>ROUND(rekentabel!O129,2)</f>
        <v>27.52</v>
      </c>
      <c r="P130" s="57">
        <f>ROUND(rekentabel!P129,2)</f>
        <v>62.38</v>
      </c>
      <c r="Q130" s="57">
        <f>ROUND(rekentabel!Q129,2)</f>
        <v>36.68</v>
      </c>
      <c r="R130" s="52">
        <f>ROUND(rekentabel!R129,2)</f>
        <v>0</v>
      </c>
      <c r="S130" s="52">
        <f>ROUND(rekentabel!S129,2)</f>
        <v>0</v>
      </c>
      <c r="T130" s="52">
        <f>ROUND(rekentabel!T129,2)</f>
        <v>0</v>
      </c>
      <c r="U130" s="52">
        <f>ROUND(rekentabel!U129,2)</f>
        <v>0</v>
      </c>
      <c r="V130" s="52">
        <f>ROUND(rekentabel!V129,2)</f>
        <v>0</v>
      </c>
      <c r="W130" s="52">
        <f>ROUND(rekentabel!W129,2)</f>
        <v>0</v>
      </c>
    </row>
    <row r="131" spans="1:23">
      <c r="A131" s="50">
        <v>124</v>
      </c>
      <c r="B131" s="53">
        <f>ROUND(rekentabel!B130,2)</f>
        <v>39.15</v>
      </c>
      <c r="C131" s="53">
        <f>ROUND(rekentabel!C130,2)</f>
        <v>23.03</v>
      </c>
      <c r="D131" s="53"/>
      <c r="E131" s="53"/>
      <c r="F131" s="53">
        <f>ROUND(rekentabel!F130,2)</f>
        <v>23.49</v>
      </c>
      <c r="G131" s="53">
        <f>ROUND(rekentabel!G130,2)</f>
        <v>13.82</v>
      </c>
      <c r="H131" s="53">
        <f>ROUND(rekentabel!H130,2)</f>
        <v>31.32</v>
      </c>
      <c r="I131" s="53">
        <f>ROUND(rekentabel!I130,2)</f>
        <v>18.420000000000002</v>
      </c>
      <c r="J131" s="57">
        <f>ROUND(rekentabel!J130,2)</f>
        <v>78.3</v>
      </c>
      <c r="K131" s="57">
        <f>ROUND(rekentabel!K130,2)</f>
        <v>46.06</v>
      </c>
      <c r="L131" s="57"/>
      <c r="M131" s="57"/>
      <c r="N131" s="57">
        <f>ROUND(rekentabel!N130,2)</f>
        <v>46.98</v>
      </c>
      <c r="O131" s="57">
        <f>ROUND(rekentabel!O130,2)</f>
        <v>27.64</v>
      </c>
      <c r="P131" s="57">
        <f>ROUND(rekentabel!P130,2)</f>
        <v>62.64</v>
      </c>
      <c r="Q131" s="57">
        <f>ROUND(rekentabel!Q130,2)</f>
        <v>36.840000000000003</v>
      </c>
      <c r="R131" s="52">
        <f>ROUND(rekentabel!R130,2)</f>
        <v>0</v>
      </c>
      <c r="S131" s="52">
        <f>ROUND(rekentabel!S130,2)</f>
        <v>0</v>
      </c>
      <c r="T131" s="52">
        <f>ROUND(rekentabel!T130,2)</f>
        <v>0</v>
      </c>
      <c r="U131" s="52">
        <f>ROUND(rekentabel!U130,2)</f>
        <v>0</v>
      </c>
      <c r="V131" s="52">
        <f>ROUND(rekentabel!V130,2)</f>
        <v>0</v>
      </c>
      <c r="W131" s="52">
        <f>ROUND(rekentabel!W130,2)</f>
        <v>0</v>
      </c>
    </row>
    <row r="132" spans="1:23">
      <c r="A132" s="50">
        <v>125</v>
      </c>
      <c r="B132" s="53">
        <f>ROUND(rekentabel!B131,2)</f>
        <v>39.299999999999997</v>
      </c>
      <c r="C132" s="53">
        <f>ROUND(rekentabel!C131,2)</f>
        <v>23.12</v>
      </c>
      <c r="D132" s="53"/>
      <c r="E132" s="53"/>
      <c r="F132" s="53">
        <f>ROUND(rekentabel!F131,2)</f>
        <v>23.58</v>
      </c>
      <c r="G132" s="53">
        <f>ROUND(rekentabel!G131,2)</f>
        <v>13.87</v>
      </c>
      <c r="H132" s="53">
        <f>ROUND(rekentabel!H131,2)</f>
        <v>31.44</v>
      </c>
      <c r="I132" s="53">
        <f>ROUND(rekentabel!I131,2)</f>
        <v>18.5</v>
      </c>
      <c r="J132" s="57">
        <f>ROUND(rekentabel!J131,2)</f>
        <v>78.599999999999994</v>
      </c>
      <c r="K132" s="57">
        <f>ROUND(rekentabel!K131,2)</f>
        <v>46.24</v>
      </c>
      <c r="L132" s="57"/>
      <c r="M132" s="57"/>
      <c r="N132" s="57">
        <f>ROUND(rekentabel!N131,2)</f>
        <v>47.16</v>
      </c>
      <c r="O132" s="57">
        <f>ROUND(rekentabel!O131,2)</f>
        <v>27.74</v>
      </c>
      <c r="P132" s="57">
        <f>ROUND(rekentabel!P131,2)</f>
        <v>62.88</v>
      </c>
      <c r="Q132" s="57">
        <f>ROUND(rekentabel!Q131,2)</f>
        <v>37</v>
      </c>
      <c r="R132" s="52">
        <f>ROUND(rekentabel!R131,2)</f>
        <v>0</v>
      </c>
      <c r="S132" s="52">
        <f>ROUND(rekentabel!S131,2)</f>
        <v>0</v>
      </c>
      <c r="T132" s="52">
        <f>ROUND(rekentabel!T131,2)</f>
        <v>0</v>
      </c>
      <c r="U132" s="52">
        <f>ROUND(rekentabel!U131,2)</f>
        <v>0</v>
      </c>
      <c r="V132" s="52">
        <f>ROUND(rekentabel!V131,2)</f>
        <v>0</v>
      </c>
      <c r="W132" s="52">
        <f>ROUND(rekentabel!W131,2)</f>
        <v>0</v>
      </c>
    </row>
    <row r="133" spans="1:23">
      <c r="A133" s="50">
        <v>126</v>
      </c>
      <c r="B133" s="53">
        <f>ROUND(rekentabel!B132,2)</f>
        <v>39.46</v>
      </c>
      <c r="C133" s="53">
        <f>ROUND(rekentabel!C132,2)</f>
        <v>23.21</v>
      </c>
      <c r="D133" s="53"/>
      <c r="E133" s="53"/>
      <c r="F133" s="53">
        <f>ROUND(rekentabel!F132,2)</f>
        <v>23.68</v>
      </c>
      <c r="G133" s="53">
        <f>ROUND(rekentabel!G132,2)</f>
        <v>13.93</v>
      </c>
      <c r="H133" s="53">
        <f>ROUND(rekentabel!H132,2)</f>
        <v>31.57</v>
      </c>
      <c r="I133" s="53">
        <f>ROUND(rekentabel!I132,2)</f>
        <v>18.57</v>
      </c>
      <c r="J133" s="57">
        <f>ROUND(rekentabel!J132,2)</f>
        <v>78.92</v>
      </c>
      <c r="K133" s="57">
        <f>ROUND(rekentabel!K132,2)</f>
        <v>46.42</v>
      </c>
      <c r="L133" s="57"/>
      <c r="M133" s="57"/>
      <c r="N133" s="57">
        <f>ROUND(rekentabel!N132,2)</f>
        <v>47.36</v>
      </c>
      <c r="O133" s="57">
        <f>ROUND(rekentabel!O132,2)</f>
        <v>27.86</v>
      </c>
      <c r="P133" s="57">
        <f>ROUND(rekentabel!P132,2)</f>
        <v>63.14</v>
      </c>
      <c r="Q133" s="57">
        <f>ROUND(rekentabel!Q132,2)</f>
        <v>37.14</v>
      </c>
      <c r="R133" s="52">
        <f>ROUND(rekentabel!R132,2)</f>
        <v>0</v>
      </c>
      <c r="S133" s="52">
        <f>ROUND(rekentabel!S132,2)</f>
        <v>0</v>
      </c>
      <c r="T133" s="52">
        <f>ROUND(rekentabel!T132,2)</f>
        <v>0</v>
      </c>
      <c r="U133" s="52">
        <f>ROUND(rekentabel!U132,2)</f>
        <v>0</v>
      </c>
      <c r="V133" s="52">
        <f>ROUND(rekentabel!V132,2)</f>
        <v>0</v>
      </c>
      <c r="W133" s="52">
        <f>ROUND(rekentabel!W132,2)</f>
        <v>0</v>
      </c>
    </row>
    <row r="134" spans="1:23">
      <c r="A134" s="50">
        <v>127</v>
      </c>
      <c r="B134" s="53">
        <f>ROUND(rekentabel!B133,2)</f>
        <v>39.619999999999997</v>
      </c>
      <c r="C134" s="53">
        <f>ROUND(rekentabel!C133,2)</f>
        <v>23.31</v>
      </c>
      <c r="D134" s="53"/>
      <c r="E134" s="53"/>
      <c r="F134" s="53">
        <f>ROUND(rekentabel!F133,2)</f>
        <v>23.77</v>
      </c>
      <c r="G134" s="53">
        <f>ROUND(rekentabel!G133,2)</f>
        <v>13.99</v>
      </c>
      <c r="H134" s="53">
        <f>ROUND(rekentabel!H133,2)</f>
        <v>31.7</v>
      </c>
      <c r="I134" s="53">
        <f>ROUND(rekentabel!I133,2)</f>
        <v>18.649999999999999</v>
      </c>
      <c r="J134" s="57">
        <f>ROUND(rekentabel!J133,2)</f>
        <v>79.239999999999995</v>
      </c>
      <c r="K134" s="57">
        <f>ROUND(rekentabel!K133,2)</f>
        <v>46.62</v>
      </c>
      <c r="L134" s="57"/>
      <c r="M134" s="57"/>
      <c r="N134" s="57">
        <f>ROUND(rekentabel!N133,2)</f>
        <v>47.54</v>
      </c>
      <c r="O134" s="57">
        <f>ROUND(rekentabel!O133,2)</f>
        <v>27.98</v>
      </c>
      <c r="P134" s="57">
        <f>ROUND(rekentabel!P133,2)</f>
        <v>63.4</v>
      </c>
      <c r="Q134" s="57">
        <f>ROUND(rekentabel!Q133,2)</f>
        <v>37.299999999999997</v>
      </c>
      <c r="R134" s="52">
        <f>ROUND(rekentabel!R133,2)</f>
        <v>0</v>
      </c>
      <c r="S134" s="52">
        <f>ROUND(rekentabel!S133,2)</f>
        <v>0</v>
      </c>
      <c r="T134" s="52">
        <f>ROUND(rekentabel!T133,2)</f>
        <v>0</v>
      </c>
      <c r="U134" s="52">
        <f>ROUND(rekentabel!U133,2)</f>
        <v>0</v>
      </c>
      <c r="V134" s="52">
        <f>ROUND(rekentabel!V133,2)</f>
        <v>0</v>
      </c>
      <c r="W134" s="52">
        <f>ROUND(rekentabel!W133,2)</f>
        <v>0</v>
      </c>
    </row>
    <row r="135" spans="1:23">
      <c r="A135" s="50">
        <v>128</v>
      </c>
      <c r="B135" s="53">
        <f>ROUND(rekentabel!B134,2)</f>
        <v>39.78</v>
      </c>
      <c r="C135" s="53">
        <f>ROUND(rekentabel!C134,2)</f>
        <v>23.4</v>
      </c>
      <c r="D135" s="53"/>
      <c r="E135" s="53"/>
      <c r="F135" s="53">
        <f>ROUND(rekentabel!F134,2)</f>
        <v>23.87</v>
      </c>
      <c r="G135" s="53">
        <f>ROUND(rekentabel!G134,2)</f>
        <v>14.04</v>
      </c>
      <c r="H135" s="53">
        <f>ROUND(rekentabel!H134,2)</f>
        <v>31.82</v>
      </c>
      <c r="I135" s="53">
        <f>ROUND(rekentabel!I134,2)</f>
        <v>18.72</v>
      </c>
      <c r="J135" s="57">
        <f>ROUND(rekentabel!J134,2)</f>
        <v>79.56</v>
      </c>
      <c r="K135" s="57">
        <f>ROUND(rekentabel!K134,2)</f>
        <v>46.8</v>
      </c>
      <c r="L135" s="57"/>
      <c r="M135" s="57"/>
      <c r="N135" s="57">
        <f>ROUND(rekentabel!N134,2)</f>
        <v>47.74</v>
      </c>
      <c r="O135" s="57">
        <f>ROUND(rekentabel!O134,2)</f>
        <v>28.08</v>
      </c>
      <c r="P135" s="57">
        <f>ROUND(rekentabel!P134,2)</f>
        <v>63.64</v>
      </c>
      <c r="Q135" s="57">
        <f>ROUND(rekentabel!Q134,2)</f>
        <v>37.44</v>
      </c>
      <c r="R135" s="52">
        <f>ROUND(rekentabel!R134,2)</f>
        <v>0</v>
      </c>
      <c r="S135" s="52">
        <f>ROUND(rekentabel!S134,2)</f>
        <v>0</v>
      </c>
      <c r="T135" s="52">
        <f>ROUND(rekentabel!T134,2)</f>
        <v>0</v>
      </c>
      <c r="U135" s="52">
        <f>ROUND(rekentabel!U134,2)</f>
        <v>0</v>
      </c>
      <c r="V135" s="52">
        <f>ROUND(rekentabel!V134,2)</f>
        <v>0</v>
      </c>
      <c r="W135" s="52">
        <f>ROUND(rekentabel!W134,2)</f>
        <v>0</v>
      </c>
    </row>
    <row r="136" spans="1:23">
      <c r="A136" s="50">
        <v>129</v>
      </c>
      <c r="B136" s="53">
        <f>ROUND(rekentabel!B135,2)</f>
        <v>39.93</v>
      </c>
      <c r="C136" s="53">
        <f>ROUND(rekentabel!C135,2)</f>
        <v>23.49</v>
      </c>
      <c r="D136" s="53"/>
      <c r="E136" s="53"/>
      <c r="F136" s="53">
        <f>ROUND(rekentabel!F135,2)</f>
        <v>23.96</v>
      </c>
      <c r="G136" s="53">
        <f>ROUND(rekentabel!G135,2)</f>
        <v>14.09</v>
      </c>
      <c r="H136" s="53">
        <f>ROUND(rekentabel!H135,2)</f>
        <v>31.94</v>
      </c>
      <c r="I136" s="53">
        <f>ROUND(rekentabel!I135,2)</f>
        <v>18.79</v>
      </c>
      <c r="J136" s="57">
        <f>ROUND(rekentabel!J135,2)</f>
        <v>79.86</v>
      </c>
      <c r="K136" s="57">
        <f>ROUND(rekentabel!K135,2)</f>
        <v>46.98</v>
      </c>
      <c r="L136" s="57"/>
      <c r="M136" s="57"/>
      <c r="N136" s="57">
        <f>ROUND(rekentabel!N135,2)</f>
        <v>47.92</v>
      </c>
      <c r="O136" s="57">
        <f>ROUND(rekentabel!O135,2)</f>
        <v>28.18</v>
      </c>
      <c r="P136" s="57">
        <f>ROUND(rekentabel!P135,2)</f>
        <v>63.88</v>
      </c>
      <c r="Q136" s="57">
        <f>ROUND(rekentabel!Q135,2)</f>
        <v>37.58</v>
      </c>
      <c r="R136" s="52">
        <f>ROUND(rekentabel!R135,2)</f>
        <v>0</v>
      </c>
      <c r="S136" s="52">
        <f>ROUND(rekentabel!S135,2)</f>
        <v>0</v>
      </c>
      <c r="T136" s="52">
        <f>ROUND(rekentabel!T135,2)</f>
        <v>0</v>
      </c>
      <c r="U136" s="52">
        <f>ROUND(rekentabel!U135,2)</f>
        <v>0</v>
      </c>
      <c r="V136" s="52">
        <f>ROUND(rekentabel!V135,2)</f>
        <v>0</v>
      </c>
      <c r="W136" s="52">
        <f>ROUND(rekentabel!W135,2)</f>
        <v>0</v>
      </c>
    </row>
    <row r="137" spans="1:23">
      <c r="A137" s="50">
        <v>130</v>
      </c>
      <c r="B137" s="53">
        <f>ROUND(rekentabel!B136,2)</f>
        <v>40.090000000000003</v>
      </c>
      <c r="C137" s="53">
        <f>ROUND(rekentabel!C136,2)</f>
        <v>23.58</v>
      </c>
      <c r="D137" s="53"/>
      <c r="E137" s="53"/>
      <c r="F137" s="53">
        <f>ROUND(rekentabel!F136,2)</f>
        <v>24.05</v>
      </c>
      <c r="G137" s="53">
        <f>ROUND(rekentabel!G136,2)</f>
        <v>14.15</v>
      </c>
      <c r="H137" s="53">
        <f>ROUND(rekentabel!H136,2)</f>
        <v>32.07</v>
      </c>
      <c r="I137" s="53">
        <f>ROUND(rekentabel!I136,2)</f>
        <v>18.86</v>
      </c>
      <c r="J137" s="57">
        <f>ROUND(rekentabel!J136,2)</f>
        <v>80.180000000000007</v>
      </c>
      <c r="K137" s="57">
        <f>ROUND(rekentabel!K136,2)</f>
        <v>47.16</v>
      </c>
      <c r="L137" s="57"/>
      <c r="M137" s="57"/>
      <c r="N137" s="57">
        <f>ROUND(rekentabel!N136,2)</f>
        <v>48.1</v>
      </c>
      <c r="O137" s="57">
        <f>ROUND(rekentabel!O136,2)</f>
        <v>28.3</v>
      </c>
      <c r="P137" s="57">
        <f>ROUND(rekentabel!P136,2)</f>
        <v>64.14</v>
      </c>
      <c r="Q137" s="57">
        <f>ROUND(rekentabel!Q136,2)</f>
        <v>37.72</v>
      </c>
      <c r="R137" s="52">
        <f>ROUND(rekentabel!R136,2)</f>
        <v>0</v>
      </c>
      <c r="S137" s="52">
        <f>ROUND(rekentabel!S136,2)</f>
        <v>0</v>
      </c>
      <c r="T137" s="52">
        <f>ROUND(rekentabel!T136,2)</f>
        <v>0</v>
      </c>
      <c r="U137" s="52">
        <f>ROUND(rekentabel!U136,2)</f>
        <v>0</v>
      </c>
      <c r="V137" s="52">
        <f>ROUND(rekentabel!V136,2)</f>
        <v>0</v>
      </c>
      <c r="W137" s="52">
        <f>ROUND(rekentabel!W136,2)</f>
        <v>0</v>
      </c>
    </row>
    <row r="138" spans="1:23">
      <c r="A138" s="50">
        <v>131</v>
      </c>
      <c r="B138" s="53">
        <f>ROUND(rekentabel!B137,2)</f>
        <v>40.25</v>
      </c>
      <c r="C138" s="53">
        <f>ROUND(rekentabel!C137,2)</f>
        <v>23.68</v>
      </c>
      <c r="D138" s="53"/>
      <c r="E138" s="53"/>
      <c r="F138" s="53">
        <f>ROUND(rekentabel!F137,2)</f>
        <v>24.15</v>
      </c>
      <c r="G138" s="53">
        <f>ROUND(rekentabel!G137,2)</f>
        <v>14.21</v>
      </c>
      <c r="H138" s="53">
        <f>ROUND(rekentabel!H137,2)</f>
        <v>32.200000000000003</v>
      </c>
      <c r="I138" s="53">
        <f>ROUND(rekentabel!I137,2)</f>
        <v>18.940000000000001</v>
      </c>
      <c r="J138" s="57">
        <f>ROUND(rekentabel!J137,2)</f>
        <v>80.5</v>
      </c>
      <c r="K138" s="57">
        <f>ROUND(rekentabel!K137,2)</f>
        <v>47.36</v>
      </c>
      <c r="L138" s="57"/>
      <c r="M138" s="57"/>
      <c r="N138" s="57">
        <f>ROUND(rekentabel!N137,2)</f>
        <v>48.3</v>
      </c>
      <c r="O138" s="57">
        <f>ROUND(rekentabel!O137,2)</f>
        <v>28.42</v>
      </c>
      <c r="P138" s="57">
        <f>ROUND(rekentabel!P137,2)</f>
        <v>64.400000000000006</v>
      </c>
      <c r="Q138" s="57">
        <f>ROUND(rekentabel!Q137,2)</f>
        <v>37.880000000000003</v>
      </c>
      <c r="R138" s="52">
        <f>ROUND(rekentabel!R137,2)</f>
        <v>0</v>
      </c>
      <c r="S138" s="52">
        <f>ROUND(rekentabel!S137,2)</f>
        <v>0</v>
      </c>
      <c r="T138" s="52">
        <f>ROUND(rekentabel!T137,2)</f>
        <v>0</v>
      </c>
      <c r="U138" s="52">
        <f>ROUND(rekentabel!U137,2)</f>
        <v>0</v>
      </c>
      <c r="V138" s="52">
        <f>ROUND(rekentabel!V137,2)</f>
        <v>0</v>
      </c>
      <c r="W138" s="52">
        <f>ROUND(rekentabel!W137,2)</f>
        <v>0</v>
      </c>
    </row>
    <row r="139" spans="1:23">
      <c r="A139" s="50">
        <v>132</v>
      </c>
      <c r="B139" s="53">
        <f>ROUND(rekentabel!B138,2)</f>
        <v>40.409999999999997</v>
      </c>
      <c r="C139" s="53">
        <f>ROUND(rekentabel!C138,2)</f>
        <v>23.77</v>
      </c>
      <c r="D139" s="53"/>
      <c r="E139" s="53"/>
      <c r="F139" s="53">
        <f>ROUND(rekentabel!F138,2)</f>
        <v>24.25</v>
      </c>
      <c r="G139" s="53">
        <f>ROUND(rekentabel!G138,2)</f>
        <v>14.26</v>
      </c>
      <c r="H139" s="53">
        <f>ROUND(rekentabel!H138,2)</f>
        <v>32.33</v>
      </c>
      <c r="I139" s="53">
        <f>ROUND(rekentabel!I138,2)</f>
        <v>19.02</v>
      </c>
      <c r="J139" s="57">
        <f>ROUND(rekentabel!J138,2)</f>
        <v>80.819999999999993</v>
      </c>
      <c r="K139" s="57">
        <f>ROUND(rekentabel!K138,2)</f>
        <v>47.54</v>
      </c>
      <c r="L139" s="57"/>
      <c r="M139" s="57"/>
      <c r="N139" s="57">
        <f>ROUND(rekentabel!N138,2)</f>
        <v>48.5</v>
      </c>
      <c r="O139" s="57">
        <f>ROUND(rekentabel!O138,2)</f>
        <v>28.52</v>
      </c>
      <c r="P139" s="57">
        <f>ROUND(rekentabel!P138,2)</f>
        <v>64.66</v>
      </c>
      <c r="Q139" s="57">
        <f>ROUND(rekentabel!Q138,2)</f>
        <v>38.04</v>
      </c>
      <c r="R139" s="52">
        <f>ROUND(rekentabel!R138,2)</f>
        <v>0</v>
      </c>
      <c r="S139" s="52">
        <f>ROUND(rekentabel!S138,2)</f>
        <v>0</v>
      </c>
      <c r="T139" s="52">
        <f>ROUND(rekentabel!T138,2)</f>
        <v>0</v>
      </c>
      <c r="U139" s="52">
        <f>ROUND(rekentabel!U138,2)</f>
        <v>0</v>
      </c>
      <c r="V139" s="52">
        <f>ROUND(rekentabel!V138,2)</f>
        <v>0</v>
      </c>
      <c r="W139" s="52">
        <f>ROUND(rekentabel!W138,2)</f>
        <v>0</v>
      </c>
    </row>
    <row r="140" spans="1:23">
      <c r="A140" s="50">
        <v>133</v>
      </c>
      <c r="B140" s="53">
        <f>ROUND(rekentabel!B139,2)</f>
        <v>40.56</v>
      </c>
      <c r="C140" s="53">
        <f>ROUND(rekentabel!C139,2)</f>
        <v>23.86</v>
      </c>
      <c r="D140" s="53"/>
      <c r="E140" s="53"/>
      <c r="F140" s="53">
        <f>ROUND(rekentabel!F139,2)</f>
        <v>24.34</v>
      </c>
      <c r="G140" s="53">
        <f>ROUND(rekentabel!G139,2)</f>
        <v>14.32</v>
      </c>
      <c r="H140" s="53">
        <f>ROUND(rekentabel!H139,2)</f>
        <v>32.450000000000003</v>
      </c>
      <c r="I140" s="53">
        <f>ROUND(rekentabel!I139,2)</f>
        <v>19.09</v>
      </c>
      <c r="J140" s="57">
        <f>ROUND(rekentabel!J139,2)</f>
        <v>81.12</v>
      </c>
      <c r="K140" s="57">
        <f>ROUND(rekentabel!K139,2)</f>
        <v>47.72</v>
      </c>
      <c r="L140" s="57"/>
      <c r="M140" s="57"/>
      <c r="N140" s="57">
        <f>ROUND(rekentabel!N139,2)</f>
        <v>48.68</v>
      </c>
      <c r="O140" s="57">
        <f>ROUND(rekentabel!O139,2)</f>
        <v>28.64</v>
      </c>
      <c r="P140" s="57">
        <f>ROUND(rekentabel!P139,2)</f>
        <v>64.900000000000006</v>
      </c>
      <c r="Q140" s="57">
        <f>ROUND(rekentabel!Q139,2)</f>
        <v>38.18</v>
      </c>
      <c r="R140" s="52">
        <f>ROUND(rekentabel!R139,2)</f>
        <v>0</v>
      </c>
      <c r="S140" s="52">
        <f>ROUND(rekentabel!S139,2)</f>
        <v>0</v>
      </c>
      <c r="T140" s="52">
        <f>ROUND(rekentabel!T139,2)</f>
        <v>0</v>
      </c>
      <c r="U140" s="52">
        <f>ROUND(rekentabel!U139,2)</f>
        <v>0</v>
      </c>
      <c r="V140" s="52">
        <f>ROUND(rekentabel!V139,2)</f>
        <v>0</v>
      </c>
      <c r="W140" s="52">
        <f>ROUND(rekentabel!W139,2)</f>
        <v>0</v>
      </c>
    </row>
    <row r="141" spans="1:23">
      <c r="A141" s="50">
        <v>134</v>
      </c>
      <c r="B141" s="53">
        <f>ROUND(rekentabel!B140,2)</f>
        <v>40.72</v>
      </c>
      <c r="C141" s="53">
        <f>ROUND(rekentabel!C140,2)</f>
        <v>23.95</v>
      </c>
      <c r="D141" s="53"/>
      <c r="E141" s="53"/>
      <c r="F141" s="53">
        <f>ROUND(rekentabel!F140,2)</f>
        <v>24.43</v>
      </c>
      <c r="G141" s="53">
        <f>ROUND(rekentabel!G140,2)</f>
        <v>14.37</v>
      </c>
      <c r="H141" s="53">
        <f>ROUND(rekentabel!H140,2)</f>
        <v>32.58</v>
      </c>
      <c r="I141" s="53">
        <f>ROUND(rekentabel!I140,2)</f>
        <v>19.16</v>
      </c>
      <c r="J141" s="57">
        <f>ROUND(rekentabel!J140,2)</f>
        <v>81.44</v>
      </c>
      <c r="K141" s="57">
        <f>ROUND(rekentabel!K140,2)</f>
        <v>47.9</v>
      </c>
      <c r="L141" s="57"/>
      <c r="M141" s="57"/>
      <c r="N141" s="57">
        <f>ROUND(rekentabel!N140,2)</f>
        <v>48.86</v>
      </c>
      <c r="O141" s="57">
        <f>ROUND(rekentabel!O140,2)</f>
        <v>28.74</v>
      </c>
      <c r="P141" s="57">
        <f>ROUND(rekentabel!P140,2)</f>
        <v>65.16</v>
      </c>
      <c r="Q141" s="57">
        <f>ROUND(rekentabel!Q140,2)</f>
        <v>38.32</v>
      </c>
      <c r="R141" s="52">
        <f>ROUND(rekentabel!R140,2)</f>
        <v>0</v>
      </c>
      <c r="S141" s="52">
        <f>ROUND(rekentabel!S140,2)</f>
        <v>0</v>
      </c>
      <c r="T141" s="52">
        <f>ROUND(rekentabel!T140,2)</f>
        <v>0</v>
      </c>
      <c r="U141" s="52">
        <f>ROUND(rekentabel!U140,2)</f>
        <v>0</v>
      </c>
      <c r="V141" s="52">
        <f>ROUND(rekentabel!V140,2)</f>
        <v>0</v>
      </c>
      <c r="W141" s="52">
        <f>ROUND(rekentabel!W140,2)</f>
        <v>0</v>
      </c>
    </row>
    <row r="142" spans="1:23">
      <c r="A142" s="50">
        <v>135</v>
      </c>
      <c r="B142" s="53">
        <f>ROUND(rekentabel!B141,2)</f>
        <v>40.880000000000003</v>
      </c>
      <c r="C142" s="53">
        <f>ROUND(rekentabel!C141,2)</f>
        <v>24.05</v>
      </c>
      <c r="D142" s="53"/>
      <c r="E142" s="53"/>
      <c r="F142" s="53">
        <f>ROUND(rekentabel!F141,2)</f>
        <v>24.53</v>
      </c>
      <c r="G142" s="53">
        <f>ROUND(rekentabel!G141,2)</f>
        <v>14.43</v>
      </c>
      <c r="H142" s="53">
        <f>ROUND(rekentabel!H141,2)</f>
        <v>32.700000000000003</v>
      </c>
      <c r="I142" s="53">
        <f>ROUND(rekentabel!I141,2)</f>
        <v>19.239999999999998</v>
      </c>
      <c r="J142" s="57">
        <f>ROUND(rekentabel!J141,2)</f>
        <v>81.760000000000005</v>
      </c>
      <c r="K142" s="57">
        <f>ROUND(rekentabel!K141,2)</f>
        <v>48.1</v>
      </c>
      <c r="L142" s="57"/>
      <c r="M142" s="57"/>
      <c r="N142" s="57">
        <f>ROUND(rekentabel!N141,2)</f>
        <v>49.06</v>
      </c>
      <c r="O142" s="57">
        <f>ROUND(rekentabel!O141,2)</f>
        <v>28.86</v>
      </c>
      <c r="P142" s="57">
        <f>ROUND(rekentabel!P141,2)</f>
        <v>65.400000000000006</v>
      </c>
      <c r="Q142" s="57">
        <f>ROUND(rekentabel!Q141,2)</f>
        <v>38.479999999999997</v>
      </c>
      <c r="R142" s="52">
        <f>ROUND(rekentabel!R141,2)</f>
        <v>0</v>
      </c>
      <c r="S142" s="52">
        <f>ROUND(rekentabel!S141,2)</f>
        <v>0</v>
      </c>
      <c r="T142" s="52">
        <f>ROUND(rekentabel!T141,2)</f>
        <v>0</v>
      </c>
      <c r="U142" s="52">
        <f>ROUND(rekentabel!U141,2)</f>
        <v>0</v>
      </c>
      <c r="V142" s="52">
        <f>ROUND(rekentabel!V141,2)</f>
        <v>0</v>
      </c>
      <c r="W142" s="52">
        <f>ROUND(rekentabel!W141,2)</f>
        <v>0</v>
      </c>
    </row>
    <row r="143" spans="1:23">
      <c r="A143" s="50">
        <v>136</v>
      </c>
      <c r="B143" s="53">
        <f>ROUND(rekentabel!B142,2)</f>
        <v>41.04</v>
      </c>
      <c r="C143" s="53">
        <f>ROUND(rekentabel!C142,2)</f>
        <v>24.14</v>
      </c>
      <c r="D143" s="53"/>
      <c r="E143" s="53"/>
      <c r="F143" s="53">
        <f>ROUND(rekentabel!F142,2)</f>
        <v>24.62</v>
      </c>
      <c r="G143" s="53">
        <f>ROUND(rekentabel!G142,2)</f>
        <v>14.48</v>
      </c>
      <c r="H143" s="53">
        <f>ROUND(rekentabel!H142,2)</f>
        <v>32.83</v>
      </c>
      <c r="I143" s="53">
        <f>ROUND(rekentabel!I142,2)</f>
        <v>19.309999999999999</v>
      </c>
      <c r="J143" s="57">
        <f>ROUND(rekentabel!J142,2)</f>
        <v>82.08</v>
      </c>
      <c r="K143" s="57">
        <f>ROUND(rekentabel!K142,2)</f>
        <v>48.28</v>
      </c>
      <c r="L143" s="57"/>
      <c r="M143" s="57"/>
      <c r="N143" s="57">
        <f>ROUND(rekentabel!N142,2)</f>
        <v>49.24</v>
      </c>
      <c r="O143" s="57">
        <f>ROUND(rekentabel!O142,2)</f>
        <v>28.96</v>
      </c>
      <c r="P143" s="57">
        <f>ROUND(rekentabel!P142,2)</f>
        <v>65.66</v>
      </c>
      <c r="Q143" s="57">
        <f>ROUND(rekentabel!Q142,2)</f>
        <v>38.619999999999997</v>
      </c>
      <c r="R143" s="52">
        <f>ROUND(rekentabel!R142,2)</f>
        <v>0</v>
      </c>
      <c r="S143" s="52">
        <f>ROUND(rekentabel!S142,2)</f>
        <v>0</v>
      </c>
      <c r="T143" s="52">
        <f>ROUND(rekentabel!T142,2)</f>
        <v>0</v>
      </c>
      <c r="U143" s="52">
        <f>ROUND(rekentabel!U142,2)</f>
        <v>0</v>
      </c>
      <c r="V143" s="52">
        <f>ROUND(rekentabel!V142,2)</f>
        <v>0</v>
      </c>
      <c r="W143" s="52">
        <f>ROUND(rekentabel!W142,2)</f>
        <v>0</v>
      </c>
    </row>
    <row r="144" spans="1:23">
      <c r="A144" s="50">
        <v>137</v>
      </c>
      <c r="B144" s="53">
        <f>ROUND(rekentabel!B143,2)</f>
        <v>41.19</v>
      </c>
      <c r="C144" s="53">
        <f>ROUND(rekentabel!C143,2)</f>
        <v>24.23</v>
      </c>
      <c r="D144" s="53"/>
      <c r="E144" s="53"/>
      <c r="F144" s="53">
        <f>ROUND(rekentabel!F143,2)</f>
        <v>24.71</v>
      </c>
      <c r="G144" s="53">
        <f>ROUND(rekentabel!G143,2)</f>
        <v>14.54</v>
      </c>
      <c r="H144" s="53">
        <f>ROUND(rekentabel!H143,2)</f>
        <v>32.950000000000003</v>
      </c>
      <c r="I144" s="53">
        <f>ROUND(rekentabel!I143,2)</f>
        <v>19.38</v>
      </c>
      <c r="J144" s="57">
        <f>ROUND(rekentabel!J143,2)</f>
        <v>82.38</v>
      </c>
      <c r="K144" s="57">
        <f>ROUND(rekentabel!K143,2)</f>
        <v>48.46</v>
      </c>
      <c r="L144" s="57"/>
      <c r="M144" s="57"/>
      <c r="N144" s="57">
        <f>ROUND(rekentabel!N143,2)</f>
        <v>49.42</v>
      </c>
      <c r="O144" s="57">
        <f>ROUND(rekentabel!O143,2)</f>
        <v>29.08</v>
      </c>
      <c r="P144" s="57">
        <f>ROUND(rekentabel!P143,2)</f>
        <v>65.900000000000006</v>
      </c>
      <c r="Q144" s="57">
        <f>ROUND(rekentabel!Q143,2)</f>
        <v>38.76</v>
      </c>
      <c r="R144" s="52">
        <f>ROUND(rekentabel!R143,2)</f>
        <v>0</v>
      </c>
      <c r="S144" s="52">
        <f>ROUND(rekentabel!S143,2)</f>
        <v>0</v>
      </c>
      <c r="T144" s="52">
        <f>ROUND(rekentabel!T143,2)</f>
        <v>0</v>
      </c>
      <c r="U144" s="52">
        <f>ROUND(rekentabel!U143,2)</f>
        <v>0</v>
      </c>
      <c r="V144" s="52">
        <f>ROUND(rekentabel!V143,2)</f>
        <v>0</v>
      </c>
      <c r="W144" s="52">
        <f>ROUND(rekentabel!W143,2)</f>
        <v>0</v>
      </c>
    </row>
    <row r="145" spans="1:23">
      <c r="A145" s="50">
        <v>138</v>
      </c>
      <c r="B145" s="53">
        <f>ROUND(rekentabel!B144,2)</f>
        <v>41.35</v>
      </c>
      <c r="C145" s="53">
        <f>ROUND(rekentabel!C144,2)</f>
        <v>24.32</v>
      </c>
      <c r="D145" s="53"/>
      <c r="E145" s="53"/>
      <c r="F145" s="53">
        <f>ROUND(rekentabel!F144,2)</f>
        <v>24.81</v>
      </c>
      <c r="G145" s="53">
        <f>ROUND(rekentabel!G144,2)</f>
        <v>14.59</v>
      </c>
      <c r="H145" s="53">
        <f>ROUND(rekentabel!H144,2)</f>
        <v>33.08</v>
      </c>
      <c r="I145" s="53">
        <f>ROUND(rekentabel!I144,2)</f>
        <v>19.46</v>
      </c>
      <c r="J145" s="57">
        <f>ROUND(rekentabel!J144,2)</f>
        <v>82.7</v>
      </c>
      <c r="K145" s="57">
        <f>ROUND(rekentabel!K144,2)</f>
        <v>48.64</v>
      </c>
      <c r="L145" s="57"/>
      <c r="M145" s="57"/>
      <c r="N145" s="57">
        <f>ROUND(rekentabel!N144,2)</f>
        <v>49.62</v>
      </c>
      <c r="O145" s="57">
        <f>ROUND(rekentabel!O144,2)</f>
        <v>29.18</v>
      </c>
      <c r="P145" s="57">
        <f>ROUND(rekentabel!P144,2)</f>
        <v>66.16</v>
      </c>
      <c r="Q145" s="57">
        <f>ROUND(rekentabel!Q144,2)</f>
        <v>38.92</v>
      </c>
      <c r="R145" s="52">
        <f>ROUND(rekentabel!R144,2)</f>
        <v>0</v>
      </c>
      <c r="S145" s="52">
        <f>ROUND(rekentabel!S144,2)</f>
        <v>0</v>
      </c>
      <c r="T145" s="52">
        <f>ROUND(rekentabel!T144,2)</f>
        <v>0</v>
      </c>
      <c r="U145" s="52">
        <f>ROUND(rekentabel!U144,2)</f>
        <v>0</v>
      </c>
      <c r="V145" s="52">
        <f>ROUND(rekentabel!V144,2)</f>
        <v>0</v>
      </c>
      <c r="W145" s="52">
        <f>ROUND(rekentabel!W144,2)</f>
        <v>0</v>
      </c>
    </row>
    <row r="146" spans="1:23">
      <c r="A146" s="50">
        <v>139</v>
      </c>
      <c r="B146" s="53">
        <f>ROUND(rekentabel!B145,2)</f>
        <v>41.51</v>
      </c>
      <c r="C146" s="53">
        <f>ROUND(rekentabel!C145,2)</f>
        <v>24.42</v>
      </c>
      <c r="D146" s="53"/>
      <c r="E146" s="53"/>
      <c r="F146" s="53">
        <f>ROUND(rekentabel!F145,2)</f>
        <v>24.91</v>
      </c>
      <c r="G146" s="53">
        <f>ROUND(rekentabel!G145,2)</f>
        <v>14.65</v>
      </c>
      <c r="H146" s="53">
        <f>ROUND(rekentabel!H145,2)</f>
        <v>33.21</v>
      </c>
      <c r="I146" s="53">
        <f>ROUND(rekentabel!I145,2)</f>
        <v>19.54</v>
      </c>
      <c r="J146" s="57">
        <f>ROUND(rekentabel!J145,2)</f>
        <v>83.02</v>
      </c>
      <c r="K146" s="57">
        <f>ROUND(rekentabel!K145,2)</f>
        <v>48.84</v>
      </c>
      <c r="L146" s="57"/>
      <c r="M146" s="57"/>
      <c r="N146" s="57">
        <f>ROUND(rekentabel!N145,2)</f>
        <v>49.82</v>
      </c>
      <c r="O146" s="57">
        <f>ROUND(rekentabel!O145,2)</f>
        <v>29.3</v>
      </c>
      <c r="P146" s="57">
        <f>ROUND(rekentabel!P145,2)</f>
        <v>66.42</v>
      </c>
      <c r="Q146" s="57">
        <f>ROUND(rekentabel!Q145,2)</f>
        <v>39.08</v>
      </c>
      <c r="R146" s="52">
        <f>ROUND(rekentabel!R145,2)</f>
        <v>0</v>
      </c>
      <c r="S146" s="52">
        <f>ROUND(rekentabel!S145,2)</f>
        <v>0</v>
      </c>
      <c r="T146" s="52">
        <f>ROUND(rekentabel!T145,2)</f>
        <v>0</v>
      </c>
      <c r="U146" s="52">
        <f>ROUND(rekentabel!U145,2)</f>
        <v>0</v>
      </c>
      <c r="V146" s="52">
        <f>ROUND(rekentabel!V145,2)</f>
        <v>0</v>
      </c>
      <c r="W146" s="52">
        <f>ROUND(rekentabel!W145,2)</f>
        <v>0</v>
      </c>
    </row>
    <row r="147" spans="1:23">
      <c r="A147" s="50">
        <v>140</v>
      </c>
      <c r="B147" s="53">
        <f>ROUND(rekentabel!B146,2)</f>
        <v>41.67</v>
      </c>
      <c r="C147" s="53">
        <f>ROUND(rekentabel!C146,2)</f>
        <v>24.51</v>
      </c>
      <c r="D147" s="53"/>
      <c r="E147" s="53"/>
      <c r="F147" s="53">
        <f>ROUND(rekentabel!F146,2)</f>
        <v>25</v>
      </c>
      <c r="G147" s="53">
        <f>ROUND(rekentabel!G146,2)</f>
        <v>14.71</v>
      </c>
      <c r="H147" s="53">
        <f>ROUND(rekentabel!H146,2)</f>
        <v>33.340000000000003</v>
      </c>
      <c r="I147" s="53">
        <f>ROUND(rekentabel!I146,2)</f>
        <v>19.61</v>
      </c>
      <c r="J147" s="57">
        <f>ROUND(rekentabel!J146,2)</f>
        <v>83.34</v>
      </c>
      <c r="K147" s="57">
        <f>ROUND(rekentabel!K146,2)</f>
        <v>49.02</v>
      </c>
      <c r="L147" s="57"/>
      <c r="M147" s="57"/>
      <c r="N147" s="57">
        <f>ROUND(rekentabel!N146,2)</f>
        <v>50</v>
      </c>
      <c r="O147" s="57">
        <f>ROUND(rekentabel!O146,2)</f>
        <v>29.42</v>
      </c>
      <c r="P147" s="57">
        <f>ROUND(rekentabel!P146,2)</f>
        <v>66.680000000000007</v>
      </c>
      <c r="Q147" s="57">
        <f>ROUND(rekentabel!Q146,2)</f>
        <v>39.22</v>
      </c>
      <c r="R147" s="52">
        <f>ROUND(rekentabel!R146,2)</f>
        <v>0</v>
      </c>
      <c r="S147" s="52">
        <f>ROUND(rekentabel!S146,2)</f>
        <v>0</v>
      </c>
      <c r="T147" s="52">
        <f>ROUND(rekentabel!T146,2)</f>
        <v>0</v>
      </c>
      <c r="U147" s="52">
        <f>ROUND(rekentabel!U146,2)</f>
        <v>0</v>
      </c>
      <c r="V147" s="52">
        <f>ROUND(rekentabel!V146,2)</f>
        <v>0</v>
      </c>
      <c r="W147" s="52">
        <f>ROUND(rekentabel!W146,2)</f>
        <v>0</v>
      </c>
    </row>
    <row r="148" spans="1:23">
      <c r="A148" s="50">
        <v>141</v>
      </c>
      <c r="B148" s="53">
        <f>ROUND(rekentabel!B147,2)</f>
        <v>41.82</v>
      </c>
      <c r="C148" s="53">
        <f>ROUND(rekentabel!C147,2)</f>
        <v>24.6</v>
      </c>
      <c r="D148" s="53"/>
      <c r="E148" s="53"/>
      <c r="F148" s="53">
        <f>ROUND(rekentabel!F147,2)</f>
        <v>25.09</v>
      </c>
      <c r="G148" s="53">
        <f>ROUND(rekentabel!G147,2)</f>
        <v>14.76</v>
      </c>
      <c r="H148" s="53">
        <f>ROUND(rekentabel!H147,2)</f>
        <v>33.46</v>
      </c>
      <c r="I148" s="53">
        <f>ROUND(rekentabel!I147,2)</f>
        <v>19.68</v>
      </c>
      <c r="J148" s="57">
        <f>ROUND(rekentabel!J147,2)</f>
        <v>83.64</v>
      </c>
      <c r="K148" s="57">
        <f>ROUND(rekentabel!K147,2)</f>
        <v>49.2</v>
      </c>
      <c r="L148" s="57"/>
      <c r="M148" s="57"/>
      <c r="N148" s="57">
        <f>ROUND(rekentabel!N147,2)</f>
        <v>50.18</v>
      </c>
      <c r="O148" s="57">
        <f>ROUND(rekentabel!O147,2)</f>
        <v>29.52</v>
      </c>
      <c r="P148" s="57">
        <f>ROUND(rekentabel!P147,2)</f>
        <v>66.92</v>
      </c>
      <c r="Q148" s="57">
        <f>ROUND(rekentabel!Q147,2)</f>
        <v>39.36</v>
      </c>
      <c r="R148" s="52">
        <f>ROUND(rekentabel!R147,2)</f>
        <v>0</v>
      </c>
      <c r="S148" s="52">
        <f>ROUND(rekentabel!S147,2)</f>
        <v>0</v>
      </c>
      <c r="T148" s="52">
        <f>ROUND(rekentabel!T147,2)</f>
        <v>0</v>
      </c>
      <c r="U148" s="52">
        <f>ROUND(rekentabel!U147,2)</f>
        <v>0</v>
      </c>
      <c r="V148" s="52">
        <f>ROUND(rekentabel!V147,2)</f>
        <v>0</v>
      </c>
      <c r="W148" s="52">
        <f>ROUND(rekentabel!W147,2)</f>
        <v>0</v>
      </c>
    </row>
    <row r="149" spans="1:23">
      <c r="A149" s="50">
        <v>142</v>
      </c>
      <c r="B149" s="53">
        <f>ROUND(rekentabel!B148,2)</f>
        <v>41.98</v>
      </c>
      <c r="C149" s="53">
        <f>ROUND(rekentabel!C148,2)</f>
        <v>24.7</v>
      </c>
      <c r="D149" s="53"/>
      <c r="E149" s="53"/>
      <c r="F149" s="53">
        <f>ROUND(rekentabel!F148,2)</f>
        <v>25.19</v>
      </c>
      <c r="G149" s="53">
        <f>ROUND(rekentabel!G148,2)</f>
        <v>14.82</v>
      </c>
      <c r="H149" s="53">
        <f>ROUND(rekentabel!H148,2)</f>
        <v>33.58</v>
      </c>
      <c r="I149" s="53">
        <f>ROUND(rekentabel!I148,2)</f>
        <v>19.760000000000002</v>
      </c>
      <c r="J149" s="57">
        <f>ROUND(rekentabel!J148,2)</f>
        <v>83.96</v>
      </c>
      <c r="K149" s="57">
        <f>ROUND(rekentabel!K148,2)</f>
        <v>49.4</v>
      </c>
      <c r="L149" s="57"/>
      <c r="M149" s="57"/>
      <c r="N149" s="57">
        <f>ROUND(rekentabel!N148,2)</f>
        <v>50.38</v>
      </c>
      <c r="O149" s="57">
        <f>ROUND(rekentabel!O148,2)</f>
        <v>29.64</v>
      </c>
      <c r="P149" s="57">
        <f>ROUND(rekentabel!P148,2)</f>
        <v>67.16</v>
      </c>
      <c r="Q149" s="57">
        <f>ROUND(rekentabel!Q148,2)</f>
        <v>39.520000000000003</v>
      </c>
      <c r="R149" s="52">
        <f>ROUND(rekentabel!R148,2)</f>
        <v>0</v>
      </c>
      <c r="S149" s="52">
        <f>ROUND(rekentabel!S148,2)</f>
        <v>0</v>
      </c>
      <c r="T149" s="52">
        <f>ROUND(rekentabel!T148,2)</f>
        <v>0</v>
      </c>
      <c r="U149" s="52">
        <f>ROUND(rekentabel!U148,2)</f>
        <v>0</v>
      </c>
      <c r="V149" s="52">
        <f>ROUND(rekentabel!V148,2)</f>
        <v>0</v>
      </c>
      <c r="W149" s="52">
        <f>ROUND(rekentabel!W148,2)</f>
        <v>0</v>
      </c>
    </row>
    <row r="150" spans="1:23">
      <c r="A150" s="50">
        <v>143</v>
      </c>
      <c r="B150" s="53">
        <f>ROUND(rekentabel!B149,2)</f>
        <v>42.14</v>
      </c>
      <c r="C150" s="53">
        <f>ROUND(rekentabel!C149,2)</f>
        <v>24.79</v>
      </c>
      <c r="D150" s="53"/>
      <c r="E150" s="53"/>
      <c r="F150" s="53">
        <f>ROUND(rekentabel!F149,2)</f>
        <v>25.28</v>
      </c>
      <c r="G150" s="53">
        <f>ROUND(rekentabel!G149,2)</f>
        <v>14.87</v>
      </c>
      <c r="H150" s="53">
        <f>ROUND(rekentabel!H149,2)</f>
        <v>33.71</v>
      </c>
      <c r="I150" s="53">
        <f>ROUND(rekentabel!I149,2)</f>
        <v>19.829999999999998</v>
      </c>
      <c r="J150" s="57">
        <f>ROUND(rekentabel!J149,2)</f>
        <v>84.28</v>
      </c>
      <c r="K150" s="57">
        <f>ROUND(rekentabel!K149,2)</f>
        <v>49.58</v>
      </c>
      <c r="L150" s="57"/>
      <c r="M150" s="57"/>
      <c r="N150" s="57">
        <f>ROUND(rekentabel!N149,2)</f>
        <v>50.56</v>
      </c>
      <c r="O150" s="57">
        <f>ROUND(rekentabel!O149,2)</f>
        <v>29.74</v>
      </c>
      <c r="P150" s="57">
        <f>ROUND(rekentabel!P149,2)</f>
        <v>67.42</v>
      </c>
      <c r="Q150" s="57">
        <f>ROUND(rekentabel!Q149,2)</f>
        <v>39.659999999999997</v>
      </c>
      <c r="R150" s="52">
        <f>ROUND(rekentabel!R149,2)</f>
        <v>0</v>
      </c>
      <c r="S150" s="52">
        <f>ROUND(rekentabel!S149,2)</f>
        <v>0</v>
      </c>
      <c r="T150" s="52">
        <f>ROUND(rekentabel!T149,2)</f>
        <v>0</v>
      </c>
      <c r="U150" s="52">
        <f>ROUND(rekentabel!U149,2)</f>
        <v>0</v>
      </c>
      <c r="V150" s="52">
        <f>ROUND(rekentabel!V149,2)</f>
        <v>0</v>
      </c>
      <c r="W150" s="52">
        <f>ROUND(rekentabel!W149,2)</f>
        <v>0</v>
      </c>
    </row>
    <row r="151" spans="1:23">
      <c r="A151" s="50">
        <v>144</v>
      </c>
      <c r="B151" s="53">
        <f>ROUND(rekentabel!B150,2)</f>
        <v>42.3</v>
      </c>
      <c r="C151" s="53">
        <f>ROUND(rekentabel!C150,2)</f>
        <v>24.88</v>
      </c>
      <c r="D151" s="53"/>
      <c r="E151" s="53"/>
      <c r="F151" s="53">
        <f>ROUND(rekentabel!F150,2)</f>
        <v>25.38</v>
      </c>
      <c r="G151" s="53">
        <f>ROUND(rekentabel!G150,2)</f>
        <v>14.93</v>
      </c>
      <c r="H151" s="53">
        <f>ROUND(rekentabel!H150,2)</f>
        <v>33.840000000000003</v>
      </c>
      <c r="I151" s="53">
        <f>ROUND(rekentabel!I150,2)</f>
        <v>19.899999999999999</v>
      </c>
      <c r="J151" s="57">
        <f>ROUND(rekentabel!J150,2)</f>
        <v>84.6</v>
      </c>
      <c r="K151" s="57">
        <f>ROUND(rekentabel!K150,2)</f>
        <v>49.76</v>
      </c>
      <c r="L151" s="57"/>
      <c r="M151" s="57"/>
      <c r="N151" s="57">
        <f>ROUND(rekentabel!N150,2)</f>
        <v>50.76</v>
      </c>
      <c r="O151" s="57">
        <f>ROUND(rekentabel!O150,2)</f>
        <v>29.86</v>
      </c>
      <c r="P151" s="57">
        <f>ROUND(rekentabel!P150,2)</f>
        <v>67.680000000000007</v>
      </c>
      <c r="Q151" s="57">
        <f>ROUND(rekentabel!Q150,2)</f>
        <v>39.799999999999997</v>
      </c>
      <c r="R151" s="52">
        <f>ROUND(rekentabel!R150,2)</f>
        <v>0</v>
      </c>
      <c r="S151" s="52">
        <f>ROUND(rekentabel!S150,2)</f>
        <v>0</v>
      </c>
      <c r="T151" s="52">
        <f>ROUND(rekentabel!T150,2)</f>
        <v>0</v>
      </c>
      <c r="U151" s="52">
        <f>ROUND(rekentabel!U150,2)</f>
        <v>0</v>
      </c>
      <c r="V151" s="52">
        <f>ROUND(rekentabel!V150,2)</f>
        <v>0</v>
      </c>
      <c r="W151" s="52">
        <f>ROUND(rekentabel!W150,2)</f>
        <v>0</v>
      </c>
    </row>
    <row r="152" spans="1:23">
      <c r="A152" s="50">
        <v>145</v>
      </c>
      <c r="B152" s="53">
        <f>ROUND(rekentabel!B151,2)</f>
        <v>42.45</v>
      </c>
      <c r="C152" s="53">
        <f>ROUND(rekentabel!C151,2)</f>
        <v>24.97</v>
      </c>
      <c r="D152" s="53"/>
      <c r="E152" s="53"/>
      <c r="F152" s="53">
        <f>ROUND(rekentabel!F151,2)</f>
        <v>25.47</v>
      </c>
      <c r="G152" s="53">
        <f>ROUND(rekentabel!G151,2)</f>
        <v>14.98</v>
      </c>
      <c r="H152" s="53">
        <f>ROUND(rekentabel!H151,2)</f>
        <v>33.96</v>
      </c>
      <c r="I152" s="53">
        <f>ROUND(rekentabel!I151,2)</f>
        <v>19.98</v>
      </c>
      <c r="J152" s="57">
        <f>ROUND(rekentabel!J151,2)</f>
        <v>84.9</v>
      </c>
      <c r="K152" s="57">
        <f>ROUND(rekentabel!K151,2)</f>
        <v>49.94</v>
      </c>
      <c r="L152" s="57"/>
      <c r="M152" s="57"/>
      <c r="N152" s="57">
        <f>ROUND(rekentabel!N151,2)</f>
        <v>50.94</v>
      </c>
      <c r="O152" s="57">
        <f>ROUND(rekentabel!O151,2)</f>
        <v>29.96</v>
      </c>
      <c r="P152" s="57">
        <f>ROUND(rekentabel!P151,2)</f>
        <v>67.92</v>
      </c>
      <c r="Q152" s="57">
        <f>ROUND(rekentabel!Q151,2)</f>
        <v>39.96</v>
      </c>
      <c r="R152" s="52">
        <f>ROUND(rekentabel!R151,2)</f>
        <v>0</v>
      </c>
      <c r="S152" s="52">
        <f>ROUND(rekentabel!S151,2)</f>
        <v>0</v>
      </c>
      <c r="T152" s="52">
        <f>ROUND(rekentabel!T151,2)</f>
        <v>0</v>
      </c>
      <c r="U152" s="52">
        <f>ROUND(rekentabel!U151,2)</f>
        <v>0</v>
      </c>
      <c r="V152" s="52">
        <f>ROUND(rekentabel!V151,2)</f>
        <v>0</v>
      </c>
      <c r="W152" s="52">
        <f>ROUND(rekentabel!W151,2)</f>
        <v>0</v>
      </c>
    </row>
    <row r="153" spans="1:23">
      <c r="A153" s="50">
        <v>146</v>
      </c>
      <c r="B153" s="53">
        <f>ROUND(rekentabel!B152,2)</f>
        <v>42.61</v>
      </c>
      <c r="C153" s="53">
        <f>ROUND(rekentabel!C152,2)</f>
        <v>25.07</v>
      </c>
      <c r="D153" s="53"/>
      <c r="E153" s="53"/>
      <c r="F153" s="53">
        <f>ROUND(rekentabel!F152,2)</f>
        <v>25.57</v>
      </c>
      <c r="G153" s="53">
        <f>ROUND(rekentabel!G152,2)</f>
        <v>15.04</v>
      </c>
      <c r="H153" s="53">
        <f>ROUND(rekentabel!H152,2)</f>
        <v>34.090000000000003</v>
      </c>
      <c r="I153" s="53">
        <f>ROUND(rekentabel!I152,2)</f>
        <v>20.059999999999999</v>
      </c>
      <c r="J153" s="57">
        <f>ROUND(rekentabel!J152,2)</f>
        <v>85.22</v>
      </c>
      <c r="K153" s="57">
        <f>ROUND(rekentabel!K152,2)</f>
        <v>50.14</v>
      </c>
      <c r="L153" s="57"/>
      <c r="M153" s="57"/>
      <c r="N153" s="57">
        <f>ROUND(rekentabel!N152,2)</f>
        <v>51.14</v>
      </c>
      <c r="O153" s="57">
        <f>ROUND(rekentabel!O152,2)</f>
        <v>30.08</v>
      </c>
      <c r="P153" s="57">
        <f>ROUND(rekentabel!P152,2)</f>
        <v>68.180000000000007</v>
      </c>
      <c r="Q153" s="57">
        <f>ROUND(rekentabel!Q152,2)</f>
        <v>40.119999999999997</v>
      </c>
      <c r="R153" s="52">
        <f>ROUND(rekentabel!R152,2)</f>
        <v>0</v>
      </c>
      <c r="S153" s="52">
        <f>ROUND(rekentabel!S152,2)</f>
        <v>0</v>
      </c>
      <c r="T153" s="52">
        <f>ROUND(rekentabel!T152,2)</f>
        <v>0</v>
      </c>
      <c r="U153" s="52">
        <f>ROUND(rekentabel!U152,2)</f>
        <v>0</v>
      </c>
      <c r="V153" s="52">
        <f>ROUND(rekentabel!V152,2)</f>
        <v>0</v>
      </c>
      <c r="W153" s="52">
        <f>ROUND(rekentabel!W152,2)</f>
        <v>0</v>
      </c>
    </row>
    <row r="154" spans="1:23">
      <c r="A154" s="50">
        <v>147</v>
      </c>
      <c r="B154" s="53">
        <f>ROUND(rekentabel!B153,2)</f>
        <v>42.77</v>
      </c>
      <c r="C154" s="53">
        <f>ROUND(rekentabel!C153,2)</f>
        <v>25.16</v>
      </c>
      <c r="D154" s="53"/>
      <c r="E154" s="53"/>
      <c r="F154" s="53">
        <f>ROUND(rekentabel!F153,2)</f>
        <v>25.66</v>
      </c>
      <c r="G154" s="53">
        <f>ROUND(rekentabel!G153,2)</f>
        <v>15.1</v>
      </c>
      <c r="H154" s="53">
        <f>ROUND(rekentabel!H153,2)</f>
        <v>34.22</v>
      </c>
      <c r="I154" s="53">
        <f>ROUND(rekentabel!I153,2)</f>
        <v>20.13</v>
      </c>
      <c r="J154" s="57">
        <f>ROUND(rekentabel!J153,2)</f>
        <v>85.54</v>
      </c>
      <c r="K154" s="57">
        <f>ROUND(rekentabel!K153,2)</f>
        <v>50.32</v>
      </c>
      <c r="L154" s="57"/>
      <c r="M154" s="57"/>
      <c r="N154" s="57">
        <f>ROUND(rekentabel!N153,2)</f>
        <v>51.32</v>
      </c>
      <c r="O154" s="57">
        <f>ROUND(rekentabel!O153,2)</f>
        <v>30.2</v>
      </c>
      <c r="P154" s="57">
        <f>ROUND(rekentabel!P153,2)</f>
        <v>68.44</v>
      </c>
      <c r="Q154" s="57">
        <f>ROUND(rekentabel!Q153,2)</f>
        <v>40.26</v>
      </c>
      <c r="R154" s="52">
        <f>ROUND(rekentabel!R153,2)</f>
        <v>0</v>
      </c>
      <c r="S154" s="52">
        <f>ROUND(rekentabel!S153,2)</f>
        <v>0</v>
      </c>
      <c r="T154" s="52">
        <f>ROUND(rekentabel!T153,2)</f>
        <v>0</v>
      </c>
      <c r="U154" s="52">
        <f>ROUND(rekentabel!U153,2)</f>
        <v>0</v>
      </c>
      <c r="V154" s="52">
        <f>ROUND(rekentabel!V153,2)</f>
        <v>0</v>
      </c>
      <c r="W154" s="52">
        <f>ROUND(rekentabel!W153,2)</f>
        <v>0</v>
      </c>
    </row>
    <row r="155" spans="1:23">
      <c r="A155" s="50">
        <v>148</v>
      </c>
      <c r="B155" s="53">
        <f>ROUND(rekentabel!B154,2)</f>
        <v>42.93</v>
      </c>
      <c r="C155" s="53">
        <f>ROUND(rekentabel!C154,2)</f>
        <v>25.25</v>
      </c>
      <c r="D155" s="53"/>
      <c r="E155" s="53"/>
      <c r="F155" s="53">
        <f>ROUND(rekentabel!F154,2)</f>
        <v>25.76</v>
      </c>
      <c r="G155" s="53">
        <f>ROUND(rekentabel!G154,2)</f>
        <v>15.15</v>
      </c>
      <c r="H155" s="53">
        <f>ROUND(rekentabel!H154,2)</f>
        <v>34.340000000000003</v>
      </c>
      <c r="I155" s="53">
        <f>ROUND(rekentabel!I154,2)</f>
        <v>20.2</v>
      </c>
      <c r="J155" s="57">
        <f>ROUND(rekentabel!J154,2)</f>
        <v>85.86</v>
      </c>
      <c r="K155" s="57">
        <f>ROUND(rekentabel!K154,2)</f>
        <v>50.5</v>
      </c>
      <c r="L155" s="57"/>
      <c r="M155" s="57"/>
      <c r="N155" s="57">
        <f>ROUND(rekentabel!N154,2)</f>
        <v>51.52</v>
      </c>
      <c r="O155" s="57">
        <f>ROUND(rekentabel!O154,2)</f>
        <v>30.3</v>
      </c>
      <c r="P155" s="57">
        <f>ROUND(rekentabel!P154,2)</f>
        <v>68.680000000000007</v>
      </c>
      <c r="Q155" s="57">
        <f>ROUND(rekentabel!Q154,2)</f>
        <v>40.4</v>
      </c>
      <c r="R155" s="52">
        <f>ROUND(rekentabel!R154,2)</f>
        <v>0</v>
      </c>
      <c r="S155" s="52">
        <f>ROUND(rekentabel!S154,2)</f>
        <v>0</v>
      </c>
      <c r="T155" s="52">
        <f>ROUND(rekentabel!T154,2)</f>
        <v>0</v>
      </c>
      <c r="U155" s="52">
        <f>ROUND(rekentabel!U154,2)</f>
        <v>0</v>
      </c>
      <c r="V155" s="52">
        <f>ROUND(rekentabel!V154,2)</f>
        <v>0</v>
      </c>
      <c r="W155" s="52">
        <f>ROUND(rekentabel!W154,2)</f>
        <v>0</v>
      </c>
    </row>
    <row r="156" spans="1:23">
      <c r="A156" s="50">
        <v>149</v>
      </c>
      <c r="B156" s="53">
        <f>ROUND(rekentabel!B155,2)</f>
        <v>43.09</v>
      </c>
      <c r="C156" s="53">
        <f>ROUND(rekentabel!C155,2)</f>
        <v>25.34</v>
      </c>
      <c r="D156" s="53"/>
      <c r="E156" s="53"/>
      <c r="F156" s="53">
        <f>ROUND(rekentabel!F155,2)</f>
        <v>25.85</v>
      </c>
      <c r="G156" s="53">
        <f>ROUND(rekentabel!G155,2)</f>
        <v>15.2</v>
      </c>
      <c r="H156" s="53">
        <f>ROUND(rekentabel!H155,2)</f>
        <v>34.47</v>
      </c>
      <c r="I156" s="53">
        <f>ROUND(rekentabel!I155,2)</f>
        <v>20.27</v>
      </c>
      <c r="J156" s="57">
        <f>ROUND(rekentabel!J155,2)</f>
        <v>86.18</v>
      </c>
      <c r="K156" s="57">
        <f>ROUND(rekentabel!K155,2)</f>
        <v>50.68</v>
      </c>
      <c r="L156" s="57"/>
      <c r="M156" s="57"/>
      <c r="N156" s="57">
        <f>ROUND(rekentabel!N155,2)</f>
        <v>51.7</v>
      </c>
      <c r="O156" s="57">
        <f>ROUND(rekentabel!O155,2)</f>
        <v>30.4</v>
      </c>
      <c r="P156" s="57">
        <f>ROUND(rekentabel!P155,2)</f>
        <v>68.94</v>
      </c>
      <c r="Q156" s="57">
        <f>ROUND(rekentabel!Q155,2)</f>
        <v>40.54</v>
      </c>
      <c r="R156" s="52">
        <f>ROUND(rekentabel!R155,2)</f>
        <v>0</v>
      </c>
      <c r="S156" s="52">
        <f>ROUND(rekentabel!S155,2)</f>
        <v>0</v>
      </c>
      <c r="T156" s="52">
        <f>ROUND(rekentabel!T155,2)</f>
        <v>0</v>
      </c>
      <c r="U156" s="52">
        <f>ROUND(rekentabel!U155,2)</f>
        <v>0</v>
      </c>
      <c r="V156" s="52">
        <f>ROUND(rekentabel!V155,2)</f>
        <v>0</v>
      </c>
      <c r="W156" s="52">
        <f>ROUND(rekentabel!W155,2)</f>
        <v>0</v>
      </c>
    </row>
    <row r="157" spans="1:23">
      <c r="A157" s="281">
        <v>150</v>
      </c>
      <c r="B157" s="280">
        <f>ROUND(rekentabel!B156,2)</f>
        <v>43.24</v>
      </c>
      <c r="C157" s="280">
        <f>ROUND(rekentabel!C156,2)</f>
        <v>25.44</v>
      </c>
      <c r="D157" s="280"/>
      <c r="E157" s="280"/>
      <c r="F157" s="280">
        <f>ROUND(rekentabel!F156,2)</f>
        <v>25.94</v>
      </c>
      <c r="G157" s="280">
        <f>ROUND(rekentabel!G156,2)</f>
        <v>15.26</v>
      </c>
      <c r="H157" s="280">
        <f>ROUND(rekentabel!H156,2)</f>
        <v>34.590000000000003</v>
      </c>
      <c r="I157" s="280">
        <f>ROUND(rekentabel!I156,2)</f>
        <v>20.350000000000001</v>
      </c>
      <c r="J157" s="280">
        <f>ROUND(rekentabel!J156,2)</f>
        <v>86.48</v>
      </c>
      <c r="K157" s="280">
        <f>ROUND(rekentabel!K156,2)</f>
        <v>50.88</v>
      </c>
      <c r="L157" s="280"/>
      <c r="M157" s="280"/>
      <c r="N157" s="280">
        <f>ROUND(rekentabel!N156,2)</f>
        <v>51.88</v>
      </c>
      <c r="O157" s="280">
        <f>ROUND(rekentabel!O156,2)</f>
        <v>30.52</v>
      </c>
      <c r="P157" s="280">
        <f>ROUND(rekentabel!P156,2)</f>
        <v>69.180000000000007</v>
      </c>
      <c r="Q157" s="280">
        <f>ROUND(rekentabel!Q156,2)</f>
        <v>40.700000000000003</v>
      </c>
      <c r="R157" s="280">
        <f>ROUND(rekentabel!R156,2)</f>
        <v>0</v>
      </c>
      <c r="S157" s="280">
        <f>ROUND(rekentabel!S156,2)</f>
        <v>0</v>
      </c>
      <c r="T157" s="280">
        <f>ROUND(rekentabel!T156,2)</f>
        <v>0</v>
      </c>
      <c r="U157" s="280">
        <f>ROUND(rekentabel!U156,2)</f>
        <v>0</v>
      </c>
      <c r="V157" s="280">
        <f>ROUND(rekentabel!V156,2)</f>
        <v>0</v>
      </c>
      <c r="W157" s="280">
        <f>ROUND(rekentabel!W156,2)</f>
        <v>0</v>
      </c>
    </row>
    <row r="158" spans="1:23">
      <c r="A158" s="50">
        <v>151</v>
      </c>
      <c r="B158" s="53">
        <f>ROUND(rekentabel!B157,2)</f>
        <v>43.37</v>
      </c>
      <c r="C158" s="53">
        <f>ROUND(rekentabel!C157,2)</f>
        <v>25.51</v>
      </c>
      <c r="D158" s="53"/>
      <c r="E158" s="53"/>
      <c r="F158" s="53">
        <f>ROUND(rekentabel!F157,2)</f>
        <v>26.02</v>
      </c>
      <c r="G158" s="53">
        <f>ROUND(rekentabel!G157,2)</f>
        <v>15.31</v>
      </c>
      <c r="H158" s="53">
        <f>ROUND(rekentabel!H157,2)</f>
        <v>34.700000000000003</v>
      </c>
      <c r="I158" s="53">
        <f>ROUND(rekentabel!I157,2)</f>
        <v>20.41</v>
      </c>
      <c r="J158" s="57">
        <f>ROUND(rekentabel!J157,2)</f>
        <v>86.74</v>
      </c>
      <c r="K158" s="57">
        <f>ROUND(rekentabel!K157,2)</f>
        <v>51.02</v>
      </c>
      <c r="L158" s="57"/>
      <c r="M158" s="57"/>
      <c r="N158" s="57">
        <f>ROUND(rekentabel!N157,2)</f>
        <v>52.04</v>
      </c>
      <c r="O158" s="57">
        <f>ROUND(rekentabel!O157,2)</f>
        <v>30.62</v>
      </c>
      <c r="P158" s="57">
        <f>ROUND(rekentabel!P157,2)</f>
        <v>69.400000000000006</v>
      </c>
      <c r="Q158" s="57">
        <f>ROUND(rekentabel!Q157,2)</f>
        <v>40.82</v>
      </c>
      <c r="R158" s="52">
        <f>ROUND(rekentabel!R157,2)</f>
        <v>0</v>
      </c>
      <c r="S158" s="52">
        <f>ROUND(rekentabel!S157,2)</f>
        <v>0</v>
      </c>
      <c r="T158" s="52">
        <f>ROUND(rekentabel!T157,2)</f>
        <v>0</v>
      </c>
      <c r="U158" s="52">
        <f>ROUND(rekentabel!U157,2)</f>
        <v>0</v>
      </c>
      <c r="V158" s="52">
        <f>ROUND(rekentabel!V157,2)</f>
        <v>0</v>
      </c>
      <c r="W158" s="52">
        <f>ROUND(rekentabel!W157,2)</f>
        <v>0</v>
      </c>
    </row>
    <row r="159" spans="1:23">
      <c r="A159" s="50">
        <v>152</v>
      </c>
      <c r="B159" s="53">
        <f>ROUND(rekentabel!B158,2)</f>
        <v>43.51</v>
      </c>
      <c r="C159" s="53">
        <f>ROUND(rekentabel!C158,2)</f>
        <v>25.59</v>
      </c>
      <c r="D159" s="53"/>
      <c r="E159" s="53"/>
      <c r="F159" s="53">
        <f>ROUND(rekentabel!F158,2)</f>
        <v>26.11</v>
      </c>
      <c r="G159" s="53">
        <f>ROUND(rekentabel!G158,2)</f>
        <v>15.35</v>
      </c>
      <c r="H159" s="53">
        <f>ROUND(rekentabel!H158,2)</f>
        <v>34.81</v>
      </c>
      <c r="I159" s="53">
        <f>ROUND(rekentabel!I158,2)</f>
        <v>20.47</v>
      </c>
      <c r="J159" s="57">
        <f>ROUND(rekentabel!J158,2)</f>
        <v>87.02</v>
      </c>
      <c r="K159" s="57">
        <f>ROUND(rekentabel!K158,2)</f>
        <v>51.18</v>
      </c>
      <c r="L159" s="57"/>
      <c r="M159" s="57"/>
      <c r="N159" s="57">
        <f>ROUND(rekentabel!N158,2)</f>
        <v>52.22</v>
      </c>
      <c r="O159" s="57">
        <f>ROUND(rekentabel!O158,2)</f>
        <v>30.7</v>
      </c>
      <c r="P159" s="57">
        <f>ROUND(rekentabel!P158,2)</f>
        <v>69.62</v>
      </c>
      <c r="Q159" s="57">
        <f>ROUND(rekentabel!Q158,2)</f>
        <v>40.94</v>
      </c>
      <c r="R159" s="52">
        <f>ROUND(rekentabel!R158,2)</f>
        <v>0</v>
      </c>
      <c r="S159" s="52">
        <f>ROUND(rekentabel!S158,2)</f>
        <v>0</v>
      </c>
      <c r="T159" s="52">
        <f>ROUND(rekentabel!T158,2)</f>
        <v>0</v>
      </c>
      <c r="U159" s="52">
        <f>ROUND(rekentabel!U158,2)</f>
        <v>0</v>
      </c>
      <c r="V159" s="52">
        <f>ROUND(rekentabel!V158,2)</f>
        <v>0</v>
      </c>
      <c r="W159" s="52">
        <f>ROUND(rekentabel!W158,2)</f>
        <v>0</v>
      </c>
    </row>
    <row r="160" spans="1:23">
      <c r="A160" s="50">
        <v>153</v>
      </c>
      <c r="B160" s="53">
        <f>ROUND(rekentabel!B159,2)</f>
        <v>43.64</v>
      </c>
      <c r="C160" s="53">
        <f>ROUND(rekentabel!C159,2)</f>
        <v>25.67</v>
      </c>
      <c r="D160" s="53"/>
      <c r="E160" s="53"/>
      <c r="F160" s="53">
        <f>ROUND(rekentabel!F159,2)</f>
        <v>26.18</v>
      </c>
      <c r="G160" s="53">
        <f>ROUND(rekentabel!G159,2)</f>
        <v>15.4</v>
      </c>
      <c r="H160" s="53">
        <f>ROUND(rekentabel!H159,2)</f>
        <v>34.909999999999997</v>
      </c>
      <c r="I160" s="53">
        <f>ROUND(rekentabel!I159,2)</f>
        <v>20.54</v>
      </c>
      <c r="J160" s="57">
        <f>ROUND(rekentabel!J159,2)</f>
        <v>87.28</v>
      </c>
      <c r="K160" s="57">
        <f>ROUND(rekentabel!K159,2)</f>
        <v>51.34</v>
      </c>
      <c r="L160" s="57"/>
      <c r="M160" s="57"/>
      <c r="N160" s="57">
        <f>ROUND(rekentabel!N159,2)</f>
        <v>52.36</v>
      </c>
      <c r="O160" s="57">
        <f>ROUND(rekentabel!O159,2)</f>
        <v>30.8</v>
      </c>
      <c r="P160" s="57">
        <f>ROUND(rekentabel!P159,2)</f>
        <v>69.819999999999993</v>
      </c>
      <c r="Q160" s="57">
        <f>ROUND(rekentabel!Q159,2)</f>
        <v>41.08</v>
      </c>
      <c r="R160" s="52">
        <f>ROUND(rekentabel!R159,2)</f>
        <v>0</v>
      </c>
      <c r="S160" s="52">
        <f>ROUND(rekentabel!S159,2)</f>
        <v>0</v>
      </c>
      <c r="T160" s="52">
        <f>ROUND(rekentabel!T159,2)</f>
        <v>0</v>
      </c>
      <c r="U160" s="52">
        <f>ROUND(rekentabel!U159,2)</f>
        <v>0</v>
      </c>
      <c r="V160" s="52">
        <f>ROUND(rekentabel!V159,2)</f>
        <v>0</v>
      </c>
      <c r="W160" s="52">
        <f>ROUND(rekentabel!W159,2)</f>
        <v>0</v>
      </c>
    </row>
    <row r="161" spans="1:23">
      <c r="A161" s="50">
        <v>154</v>
      </c>
      <c r="B161" s="53">
        <f>ROUND(rekentabel!B160,2)</f>
        <v>43.77</v>
      </c>
      <c r="C161" s="53">
        <f>ROUND(rekentabel!C160,2)</f>
        <v>25.75</v>
      </c>
      <c r="D161" s="53"/>
      <c r="E161" s="53"/>
      <c r="F161" s="53">
        <f>ROUND(rekentabel!F160,2)</f>
        <v>26.26</v>
      </c>
      <c r="G161" s="53">
        <f>ROUND(rekentabel!G160,2)</f>
        <v>15.45</v>
      </c>
      <c r="H161" s="53">
        <f>ROUND(rekentabel!H160,2)</f>
        <v>35.020000000000003</v>
      </c>
      <c r="I161" s="53">
        <f>ROUND(rekentabel!I160,2)</f>
        <v>20.6</v>
      </c>
      <c r="J161" s="57">
        <f>ROUND(rekentabel!J160,2)</f>
        <v>87.54</v>
      </c>
      <c r="K161" s="57">
        <f>ROUND(rekentabel!K160,2)</f>
        <v>51.5</v>
      </c>
      <c r="L161" s="57"/>
      <c r="M161" s="57"/>
      <c r="N161" s="57">
        <f>ROUND(rekentabel!N160,2)</f>
        <v>52.52</v>
      </c>
      <c r="O161" s="57">
        <f>ROUND(rekentabel!O160,2)</f>
        <v>30.9</v>
      </c>
      <c r="P161" s="57">
        <f>ROUND(rekentabel!P160,2)</f>
        <v>70.040000000000006</v>
      </c>
      <c r="Q161" s="57">
        <f>ROUND(rekentabel!Q160,2)</f>
        <v>41.2</v>
      </c>
      <c r="R161" s="52">
        <f>ROUND(rekentabel!R160,2)</f>
        <v>0</v>
      </c>
      <c r="S161" s="52">
        <f>ROUND(rekentabel!S160,2)</f>
        <v>0</v>
      </c>
      <c r="T161" s="52">
        <f>ROUND(rekentabel!T160,2)</f>
        <v>0</v>
      </c>
      <c r="U161" s="52">
        <f>ROUND(rekentabel!U160,2)</f>
        <v>0</v>
      </c>
      <c r="V161" s="52">
        <f>ROUND(rekentabel!V160,2)</f>
        <v>0</v>
      </c>
      <c r="W161" s="52">
        <f>ROUND(rekentabel!W160,2)</f>
        <v>0</v>
      </c>
    </row>
    <row r="162" spans="1:23">
      <c r="A162" s="50">
        <v>155</v>
      </c>
      <c r="B162" s="53">
        <f>ROUND(rekentabel!B161,2)</f>
        <v>43.9</v>
      </c>
      <c r="C162" s="53">
        <f>ROUND(rekentabel!C161,2)</f>
        <v>25.82</v>
      </c>
      <c r="D162" s="53"/>
      <c r="E162" s="53"/>
      <c r="F162" s="53">
        <f>ROUND(rekentabel!F161,2)</f>
        <v>26.34</v>
      </c>
      <c r="G162" s="53">
        <f>ROUND(rekentabel!G161,2)</f>
        <v>15.49</v>
      </c>
      <c r="H162" s="53">
        <f>ROUND(rekentabel!H161,2)</f>
        <v>35.119999999999997</v>
      </c>
      <c r="I162" s="53">
        <f>ROUND(rekentabel!I161,2)</f>
        <v>20.66</v>
      </c>
      <c r="J162" s="57">
        <f>ROUND(rekentabel!J161,2)</f>
        <v>87.8</v>
      </c>
      <c r="K162" s="57">
        <f>ROUND(rekentabel!K161,2)</f>
        <v>51.64</v>
      </c>
      <c r="L162" s="57"/>
      <c r="M162" s="57"/>
      <c r="N162" s="57">
        <f>ROUND(rekentabel!N161,2)</f>
        <v>52.68</v>
      </c>
      <c r="O162" s="57">
        <f>ROUND(rekentabel!O161,2)</f>
        <v>30.98</v>
      </c>
      <c r="P162" s="57">
        <f>ROUND(rekentabel!P161,2)</f>
        <v>70.239999999999995</v>
      </c>
      <c r="Q162" s="57">
        <f>ROUND(rekentabel!Q161,2)</f>
        <v>41.32</v>
      </c>
      <c r="R162" s="52">
        <f>ROUND(rekentabel!R161,2)</f>
        <v>0</v>
      </c>
      <c r="S162" s="52">
        <f>ROUND(rekentabel!S161,2)</f>
        <v>0</v>
      </c>
      <c r="T162" s="52">
        <f>ROUND(rekentabel!T161,2)</f>
        <v>0</v>
      </c>
      <c r="U162" s="52">
        <f>ROUND(rekentabel!U161,2)</f>
        <v>0</v>
      </c>
      <c r="V162" s="52">
        <f>ROUND(rekentabel!V161,2)</f>
        <v>0</v>
      </c>
      <c r="W162" s="52">
        <f>ROUND(rekentabel!W161,2)</f>
        <v>0</v>
      </c>
    </row>
    <row r="163" spans="1:23">
      <c r="A163" s="50">
        <v>156</v>
      </c>
      <c r="B163" s="53">
        <f>ROUND(rekentabel!B162,2)</f>
        <v>44.03</v>
      </c>
      <c r="C163" s="53">
        <f>ROUND(rekentabel!C162,2)</f>
        <v>25.9</v>
      </c>
      <c r="D163" s="53"/>
      <c r="E163" s="53"/>
      <c r="F163" s="53">
        <f>ROUND(rekentabel!F162,2)</f>
        <v>26.42</v>
      </c>
      <c r="G163" s="53">
        <f>ROUND(rekentabel!G162,2)</f>
        <v>15.54</v>
      </c>
      <c r="H163" s="53">
        <f>ROUND(rekentabel!H162,2)</f>
        <v>35.22</v>
      </c>
      <c r="I163" s="53">
        <f>ROUND(rekentabel!I162,2)</f>
        <v>20.72</v>
      </c>
      <c r="J163" s="57">
        <f>ROUND(rekentabel!J162,2)</f>
        <v>88.06</v>
      </c>
      <c r="K163" s="57">
        <f>ROUND(rekentabel!K162,2)</f>
        <v>51.8</v>
      </c>
      <c r="L163" s="57"/>
      <c r="M163" s="57"/>
      <c r="N163" s="57">
        <f>ROUND(rekentabel!N162,2)</f>
        <v>52.84</v>
      </c>
      <c r="O163" s="57">
        <f>ROUND(rekentabel!O162,2)</f>
        <v>31.08</v>
      </c>
      <c r="P163" s="57">
        <f>ROUND(rekentabel!P162,2)</f>
        <v>70.44</v>
      </c>
      <c r="Q163" s="57">
        <f>ROUND(rekentabel!Q162,2)</f>
        <v>41.44</v>
      </c>
      <c r="R163" s="52">
        <f>ROUND(rekentabel!R162,2)</f>
        <v>0</v>
      </c>
      <c r="S163" s="52">
        <f>ROUND(rekentabel!S162,2)</f>
        <v>0</v>
      </c>
      <c r="T163" s="52">
        <f>ROUND(rekentabel!T162,2)</f>
        <v>0</v>
      </c>
      <c r="U163" s="52">
        <f>ROUND(rekentabel!U162,2)</f>
        <v>0</v>
      </c>
      <c r="V163" s="52">
        <f>ROUND(rekentabel!V162,2)</f>
        <v>0</v>
      </c>
      <c r="W163" s="52">
        <f>ROUND(rekentabel!W162,2)</f>
        <v>0</v>
      </c>
    </row>
    <row r="164" spans="1:23">
      <c r="A164" s="50">
        <v>157</v>
      </c>
      <c r="B164" s="53">
        <f>ROUND(rekentabel!B163,2)</f>
        <v>44.16</v>
      </c>
      <c r="C164" s="53">
        <f>ROUND(rekentabel!C163,2)</f>
        <v>25.98</v>
      </c>
      <c r="D164" s="53"/>
      <c r="E164" s="53"/>
      <c r="F164" s="53">
        <f>ROUND(rekentabel!F163,2)</f>
        <v>26.5</v>
      </c>
      <c r="G164" s="53">
        <f>ROUND(rekentabel!G163,2)</f>
        <v>15.59</v>
      </c>
      <c r="H164" s="53">
        <f>ROUND(rekentabel!H163,2)</f>
        <v>35.33</v>
      </c>
      <c r="I164" s="53">
        <f>ROUND(rekentabel!I163,2)</f>
        <v>20.78</v>
      </c>
      <c r="J164" s="57">
        <f>ROUND(rekentabel!J163,2)</f>
        <v>88.32</v>
      </c>
      <c r="K164" s="57">
        <f>ROUND(rekentabel!K163,2)</f>
        <v>51.96</v>
      </c>
      <c r="L164" s="57"/>
      <c r="M164" s="57"/>
      <c r="N164" s="57">
        <f>ROUND(rekentabel!N163,2)</f>
        <v>53</v>
      </c>
      <c r="O164" s="57">
        <f>ROUND(rekentabel!O163,2)</f>
        <v>31.18</v>
      </c>
      <c r="P164" s="57">
        <f>ROUND(rekentabel!P163,2)</f>
        <v>70.66</v>
      </c>
      <c r="Q164" s="57">
        <f>ROUND(rekentabel!Q163,2)</f>
        <v>41.56</v>
      </c>
      <c r="R164" s="52">
        <f>ROUND(rekentabel!R163,2)</f>
        <v>0</v>
      </c>
      <c r="S164" s="52">
        <f>ROUND(rekentabel!S163,2)</f>
        <v>0</v>
      </c>
      <c r="T164" s="52">
        <f>ROUND(rekentabel!T163,2)</f>
        <v>0</v>
      </c>
      <c r="U164" s="52">
        <f>ROUND(rekentabel!U163,2)</f>
        <v>0</v>
      </c>
      <c r="V164" s="52">
        <f>ROUND(rekentabel!V163,2)</f>
        <v>0</v>
      </c>
      <c r="W164" s="52">
        <f>ROUND(rekentabel!W163,2)</f>
        <v>0</v>
      </c>
    </row>
    <row r="165" spans="1:23">
      <c r="A165" s="50">
        <v>158</v>
      </c>
      <c r="B165" s="53">
        <f>ROUND(rekentabel!B164,2)</f>
        <v>44.29</v>
      </c>
      <c r="C165" s="53">
        <f>ROUND(rekentabel!C164,2)</f>
        <v>26.05</v>
      </c>
      <c r="D165" s="53"/>
      <c r="E165" s="53"/>
      <c r="F165" s="53">
        <f>ROUND(rekentabel!F164,2)</f>
        <v>26.57</v>
      </c>
      <c r="G165" s="53">
        <f>ROUND(rekentabel!G164,2)</f>
        <v>15.63</v>
      </c>
      <c r="H165" s="53">
        <f>ROUND(rekentabel!H164,2)</f>
        <v>35.43</v>
      </c>
      <c r="I165" s="53">
        <f>ROUND(rekentabel!I164,2)</f>
        <v>20.84</v>
      </c>
      <c r="J165" s="57">
        <f>ROUND(rekentabel!J164,2)</f>
        <v>88.58</v>
      </c>
      <c r="K165" s="57">
        <f>ROUND(rekentabel!K164,2)</f>
        <v>52.1</v>
      </c>
      <c r="L165" s="57"/>
      <c r="M165" s="57"/>
      <c r="N165" s="57">
        <f>ROUND(rekentabel!N164,2)</f>
        <v>53.14</v>
      </c>
      <c r="O165" s="57">
        <f>ROUND(rekentabel!O164,2)</f>
        <v>31.26</v>
      </c>
      <c r="P165" s="57">
        <f>ROUND(rekentabel!P164,2)</f>
        <v>70.86</v>
      </c>
      <c r="Q165" s="57">
        <f>ROUND(rekentabel!Q164,2)</f>
        <v>41.68</v>
      </c>
      <c r="R165" s="52">
        <f>ROUND(rekentabel!R164,2)</f>
        <v>0</v>
      </c>
      <c r="S165" s="52">
        <f>ROUND(rekentabel!S164,2)</f>
        <v>0</v>
      </c>
      <c r="T165" s="52">
        <f>ROUND(rekentabel!T164,2)</f>
        <v>0</v>
      </c>
      <c r="U165" s="52">
        <f>ROUND(rekentabel!U164,2)</f>
        <v>0</v>
      </c>
      <c r="V165" s="52">
        <f>ROUND(rekentabel!V164,2)</f>
        <v>0</v>
      </c>
      <c r="W165" s="52">
        <f>ROUND(rekentabel!W164,2)</f>
        <v>0</v>
      </c>
    </row>
    <row r="166" spans="1:23">
      <c r="A166" s="50">
        <v>159</v>
      </c>
      <c r="B166" s="53">
        <f>ROUND(rekentabel!B165,2)</f>
        <v>44.42</v>
      </c>
      <c r="C166" s="53">
        <f>ROUND(rekentabel!C165,2)</f>
        <v>26.13</v>
      </c>
      <c r="D166" s="53"/>
      <c r="E166" s="53"/>
      <c r="F166" s="53">
        <f>ROUND(rekentabel!F165,2)</f>
        <v>26.65</v>
      </c>
      <c r="G166" s="53">
        <f>ROUND(rekentabel!G165,2)</f>
        <v>15.68</v>
      </c>
      <c r="H166" s="53">
        <f>ROUND(rekentabel!H165,2)</f>
        <v>35.54</v>
      </c>
      <c r="I166" s="53">
        <f>ROUND(rekentabel!I165,2)</f>
        <v>20.9</v>
      </c>
      <c r="J166" s="57">
        <f>ROUND(rekentabel!J165,2)</f>
        <v>88.84</v>
      </c>
      <c r="K166" s="57">
        <f>ROUND(rekentabel!K165,2)</f>
        <v>52.26</v>
      </c>
      <c r="L166" s="57"/>
      <c r="M166" s="57"/>
      <c r="N166" s="57">
        <f>ROUND(rekentabel!N165,2)</f>
        <v>53.3</v>
      </c>
      <c r="O166" s="57">
        <f>ROUND(rekentabel!O165,2)</f>
        <v>31.36</v>
      </c>
      <c r="P166" s="57">
        <f>ROUND(rekentabel!P165,2)</f>
        <v>71.08</v>
      </c>
      <c r="Q166" s="57">
        <f>ROUND(rekentabel!Q165,2)</f>
        <v>41.8</v>
      </c>
      <c r="R166" s="52">
        <f>ROUND(rekentabel!R165,2)</f>
        <v>0</v>
      </c>
      <c r="S166" s="52">
        <f>ROUND(rekentabel!S165,2)</f>
        <v>0</v>
      </c>
      <c r="T166" s="52">
        <f>ROUND(rekentabel!T165,2)</f>
        <v>0</v>
      </c>
      <c r="U166" s="52">
        <f>ROUND(rekentabel!U165,2)</f>
        <v>0</v>
      </c>
      <c r="V166" s="52">
        <f>ROUND(rekentabel!V165,2)</f>
        <v>0</v>
      </c>
      <c r="W166" s="52">
        <f>ROUND(rekentabel!W165,2)</f>
        <v>0</v>
      </c>
    </row>
    <row r="167" spans="1:23">
      <c r="A167" s="50">
        <v>160</v>
      </c>
      <c r="B167" s="53">
        <f>ROUND(rekentabel!B166,2)</f>
        <v>44.56</v>
      </c>
      <c r="C167" s="53">
        <f>ROUND(rekentabel!C166,2)</f>
        <v>26.21</v>
      </c>
      <c r="D167" s="53"/>
      <c r="E167" s="53"/>
      <c r="F167" s="53">
        <f>ROUND(rekentabel!F166,2)</f>
        <v>26.74</v>
      </c>
      <c r="G167" s="53">
        <f>ROUND(rekentabel!G166,2)</f>
        <v>15.73</v>
      </c>
      <c r="H167" s="53">
        <f>ROUND(rekentabel!H166,2)</f>
        <v>35.65</v>
      </c>
      <c r="I167" s="53">
        <f>ROUND(rekentabel!I166,2)</f>
        <v>20.97</v>
      </c>
      <c r="J167" s="57">
        <f>ROUND(rekentabel!J166,2)</f>
        <v>89.12</v>
      </c>
      <c r="K167" s="57">
        <f>ROUND(rekentabel!K166,2)</f>
        <v>52.42</v>
      </c>
      <c r="L167" s="57"/>
      <c r="M167" s="57"/>
      <c r="N167" s="57">
        <f>ROUND(rekentabel!N166,2)</f>
        <v>53.48</v>
      </c>
      <c r="O167" s="57">
        <f>ROUND(rekentabel!O166,2)</f>
        <v>31.46</v>
      </c>
      <c r="P167" s="57">
        <f>ROUND(rekentabel!P166,2)</f>
        <v>71.3</v>
      </c>
      <c r="Q167" s="57">
        <f>ROUND(rekentabel!Q166,2)</f>
        <v>41.94</v>
      </c>
      <c r="R167" s="52">
        <f>ROUND(rekentabel!R166,2)</f>
        <v>0</v>
      </c>
      <c r="S167" s="52">
        <f>ROUND(rekentabel!S166,2)</f>
        <v>0</v>
      </c>
      <c r="T167" s="52">
        <f>ROUND(rekentabel!T166,2)</f>
        <v>0</v>
      </c>
      <c r="U167" s="52">
        <f>ROUND(rekentabel!U166,2)</f>
        <v>0</v>
      </c>
      <c r="V167" s="52">
        <f>ROUND(rekentabel!V166,2)</f>
        <v>0</v>
      </c>
      <c r="W167" s="52">
        <f>ROUND(rekentabel!W166,2)</f>
        <v>0</v>
      </c>
    </row>
    <row r="168" spans="1:23">
      <c r="A168" s="50">
        <v>161</v>
      </c>
      <c r="B168" s="53">
        <f>ROUND(rekentabel!B167,2)</f>
        <v>44.69</v>
      </c>
      <c r="C168" s="53">
        <f>ROUND(rekentabel!C167,2)</f>
        <v>26.29</v>
      </c>
      <c r="D168" s="53"/>
      <c r="E168" s="53"/>
      <c r="F168" s="53">
        <f>ROUND(rekentabel!F167,2)</f>
        <v>26.81</v>
      </c>
      <c r="G168" s="53">
        <f>ROUND(rekentabel!G167,2)</f>
        <v>15.77</v>
      </c>
      <c r="H168" s="53">
        <f>ROUND(rekentabel!H167,2)</f>
        <v>35.75</v>
      </c>
      <c r="I168" s="53">
        <f>ROUND(rekentabel!I167,2)</f>
        <v>21.03</v>
      </c>
      <c r="J168" s="57">
        <f>ROUND(rekentabel!J167,2)</f>
        <v>89.38</v>
      </c>
      <c r="K168" s="57">
        <f>ROUND(rekentabel!K167,2)</f>
        <v>52.58</v>
      </c>
      <c r="L168" s="57"/>
      <c r="M168" s="57"/>
      <c r="N168" s="57">
        <f>ROUND(rekentabel!N167,2)</f>
        <v>53.62</v>
      </c>
      <c r="O168" s="57">
        <f>ROUND(rekentabel!O167,2)</f>
        <v>31.54</v>
      </c>
      <c r="P168" s="57">
        <f>ROUND(rekentabel!P167,2)</f>
        <v>71.5</v>
      </c>
      <c r="Q168" s="57">
        <f>ROUND(rekentabel!Q167,2)</f>
        <v>42.06</v>
      </c>
      <c r="R168" s="52">
        <f>ROUND(rekentabel!R167,2)</f>
        <v>0</v>
      </c>
      <c r="S168" s="52">
        <f>ROUND(rekentabel!S167,2)</f>
        <v>0</v>
      </c>
      <c r="T168" s="52">
        <f>ROUND(rekentabel!T167,2)</f>
        <v>0</v>
      </c>
      <c r="U168" s="52">
        <f>ROUND(rekentabel!U167,2)</f>
        <v>0</v>
      </c>
      <c r="V168" s="52">
        <f>ROUND(rekentabel!V167,2)</f>
        <v>0</v>
      </c>
      <c r="W168" s="52">
        <f>ROUND(rekentabel!W167,2)</f>
        <v>0</v>
      </c>
    </row>
    <row r="169" spans="1:23">
      <c r="A169" s="50">
        <v>162</v>
      </c>
      <c r="B169" s="53">
        <f>ROUND(rekentabel!B168,2)</f>
        <v>44.82</v>
      </c>
      <c r="C169" s="53">
        <f>ROUND(rekentabel!C168,2)</f>
        <v>26.36</v>
      </c>
      <c r="D169" s="53"/>
      <c r="E169" s="53"/>
      <c r="F169" s="53">
        <f>ROUND(rekentabel!F168,2)</f>
        <v>26.89</v>
      </c>
      <c r="G169" s="53">
        <f>ROUND(rekentabel!G168,2)</f>
        <v>15.82</v>
      </c>
      <c r="H169" s="53">
        <f>ROUND(rekentabel!H168,2)</f>
        <v>35.86</v>
      </c>
      <c r="I169" s="53">
        <f>ROUND(rekentabel!I168,2)</f>
        <v>21.09</v>
      </c>
      <c r="J169" s="57">
        <f>ROUND(rekentabel!J168,2)</f>
        <v>89.64</v>
      </c>
      <c r="K169" s="57">
        <f>ROUND(rekentabel!K168,2)</f>
        <v>52.72</v>
      </c>
      <c r="L169" s="57"/>
      <c r="M169" s="57"/>
      <c r="N169" s="57">
        <f>ROUND(rekentabel!N168,2)</f>
        <v>53.78</v>
      </c>
      <c r="O169" s="57">
        <f>ROUND(rekentabel!O168,2)</f>
        <v>31.64</v>
      </c>
      <c r="P169" s="57">
        <f>ROUND(rekentabel!P168,2)</f>
        <v>71.72</v>
      </c>
      <c r="Q169" s="57">
        <f>ROUND(rekentabel!Q168,2)</f>
        <v>42.18</v>
      </c>
      <c r="R169" s="52">
        <f>ROUND(rekentabel!R168,2)</f>
        <v>0</v>
      </c>
      <c r="S169" s="52">
        <f>ROUND(rekentabel!S168,2)</f>
        <v>0</v>
      </c>
      <c r="T169" s="52">
        <f>ROUND(rekentabel!T168,2)</f>
        <v>0</v>
      </c>
      <c r="U169" s="52">
        <f>ROUND(rekentabel!U168,2)</f>
        <v>0</v>
      </c>
      <c r="V169" s="52">
        <f>ROUND(rekentabel!V168,2)</f>
        <v>0</v>
      </c>
      <c r="W169" s="52">
        <f>ROUND(rekentabel!W168,2)</f>
        <v>0</v>
      </c>
    </row>
    <row r="170" spans="1:23">
      <c r="A170" s="50">
        <v>163</v>
      </c>
      <c r="B170" s="53">
        <f>ROUND(rekentabel!B169,2)</f>
        <v>44.95</v>
      </c>
      <c r="C170" s="53">
        <f>ROUND(rekentabel!C169,2)</f>
        <v>26.44</v>
      </c>
      <c r="D170" s="53"/>
      <c r="E170" s="53"/>
      <c r="F170" s="53">
        <f>ROUND(rekentabel!F169,2)</f>
        <v>26.97</v>
      </c>
      <c r="G170" s="53">
        <f>ROUND(rekentabel!G169,2)</f>
        <v>15.86</v>
      </c>
      <c r="H170" s="53">
        <f>ROUND(rekentabel!H169,2)</f>
        <v>35.96</v>
      </c>
      <c r="I170" s="53">
        <f>ROUND(rekentabel!I169,2)</f>
        <v>21.15</v>
      </c>
      <c r="J170" s="57">
        <f>ROUND(rekentabel!J169,2)</f>
        <v>89.9</v>
      </c>
      <c r="K170" s="57">
        <f>ROUND(rekentabel!K169,2)</f>
        <v>52.88</v>
      </c>
      <c r="L170" s="57"/>
      <c r="M170" s="57"/>
      <c r="N170" s="57">
        <f>ROUND(rekentabel!N169,2)</f>
        <v>53.94</v>
      </c>
      <c r="O170" s="57">
        <f>ROUND(rekentabel!O169,2)</f>
        <v>31.72</v>
      </c>
      <c r="P170" s="57">
        <f>ROUND(rekentabel!P169,2)</f>
        <v>71.92</v>
      </c>
      <c r="Q170" s="57">
        <f>ROUND(rekentabel!Q169,2)</f>
        <v>42.3</v>
      </c>
      <c r="R170" s="52">
        <f>ROUND(rekentabel!R169,2)</f>
        <v>0</v>
      </c>
      <c r="S170" s="52">
        <f>ROUND(rekentabel!S169,2)</f>
        <v>0</v>
      </c>
      <c r="T170" s="52">
        <f>ROUND(rekentabel!T169,2)</f>
        <v>0</v>
      </c>
      <c r="U170" s="52">
        <f>ROUND(rekentabel!U169,2)</f>
        <v>0</v>
      </c>
      <c r="V170" s="52">
        <f>ROUND(rekentabel!V169,2)</f>
        <v>0</v>
      </c>
      <c r="W170" s="52">
        <f>ROUND(rekentabel!W169,2)</f>
        <v>0</v>
      </c>
    </row>
    <row r="171" spans="1:23">
      <c r="A171" s="50">
        <v>164</v>
      </c>
      <c r="B171" s="53">
        <f>ROUND(rekentabel!B170,2)</f>
        <v>45.08</v>
      </c>
      <c r="C171" s="53">
        <f>ROUND(rekentabel!C170,2)</f>
        <v>26.52</v>
      </c>
      <c r="D171" s="53"/>
      <c r="E171" s="53"/>
      <c r="F171" s="53">
        <f>ROUND(rekentabel!F170,2)</f>
        <v>27.05</v>
      </c>
      <c r="G171" s="53">
        <f>ROUND(rekentabel!G170,2)</f>
        <v>15.91</v>
      </c>
      <c r="H171" s="53">
        <f>ROUND(rekentabel!H170,2)</f>
        <v>36.06</v>
      </c>
      <c r="I171" s="53">
        <f>ROUND(rekentabel!I170,2)</f>
        <v>21.22</v>
      </c>
      <c r="J171" s="57">
        <f>ROUND(rekentabel!J170,2)</f>
        <v>90.16</v>
      </c>
      <c r="K171" s="57">
        <f>ROUND(rekentabel!K170,2)</f>
        <v>53.04</v>
      </c>
      <c r="L171" s="57"/>
      <c r="M171" s="57"/>
      <c r="N171" s="57">
        <f>ROUND(rekentabel!N170,2)</f>
        <v>54.1</v>
      </c>
      <c r="O171" s="57">
        <f>ROUND(rekentabel!O170,2)</f>
        <v>31.82</v>
      </c>
      <c r="P171" s="57">
        <f>ROUND(rekentabel!P170,2)</f>
        <v>72.12</v>
      </c>
      <c r="Q171" s="57">
        <f>ROUND(rekentabel!Q170,2)</f>
        <v>42.44</v>
      </c>
      <c r="R171" s="52">
        <f>ROUND(rekentabel!R170,2)</f>
        <v>0</v>
      </c>
      <c r="S171" s="52">
        <f>ROUND(rekentabel!S170,2)</f>
        <v>0</v>
      </c>
      <c r="T171" s="52">
        <f>ROUND(rekentabel!T170,2)</f>
        <v>0</v>
      </c>
      <c r="U171" s="52">
        <f>ROUND(rekentabel!U170,2)</f>
        <v>0</v>
      </c>
      <c r="V171" s="52">
        <f>ROUND(rekentabel!V170,2)</f>
        <v>0</v>
      </c>
      <c r="W171" s="52">
        <f>ROUND(rekentabel!W170,2)</f>
        <v>0</v>
      </c>
    </row>
    <row r="172" spans="1:23">
      <c r="A172" s="50">
        <v>165</v>
      </c>
      <c r="B172" s="53">
        <f>ROUND(rekentabel!B171,2)</f>
        <v>45.21</v>
      </c>
      <c r="C172" s="53">
        <f>ROUND(rekentabel!C171,2)</f>
        <v>26.6</v>
      </c>
      <c r="D172" s="53"/>
      <c r="E172" s="53"/>
      <c r="F172" s="53">
        <f>ROUND(rekentabel!F171,2)</f>
        <v>27.13</v>
      </c>
      <c r="G172" s="53">
        <f>ROUND(rekentabel!G171,2)</f>
        <v>15.96</v>
      </c>
      <c r="H172" s="53">
        <f>ROUND(rekentabel!H171,2)</f>
        <v>36.17</v>
      </c>
      <c r="I172" s="53">
        <f>ROUND(rekentabel!I171,2)</f>
        <v>21.28</v>
      </c>
      <c r="J172" s="57">
        <f>ROUND(rekentabel!J171,2)</f>
        <v>90.42</v>
      </c>
      <c r="K172" s="57">
        <f>ROUND(rekentabel!K171,2)</f>
        <v>53.2</v>
      </c>
      <c r="L172" s="57"/>
      <c r="M172" s="57"/>
      <c r="N172" s="57">
        <f>ROUND(rekentabel!N171,2)</f>
        <v>54.26</v>
      </c>
      <c r="O172" s="57">
        <f>ROUND(rekentabel!O171,2)</f>
        <v>31.92</v>
      </c>
      <c r="P172" s="57">
        <f>ROUND(rekentabel!P171,2)</f>
        <v>72.34</v>
      </c>
      <c r="Q172" s="57">
        <f>ROUND(rekentabel!Q171,2)</f>
        <v>42.56</v>
      </c>
      <c r="R172" s="52">
        <f>ROUND(rekentabel!R171,2)</f>
        <v>0</v>
      </c>
      <c r="S172" s="52">
        <f>ROUND(rekentabel!S171,2)</f>
        <v>0</v>
      </c>
      <c r="T172" s="52">
        <f>ROUND(rekentabel!T171,2)</f>
        <v>0</v>
      </c>
      <c r="U172" s="52">
        <f>ROUND(rekentabel!U171,2)</f>
        <v>0</v>
      </c>
      <c r="V172" s="52">
        <f>ROUND(rekentabel!V171,2)</f>
        <v>0</v>
      </c>
      <c r="W172" s="52">
        <f>ROUND(rekentabel!W171,2)</f>
        <v>0</v>
      </c>
    </row>
    <row r="173" spans="1:23">
      <c r="A173" s="50">
        <v>166</v>
      </c>
      <c r="B173" s="53">
        <f>ROUND(rekentabel!B172,2)</f>
        <v>45.34</v>
      </c>
      <c r="C173" s="53">
        <f>ROUND(rekentabel!C172,2)</f>
        <v>26.67</v>
      </c>
      <c r="D173" s="53"/>
      <c r="E173" s="53"/>
      <c r="F173" s="53">
        <f>ROUND(rekentabel!F172,2)</f>
        <v>27.2</v>
      </c>
      <c r="G173" s="53">
        <f>ROUND(rekentabel!G172,2)</f>
        <v>16</v>
      </c>
      <c r="H173" s="53">
        <f>ROUND(rekentabel!H172,2)</f>
        <v>36.270000000000003</v>
      </c>
      <c r="I173" s="53">
        <f>ROUND(rekentabel!I172,2)</f>
        <v>21.34</v>
      </c>
      <c r="J173" s="57">
        <f>ROUND(rekentabel!J172,2)</f>
        <v>90.68</v>
      </c>
      <c r="K173" s="57">
        <f>ROUND(rekentabel!K172,2)</f>
        <v>53.34</v>
      </c>
      <c r="L173" s="57"/>
      <c r="M173" s="57"/>
      <c r="N173" s="57">
        <f>ROUND(rekentabel!N172,2)</f>
        <v>54.4</v>
      </c>
      <c r="O173" s="57">
        <f>ROUND(rekentabel!O172,2)</f>
        <v>32</v>
      </c>
      <c r="P173" s="57">
        <f>ROUND(rekentabel!P172,2)</f>
        <v>72.540000000000006</v>
      </c>
      <c r="Q173" s="57">
        <f>ROUND(rekentabel!Q172,2)</f>
        <v>42.68</v>
      </c>
      <c r="R173" s="52">
        <f>ROUND(rekentabel!R172,2)</f>
        <v>0</v>
      </c>
      <c r="S173" s="52">
        <f>ROUND(rekentabel!S172,2)</f>
        <v>0</v>
      </c>
      <c r="T173" s="52">
        <f>ROUND(rekentabel!T172,2)</f>
        <v>0</v>
      </c>
      <c r="U173" s="52">
        <f>ROUND(rekentabel!U172,2)</f>
        <v>0</v>
      </c>
      <c r="V173" s="52">
        <f>ROUND(rekentabel!V172,2)</f>
        <v>0</v>
      </c>
      <c r="W173" s="52">
        <f>ROUND(rekentabel!W172,2)</f>
        <v>0</v>
      </c>
    </row>
    <row r="174" spans="1:23">
      <c r="A174" s="50">
        <v>167</v>
      </c>
      <c r="B174" s="53">
        <f>ROUND(rekentabel!B173,2)</f>
        <v>45.47</v>
      </c>
      <c r="C174" s="53">
        <f>ROUND(rekentabel!C173,2)</f>
        <v>26.75</v>
      </c>
      <c r="D174" s="53"/>
      <c r="E174" s="53"/>
      <c r="F174" s="53">
        <f>ROUND(rekentabel!F173,2)</f>
        <v>27.28</v>
      </c>
      <c r="G174" s="53">
        <f>ROUND(rekentabel!G173,2)</f>
        <v>16.05</v>
      </c>
      <c r="H174" s="53">
        <f>ROUND(rekentabel!H173,2)</f>
        <v>36.380000000000003</v>
      </c>
      <c r="I174" s="53">
        <f>ROUND(rekentabel!I173,2)</f>
        <v>21.4</v>
      </c>
      <c r="J174" s="57">
        <f>ROUND(rekentabel!J173,2)</f>
        <v>90.94</v>
      </c>
      <c r="K174" s="57">
        <f>ROUND(rekentabel!K173,2)</f>
        <v>53.5</v>
      </c>
      <c r="L174" s="57"/>
      <c r="M174" s="57"/>
      <c r="N174" s="57">
        <f>ROUND(rekentabel!N173,2)</f>
        <v>54.56</v>
      </c>
      <c r="O174" s="57">
        <f>ROUND(rekentabel!O173,2)</f>
        <v>32.1</v>
      </c>
      <c r="P174" s="57">
        <f>ROUND(rekentabel!P173,2)</f>
        <v>72.760000000000005</v>
      </c>
      <c r="Q174" s="57">
        <f>ROUND(rekentabel!Q173,2)</f>
        <v>42.8</v>
      </c>
      <c r="R174" s="52">
        <f>ROUND(rekentabel!R173,2)</f>
        <v>0</v>
      </c>
      <c r="S174" s="52">
        <f>ROUND(rekentabel!S173,2)</f>
        <v>0</v>
      </c>
      <c r="T174" s="52">
        <f>ROUND(rekentabel!T173,2)</f>
        <v>0</v>
      </c>
      <c r="U174" s="52">
        <f>ROUND(rekentabel!U173,2)</f>
        <v>0</v>
      </c>
      <c r="V174" s="52">
        <f>ROUND(rekentabel!V173,2)</f>
        <v>0</v>
      </c>
      <c r="W174" s="52">
        <f>ROUND(rekentabel!W173,2)</f>
        <v>0</v>
      </c>
    </row>
    <row r="175" spans="1:23">
      <c r="A175" s="50">
        <v>168</v>
      </c>
      <c r="B175" s="53">
        <f>ROUND(rekentabel!B174,2)</f>
        <v>45.61</v>
      </c>
      <c r="C175" s="53">
        <f>ROUND(rekentabel!C174,2)</f>
        <v>26.83</v>
      </c>
      <c r="D175" s="53"/>
      <c r="E175" s="53"/>
      <c r="F175" s="53">
        <f>ROUND(rekentabel!F174,2)</f>
        <v>27.37</v>
      </c>
      <c r="G175" s="53">
        <f>ROUND(rekentabel!G174,2)</f>
        <v>16.100000000000001</v>
      </c>
      <c r="H175" s="53">
        <f>ROUND(rekentabel!H174,2)</f>
        <v>36.49</v>
      </c>
      <c r="I175" s="53">
        <f>ROUND(rekentabel!I174,2)</f>
        <v>21.46</v>
      </c>
      <c r="J175" s="57">
        <f>ROUND(rekentabel!J174,2)</f>
        <v>91.22</v>
      </c>
      <c r="K175" s="57">
        <f>ROUND(rekentabel!K174,2)</f>
        <v>53.66</v>
      </c>
      <c r="L175" s="57"/>
      <c r="M175" s="57"/>
      <c r="N175" s="57">
        <f>ROUND(rekentabel!N174,2)</f>
        <v>54.74</v>
      </c>
      <c r="O175" s="57">
        <f>ROUND(rekentabel!O174,2)</f>
        <v>32.200000000000003</v>
      </c>
      <c r="P175" s="57">
        <f>ROUND(rekentabel!P174,2)</f>
        <v>72.98</v>
      </c>
      <c r="Q175" s="57">
        <f>ROUND(rekentabel!Q174,2)</f>
        <v>42.92</v>
      </c>
      <c r="R175" s="52">
        <f>ROUND(rekentabel!R174,2)</f>
        <v>0</v>
      </c>
      <c r="S175" s="52">
        <f>ROUND(rekentabel!S174,2)</f>
        <v>0</v>
      </c>
      <c r="T175" s="52">
        <f>ROUND(rekentabel!T174,2)</f>
        <v>0</v>
      </c>
      <c r="U175" s="52">
        <f>ROUND(rekentabel!U174,2)</f>
        <v>0</v>
      </c>
      <c r="V175" s="52">
        <f>ROUND(rekentabel!V174,2)</f>
        <v>0</v>
      </c>
      <c r="W175" s="52">
        <f>ROUND(rekentabel!W174,2)</f>
        <v>0</v>
      </c>
    </row>
    <row r="176" spans="1:23">
      <c r="A176" s="50">
        <v>169</v>
      </c>
      <c r="B176" s="53">
        <f>ROUND(rekentabel!B175,2)</f>
        <v>45.74</v>
      </c>
      <c r="C176" s="53">
        <f>ROUND(rekentabel!C175,2)</f>
        <v>26.9</v>
      </c>
      <c r="D176" s="53"/>
      <c r="E176" s="53"/>
      <c r="F176" s="53">
        <f>ROUND(rekentabel!F175,2)</f>
        <v>27.44</v>
      </c>
      <c r="G176" s="53">
        <f>ROUND(rekentabel!G175,2)</f>
        <v>16.14</v>
      </c>
      <c r="H176" s="53">
        <f>ROUND(rekentabel!H175,2)</f>
        <v>36.590000000000003</v>
      </c>
      <c r="I176" s="53">
        <f>ROUND(rekentabel!I175,2)</f>
        <v>21.52</v>
      </c>
      <c r="J176" s="57">
        <f>ROUND(rekentabel!J175,2)</f>
        <v>91.48</v>
      </c>
      <c r="K176" s="57">
        <f>ROUND(rekentabel!K175,2)</f>
        <v>53.8</v>
      </c>
      <c r="L176" s="57"/>
      <c r="M176" s="57"/>
      <c r="N176" s="57">
        <f>ROUND(rekentabel!N175,2)</f>
        <v>54.88</v>
      </c>
      <c r="O176" s="57">
        <f>ROUND(rekentabel!O175,2)</f>
        <v>32.28</v>
      </c>
      <c r="P176" s="57">
        <f>ROUND(rekentabel!P175,2)</f>
        <v>73.180000000000007</v>
      </c>
      <c r="Q176" s="57">
        <f>ROUND(rekentabel!Q175,2)</f>
        <v>43.04</v>
      </c>
      <c r="R176" s="52">
        <f>ROUND(rekentabel!R175,2)</f>
        <v>0</v>
      </c>
      <c r="S176" s="52">
        <f>ROUND(rekentabel!S175,2)</f>
        <v>0</v>
      </c>
      <c r="T176" s="52">
        <f>ROUND(rekentabel!T175,2)</f>
        <v>0</v>
      </c>
      <c r="U176" s="52">
        <f>ROUND(rekentabel!U175,2)</f>
        <v>0</v>
      </c>
      <c r="V176" s="52">
        <f>ROUND(rekentabel!V175,2)</f>
        <v>0</v>
      </c>
      <c r="W176" s="52">
        <f>ROUND(rekentabel!W175,2)</f>
        <v>0</v>
      </c>
    </row>
    <row r="177" spans="1:23">
      <c r="A177" s="50">
        <v>170</v>
      </c>
      <c r="B177" s="53">
        <f>ROUND(rekentabel!B176,2)</f>
        <v>45.87</v>
      </c>
      <c r="C177" s="53">
        <f>ROUND(rekentabel!C176,2)</f>
        <v>26.98</v>
      </c>
      <c r="D177" s="53"/>
      <c r="E177" s="53"/>
      <c r="F177" s="53">
        <f>ROUND(rekentabel!F176,2)</f>
        <v>27.52</v>
      </c>
      <c r="G177" s="53">
        <f>ROUND(rekentabel!G176,2)</f>
        <v>16.190000000000001</v>
      </c>
      <c r="H177" s="53">
        <f>ROUND(rekentabel!H176,2)</f>
        <v>36.700000000000003</v>
      </c>
      <c r="I177" s="53">
        <f>ROUND(rekentabel!I176,2)</f>
        <v>21.58</v>
      </c>
      <c r="J177" s="57">
        <f>ROUND(rekentabel!J176,2)</f>
        <v>91.74</v>
      </c>
      <c r="K177" s="57">
        <f>ROUND(rekentabel!K176,2)</f>
        <v>53.96</v>
      </c>
      <c r="L177" s="57"/>
      <c r="M177" s="57"/>
      <c r="N177" s="57">
        <f>ROUND(rekentabel!N176,2)</f>
        <v>55.04</v>
      </c>
      <c r="O177" s="57">
        <f>ROUND(rekentabel!O176,2)</f>
        <v>32.380000000000003</v>
      </c>
      <c r="P177" s="57">
        <f>ROUND(rekentabel!P176,2)</f>
        <v>73.400000000000006</v>
      </c>
      <c r="Q177" s="57">
        <f>ROUND(rekentabel!Q176,2)</f>
        <v>43.16</v>
      </c>
      <c r="R177" s="52">
        <f>ROUND(rekentabel!R176,2)</f>
        <v>0</v>
      </c>
      <c r="S177" s="52">
        <f>ROUND(rekentabel!S176,2)</f>
        <v>0</v>
      </c>
      <c r="T177" s="52">
        <f>ROUND(rekentabel!T176,2)</f>
        <v>0</v>
      </c>
      <c r="U177" s="52">
        <f>ROUND(rekentabel!U176,2)</f>
        <v>0</v>
      </c>
      <c r="V177" s="52">
        <f>ROUND(rekentabel!V176,2)</f>
        <v>0</v>
      </c>
      <c r="W177" s="52">
        <f>ROUND(rekentabel!W176,2)</f>
        <v>0</v>
      </c>
    </row>
    <row r="178" spans="1:23">
      <c r="A178" s="50">
        <v>171</v>
      </c>
      <c r="B178" s="53">
        <f>ROUND(rekentabel!B177,2)</f>
        <v>46</v>
      </c>
      <c r="C178" s="53">
        <f>ROUND(rekentabel!C177,2)</f>
        <v>27.06</v>
      </c>
      <c r="D178" s="53"/>
      <c r="E178" s="53"/>
      <c r="F178" s="53">
        <f>ROUND(rekentabel!F177,2)</f>
        <v>27.6</v>
      </c>
      <c r="G178" s="53">
        <f>ROUND(rekentabel!G177,2)</f>
        <v>16.239999999999998</v>
      </c>
      <c r="H178" s="53">
        <f>ROUND(rekentabel!H177,2)</f>
        <v>36.799999999999997</v>
      </c>
      <c r="I178" s="53">
        <f>ROUND(rekentabel!I177,2)</f>
        <v>21.65</v>
      </c>
      <c r="J178" s="57">
        <f>ROUND(rekentabel!J177,2)</f>
        <v>92</v>
      </c>
      <c r="K178" s="57">
        <f>ROUND(rekentabel!K177,2)</f>
        <v>54.12</v>
      </c>
      <c r="L178" s="57"/>
      <c r="M178" s="57"/>
      <c r="N178" s="57">
        <f>ROUND(rekentabel!N177,2)</f>
        <v>55.2</v>
      </c>
      <c r="O178" s="57">
        <f>ROUND(rekentabel!O177,2)</f>
        <v>32.479999999999997</v>
      </c>
      <c r="P178" s="57">
        <f>ROUND(rekentabel!P177,2)</f>
        <v>73.599999999999994</v>
      </c>
      <c r="Q178" s="57">
        <f>ROUND(rekentabel!Q177,2)</f>
        <v>43.3</v>
      </c>
      <c r="R178" s="52">
        <f>ROUND(rekentabel!R177,2)</f>
        <v>0</v>
      </c>
      <c r="S178" s="52">
        <f>ROUND(rekentabel!S177,2)</f>
        <v>0</v>
      </c>
      <c r="T178" s="52">
        <f>ROUND(rekentabel!T177,2)</f>
        <v>0</v>
      </c>
      <c r="U178" s="52">
        <f>ROUND(rekentabel!U177,2)</f>
        <v>0</v>
      </c>
      <c r="V178" s="52">
        <f>ROUND(rekentabel!V177,2)</f>
        <v>0</v>
      </c>
      <c r="W178" s="52">
        <f>ROUND(rekentabel!W177,2)</f>
        <v>0</v>
      </c>
    </row>
    <row r="179" spans="1:23">
      <c r="A179" s="50">
        <v>172</v>
      </c>
      <c r="B179" s="53">
        <f>ROUND(rekentabel!B178,2)</f>
        <v>46.13</v>
      </c>
      <c r="C179" s="53">
        <f>ROUND(rekentabel!C178,2)</f>
        <v>27.14</v>
      </c>
      <c r="D179" s="53"/>
      <c r="E179" s="53"/>
      <c r="F179" s="53">
        <f>ROUND(rekentabel!F178,2)</f>
        <v>27.68</v>
      </c>
      <c r="G179" s="53">
        <f>ROUND(rekentabel!G178,2)</f>
        <v>16.28</v>
      </c>
      <c r="H179" s="53">
        <f>ROUND(rekentabel!H178,2)</f>
        <v>36.9</v>
      </c>
      <c r="I179" s="53">
        <f>ROUND(rekentabel!I178,2)</f>
        <v>21.71</v>
      </c>
      <c r="J179" s="57">
        <f>ROUND(rekentabel!J178,2)</f>
        <v>92.26</v>
      </c>
      <c r="K179" s="57">
        <f>ROUND(rekentabel!K178,2)</f>
        <v>54.28</v>
      </c>
      <c r="L179" s="57"/>
      <c r="M179" s="57"/>
      <c r="N179" s="57">
        <f>ROUND(rekentabel!N178,2)</f>
        <v>55.36</v>
      </c>
      <c r="O179" s="57">
        <f>ROUND(rekentabel!O178,2)</f>
        <v>32.56</v>
      </c>
      <c r="P179" s="57">
        <f>ROUND(rekentabel!P178,2)</f>
        <v>73.8</v>
      </c>
      <c r="Q179" s="57">
        <f>ROUND(rekentabel!Q178,2)</f>
        <v>43.42</v>
      </c>
      <c r="R179" s="52">
        <f>ROUND(rekentabel!R178,2)</f>
        <v>0</v>
      </c>
      <c r="S179" s="52">
        <f>ROUND(rekentabel!S178,2)</f>
        <v>0</v>
      </c>
      <c r="T179" s="52">
        <f>ROUND(rekentabel!T178,2)</f>
        <v>0</v>
      </c>
      <c r="U179" s="52">
        <f>ROUND(rekentabel!U178,2)</f>
        <v>0</v>
      </c>
      <c r="V179" s="52">
        <f>ROUND(rekentabel!V178,2)</f>
        <v>0</v>
      </c>
      <c r="W179" s="52">
        <f>ROUND(rekentabel!W178,2)</f>
        <v>0</v>
      </c>
    </row>
    <row r="180" spans="1:23">
      <c r="A180" s="50">
        <v>173</v>
      </c>
      <c r="B180" s="53">
        <f>ROUND(rekentabel!B179,2)</f>
        <v>46.26</v>
      </c>
      <c r="C180" s="53">
        <f>ROUND(rekentabel!C179,2)</f>
        <v>27.21</v>
      </c>
      <c r="D180" s="53"/>
      <c r="E180" s="53"/>
      <c r="F180" s="53">
        <f>ROUND(rekentabel!F179,2)</f>
        <v>27.76</v>
      </c>
      <c r="G180" s="53">
        <f>ROUND(rekentabel!G179,2)</f>
        <v>16.329999999999998</v>
      </c>
      <c r="H180" s="53">
        <f>ROUND(rekentabel!H179,2)</f>
        <v>37.01</v>
      </c>
      <c r="I180" s="53">
        <f>ROUND(rekentabel!I179,2)</f>
        <v>21.77</v>
      </c>
      <c r="J180" s="57">
        <f>ROUND(rekentabel!J179,2)</f>
        <v>92.52</v>
      </c>
      <c r="K180" s="57">
        <f>ROUND(rekentabel!K179,2)</f>
        <v>54.42</v>
      </c>
      <c r="L180" s="57"/>
      <c r="M180" s="57"/>
      <c r="N180" s="57">
        <f>ROUND(rekentabel!N179,2)</f>
        <v>55.52</v>
      </c>
      <c r="O180" s="57">
        <f>ROUND(rekentabel!O179,2)</f>
        <v>32.659999999999997</v>
      </c>
      <c r="P180" s="57">
        <f>ROUND(rekentabel!P179,2)</f>
        <v>74.02</v>
      </c>
      <c r="Q180" s="57">
        <f>ROUND(rekentabel!Q179,2)</f>
        <v>43.54</v>
      </c>
      <c r="R180" s="52">
        <f>ROUND(rekentabel!R179,2)</f>
        <v>0</v>
      </c>
      <c r="S180" s="52">
        <f>ROUND(rekentabel!S179,2)</f>
        <v>0</v>
      </c>
      <c r="T180" s="52">
        <f>ROUND(rekentabel!T179,2)</f>
        <v>0</v>
      </c>
      <c r="U180" s="52">
        <f>ROUND(rekentabel!U179,2)</f>
        <v>0</v>
      </c>
      <c r="V180" s="52">
        <f>ROUND(rekentabel!V179,2)</f>
        <v>0</v>
      </c>
      <c r="W180" s="52">
        <f>ROUND(rekentabel!W179,2)</f>
        <v>0</v>
      </c>
    </row>
    <row r="181" spans="1:23">
      <c r="A181" s="50">
        <v>174</v>
      </c>
      <c r="B181" s="53">
        <f>ROUND(rekentabel!B180,2)</f>
        <v>46.39</v>
      </c>
      <c r="C181" s="53">
        <f>ROUND(rekentabel!C180,2)</f>
        <v>27.29</v>
      </c>
      <c r="D181" s="53"/>
      <c r="E181" s="53"/>
      <c r="F181" s="53">
        <f>ROUND(rekentabel!F180,2)</f>
        <v>27.83</v>
      </c>
      <c r="G181" s="53">
        <f>ROUND(rekentabel!G180,2)</f>
        <v>16.37</v>
      </c>
      <c r="H181" s="53">
        <f>ROUND(rekentabel!H180,2)</f>
        <v>37.11</v>
      </c>
      <c r="I181" s="53">
        <f>ROUND(rekentabel!I180,2)</f>
        <v>21.83</v>
      </c>
      <c r="J181" s="57">
        <f>ROUND(rekentabel!J180,2)</f>
        <v>92.78</v>
      </c>
      <c r="K181" s="57">
        <f>ROUND(rekentabel!K180,2)</f>
        <v>54.58</v>
      </c>
      <c r="L181" s="57"/>
      <c r="M181" s="57"/>
      <c r="N181" s="57">
        <f>ROUND(rekentabel!N180,2)</f>
        <v>55.66</v>
      </c>
      <c r="O181" s="57">
        <f>ROUND(rekentabel!O180,2)</f>
        <v>32.74</v>
      </c>
      <c r="P181" s="57">
        <f>ROUND(rekentabel!P180,2)</f>
        <v>74.22</v>
      </c>
      <c r="Q181" s="57">
        <f>ROUND(rekentabel!Q180,2)</f>
        <v>43.66</v>
      </c>
      <c r="R181" s="52">
        <f>ROUND(rekentabel!R180,2)</f>
        <v>0</v>
      </c>
      <c r="S181" s="52">
        <f>ROUND(rekentabel!S180,2)</f>
        <v>0</v>
      </c>
      <c r="T181" s="52">
        <f>ROUND(rekentabel!T180,2)</f>
        <v>0</v>
      </c>
      <c r="U181" s="52">
        <f>ROUND(rekentabel!U180,2)</f>
        <v>0</v>
      </c>
      <c r="V181" s="52">
        <f>ROUND(rekentabel!V180,2)</f>
        <v>0</v>
      </c>
      <c r="W181" s="52">
        <f>ROUND(rekentabel!W180,2)</f>
        <v>0</v>
      </c>
    </row>
    <row r="182" spans="1:23">
      <c r="A182" s="50">
        <v>175</v>
      </c>
      <c r="B182" s="53">
        <f>ROUND(rekentabel!B181,2)</f>
        <v>46.53</v>
      </c>
      <c r="C182" s="53">
        <f>ROUND(rekentabel!C181,2)</f>
        <v>27.37</v>
      </c>
      <c r="D182" s="53"/>
      <c r="E182" s="53"/>
      <c r="F182" s="53">
        <f>ROUND(rekentabel!F181,2)</f>
        <v>27.92</v>
      </c>
      <c r="G182" s="53">
        <f>ROUND(rekentabel!G181,2)</f>
        <v>16.420000000000002</v>
      </c>
      <c r="H182" s="53">
        <f>ROUND(rekentabel!H181,2)</f>
        <v>37.22</v>
      </c>
      <c r="I182" s="53">
        <f>ROUND(rekentabel!I181,2)</f>
        <v>21.9</v>
      </c>
      <c r="J182" s="57">
        <f>ROUND(rekentabel!J181,2)</f>
        <v>93.06</v>
      </c>
      <c r="K182" s="57">
        <f>ROUND(rekentabel!K181,2)</f>
        <v>54.74</v>
      </c>
      <c r="L182" s="57"/>
      <c r="M182" s="57"/>
      <c r="N182" s="57">
        <f>ROUND(rekentabel!N181,2)</f>
        <v>55.84</v>
      </c>
      <c r="O182" s="57">
        <f>ROUND(rekentabel!O181,2)</f>
        <v>32.840000000000003</v>
      </c>
      <c r="P182" s="57">
        <f>ROUND(rekentabel!P181,2)</f>
        <v>74.44</v>
      </c>
      <c r="Q182" s="57">
        <f>ROUND(rekentabel!Q181,2)</f>
        <v>43.8</v>
      </c>
      <c r="R182" s="52">
        <f>ROUND(rekentabel!R181,2)</f>
        <v>0</v>
      </c>
      <c r="S182" s="52">
        <f>ROUND(rekentabel!S181,2)</f>
        <v>0</v>
      </c>
      <c r="T182" s="52">
        <f>ROUND(rekentabel!T181,2)</f>
        <v>0</v>
      </c>
      <c r="U182" s="52">
        <f>ROUND(rekentabel!U181,2)</f>
        <v>0</v>
      </c>
      <c r="V182" s="52">
        <f>ROUND(rekentabel!V181,2)</f>
        <v>0</v>
      </c>
      <c r="W182" s="52">
        <f>ROUND(rekentabel!W181,2)</f>
        <v>0</v>
      </c>
    </row>
    <row r="183" spans="1:23">
      <c r="A183" s="50">
        <v>176</v>
      </c>
      <c r="B183" s="53">
        <f>ROUND(rekentabel!B182,2)</f>
        <v>46.66</v>
      </c>
      <c r="C183" s="53">
        <f>ROUND(rekentabel!C182,2)</f>
        <v>27.45</v>
      </c>
      <c r="D183" s="53"/>
      <c r="E183" s="53"/>
      <c r="F183" s="53">
        <f>ROUND(rekentabel!F182,2)</f>
        <v>28</v>
      </c>
      <c r="G183" s="53">
        <f>ROUND(rekentabel!G182,2)</f>
        <v>16.47</v>
      </c>
      <c r="H183" s="53">
        <f>ROUND(rekentabel!H182,2)</f>
        <v>37.33</v>
      </c>
      <c r="I183" s="53">
        <f>ROUND(rekentabel!I182,2)</f>
        <v>21.96</v>
      </c>
      <c r="J183" s="57">
        <f>ROUND(rekentabel!J182,2)</f>
        <v>93.32</v>
      </c>
      <c r="K183" s="57">
        <f>ROUND(rekentabel!K182,2)</f>
        <v>54.9</v>
      </c>
      <c r="L183" s="57"/>
      <c r="M183" s="57"/>
      <c r="N183" s="57">
        <f>ROUND(rekentabel!N182,2)</f>
        <v>56</v>
      </c>
      <c r="O183" s="57">
        <f>ROUND(rekentabel!O182,2)</f>
        <v>32.94</v>
      </c>
      <c r="P183" s="57">
        <f>ROUND(rekentabel!P182,2)</f>
        <v>74.66</v>
      </c>
      <c r="Q183" s="57">
        <f>ROUND(rekentabel!Q182,2)</f>
        <v>43.92</v>
      </c>
      <c r="R183" s="52">
        <f>ROUND(rekentabel!R182,2)</f>
        <v>0</v>
      </c>
      <c r="S183" s="52">
        <f>ROUND(rekentabel!S182,2)</f>
        <v>0</v>
      </c>
      <c r="T183" s="52">
        <f>ROUND(rekentabel!T182,2)</f>
        <v>0</v>
      </c>
      <c r="U183" s="52">
        <f>ROUND(rekentabel!U182,2)</f>
        <v>0</v>
      </c>
      <c r="V183" s="52">
        <f>ROUND(rekentabel!V182,2)</f>
        <v>0</v>
      </c>
      <c r="W183" s="52">
        <f>ROUND(rekentabel!W182,2)</f>
        <v>0</v>
      </c>
    </row>
    <row r="184" spans="1:23">
      <c r="A184" s="50">
        <v>177</v>
      </c>
      <c r="B184" s="53">
        <f>ROUND(rekentabel!B183,2)</f>
        <v>46.79</v>
      </c>
      <c r="C184" s="53">
        <f>ROUND(rekentabel!C183,2)</f>
        <v>27.52</v>
      </c>
      <c r="D184" s="53"/>
      <c r="E184" s="53"/>
      <c r="F184" s="53">
        <f>ROUND(rekentabel!F183,2)</f>
        <v>28.07</v>
      </c>
      <c r="G184" s="53">
        <f>ROUND(rekentabel!G183,2)</f>
        <v>16.510000000000002</v>
      </c>
      <c r="H184" s="53">
        <f>ROUND(rekentabel!H183,2)</f>
        <v>37.43</v>
      </c>
      <c r="I184" s="53">
        <f>ROUND(rekentabel!I183,2)</f>
        <v>22.02</v>
      </c>
      <c r="J184" s="57">
        <f>ROUND(rekentabel!J183,2)</f>
        <v>93.58</v>
      </c>
      <c r="K184" s="57">
        <f>ROUND(rekentabel!K183,2)</f>
        <v>55.04</v>
      </c>
      <c r="L184" s="57"/>
      <c r="M184" s="57"/>
      <c r="N184" s="57">
        <f>ROUND(rekentabel!N183,2)</f>
        <v>56.14</v>
      </c>
      <c r="O184" s="57">
        <f>ROUND(rekentabel!O183,2)</f>
        <v>33.020000000000003</v>
      </c>
      <c r="P184" s="57">
        <f>ROUND(rekentabel!P183,2)</f>
        <v>74.86</v>
      </c>
      <c r="Q184" s="57">
        <f>ROUND(rekentabel!Q183,2)</f>
        <v>44.04</v>
      </c>
      <c r="R184" s="52">
        <f>ROUND(rekentabel!R183,2)</f>
        <v>0</v>
      </c>
      <c r="S184" s="52">
        <f>ROUND(rekentabel!S183,2)</f>
        <v>0</v>
      </c>
      <c r="T184" s="52">
        <f>ROUND(rekentabel!T183,2)</f>
        <v>0</v>
      </c>
      <c r="U184" s="52">
        <f>ROUND(rekentabel!U183,2)</f>
        <v>0</v>
      </c>
      <c r="V184" s="52">
        <f>ROUND(rekentabel!V183,2)</f>
        <v>0</v>
      </c>
      <c r="W184" s="52">
        <f>ROUND(rekentabel!W183,2)</f>
        <v>0</v>
      </c>
    </row>
    <row r="185" spans="1:23">
      <c r="A185" s="50">
        <v>178</v>
      </c>
      <c r="B185" s="53">
        <f>ROUND(rekentabel!B184,2)</f>
        <v>46.92</v>
      </c>
      <c r="C185" s="53">
        <f>ROUND(rekentabel!C184,2)</f>
        <v>27.6</v>
      </c>
      <c r="D185" s="53"/>
      <c r="E185" s="53"/>
      <c r="F185" s="53">
        <f>ROUND(rekentabel!F184,2)</f>
        <v>28.15</v>
      </c>
      <c r="G185" s="53">
        <f>ROUND(rekentabel!G184,2)</f>
        <v>16.559999999999999</v>
      </c>
      <c r="H185" s="53">
        <f>ROUND(rekentabel!H184,2)</f>
        <v>37.54</v>
      </c>
      <c r="I185" s="53">
        <f>ROUND(rekentabel!I184,2)</f>
        <v>22.08</v>
      </c>
      <c r="J185" s="57">
        <f>ROUND(rekentabel!J184,2)</f>
        <v>93.84</v>
      </c>
      <c r="K185" s="57">
        <f>ROUND(rekentabel!K184,2)</f>
        <v>55.2</v>
      </c>
      <c r="L185" s="57"/>
      <c r="M185" s="57"/>
      <c r="N185" s="57">
        <f>ROUND(rekentabel!N184,2)</f>
        <v>56.3</v>
      </c>
      <c r="O185" s="57">
        <f>ROUND(rekentabel!O184,2)</f>
        <v>33.119999999999997</v>
      </c>
      <c r="P185" s="57">
        <f>ROUND(rekentabel!P184,2)</f>
        <v>75.08</v>
      </c>
      <c r="Q185" s="57">
        <f>ROUND(rekentabel!Q184,2)</f>
        <v>44.16</v>
      </c>
      <c r="R185" s="52">
        <f>ROUND(rekentabel!R184,2)</f>
        <v>0</v>
      </c>
      <c r="S185" s="52">
        <f>ROUND(rekentabel!S184,2)</f>
        <v>0</v>
      </c>
      <c r="T185" s="52">
        <f>ROUND(rekentabel!T184,2)</f>
        <v>0</v>
      </c>
      <c r="U185" s="52">
        <f>ROUND(rekentabel!U184,2)</f>
        <v>0</v>
      </c>
      <c r="V185" s="52">
        <f>ROUND(rekentabel!V184,2)</f>
        <v>0</v>
      </c>
      <c r="W185" s="52">
        <f>ROUND(rekentabel!W184,2)</f>
        <v>0</v>
      </c>
    </row>
    <row r="186" spans="1:23">
      <c r="A186" s="50">
        <v>179</v>
      </c>
      <c r="B186" s="53">
        <f>ROUND(rekentabel!B185,2)</f>
        <v>47.05</v>
      </c>
      <c r="C186" s="53">
        <f>ROUND(rekentabel!C185,2)</f>
        <v>27.68</v>
      </c>
      <c r="D186" s="53"/>
      <c r="E186" s="53"/>
      <c r="F186" s="53">
        <f>ROUND(rekentabel!F185,2)</f>
        <v>28.23</v>
      </c>
      <c r="G186" s="53">
        <f>ROUND(rekentabel!G185,2)</f>
        <v>16.61</v>
      </c>
      <c r="H186" s="53">
        <f>ROUND(rekentabel!H185,2)</f>
        <v>37.64</v>
      </c>
      <c r="I186" s="53">
        <f>ROUND(rekentabel!I185,2)</f>
        <v>22.14</v>
      </c>
      <c r="J186" s="57">
        <f>ROUND(rekentabel!J185,2)</f>
        <v>94.1</v>
      </c>
      <c r="K186" s="57">
        <f>ROUND(rekentabel!K185,2)</f>
        <v>55.36</v>
      </c>
      <c r="L186" s="57"/>
      <c r="M186" s="57"/>
      <c r="N186" s="57">
        <f>ROUND(rekentabel!N185,2)</f>
        <v>56.46</v>
      </c>
      <c r="O186" s="57">
        <f>ROUND(rekentabel!O185,2)</f>
        <v>33.22</v>
      </c>
      <c r="P186" s="57">
        <f>ROUND(rekentabel!P185,2)</f>
        <v>75.28</v>
      </c>
      <c r="Q186" s="57">
        <f>ROUND(rekentabel!Q185,2)</f>
        <v>44.28</v>
      </c>
      <c r="R186" s="52">
        <f>ROUND(rekentabel!R185,2)</f>
        <v>0</v>
      </c>
      <c r="S186" s="52">
        <f>ROUND(rekentabel!S185,2)</f>
        <v>0</v>
      </c>
      <c r="T186" s="52">
        <f>ROUND(rekentabel!T185,2)</f>
        <v>0</v>
      </c>
      <c r="U186" s="52">
        <f>ROUND(rekentabel!U185,2)</f>
        <v>0</v>
      </c>
      <c r="V186" s="52">
        <f>ROUND(rekentabel!V185,2)</f>
        <v>0</v>
      </c>
      <c r="W186" s="52">
        <f>ROUND(rekentabel!W185,2)</f>
        <v>0</v>
      </c>
    </row>
    <row r="187" spans="1:23">
      <c r="A187" s="50">
        <v>180</v>
      </c>
      <c r="B187" s="53">
        <f>ROUND(rekentabel!B186,2)</f>
        <v>47.18</v>
      </c>
      <c r="C187" s="53">
        <f>ROUND(rekentabel!C186,2)</f>
        <v>27.75</v>
      </c>
      <c r="D187" s="53"/>
      <c r="E187" s="53"/>
      <c r="F187" s="53">
        <f>ROUND(rekentabel!F186,2)</f>
        <v>28.31</v>
      </c>
      <c r="G187" s="53">
        <f>ROUND(rekentabel!G186,2)</f>
        <v>16.649999999999999</v>
      </c>
      <c r="H187" s="53">
        <f>ROUND(rekentabel!H186,2)</f>
        <v>37.74</v>
      </c>
      <c r="I187" s="53">
        <f>ROUND(rekentabel!I186,2)</f>
        <v>22.2</v>
      </c>
      <c r="J187" s="57">
        <f>ROUND(rekentabel!J186,2)</f>
        <v>94.36</v>
      </c>
      <c r="K187" s="57">
        <f>ROUND(rekentabel!K186,2)</f>
        <v>55.5</v>
      </c>
      <c r="L187" s="57"/>
      <c r="M187" s="57"/>
      <c r="N187" s="57">
        <f>ROUND(rekentabel!N186,2)</f>
        <v>56.62</v>
      </c>
      <c r="O187" s="57">
        <f>ROUND(rekentabel!O186,2)</f>
        <v>33.299999999999997</v>
      </c>
      <c r="P187" s="57">
        <f>ROUND(rekentabel!P186,2)</f>
        <v>75.48</v>
      </c>
      <c r="Q187" s="57">
        <f>ROUND(rekentabel!Q186,2)</f>
        <v>44.4</v>
      </c>
      <c r="R187" s="52">
        <f>ROUND(rekentabel!R186,2)</f>
        <v>0</v>
      </c>
      <c r="S187" s="52">
        <f>ROUND(rekentabel!S186,2)</f>
        <v>0</v>
      </c>
      <c r="T187" s="52">
        <f>ROUND(rekentabel!T186,2)</f>
        <v>0</v>
      </c>
      <c r="U187" s="52">
        <f>ROUND(rekentabel!U186,2)</f>
        <v>0</v>
      </c>
      <c r="V187" s="52">
        <f>ROUND(rekentabel!V186,2)</f>
        <v>0</v>
      </c>
      <c r="W187" s="52">
        <f>ROUND(rekentabel!W186,2)</f>
        <v>0</v>
      </c>
    </row>
    <row r="188" spans="1:23">
      <c r="A188" s="50">
        <v>181</v>
      </c>
      <c r="B188" s="53">
        <f>ROUND(rekentabel!B187,2)</f>
        <v>47.31</v>
      </c>
      <c r="C188" s="53">
        <f>ROUND(rekentabel!C187,2)</f>
        <v>27.83</v>
      </c>
      <c r="D188" s="53"/>
      <c r="E188" s="53"/>
      <c r="F188" s="53">
        <f>ROUND(rekentabel!F187,2)</f>
        <v>28.39</v>
      </c>
      <c r="G188" s="53">
        <f>ROUND(rekentabel!G187,2)</f>
        <v>16.7</v>
      </c>
      <c r="H188" s="53">
        <f>ROUND(rekentabel!H187,2)</f>
        <v>37.85</v>
      </c>
      <c r="I188" s="53">
        <f>ROUND(rekentabel!I187,2)</f>
        <v>22.26</v>
      </c>
      <c r="J188" s="57">
        <f>ROUND(rekentabel!J187,2)</f>
        <v>94.62</v>
      </c>
      <c r="K188" s="57">
        <f>ROUND(rekentabel!K187,2)</f>
        <v>55.66</v>
      </c>
      <c r="L188" s="57"/>
      <c r="M188" s="57"/>
      <c r="N188" s="57">
        <f>ROUND(rekentabel!N187,2)</f>
        <v>56.78</v>
      </c>
      <c r="O188" s="57">
        <f>ROUND(rekentabel!O187,2)</f>
        <v>33.4</v>
      </c>
      <c r="P188" s="57">
        <f>ROUND(rekentabel!P187,2)</f>
        <v>75.7</v>
      </c>
      <c r="Q188" s="57">
        <f>ROUND(rekentabel!Q187,2)</f>
        <v>44.52</v>
      </c>
      <c r="R188" s="52">
        <f>ROUND(rekentabel!R187,2)</f>
        <v>0</v>
      </c>
      <c r="S188" s="52">
        <f>ROUND(rekentabel!S187,2)</f>
        <v>0</v>
      </c>
      <c r="T188" s="52">
        <f>ROUND(rekentabel!T187,2)</f>
        <v>0</v>
      </c>
      <c r="U188" s="52">
        <f>ROUND(rekentabel!U187,2)</f>
        <v>0</v>
      </c>
      <c r="V188" s="52">
        <f>ROUND(rekentabel!V187,2)</f>
        <v>0</v>
      </c>
      <c r="W188" s="52">
        <f>ROUND(rekentabel!W187,2)</f>
        <v>0</v>
      </c>
    </row>
    <row r="189" spans="1:23">
      <c r="A189" s="50">
        <v>182</v>
      </c>
      <c r="B189" s="53">
        <f>ROUND(rekentabel!B188,2)</f>
        <v>47.44</v>
      </c>
      <c r="C189" s="53">
        <f>ROUND(rekentabel!C188,2)</f>
        <v>27.91</v>
      </c>
      <c r="D189" s="53"/>
      <c r="E189" s="53"/>
      <c r="F189" s="53">
        <f>ROUND(rekentabel!F188,2)</f>
        <v>28.46</v>
      </c>
      <c r="G189" s="53">
        <f>ROUND(rekentabel!G188,2)</f>
        <v>16.75</v>
      </c>
      <c r="H189" s="53">
        <f>ROUND(rekentabel!H188,2)</f>
        <v>37.950000000000003</v>
      </c>
      <c r="I189" s="53">
        <f>ROUND(rekentabel!I188,2)</f>
        <v>22.33</v>
      </c>
      <c r="J189" s="57">
        <f>ROUND(rekentabel!J188,2)</f>
        <v>94.88</v>
      </c>
      <c r="K189" s="57">
        <f>ROUND(rekentabel!K188,2)</f>
        <v>55.82</v>
      </c>
      <c r="L189" s="57"/>
      <c r="M189" s="57"/>
      <c r="N189" s="57">
        <f>ROUND(rekentabel!N188,2)</f>
        <v>56.92</v>
      </c>
      <c r="O189" s="57">
        <f>ROUND(rekentabel!O188,2)</f>
        <v>33.5</v>
      </c>
      <c r="P189" s="57">
        <f>ROUND(rekentabel!P188,2)</f>
        <v>75.900000000000006</v>
      </c>
      <c r="Q189" s="57">
        <f>ROUND(rekentabel!Q188,2)</f>
        <v>44.66</v>
      </c>
      <c r="R189" s="52">
        <f>ROUND(rekentabel!R188,2)</f>
        <v>0</v>
      </c>
      <c r="S189" s="52">
        <f>ROUND(rekentabel!S188,2)</f>
        <v>0</v>
      </c>
      <c r="T189" s="52">
        <f>ROUND(rekentabel!T188,2)</f>
        <v>0</v>
      </c>
      <c r="U189" s="52">
        <f>ROUND(rekentabel!U188,2)</f>
        <v>0</v>
      </c>
      <c r="V189" s="52">
        <f>ROUND(rekentabel!V188,2)</f>
        <v>0</v>
      </c>
      <c r="W189" s="52">
        <f>ROUND(rekentabel!W188,2)</f>
        <v>0</v>
      </c>
    </row>
    <row r="190" spans="1:23">
      <c r="A190" s="50">
        <v>183</v>
      </c>
      <c r="B190" s="53">
        <f>ROUND(rekentabel!B189,2)</f>
        <v>47.58</v>
      </c>
      <c r="C190" s="53">
        <f>ROUND(rekentabel!C189,2)</f>
        <v>27.99</v>
      </c>
      <c r="D190" s="53"/>
      <c r="E190" s="53"/>
      <c r="F190" s="53">
        <f>ROUND(rekentabel!F189,2)</f>
        <v>28.55</v>
      </c>
      <c r="G190" s="53">
        <f>ROUND(rekentabel!G189,2)</f>
        <v>16.79</v>
      </c>
      <c r="H190" s="53">
        <f>ROUND(rekentabel!H189,2)</f>
        <v>38.06</v>
      </c>
      <c r="I190" s="53">
        <f>ROUND(rekentabel!I189,2)</f>
        <v>22.39</v>
      </c>
      <c r="J190" s="57">
        <f>ROUND(rekentabel!J189,2)</f>
        <v>95.16</v>
      </c>
      <c r="K190" s="57">
        <f>ROUND(rekentabel!K189,2)</f>
        <v>55.98</v>
      </c>
      <c r="L190" s="57"/>
      <c r="M190" s="57"/>
      <c r="N190" s="57">
        <f>ROUND(rekentabel!N189,2)</f>
        <v>57.1</v>
      </c>
      <c r="O190" s="57">
        <f>ROUND(rekentabel!O189,2)</f>
        <v>33.58</v>
      </c>
      <c r="P190" s="57">
        <f>ROUND(rekentabel!P189,2)</f>
        <v>76.12</v>
      </c>
      <c r="Q190" s="57">
        <f>ROUND(rekentabel!Q189,2)</f>
        <v>44.78</v>
      </c>
      <c r="R190" s="52">
        <f>ROUND(rekentabel!R189,2)</f>
        <v>0</v>
      </c>
      <c r="S190" s="52">
        <f>ROUND(rekentabel!S189,2)</f>
        <v>0</v>
      </c>
      <c r="T190" s="52">
        <f>ROUND(rekentabel!T189,2)</f>
        <v>0</v>
      </c>
      <c r="U190" s="52">
        <f>ROUND(rekentabel!U189,2)</f>
        <v>0</v>
      </c>
      <c r="V190" s="52">
        <f>ROUND(rekentabel!V189,2)</f>
        <v>0</v>
      </c>
      <c r="W190" s="52">
        <f>ROUND(rekentabel!W189,2)</f>
        <v>0</v>
      </c>
    </row>
    <row r="191" spans="1:23">
      <c r="A191" s="50">
        <v>184</v>
      </c>
      <c r="B191" s="53">
        <f>ROUND(rekentabel!B190,2)</f>
        <v>47.71</v>
      </c>
      <c r="C191" s="53">
        <f>ROUND(rekentabel!C190,2)</f>
        <v>28.06</v>
      </c>
      <c r="D191" s="53"/>
      <c r="E191" s="53"/>
      <c r="F191" s="53">
        <f>ROUND(rekentabel!F190,2)</f>
        <v>28.63</v>
      </c>
      <c r="G191" s="53">
        <f>ROUND(rekentabel!G190,2)</f>
        <v>16.84</v>
      </c>
      <c r="H191" s="53">
        <f>ROUND(rekentabel!H190,2)</f>
        <v>38.17</v>
      </c>
      <c r="I191" s="53">
        <f>ROUND(rekentabel!I190,2)</f>
        <v>22.45</v>
      </c>
      <c r="J191" s="57">
        <f>ROUND(rekentabel!J190,2)</f>
        <v>95.42</v>
      </c>
      <c r="K191" s="57">
        <f>ROUND(rekentabel!K190,2)</f>
        <v>56.12</v>
      </c>
      <c r="L191" s="57"/>
      <c r="M191" s="57"/>
      <c r="N191" s="57">
        <f>ROUND(rekentabel!N190,2)</f>
        <v>57.26</v>
      </c>
      <c r="O191" s="57">
        <f>ROUND(rekentabel!O190,2)</f>
        <v>33.68</v>
      </c>
      <c r="P191" s="57">
        <f>ROUND(rekentabel!P190,2)</f>
        <v>76.34</v>
      </c>
      <c r="Q191" s="57">
        <f>ROUND(rekentabel!Q190,2)</f>
        <v>44.9</v>
      </c>
      <c r="R191" s="52">
        <f>ROUND(rekentabel!R190,2)</f>
        <v>0</v>
      </c>
      <c r="S191" s="52">
        <f>ROUND(rekentabel!S190,2)</f>
        <v>0</v>
      </c>
      <c r="T191" s="52">
        <f>ROUND(rekentabel!T190,2)</f>
        <v>0</v>
      </c>
      <c r="U191" s="52">
        <f>ROUND(rekentabel!U190,2)</f>
        <v>0</v>
      </c>
      <c r="V191" s="52">
        <f>ROUND(rekentabel!V190,2)</f>
        <v>0</v>
      </c>
      <c r="W191" s="52">
        <f>ROUND(rekentabel!W190,2)</f>
        <v>0</v>
      </c>
    </row>
    <row r="192" spans="1:23">
      <c r="A192" s="50">
        <v>185</v>
      </c>
      <c r="B192" s="53">
        <f>ROUND(rekentabel!B191,2)</f>
        <v>47.84</v>
      </c>
      <c r="C192" s="53">
        <f>ROUND(rekentabel!C191,2)</f>
        <v>28.14</v>
      </c>
      <c r="D192" s="53"/>
      <c r="E192" s="53"/>
      <c r="F192" s="53">
        <f>ROUND(rekentabel!F191,2)</f>
        <v>28.7</v>
      </c>
      <c r="G192" s="53">
        <f>ROUND(rekentabel!G191,2)</f>
        <v>16.88</v>
      </c>
      <c r="H192" s="53">
        <f>ROUND(rekentabel!H191,2)</f>
        <v>38.270000000000003</v>
      </c>
      <c r="I192" s="53">
        <f>ROUND(rekentabel!I191,2)</f>
        <v>22.51</v>
      </c>
      <c r="J192" s="57">
        <f>ROUND(rekentabel!J191,2)</f>
        <v>95.68</v>
      </c>
      <c r="K192" s="57">
        <f>ROUND(rekentabel!K191,2)</f>
        <v>56.28</v>
      </c>
      <c r="L192" s="57"/>
      <c r="M192" s="57"/>
      <c r="N192" s="57">
        <f>ROUND(rekentabel!N191,2)</f>
        <v>57.4</v>
      </c>
      <c r="O192" s="57">
        <f>ROUND(rekentabel!O191,2)</f>
        <v>33.76</v>
      </c>
      <c r="P192" s="57">
        <f>ROUND(rekentabel!P191,2)</f>
        <v>76.540000000000006</v>
      </c>
      <c r="Q192" s="57">
        <f>ROUND(rekentabel!Q191,2)</f>
        <v>45.02</v>
      </c>
      <c r="R192" s="52">
        <f>ROUND(rekentabel!R191,2)</f>
        <v>0</v>
      </c>
      <c r="S192" s="52">
        <f>ROUND(rekentabel!S191,2)</f>
        <v>0</v>
      </c>
      <c r="T192" s="52">
        <f>ROUND(rekentabel!T191,2)</f>
        <v>0</v>
      </c>
      <c r="U192" s="52">
        <f>ROUND(rekentabel!U191,2)</f>
        <v>0</v>
      </c>
      <c r="V192" s="52">
        <f>ROUND(rekentabel!V191,2)</f>
        <v>0</v>
      </c>
      <c r="W192" s="52">
        <f>ROUND(rekentabel!W191,2)</f>
        <v>0</v>
      </c>
    </row>
    <row r="193" spans="1:23">
      <c r="A193" s="50">
        <v>186</v>
      </c>
      <c r="B193" s="53">
        <f>ROUND(rekentabel!B192,2)</f>
        <v>47.97</v>
      </c>
      <c r="C193" s="53">
        <f>ROUND(rekentabel!C192,2)</f>
        <v>28.22</v>
      </c>
      <c r="D193" s="53"/>
      <c r="E193" s="53"/>
      <c r="F193" s="53">
        <f>ROUND(rekentabel!F192,2)</f>
        <v>28.78</v>
      </c>
      <c r="G193" s="53">
        <f>ROUND(rekentabel!G192,2)</f>
        <v>16.93</v>
      </c>
      <c r="H193" s="53">
        <f>ROUND(rekentabel!H192,2)</f>
        <v>38.380000000000003</v>
      </c>
      <c r="I193" s="53">
        <f>ROUND(rekentabel!I192,2)</f>
        <v>22.58</v>
      </c>
      <c r="J193" s="57">
        <f>ROUND(rekentabel!J192,2)</f>
        <v>95.94</v>
      </c>
      <c r="K193" s="57">
        <f>ROUND(rekentabel!K192,2)</f>
        <v>56.44</v>
      </c>
      <c r="L193" s="57"/>
      <c r="M193" s="57"/>
      <c r="N193" s="57">
        <f>ROUND(rekentabel!N192,2)</f>
        <v>57.56</v>
      </c>
      <c r="O193" s="57">
        <f>ROUND(rekentabel!O192,2)</f>
        <v>33.86</v>
      </c>
      <c r="P193" s="57">
        <f>ROUND(rekentabel!P192,2)</f>
        <v>76.760000000000005</v>
      </c>
      <c r="Q193" s="57">
        <f>ROUND(rekentabel!Q192,2)</f>
        <v>45.16</v>
      </c>
      <c r="R193" s="52">
        <f>ROUND(rekentabel!R192,2)</f>
        <v>0</v>
      </c>
      <c r="S193" s="52">
        <f>ROUND(rekentabel!S192,2)</f>
        <v>0</v>
      </c>
      <c r="T193" s="52">
        <f>ROUND(rekentabel!T192,2)</f>
        <v>0</v>
      </c>
      <c r="U193" s="52">
        <f>ROUND(rekentabel!U192,2)</f>
        <v>0</v>
      </c>
      <c r="V193" s="52">
        <f>ROUND(rekentabel!V192,2)</f>
        <v>0</v>
      </c>
      <c r="W193" s="52">
        <f>ROUND(rekentabel!W192,2)</f>
        <v>0</v>
      </c>
    </row>
    <row r="194" spans="1:23">
      <c r="A194" s="50">
        <v>187</v>
      </c>
      <c r="B194" s="53">
        <f>ROUND(rekentabel!B193,2)</f>
        <v>48.1</v>
      </c>
      <c r="C194" s="53">
        <f>ROUND(rekentabel!C193,2)</f>
        <v>28.29</v>
      </c>
      <c r="D194" s="53"/>
      <c r="E194" s="53"/>
      <c r="F194" s="53">
        <f>ROUND(rekentabel!F193,2)</f>
        <v>28.86</v>
      </c>
      <c r="G194" s="53">
        <f>ROUND(rekentabel!G193,2)</f>
        <v>16.97</v>
      </c>
      <c r="H194" s="53">
        <f>ROUND(rekentabel!H193,2)</f>
        <v>38.479999999999997</v>
      </c>
      <c r="I194" s="53">
        <f>ROUND(rekentabel!I193,2)</f>
        <v>22.63</v>
      </c>
      <c r="J194" s="57">
        <f>ROUND(rekentabel!J193,2)</f>
        <v>96.2</v>
      </c>
      <c r="K194" s="57">
        <f>ROUND(rekentabel!K193,2)</f>
        <v>56.58</v>
      </c>
      <c r="L194" s="57"/>
      <c r="M194" s="57"/>
      <c r="N194" s="57">
        <f>ROUND(rekentabel!N193,2)</f>
        <v>57.72</v>
      </c>
      <c r="O194" s="57">
        <f>ROUND(rekentabel!O193,2)</f>
        <v>33.94</v>
      </c>
      <c r="P194" s="57">
        <f>ROUND(rekentabel!P193,2)</f>
        <v>76.959999999999994</v>
      </c>
      <c r="Q194" s="57">
        <f>ROUND(rekentabel!Q193,2)</f>
        <v>45.26</v>
      </c>
      <c r="R194" s="52">
        <f>ROUND(rekentabel!R193,2)</f>
        <v>0</v>
      </c>
      <c r="S194" s="52">
        <f>ROUND(rekentabel!S193,2)</f>
        <v>0</v>
      </c>
      <c r="T194" s="52">
        <f>ROUND(rekentabel!T193,2)</f>
        <v>0</v>
      </c>
      <c r="U194" s="52">
        <f>ROUND(rekentabel!U193,2)</f>
        <v>0</v>
      </c>
      <c r="V194" s="52">
        <f>ROUND(rekentabel!V193,2)</f>
        <v>0</v>
      </c>
      <c r="W194" s="52">
        <f>ROUND(rekentabel!W193,2)</f>
        <v>0</v>
      </c>
    </row>
    <row r="195" spans="1:23">
      <c r="A195" s="50">
        <v>188</v>
      </c>
      <c r="B195" s="53">
        <f>ROUND(rekentabel!B194,2)</f>
        <v>48.23</v>
      </c>
      <c r="C195" s="53">
        <f>ROUND(rekentabel!C194,2)</f>
        <v>28.37</v>
      </c>
      <c r="D195" s="53"/>
      <c r="E195" s="53"/>
      <c r="F195" s="53">
        <f>ROUND(rekentabel!F194,2)</f>
        <v>28.94</v>
      </c>
      <c r="G195" s="53">
        <f>ROUND(rekentabel!G194,2)</f>
        <v>17.02</v>
      </c>
      <c r="H195" s="53">
        <f>ROUND(rekentabel!H194,2)</f>
        <v>38.58</v>
      </c>
      <c r="I195" s="53">
        <f>ROUND(rekentabel!I194,2)</f>
        <v>22.7</v>
      </c>
      <c r="J195" s="57">
        <f>ROUND(rekentabel!J194,2)</f>
        <v>96.46</v>
      </c>
      <c r="K195" s="57">
        <f>ROUND(rekentabel!K194,2)</f>
        <v>56.74</v>
      </c>
      <c r="L195" s="57"/>
      <c r="M195" s="57"/>
      <c r="N195" s="57">
        <f>ROUND(rekentabel!N194,2)</f>
        <v>57.88</v>
      </c>
      <c r="O195" s="57">
        <f>ROUND(rekentabel!O194,2)</f>
        <v>34.04</v>
      </c>
      <c r="P195" s="57">
        <f>ROUND(rekentabel!P194,2)</f>
        <v>77.16</v>
      </c>
      <c r="Q195" s="57">
        <f>ROUND(rekentabel!Q194,2)</f>
        <v>45.4</v>
      </c>
      <c r="R195" s="52">
        <f>ROUND(rekentabel!R194,2)</f>
        <v>0</v>
      </c>
      <c r="S195" s="52">
        <f>ROUND(rekentabel!S194,2)</f>
        <v>0</v>
      </c>
      <c r="T195" s="52">
        <f>ROUND(rekentabel!T194,2)</f>
        <v>0</v>
      </c>
      <c r="U195" s="52">
        <f>ROUND(rekentabel!U194,2)</f>
        <v>0</v>
      </c>
      <c r="V195" s="52">
        <f>ROUND(rekentabel!V194,2)</f>
        <v>0</v>
      </c>
      <c r="W195" s="52">
        <f>ROUND(rekentabel!W194,2)</f>
        <v>0</v>
      </c>
    </row>
    <row r="196" spans="1:23">
      <c r="A196" s="50">
        <v>189</v>
      </c>
      <c r="B196" s="53">
        <f>ROUND(rekentabel!B195,2)</f>
        <v>48.36</v>
      </c>
      <c r="C196" s="53">
        <f>ROUND(rekentabel!C195,2)</f>
        <v>28.45</v>
      </c>
      <c r="D196" s="53"/>
      <c r="E196" s="53"/>
      <c r="F196" s="53">
        <f>ROUND(rekentabel!F195,2)</f>
        <v>29.02</v>
      </c>
      <c r="G196" s="53">
        <f>ROUND(rekentabel!G195,2)</f>
        <v>17.07</v>
      </c>
      <c r="H196" s="53">
        <f>ROUND(rekentabel!H195,2)</f>
        <v>38.69</v>
      </c>
      <c r="I196" s="53">
        <f>ROUND(rekentabel!I195,2)</f>
        <v>22.76</v>
      </c>
      <c r="J196" s="57">
        <f>ROUND(rekentabel!J195,2)</f>
        <v>96.72</v>
      </c>
      <c r="K196" s="57">
        <f>ROUND(rekentabel!K195,2)</f>
        <v>56.9</v>
      </c>
      <c r="L196" s="57"/>
      <c r="M196" s="57"/>
      <c r="N196" s="57">
        <f>ROUND(rekentabel!N195,2)</f>
        <v>58.04</v>
      </c>
      <c r="O196" s="57">
        <f>ROUND(rekentabel!O195,2)</f>
        <v>34.14</v>
      </c>
      <c r="P196" s="57">
        <f>ROUND(rekentabel!P195,2)</f>
        <v>77.38</v>
      </c>
      <c r="Q196" s="57">
        <f>ROUND(rekentabel!Q195,2)</f>
        <v>45.52</v>
      </c>
      <c r="R196" s="52">
        <f>ROUND(rekentabel!R195,2)</f>
        <v>0</v>
      </c>
      <c r="S196" s="52">
        <f>ROUND(rekentabel!S195,2)</f>
        <v>0</v>
      </c>
      <c r="T196" s="52">
        <f>ROUND(rekentabel!T195,2)</f>
        <v>0</v>
      </c>
      <c r="U196" s="52">
        <f>ROUND(rekentabel!U195,2)</f>
        <v>0</v>
      </c>
      <c r="V196" s="52">
        <f>ROUND(rekentabel!V195,2)</f>
        <v>0</v>
      </c>
      <c r="W196" s="52">
        <f>ROUND(rekentabel!W195,2)</f>
        <v>0</v>
      </c>
    </row>
    <row r="197" spans="1:23">
      <c r="A197" s="50">
        <v>190</v>
      </c>
      <c r="B197" s="53">
        <f>ROUND(rekentabel!B196,2)</f>
        <v>48.49</v>
      </c>
      <c r="C197" s="53">
        <f>ROUND(rekentabel!C196,2)</f>
        <v>28.53</v>
      </c>
      <c r="D197" s="53"/>
      <c r="E197" s="53"/>
      <c r="F197" s="53">
        <f>ROUND(rekentabel!F196,2)</f>
        <v>29.09</v>
      </c>
      <c r="G197" s="53">
        <f>ROUND(rekentabel!G196,2)</f>
        <v>17.12</v>
      </c>
      <c r="H197" s="53">
        <f>ROUND(rekentabel!H196,2)</f>
        <v>38.79</v>
      </c>
      <c r="I197" s="53">
        <f>ROUND(rekentabel!I196,2)</f>
        <v>22.82</v>
      </c>
      <c r="J197" s="57">
        <f>ROUND(rekentabel!J196,2)</f>
        <v>96.98</v>
      </c>
      <c r="K197" s="57">
        <f>ROUND(rekentabel!K196,2)</f>
        <v>57.06</v>
      </c>
      <c r="L197" s="57"/>
      <c r="M197" s="57"/>
      <c r="N197" s="57">
        <f>ROUND(rekentabel!N196,2)</f>
        <v>58.18</v>
      </c>
      <c r="O197" s="57">
        <f>ROUND(rekentabel!O196,2)</f>
        <v>34.24</v>
      </c>
      <c r="P197" s="57">
        <f>ROUND(rekentabel!P196,2)</f>
        <v>77.58</v>
      </c>
      <c r="Q197" s="57">
        <f>ROUND(rekentabel!Q196,2)</f>
        <v>45.64</v>
      </c>
      <c r="R197" s="52">
        <f>ROUND(rekentabel!R196,2)</f>
        <v>0</v>
      </c>
      <c r="S197" s="52">
        <f>ROUND(rekentabel!S196,2)</f>
        <v>0</v>
      </c>
      <c r="T197" s="52">
        <f>ROUND(rekentabel!T196,2)</f>
        <v>0</v>
      </c>
      <c r="U197" s="52">
        <f>ROUND(rekentabel!U196,2)</f>
        <v>0</v>
      </c>
      <c r="V197" s="52">
        <f>ROUND(rekentabel!V196,2)</f>
        <v>0</v>
      </c>
      <c r="W197" s="52">
        <f>ROUND(rekentabel!W196,2)</f>
        <v>0</v>
      </c>
    </row>
    <row r="198" spans="1:23">
      <c r="A198" s="50">
        <v>191</v>
      </c>
      <c r="B198" s="53">
        <f>ROUND(rekentabel!B197,2)</f>
        <v>48.63</v>
      </c>
      <c r="C198" s="53">
        <f>ROUND(rekentabel!C197,2)</f>
        <v>28.6</v>
      </c>
      <c r="D198" s="53"/>
      <c r="E198" s="53"/>
      <c r="F198" s="53">
        <f>ROUND(rekentabel!F197,2)</f>
        <v>29.18</v>
      </c>
      <c r="G198" s="53">
        <f>ROUND(rekentabel!G197,2)</f>
        <v>17.16</v>
      </c>
      <c r="H198" s="53">
        <f>ROUND(rekentabel!H197,2)</f>
        <v>38.9</v>
      </c>
      <c r="I198" s="53">
        <f>ROUND(rekentabel!I197,2)</f>
        <v>22.88</v>
      </c>
      <c r="J198" s="57">
        <f>ROUND(rekentabel!J197,2)</f>
        <v>97.26</v>
      </c>
      <c r="K198" s="57">
        <f>ROUND(rekentabel!K197,2)</f>
        <v>57.2</v>
      </c>
      <c r="L198" s="57"/>
      <c r="M198" s="57"/>
      <c r="N198" s="57">
        <f>ROUND(rekentabel!N197,2)</f>
        <v>58.36</v>
      </c>
      <c r="O198" s="57">
        <f>ROUND(rekentabel!O197,2)</f>
        <v>34.32</v>
      </c>
      <c r="P198" s="57">
        <f>ROUND(rekentabel!P197,2)</f>
        <v>77.8</v>
      </c>
      <c r="Q198" s="57">
        <f>ROUND(rekentabel!Q197,2)</f>
        <v>45.76</v>
      </c>
      <c r="R198" s="52">
        <f>ROUND(rekentabel!R197,2)</f>
        <v>0</v>
      </c>
      <c r="S198" s="52">
        <f>ROUND(rekentabel!S197,2)</f>
        <v>0</v>
      </c>
      <c r="T198" s="52">
        <f>ROUND(rekentabel!T197,2)</f>
        <v>0</v>
      </c>
      <c r="U198" s="52">
        <f>ROUND(rekentabel!U197,2)</f>
        <v>0</v>
      </c>
      <c r="V198" s="52">
        <f>ROUND(rekentabel!V197,2)</f>
        <v>0</v>
      </c>
      <c r="W198" s="52">
        <f>ROUND(rekentabel!W197,2)</f>
        <v>0</v>
      </c>
    </row>
    <row r="199" spans="1:23">
      <c r="A199" s="50">
        <v>192</v>
      </c>
      <c r="B199" s="53">
        <f>ROUND(rekentabel!B198,2)</f>
        <v>48.76</v>
      </c>
      <c r="C199" s="53">
        <f>ROUND(rekentabel!C198,2)</f>
        <v>28.68</v>
      </c>
      <c r="D199" s="53"/>
      <c r="E199" s="53"/>
      <c r="F199" s="53">
        <f>ROUND(rekentabel!F198,2)</f>
        <v>29.26</v>
      </c>
      <c r="G199" s="53">
        <f>ROUND(rekentabel!G198,2)</f>
        <v>17.21</v>
      </c>
      <c r="H199" s="53">
        <f>ROUND(rekentabel!H198,2)</f>
        <v>39.01</v>
      </c>
      <c r="I199" s="53">
        <f>ROUND(rekentabel!I198,2)</f>
        <v>22.94</v>
      </c>
      <c r="J199" s="57">
        <f>ROUND(rekentabel!J198,2)</f>
        <v>97.52</v>
      </c>
      <c r="K199" s="57">
        <f>ROUND(rekentabel!K198,2)</f>
        <v>57.36</v>
      </c>
      <c r="L199" s="57"/>
      <c r="M199" s="57"/>
      <c r="N199" s="57">
        <f>ROUND(rekentabel!N198,2)</f>
        <v>58.52</v>
      </c>
      <c r="O199" s="57">
        <f>ROUND(rekentabel!O198,2)</f>
        <v>34.42</v>
      </c>
      <c r="P199" s="57">
        <f>ROUND(rekentabel!P198,2)</f>
        <v>78.02</v>
      </c>
      <c r="Q199" s="57">
        <f>ROUND(rekentabel!Q198,2)</f>
        <v>45.88</v>
      </c>
      <c r="R199" s="52">
        <f>ROUND(rekentabel!R198,2)</f>
        <v>0</v>
      </c>
      <c r="S199" s="52">
        <f>ROUND(rekentabel!S198,2)</f>
        <v>0</v>
      </c>
      <c r="T199" s="52">
        <f>ROUND(rekentabel!T198,2)</f>
        <v>0</v>
      </c>
      <c r="U199" s="52">
        <f>ROUND(rekentabel!U198,2)</f>
        <v>0</v>
      </c>
      <c r="V199" s="52">
        <f>ROUND(rekentabel!V198,2)</f>
        <v>0</v>
      </c>
      <c r="W199" s="52">
        <f>ROUND(rekentabel!W198,2)</f>
        <v>0</v>
      </c>
    </row>
    <row r="200" spans="1:23">
      <c r="A200" s="50">
        <v>193</v>
      </c>
      <c r="B200" s="53">
        <f>ROUND(rekentabel!B199,2)</f>
        <v>48.89</v>
      </c>
      <c r="C200" s="53">
        <f>ROUND(rekentabel!C199,2)</f>
        <v>28.76</v>
      </c>
      <c r="D200" s="53"/>
      <c r="E200" s="53"/>
      <c r="F200" s="53">
        <f>ROUND(rekentabel!F199,2)</f>
        <v>29.33</v>
      </c>
      <c r="G200" s="53">
        <f>ROUND(rekentabel!G199,2)</f>
        <v>17.260000000000002</v>
      </c>
      <c r="H200" s="53">
        <f>ROUND(rekentabel!H199,2)</f>
        <v>39.11</v>
      </c>
      <c r="I200" s="53">
        <f>ROUND(rekentabel!I199,2)</f>
        <v>23.01</v>
      </c>
      <c r="J200" s="57">
        <f>ROUND(rekentabel!J199,2)</f>
        <v>97.78</v>
      </c>
      <c r="K200" s="57">
        <f>ROUND(rekentabel!K199,2)</f>
        <v>57.52</v>
      </c>
      <c r="L200" s="57"/>
      <c r="M200" s="57"/>
      <c r="N200" s="57">
        <f>ROUND(rekentabel!N199,2)</f>
        <v>58.66</v>
      </c>
      <c r="O200" s="57">
        <f>ROUND(rekentabel!O199,2)</f>
        <v>34.520000000000003</v>
      </c>
      <c r="P200" s="57">
        <f>ROUND(rekentabel!P199,2)</f>
        <v>78.22</v>
      </c>
      <c r="Q200" s="57">
        <f>ROUND(rekentabel!Q199,2)</f>
        <v>46.02</v>
      </c>
      <c r="R200" s="52">
        <f>ROUND(rekentabel!R199,2)</f>
        <v>0</v>
      </c>
      <c r="S200" s="52">
        <f>ROUND(rekentabel!S199,2)</f>
        <v>0</v>
      </c>
      <c r="T200" s="52">
        <f>ROUND(rekentabel!T199,2)</f>
        <v>0</v>
      </c>
      <c r="U200" s="52">
        <f>ROUND(rekentabel!U199,2)</f>
        <v>0</v>
      </c>
      <c r="V200" s="52">
        <f>ROUND(rekentabel!V199,2)</f>
        <v>0</v>
      </c>
      <c r="W200" s="52">
        <f>ROUND(rekentabel!W199,2)</f>
        <v>0</v>
      </c>
    </row>
    <row r="201" spans="1:23">
      <c r="A201" s="50">
        <v>194</v>
      </c>
      <c r="B201" s="53">
        <f>ROUND(rekentabel!B200,2)</f>
        <v>49.02</v>
      </c>
      <c r="C201" s="53">
        <f>ROUND(rekentabel!C200,2)</f>
        <v>28.84</v>
      </c>
      <c r="D201" s="53"/>
      <c r="E201" s="53"/>
      <c r="F201" s="53">
        <f>ROUND(rekentabel!F200,2)</f>
        <v>29.41</v>
      </c>
      <c r="G201" s="53">
        <f>ROUND(rekentabel!G200,2)</f>
        <v>17.3</v>
      </c>
      <c r="H201" s="53">
        <f>ROUND(rekentabel!H200,2)</f>
        <v>39.22</v>
      </c>
      <c r="I201" s="53">
        <f>ROUND(rekentabel!I200,2)</f>
        <v>23.07</v>
      </c>
      <c r="J201" s="57">
        <f>ROUND(rekentabel!J200,2)</f>
        <v>98.04</v>
      </c>
      <c r="K201" s="57">
        <f>ROUND(rekentabel!K200,2)</f>
        <v>57.68</v>
      </c>
      <c r="L201" s="57"/>
      <c r="M201" s="57"/>
      <c r="N201" s="57">
        <f>ROUND(rekentabel!N200,2)</f>
        <v>58.82</v>
      </c>
      <c r="O201" s="57">
        <f>ROUND(rekentabel!O200,2)</f>
        <v>34.6</v>
      </c>
      <c r="P201" s="57">
        <f>ROUND(rekentabel!P200,2)</f>
        <v>78.44</v>
      </c>
      <c r="Q201" s="57">
        <f>ROUND(rekentabel!Q200,2)</f>
        <v>46.14</v>
      </c>
      <c r="R201" s="52">
        <f>ROUND(rekentabel!R200,2)</f>
        <v>0</v>
      </c>
      <c r="S201" s="52">
        <f>ROUND(rekentabel!S200,2)</f>
        <v>0</v>
      </c>
      <c r="T201" s="52">
        <f>ROUND(rekentabel!T200,2)</f>
        <v>0</v>
      </c>
      <c r="U201" s="52">
        <f>ROUND(rekentabel!U200,2)</f>
        <v>0</v>
      </c>
      <c r="V201" s="52">
        <f>ROUND(rekentabel!V200,2)</f>
        <v>0</v>
      </c>
      <c r="W201" s="52">
        <f>ROUND(rekentabel!W200,2)</f>
        <v>0</v>
      </c>
    </row>
    <row r="202" spans="1:23">
      <c r="A202" s="50">
        <v>195</v>
      </c>
      <c r="B202" s="53">
        <f>ROUND(rekentabel!B201,2)</f>
        <v>49.15</v>
      </c>
      <c r="C202" s="53">
        <f>ROUND(rekentabel!C201,2)</f>
        <v>28.91</v>
      </c>
      <c r="D202" s="53"/>
      <c r="E202" s="53"/>
      <c r="F202" s="53">
        <f>ROUND(rekentabel!F201,2)</f>
        <v>29.49</v>
      </c>
      <c r="G202" s="53">
        <f>ROUND(rekentabel!G201,2)</f>
        <v>17.350000000000001</v>
      </c>
      <c r="H202" s="53">
        <f>ROUND(rekentabel!H201,2)</f>
        <v>39.32</v>
      </c>
      <c r="I202" s="53">
        <f>ROUND(rekentabel!I201,2)</f>
        <v>23.13</v>
      </c>
      <c r="J202" s="57">
        <f>ROUND(rekentabel!J201,2)</f>
        <v>98.3</v>
      </c>
      <c r="K202" s="57">
        <f>ROUND(rekentabel!K201,2)</f>
        <v>57.82</v>
      </c>
      <c r="L202" s="57"/>
      <c r="M202" s="57"/>
      <c r="N202" s="57">
        <f>ROUND(rekentabel!N201,2)</f>
        <v>58.98</v>
      </c>
      <c r="O202" s="57">
        <f>ROUND(rekentabel!O201,2)</f>
        <v>34.700000000000003</v>
      </c>
      <c r="P202" s="57">
        <f>ROUND(rekentabel!P201,2)</f>
        <v>78.64</v>
      </c>
      <c r="Q202" s="57">
        <f>ROUND(rekentabel!Q201,2)</f>
        <v>46.26</v>
      </c>
      <c r="R202" s="52">
        <f>ROUND(rekentabel!R201,2)</f>
        <v>0</v>
      </c>
      <c r="S202" s="52">
        <f>ROUND(rekentabel!S201,2)</f>
        <v>0</v>
      </c>
      <c r="T202" s="52">
        <f>ROUND(rekentabel!T201,2)</f>
        <v>0</v>
      </c>
      <c r="U202" s="52">
        <f>ROUND(rekentabel!U201,2)</f>
        <v>0</v>
      </c>
      <c r="V202" s="52">
        <f>ROUND(rekentabel!V201,2)</f>
        <v>0</v>
      </c>
      <c r="W202" s="52">
        <f>ROUND(rekentabel!W201,2)</f>
        <v>0</v>
      </c>
    </row>
    <row r="203" spans="1:23">
      <c r="A203" s="50">
        <v>196</v>
      </c>
      <c r="B203" s="53">
        <f>ROUND(rekentabel!B202,2)</f>
        <v>49.28</v>
      </c>
      <c r="C203" s="53">
        <f>ROUND(rekentabel!C202,2)</f>
        <v>28.99</v>
      </c>
      <c r="D203" s="53"/>
      <c r="E203" s="53"/>
      <c r="F203" s="53">
        <f>ROUND(rekentabel!F202,2)</f>
        <v>29.57</v>
      </c>
      <c r="G203" s="53">
        <f>ROUND(rekentabel!G202,2)</f>
        <v>17.39</v>
      </c>
      <c r="H203" s="53">
        <f>ROUND(rekentabel!H202,2)</f>
        <v>39.42</v>
      </c>
      <c r="I203" s="53">
        <f>ROUND(rekentabel!I202,2)</f>
        <v>23.19</v>
      </c>
      <c r="J203" s="57">
        <f>ROUND(rekentabel!J202,2)</f>
        <v>98.56</v>
      </c>
      <c r="K203" s="57">
        <f>ROUND(rekentabel!K202,2)</f>
        <v>57.98</v>
      </c>
      <c r="L203" s="57"/>
      <c r="M203" s="57"/>
      <c r="N203" s="57">
        <f>ROUND(rekentabel!N202,2)</f>
        <v>59.14</v>
      </c>
      <c r="O203" s="57">
        <f>ROUND(rekentabel!O202,2)</f>
        <v>34.78</v>
      </c>
      <c r="P203" s="57">
        <f>ROUND(rekentabel!P202,2)</f>
        <v>78.84</v>
      </c>
      <c r="Q203" s="57">
        <f>ROUND(rekentabel!Q202,2)</f>
        <v>46.38</v>
      </c>
      <c r="R203" s="52">
        <f>ROUND(rekentabel!R202,2)</f>
        <v>0</v>
      </c>
      <c r="S203" s="52">
        <f>ROUND(rekentabel!S202,2)</f>
        <v>0</v>
      </c>
      <c r="T203" s="52">
        <f>ROUND(rekentabel!T202,2)</f>
        <v>0</v>
      </c>
      <c r="U203" s="52">
        <f>ROUND(rekentabel!U202,2)</f>
        <v>0</v>
      </c>
      <c r="V203" s="52">
        <f>ROUND(rekentabel!V202,2)</f>
        <v>0</v>
      </c>
      <c r="W203" s="52">
        <f>ROUND(rekentabel!W202,2)</f>
        <v>0</v>
      </c>
    </row>
    <row r="204" spans="1:23">
      <c r="A204" s="50">
        <v>197</v>
      </c>
      <c r="B204" s="53">
        <f>ROUND(rekentabel!B203,2)</f>
        <v>49.41</v>
      </c>
      <c r="C204" s="53">
        <f>ROUND(rekentabel!C203,2)</f>
        <v>29.07</v>
      </c>
      <c r="D204" s="53"/>
      <c r="E204" s="53"/>
      <c r="F204" s="53">
        <f>ROUND(rekentabel!F203,2)</f>
        <v>29.65</v>
      </c>
      <c r="G204" s="53">
        <f>ROUND(rekentabel!G203,2)</f>
        <v>17.440000000000001</v>
      </c>
      <c r="H204" s="53">
        <f>ROUND(rekentabel!H203,2)</f>
        <v>39.53</v>
      </c>
      <c r="I204" s="53">
        <f>ROUND(rekentabel!I203,2)</f>
        <v>23.26</v>
      </c>
      <c r="J204" s="57">
        <f>ROUND(rekentabel!J203,2)</f>
        <v>98.82</v>
      </c>
      <c r="K204" s="57">
        <f>ROUND(rekentabel!K203,2)</f>
        <v>58.14</v>
      </c>
      <c r="L204" s="57"/>
      <c r="M204" s="57"/>
      <c r="N204" s="57">
        <f>ROUND(rekentabel!N203,2)</f>
        <v>59.3</v>
      </c>
      <c r="O204" s="57">
        <f>ROUND(rekentabel!O203,2)</f>
        <v>34.880000000000003</v>
      </c>
      <c r="P204" s="57">
        <f>ROUND(rekentabel!P203,2)</f>
        <v>79.06</v>
      </c>
      <c r="Q204" s="57">
        <f>ROUND(rekentabel!Q203,2)</f>
        <v>46.52</v>
      </c>
      <c r="R204" s="52">
        <f>ROUND(rekentabel!R203,2)</f>
        <v>0</v>
      </c>
      <c r="S204" s="52">
        <f>ROUND(rekentabel!S203,2)</f>
        <v>0</v>
      </c>
      <c r="T204" s="52">
        <f>ROUND(rekentabel!T203,2)</f>
        <v>0</v>
      </c>
      <c r="U204" s="52">
        <f>ROUND(rekentabel!U203,2)</f>
        <v>0</v>
      </c>
      <c r="V204" s="52">
        <f>ROUND(rekentabel!V203,2)</f>
        <v>0</v>
      </c>
      <c r="W204" s="52">
        <f>ROUND(rekentabel!W203,2)</f>
        <v>0</v>
      </c>
    </row>
    <row r="205" spans="1:23">
      <c r="A205" s="50">
        <v>198</v>
      </c>
      <c r="B205" s="53">
        <f>ROUND(rekentabel!B204,2)</f>
        <v>49.55</v>
      </c>
      <c r="C205" s="53">
        <f>ROUND(rekentabel!C204,2)</f>
        <v>29.14</v>
      </c>
      <c r="D205" s="53"/>
      <c r="E205" s="53"/>
      <c r="F205" s="53">
        <f>ROUND(rekentabel!F204,2)</f>
        <v>29.73</v>
      </c>
      <c r="G205" s="53">
        <f>ROUND(rekentabel!G204,2)</f>
        <v>17.48</v>
      </c>
      <c r="H205" s="53">
        <f>ROUND(rekentabel!H204,2)</f>
        <v>39.64</v>
      </c>
      <c r="I205" s="53">
        <f>ROUND(rekentabel!I204,2)</f>
        <v>23.31</v>
      </c>
      <c r="J205" s="57">
        <f>ROUND(rekentabel!J204,2)</f>
        <v>99.1</v>
      </c>
      <c r="K205" s="57">
        <f>ROUND(rekentabel!K204,2)</f>
        <v>58.28</v>
      </c>
      <c r="L205" s="57"/>
      <c r="M205" s="57"/>
      <c r="N205" s="57">
        <f>ROUND(rekentabel!N204,2)</f>
        <v>59.46</v>
      </c>
      <c r="O205" s="57">
        <f>ROUND(rekentabel!O204,2)</f>
        <v>34.96</v>
      </c>
      <c r="P205" s="57">
        <f>ROUND(rekentabel!P204,2)</f>
        <v>79.28</v>
      </c>
      <c r="Q205" s="57">
        <f>ROUND(rekentabel!Q204,2)</f>
        <v>46.62</v>
      </c>
      <c r="R205" s="52">
        <f>ROUND(rekentabel!R204,2)</f>
        <v>0</v>
      </c>
      <c r="S205" s="52">
        <f>ROUND(rekentabel!S204,2)</f>
        <v>0</v>
      </c>
      <c r="T205" s="52">
        <f>ROUND(rekentabel!T204,2)</f>
        <v>0</v>
      </c>
      <c r="U205" s="52">
        <f>ROUND(rekentabel!U204,2)</f>
        <v>0</v>
      </c>
      <c r="V205" s="52">
        <f>ROUND(rekentabel!V204,2)</f>
        <v>0</v>
      </c>
      <c r="W205" s="52">
        <f>ROUND(rekentabel!W204,2)</f>
        <v>0</v>
      </c>
    </row>
    <row r="206" spans="1:23">
      <c r="A206" s="50">
        <v>199</v>
      </c>
      <c r="B206" s="53">
        <f>ROUND(rekentabel!B205,2)</f>
        <v>49.68</v>
      </c>
      <c r="C206" s="53">
        <f>ROUND(rekentabel!C205,2)</f>
        <v>29.22</v>
      </c>
      <c r="D206" s="53"/>
      <c r="E206" s="53"/>
      <c r="F206" s="53">
        <f>ROUND(rekentabel!F205,2)</f>
        <v>29.81</v>
      </c>
      <c r="G206" s="53">
        <f>ROUND(rekentabel!G205,2)</f>
        <v>17.53</v>
      </c>
      <c r="H206" s="53">
        <f>ROUND(rekentabel!H205,2)</f>
        <v>39.74</v>
      </c>
      <c r="I206" s="53">
        <f>ROUND(rekentabel!I205,2)</f>
        <v>23.38</v>
      </c>
      <c r="J206" s="57">
        <f>ROUND(rekentabel!J205,2)</f>
        <v>99.36</v>
      </c>
      <c r="K206" s="57">
        <f>ROUND(rekentabel!K205,2)</f>
        <v>58.44</v>
      </c>
      <c r="L206" s="57"/>
      <c r="M206" s="57"/>
      <c r="N206" s="57">
        <f>ROUND(rekentabel!N205,2)</f>
        <v>59.62</v>
      </c>
      <c r="O206" s="57">
        <f>ROUND(rekentabel!O205,2)</f>
        <v>35.06</v>
      </c>
      <c r="P206" s="57">
        <f>ROUND(rekentabel!P205,2)</f>
        <v>79.48</v>
      </c>
      <c r="Q206" s="57">
        <f>ROUND(rekentabel!Q205,2)</f>
        <v>46.76</v>
      </c>
      <c r="R206" s="52">
        <f>ROUND(rekentabel!R205,2)</f>
        <v>0</v>
      </c>
      <c r="S206" s="52">
        <f>ROUND(rekentabel!S205,2)</f>
        <v>0</v>
      </c>
      <c r="T206" s="52">
        <f>ROUND(rekentabel!T205,2)</f>
        <v>0</v>
      </c>
      <c r="U206" s="52">
        <f>ROUND(rekentabel!U205,2)</f>
        <v>0</v>
      </c>
      <c r="V206" s="52">
        <f>ROUND(rekentabel!V205,2)</f>
        <v>0</v>
      </c>
      <c r="W206" s="52">
        <f>ROUND(rekentabel!W205,2)</f>
        <v>0</v>
      </c>
    </row>
    <row r="207" spans="1:23">
      <c r="A207" s="50">
        <v>200</v>
      </c>
      <c r="B207" s="53">
        <f>ROUND(rekentabel!B206,2)</f>
        <v>49.81</v>
      </c>
      <c r="C207" s="53">
        <f>ROUND(rekentabel!C206,2)</f>
        <v>29.3</v>
      </c>
      <c r="D207" s="53"/>
      <c r="E207" s="53"/>
      <c r="F207" s="53">
        <f>ROUND(rekentabel!F206,2)</f>
        <v>29.89</v>
      </c>
      <c r="G207" s="53">
        <f>ROUND(rekentabel!G206,2)</f>
        <v>17.579999999999998</v>
      </c>
      <c r="H207" s="53">
        <f>ROUND(rekentabel!H206,2)</f>
        <v>39.85</v>
      </c>
      <c r="I207" s="53">
        <f>ROUND(rekentabel!I206,2)</f>
        <v>23.44</v>
      </c>
      <c r="J207" s="57">
        <f>ROUND(rekentabel!J206,2)</f>
        <v>99.62</v>
      </c>
      <c r="K207" s="57">
        <f>ROUND(rekentabel!K206,2)</f>
        <v>58.6</v>
      </c>
      <c r="L207" s="57"/>
      <c r="M207" s="57"/>
      <c r="N207" s="57">
        <f>ROUND(rekentabel!N206,2)</f>
        <v>59.78</v>
      </c>
      <c r="O207" s="57">
        <f>ROUND(rekentabel!O206,2)</f>
        <v>35.159999999999997</v>
      </c>
      <c r="P207" s="57">
        <f>ROUND(rekentabel!P206,2)</f>
        <v>79.7</v>
      </c>
      <c r="Q207" s="57">
        <f>ROUND(rekentabel!Q206,2)</f>
        <v>46.88</v>
      </c>
      <c r="R207" s="52">
        <f>ROUND(rekentabel!R206,2)</f>
        <v>0</v>
      </c>
      <c r="S207" s="52">
        <f>ROUND(rekentabel!S206,2)</f>
        <v>0</v>
      </c>
      <c r="T207" s="52">
        <f>ROUND(rekentabel!T206,2)</f>
        <v>0</v>
      </c>
      <c r="U207" s="52">
        <f>ROUND(rekentabel!U206,2)</f>
        <v>0</v>
      </c>
      <c r="V207" s="52">
        <f>ROUND(rekentabel!V206,2)</f>
        <v>0</v>
      </c>
      <c r="W207" s="52">
        <f>ROUND(rekentabel!W206,2)</f>
        <v>0</v>
      </c>
    </row>
    <row r="208" spans="1:23">
      <c r="A208" s="50">
        <v>201</v>
      </c>
      <c r="B208" s="53">
        <f>ROUND(rekentabel!B207,2)</f>
        <v>49.86</v>
      </c>
      <c r="C208" s="53">
        <f>ROUND(rekentabel!C207,2)</f>
        <v>29.33</v>
      </c>
      <c r="D208" s="53"/>
      <c r="E208" s="53"/>
      <c r="F208" s="53">
        <f>ROUND(rekentabel!F207,2)</f>
        <v>29.92</v>
      </c>
      <c r="G208" s="53">
        <f>ROUND(rekentabel!G207,2)</f>
        <v>17.600000000000001</v>
      </c>
      <c r="H208" s="53">
        <f>ROUND(rekentabel!H207,2)</f>
        <v>39.89</v>
      </c>
      <c r="I208" s="53">
        <f>ROUND(rekentabel!I207,2)</f>
        <v>23.46</v>
      </c>
      <c r="J208" s="57">
        <f>ROUND(rekentabel!J207,2)</f>
        <v>99.72</v>
      </c>
      <c r="K208" s="57">
        <f>ROUND(rekentabel!K207,2)</f>
        <v>58.66</v>
      </c>
      <c r="L208" s="57"/>
      <c r="M208" s="57"/>
      <c r="N208" s="57">
        <f>ROUND(rekentabel!N207,2)</f>
        <v>59.84</v>
      </c>
      <c r="O208" s="57">
        <f>ROUND(rekentabel!O207,2)</f>
        <v>35.200000000000003</v>
      </c>
      <c r="P208" s="57">
        <f>ROUND(rekentabel!P207,2)</f>
        <v>79.78</v>
      </c>
      <c r="Q208" s="57">
        <f>ROUND(rekentabel!Q207,2)</f>
        <v>46.92</v>
      </c>
      <c r="R208" s="52">
        <f>ROUND(rekentabel!R207,2)</f>
        <v>0</v>
      </c>
      <c r="S208" s="52">
        <f>ROUND(rekentabel!S207,2)</f>
        <v>0</v>
      </c>
      <c r="T208" s="52">
        <f>ROUND(rekentabel!T207,2)</f>
        <v>0</v>
      </c>
      <c r="U208" s="52">
        <f>ROUND(rekentabel!U207,2)</f>
        <v>0</v>
      </c>
      <c r="V208" s="52">
        <f>ROUND(rekentabel!V207,2)</f>
        <v>0</v>
      </c>
      <c r="W208" s="52">
        <f>ROUND(rekentabel!W207,2)</f>
        <v>0</v>
      </c>
    </row>
    <row r="209" spans="1:23">
      <c r="A209" s="50">
        <v>202</v>
      </c>
      <c r="B209" s="53">
        <f>ROUND(rekentabel!B208,2)</f>
        <v>49.91</v>
      </c>
      <c r="C209" s="53">
        <f>ROUND(rekentabel!C208,2)</f>
        <v>29.36</v>
      </c>
      <c r="D209" s="53"/>
      <c r="E209" s="53"/>
      <c r="F209" s="53">
        <f>ROUND(rekentabel!F208,2)</f>
        <v>29.95</v>
      </c>
      <c r="G209" s="53">
        <f>ROUND(rekentabel!G208,2)</f>
        <v>17.62</v>
      </c>
      <c r="H209" s="53">
        <f>ROUND(rekentabel!H208,2)</f>
        <v>39.93</v>
      </c>
      <c r="I209" s="53">
        <f>ROUND(rekentabel!I208,2)</f>
        <v>23.49</v>
      </c>
      <c r="J209" s="57">
        <f>ROUND(rekentabel!J208,2)</f>
        <v>99.82</v>
      </c>
      <c r="K209" s="57">
        <f>ROUND(rekentabel!K208,2)</f>
        <v>58.72</v>
      </c>
      <c r="L209" s="57"/>
      <c r="M209" s="57"/>
      <c r="N209" s="57">
        <f>ROUND(rekentabel!N208,2)</f>
        <v>59.9</v>
      </c>
      <c r="O209" s="57">
        <f>ROUND(rekentabel!O208,2)</f>
        <v>35.24</v>
      </c>
      <c r="P209" s="57">
        <f>ROUND(rekentabel!P208,2)</f>
        <v>79.86</v>
      </c>
      <c r="Q209" s="57">
        <f>ROUND(rekentabel!Q208,2)</f>
        <v>46.98</v>
      </c>
      <c r="R209" s="52">
        <f>ROUND(rekentabel!R208,2)</f>
        <v>0</v>
      </c>
      <c r="S209" s="52">
        <f>ROUND(rekentabel!S208,2)</f>
        <v>0</v>
      </c>
      <c r="T209" s="52">
        <f>ROUND(rekentabel!T208,2)</f>
        <v>0</v>
      </c>
      <c r="U209" s="52">
        <f>ROUND(rekentabel!U208,2)</f>
        <v>0</v>
      </c>
      <c r="V209" s="52">
        <f>ROUND(rekentabel!V208,2)</f>
        <v>0</v>
      </c>
      <c r="W209" s="52">
        <f>ROUND(rekentabel!W208,2)</f>
        <v>0</v>
      </c>
    </row>
    <row r="210" spans="1:23">
      <c r="A210" s="50">
        <v>203</v>
      </c>
      <c r="B210" s="53">
        <f>ROUND(rekentabel!B209,2)</f>
        <v>49.96</v>
      </c>
      <c r="C210" s="53">
        <f>ROUND(rekentabel!C209,2)</f>
        <v>29.39</v>
      </c>
      <c r="D210" s="53"/>
      <c r="E210" s="53"/>
      <c r="F210" s="53">
        <f>ROUND(rekentabel!F209,2)</f>
        <v>29.98</v>
      </c>
      <c r="G210" s="53">
        <f>ROUND(rekentabel!G209,2)</f>
        <v>17.63</v>
      </c>
      <c r="H210" s="53">
        <f>ROUND(rekentabel!H209,2)</f>
        <v>39.97</v>
      </c>
      <c r="I210" s="53">
        <f>ROUND(rekentabel!I209,2)</f>
        <v>23.51</v>
      </c>
      <c r="J210" s="57">
        <f>ROUND(rekentabel!J209,2)</f>
        <v>99.92</v>
      </c>
      <c r="K210" s="57">
        <f>ROUND(rekentabel!K209,2)</f>
        <v>58.78</v>
      </c>
      <c r="L210" s="57"/>
      <c r="M210" s="57"/>
      <c r="N210" s="57">
        <f>ROUND(rekentabel!N209,2)</f>
        <v>59.96</v>
      </c>
      <c r="O210" s="57">
        <f>ROUND(rekentabel!O209,2)</f>
        <v>35.26</v>
      </c>
      <c r="P210" s="57">
        <f>ROUND(rekentabel!P209,2)</f>
        <v>79.94</v>
      </c>
      <c r="Q210" s="57">
        <f>ROUND(rekentabel!Q209,2)</f>
        <v>47.02</v>
      </c>
      <c r="R210" s="52">
        <f>ROUND(rekentabel!R209,2)</f>
        <v>0</v>
      </c>
      <c r="S210" s="52">
        <f>ROUND(rekentabel!S209,2)</f>
        <v>0</v>
      </c>
      <c r="T210" s="52">
        <f>ROUND(rekentabel!T209,2)</f>
        <v>0</v>
      </c>
      <c r="U210" s="52">
        <f>ROUND(rekentabel!U209,2)</f>
        <v>0</v>
      </c>
      <c r="V210" s="52">
        <f>ROUND(rekentabel!V209,2)</f>
        <v>0</v>
      </c>
      <c r="W210" s="52">
        <f>ROUND(rekentabel!W209,2)</f>
        <v>0</v>
      </c>
    </row>
    <row r="211" spans="1:23">
      <c r="A211" s="50">
        <v>204</v>
      </c>
      <c r="B211" s="53">
        <f>ROUND(rekentabel!B210,2)</f>
        <v>50.01</v>
      </c>
      <c r="C211" s="53">
        <f>ROUND(rekentabel!C210,2)</f>
        <v>29.41</v>
      </c>
      <c r="D211" s="53"/>
      <c r="E211" s="53"/>
      <c r="F211" s="53">
        <f>ROUND(rekentabel!F210,2)</f>
        <v>30.01</v>
      </c>
      <c r="G211" s="53">
        <f>ROUND(rekentabel!G210,2)</f>
        <v>17.649999999999999</v>
      </c>
      <c r="H211" s="53">
        <f>ROUND(rekentabel!H210,2)</f>
        <v>40.01</v>
      </c>
      <c r="I211" s="53">
        <f>ROUND(rekentabel!I210,2)</f>
        <v>23.53</v>
      </c>
      <c r="J211" s="57">
        <f>ROUND(rekentabel!J210,2)</f>
        <v>100.02</v>
      </c>
      <c r="K211" s="57">
        <f>ROUND(rekentabel!K210,2)</f>
        <v>58.82</v>
      </c>
      <c r="L211" s="57"/>
      <c r="M211" s="57"/>
      <c r="N211" s="57">
        <f>ROUND(rekentabel!N210,2)</f>
        <v>60.02</v>
      </c>
      <c r="O211" s="57">
        <f>ROUND(rekentabel!O210,2)</f>
        <v>35.299999999999997</v>
      </c>
      <c r="P211" s="57">
        <f>ROUND(rekentabel!P210,2)</f>
        <v>80.02</v>
      </c>
      <c r="Q211" s="57">
        <f>ROUND(rekentabel!Q210,2)</f>
        <v>47.06</v>
      </c>
      <c r="R211" s="52">
        <f>ROUND(rekentabel!R210,2)</f>
        <v>0</v>
      </c>
      <c r="S211" s="52">
        <f>ROUND(rekentabel!S210,2)</f>
        <v>0</v>
      </c>
      <c r="T211" s="52">
        <f>ROUND(rekentabel!T210,2)</f>
        <v>0</v>
      </c>
      <c r="U211" s="52">
        <f>ROUND(rekentabel!U210,2)</f>
        <v>0</v>
      </c>
      <c r="V211" s="52">
        <f>ROUND(rekentabel!V210,2)</f>
        <v>0</v>
      </c>
      <c r="W211" s="52">
        <f>ROUND(rekentabel!W210,2)</f>
        <v>0</v>
      </c>
    </row>
    <row r="212" spans="1:23">
      <c r="A212" s="50">
        <v>205</v>
      </c>
      <c r="B212" s="53">
        <f>ROUND(rekentabel!B211,2)</f>
        <v>50.05</v>
      </c>
      <c r="C212" s="53">
        <f>ROUND(rekentabel!C211,2)</f>
        <v>29.44</v>
      </c>
      <c r="D212" s="53"/>
      <c r="E212" s="53"/>
      <c r="F212" s="53">
        <f>ROUND(rekentabel!F211,2)</f>
        <v>30.03</v>
      </c>
      <c r="G212" s="53">
        <f>ROUND(rekentabel!G211,2)</f>
        <v>17.66</v>
      </c>
      <c r="H212" s="53">
        <f>ROUND(rekentabel!H211,2)</f>
        <v>40.04</v>
      </c>
      <c r="I212" s="53">
        <f>ROUND(rekentabel!I211,2)</f>
        <v>23.55</v>
      </c>
      <c r="J212" s="57">
        <f>ROUND(rekentabel!J211,2)</f>
        <v>100.1</v>
      </c>
      <c r="K212" s="57">
        <f>ROUND(rekentabel!K211,2)</f>
        <v>58.88</v>
      </c>
      <c r="L212" s="57"/>
      <c r="M212" s="57"/>
      <c r="N212" s="57">
        <f>ROUND(rekentabel!N211,2)</f>
        <v>60.06</v>
      </c>
      <c r="O212" s="57">
        <f>ROUND(rekentabel!O211,2)</f>
        <v>35.32</v>
      </c>
      <c r="P212" s="57">
        <f>ROUND(rekentabel!P211,2)</f>
        <v>80.08</v>
      </c>
      <c r="Q212" s="57">
        <f>ROUND(rekentabel!Q211,2)</f>
        <v>47.1</v>
      </c>
      <c r="R212" s="52">
        <f>ROUND(rekentabel!R211,2)</f>
        <v>0</v>
      </c>
      <c r="S212" s="52">
        <f>ROUND(rekentabel!S211,2)</f>
        <v>0</v>
      </c>
      <c r="T212" s="52">
        <f>ROUND(rekentabel!T211,2)</f>
        <v>0</v>
      </c>
      <c r="U212" s="52">
        <f>ROUND(rekentabel!U211,2)</f>
        <v>0</v>
      </c>
      <c r="V212" s="52">
        <f>ROUND(rekentabel!V211,2)</f>
        <v>0</v>
      </c>
      <c r="W212" s="52">
        <f>ROUND(rekentabel!W211,2)</f>
        <v>0</v>
      </c>
    </row>
    <row r="213" spans="1:23">
      <c r="A213" s="50">
        <v>206</v>
      </c>
      <c r="B213" s="53">
        <f>ROUND(rekentabel!B212,2)</f>
        <v>50.1</v>
      </c>
      <c r="C213" s="53">
        <f>ROUND(rekentabel!C212,2)</f>
        <v>29.47</v>
      </c>
      <c r="D213" s="53"/>
      <c r="E213" s="53"/>
      <c r="F213" s="53">
        <f>ROUND(rekentabel!F212,2)</f>
        <v>30.06</v>
      </c>
      <c r="G213" s="53">
        <f>ROUND(rekentabel!G212,2)</f>
        <v>17.68</v>
      </c>
      <c r="H213" s="53">
        <f>ROUND(rekentabel!H212,2)</f>
        <v>40.08</v>
      </c>
      <c r="I213" s="53">
        <f>ROUND(rekentabel!I212,2)</f>
        <v>23.58</v>
      </c>
      <c r="J213" s="57">
        <f>ROUND(rekentabel!J212,2)</f>
        <v>100.2</v>
      </c>
      <c r="K213" s="57">
        <f>ROUND(rekentabel!K212,2)</f>
        <v>58.94</v>
      </c>
      <c r="L213" s="57"/>
      <c r="M213" s="57"/>
      <c r="N213" s="57">
        <f>ROUND(rekentabel!N212,2)</f>
        <v>60.12</v>
      </c>
      <c r="O213" s="57">
        <f>ROUND(rekentabel!O212,2)</f>
        <v>35.36</v>
      </c>
      <c r="P213" s="57">
        <f>ROUND(rekentabel!P212,2)</f>
        <v>80.16</v>
      </c>
      <c r="Q213" s="57">
        <f>ROUND(rekentabel!Q212,2)</f>
        <v>47.16</v>
      </c>
      <c r="R213" s="52">
        <f>ROUND(rekentabel!R212,2)</f>
        <v>0</v>
      </c>
      <c r="S213" s="52">
        <f>ROUND(rekentabel!S212,2)</f>
        <v>0</v>
      </c>
      <c r="T213" s="52">
        <f>ROUND(rekentabel!T212,2)</f>
        <v>0</v>
      </c>
      <c r="U213" s="52">
        <f>ROUND(rekentabel!U212,2)</f>
        <v>0</v>
      </c>
      <c r="V213" s="52">
        <f>ROUND(rekentabel!V212,2)</f>
        <v>0</v>
      </c>
      <c r="W213" s="52">
        <f>ROUND(rekentabel!W212,2)</f>
        <v>0</v>
      </c>
    </row>
    <row r="214" spans="1:23">
      <c r="A214" s="50">
        <v>207</v>
      </c>
      <c r="B214" s="53">
        <f>ROUND(rekentabel!B213,2)</f>
        <v>50.15</v>
      </c>
      <c r="C214" s="53">
        <f>ROUND(rekentabel!C213,2)</f>
        <v>29.5</v>
      </c>
      <c r="D214" s="53"/>
      <c r="E214" s="53"/>
      <c r="F214" s="53">
        <f>ROUND(rekentabel!F213,2)</f>
        <v>30.09</v>
      </c>
      <c r="G214" s="53">
        <f>ROUND(rekentabel!G213,2)</f>
        <v>17.7</v>
      </c>
      <c r="H214" s="53">
        <f>ROUND(rekentabel!H213,2)</f>
        <v>40.119999999999997</v>
      </c>
      <c r="I214" s="53">
        <f>ROUND(rekentabel!I213,2)</f>
        <v>23.6</v>
      </c>
      <c r="J214" s="57">
        <f>ROUND(rekentabel!J213,2)</f>
        <v>100.3</v>
      </c>
      <c r="K214" s="57">
        <f>ROUND(rekentabel!K213,2)</f>
        <v>59</v>
      </c>
      <c r="L214" s="57"/>
      <c r="M214" s="57"/>
      <c r="N214" s="57">
        <f>ROUND(rekentabel!N213,2)</f>
        <v>60.18</v>
      </c>
      <c r="O214" s="57">
        <f>ROUND(rekentabel!O213,2)</f>
        <v>35.4</v>
      </c>
      <c r="P214" s="57">
        <f>ROUND(rekentabel!P213,2)</f>
        <v>80.239999999999995</v>
      </c>
      <c r="Q214" s="57">
        <f>ROUND(rekentabel!Q213,2)</f>
        <v>47.2</v>
      </c>
      <c r="R214" s="52">
        <f>ROUND(rekentabel!R213,2)</f>
        <v>0</v>
      </c>
      <c r="S214" s="52">
        <f>ROUND(rekentabel!S213,2)</f>
        <v>0</v>
      </c>
      <c r="T214" s="52">
        <f>ROUND(rekentabel!T213,2)</f>
        <v>0</v>
      </c>
      <c r="U214" s="52">
        <f>ROUND(rekentabel!U213,2)</f>
        <v>0</v>
      </c>
      <c r="V214" s="52">
        <f>ROUND(rekentabel!V213,2)</f>
        <v>0</v>
      </c>
      <c r="W214" s="52">
        <f>ROUND(rekentabel!W213,2)</f>
        <v>0</v>
      </c>
    </row>
    <row r="215" spans="1:23">
      <c r="A215" s="50">
        <v>208</v>
      </c>
      <c r="B215" s="53">
        <f>ROUND(rekentabel!B214,2)</f>
        <v>50.2</v>
      </c>
      <c r="C215" s="53">
        <f>ROUND(rekentabel!C214,2)</f>
        <v>29.53</v>
      </c>
      <c r="D215" s="53"/>
      <c r="E215" s="53"/>
      <c r="F215" s="53">
        <f>ROUND(rekentabel!F214,2)</f>
        <v>30.12</v>
      </c>
      <c r="G215" s="53">
        <f>ROUND(rekentabel!G214,2)</f>
        <v>17.72</v>
      </c>
      <c r="H215" s="53">
        <f>ROUND(rekentabel!H214,2)</f>
        <v>40.159999999999997</v>
      </c>
      <c r="I215" s="53">
        <f>ROUND(rekentabel!I214,2)</f>
        <v>23.62</v>
      </c>
      <c r="J215" s="57">
        <f>ROUND(rekentabel!J214,2)</f>
        <v>100.4</v>
      </c>
      <c r="K215" s="57">
        <f>ROUND(rekentabel!K214,2)</f>
        <v>59.06</v>
      </c>
      <c r="L215" s="57"/>
      <c r="M215" s="57"/>
      <c r="N215" s="57">
        <f>ROUND(rekentabel!N214,2)</f>
        <v>60.24</v>
      </c>
      <c r="O215" s="57">
        <f>ROUND(rekentabel!O214,2)</f>
        <v>35.44</v>
      </c>
      <c r="P215" s="57">
        <f>ROUND(rekentabel!P214,2)</f>
        <v>80.319999999999993</v>
      </c>
      <c r="Q215" s="57">
        <f>ROUND(rekentabel!Q214,2)</f>
        <v>47.24</v>
      </c>
      <c r="R215" s="52">
        <f>ROUND(rekentabel!R214,2)</f>
        <v>0</v>
      </c>
      <c r="S215" s="52">
        <f>ROUND(rekentabel!S214,2)</f>
        <v>0</v>
      </c>
      <c r="T215" s="52">
        <f>ROUND(rekentabel!T214,2)</f>
        <v>0</v>
      </c>
      <c r="U215" s="52">
        <f>ROUND(rekentabel!U214,2)</f>
        <v>0</v>
      </c>
      <c r="V215" s="52">
        <f>ROUND(rekentabel!V214,2)</f>
        <v>0</v>
      </c>
      <c r="W215" s="52">
        <f>ROUND(rekentabel!W214,2)</f>
        <v>0</v>
      </c>
    </row>
    <row r="216" spans="1:23">
      <c r="A216" s="50">
        <v>209</v>
      </c>
      <c r="B216" s="53">
        <f>ROUND(rekentabel!B215,2)</f>
        <v>50.25</v>
      </c>
      <c r="C216" s="53">
        <f>ROUND(rekentabel!C215,2)</f>
        <v>29.56</v>
      </c>
      <c r="D216" s="53"/>
      <c r="E216" s="53"/>
      <c r="F216" s="53">
        <f>ROUND(rekentabel!F215,2)</f>
        <v>30.15</v>
      </c>
      <c r="G216" s="53">
        <f>ROUND(rekentabel!G215,2)</f>
        <v>17.739999999999998</v>
      </c>
      <c r="H216" s="53">
        <f>ROUND(rekentabel!H215,2)</f>
        <v>40.200000000000003</v>
      </c>
      <c r="I216" s="53">
        <f>ROUND(rekentabel!I215,2)</f>
        <v>23.65</v>
      </c>
      <c r="J216" s="57">
        <f>ROUND(rekentabel!J215,2)</f>
        <v>100.5</v>
      </c>
      <c r="K216" s="57">
        <f>ROUND(rekentabel!K215,2)</f>
        <v>59.12</v>
      </c>
      <c r="L216" s="57"/>
      <c r="M216" s="57"/>
      <c r="N216" s="57">
        <f>ROUND(rekentabel!N215,2)</f>
        <v>60.3</v>
      </c>
      <c r="O216" s="57">
        <f>ROUND(rekentabel!O215,2)</f>
        <v>35.479999999999997</v>
      </c>
      <c r="P216" s="57">
        <f>ROUND(rekentabel!P215,2)</f>
        <v>80.400000000000006</v>
      </c>
      <c r="Q216" s="57">
        <f>ROUND(rekentabel!Q215,2)</f>
        <v>47.3</v>
      </c>
      <c r="R216" s="52">
        <f>ROUND(rekentabel!R215,2)</f>
        <v>0</v>
      </c>
      <c r="S216" s="52">
        <f>ROUND(rekentabel!S215,2)</f>
        <v>0</v>
      </c>
      <c r="T216" s="52">
        <f>ROUND(rekentabel!T215,2)</f>
        <v>0</v>
      </c>
      <c r="U216" s="52">
        <f>ROUND(rekentabel!U215,2)</f>
        <v>0</v>
      </c>
      <c r="V216" s="52">
        <f>ROUND(rekentabel!V215,2)</f>
        <v>0</v>
      </c>
      <c r="W216" s="52">
        <f>ROUND(rekentabel!W215,2)</f>
        <v>0</v>
      </c>
    </row>
    <row r="217" spans="1:23">
      <c r="A217" s="50">
        <v>210</v>
      </c>
      <c r="B217" s="53">
        <f>ROUND(rekentabel!B216,2)</f>
        <v>50.3</v>
      </c>
      <c r="C217" s="53">
        <f>ROUND(rekentabel!C216,2)</f>
        <v>29.59</v>
      </c>
      <c r="D217" s="53"/>
      <c r="E217" s="53"/>
      <c r="F217" s="53">
        <f>ROUND(rekentabel!F216,2)</f>
        <v>30.18</v>
      </c>
      <c r="G217" s="53">
        <f>ROUND(rekentabel!G216,2)</f>
        <v>17.75</v>
      </c>
      <c r="H217" s="53">
        <f>ROUND(rekentabel!H216,2)</f>
        <v>40.24</v>
      </c>
      <c r="I217" s="53">
        <f>ROUND(rekentabel!I216,2)</f>
        <v>23.67</v>
      </c>
      <c r="J217" s="57">
        <f>ROUND(rekentabel!J216,2)</f>
        <v>100.6</v>
      </c>
      <c r="K217" s="57">
        <f>ROUND(rekentabel!K216,2)</f>
        <v>59.18</v>
      </c>
      <c r="L217" s="57"/>
      <c r="M217" s="57"/>
      <c r="N217" s="57">
        <f>ROUND(rekentabel!N216,2)</f>
        <v>60.36</v>
      </c>
      <c r="O217" s="57">
        <f>ROUND(rekentabel!O216,2)</f>
        <v>35.5</v>
      </c>
      <c r="P217" s="57">
        <f>ROUND(rekentabel!P216,2)</f>
        <v>80.48</v>
      </c>
      <c r="Q217" s="57">
        <f>ROUND(rekentabel!Q216,2)</f>
        <v>47.34</v>
      </c>
      <c r="R217" s="52">
        <f>ROUND(rekentabel!R216,2)</f>
        <v>0</v>
      </c>
      <c r="S217" s="52">
        <f>ROUND(rekentabel!S216,2)</f>
        <v>0</v>
      </c>
      <c r="T217" s="52">
        <f>ROUND(rekentabel!T216,2)</f>
        <v>0</v>
      </c>
      <c r="U217" s="52">
        <f>ROUND(rekentabel!U216,2)</f>
        <v>0</v>
      </c>
      <c r="V217" s="52">
        <f>ROUND(rekentabel!V216,2)</f>
        <v>0</v>
      </c>
      <c r="W217" s="52">
        <f>ROUND(rekentabel!W216,2)</f>
        <v>0</v>
      </c>
    </row>
    <row r="218" spans="1:23">
      <c r="A218" s="50">
        <v>211</v>
      </c>
      <c r="B218" s="53">
        <f>ROUND(rekentabel!B217,2)</f>
        <v>50.35</v>
      </c>
      <c r="C218" s="53">
        <f>ROUND(rekentabel!C217,2)</f>
        <v>29.62</v>
      </c>
      <c r="D218" s="53"/>
      <c r="E218" s="53"/>
      <c r="F218" s="53">
        <f>ROUND(rekentabel!F217,2)</f>
        <v>30.21</v>
      </c>
      <c r="G218" s="53">
        <f>ROUND(rekentabel!G217,2)</f>
        <v>17.77</v>
      </c>
      <c r="H218" s="53">
        <f>ROUND(rekentabel!H217,2)</f>
        <v>40.28</v>
      </c>
      <c r="I218" s="53">
        <f>ROUND(rekentabel!I217,2)</f>
        <v>23.7</v>
      </c>
      <c r="J218" s="57">
        <f>ROUND(rekentabel!J217,2)</f>
        <v>100.7</v>
      </c>
      <c r="K218" s="57">
        <f>ROUND(rekentabel!K217,2)</f>
        <v>59.24</v>
      </c>
      <c r="L218" s="57"/>
      <c r="M218" s="57"/>
      <c r="N218" s="57">
        <f>ROUND(rekentabel!N217,2)</f>
        <v>60.42</v>
      </c>
      <c r="O218" s="57">
        <f>ROUND(rekentabel!O217,2)</f>
        <v>35.54</v>
      </c>
      <c r="P218" s="57">
        <f>ROUND(rekentabel!P217,2)</f>
        <v>80.56</v>
      </c>
      <c r="Q218" s="57">
        <f>ROUND(rekentabel!Q217,2)</f>
        <v>47.4</v>
      </c>
      <c r="R218" s="52">
        <f>ROUND(rekentabel!R217,2)</f>
        <v>0</v>
      </c>
      <c r="S218" s="52">
        <f>ROUND(rekentabel!S217,2)</f>
        <v>0</v>
      </c>
      <c r="T218" s="52">
        <f>ROUND(rekentabel!T217,2)</f>
        <v>0</v>
      </c>
      <c r="U218" s="52">
        <f>ROUND(rekentabel!U217,2)</f>
        <v>0</v>
      </c>
      <c r="V218" s="52">
        <f>ROUND(rekentabel!V217,2)</f>
        <v>0</v>
      </c>
      <c r="W218" s="52">
        <f>ROUND(rekentabel!W217,2)</f>
        <v>0</v>
      </c>
    </row>
    <row r="219" spans="1:23">
      <c r="A219" s="50">
        <v>212</v>
      </c>
      <c r="B219" s="53">
        <f>ROUND(rekentabel!B218,2)</f>
        <v>50.4</v>
      </c>
      <c r="C219" s="53">
        <f>ROUND(rekentabel!C218,2)</f>
        <v>29.65</v>
      </c>
      <c r="D219" s="53"/>
      <c r="E219" s="53"/>
      <c r="F219" s="53">
        <f>ROUND(rekentabel!F218,2)</f>
        <v>30.24</v>
      </c>
      <c r="G219" s="53">
        <f>ROUND(rekentabel!G218,2)</f>
        <v>17.79</v>
      </c>
      <c r="H219" s="53">
        <f>ROUND(rekentabel!H218,2)</f>
        <v>40.32</v>
      </c>
      <c r="I219" s="53">
        <f>ROUND(rekentabel!I218,2)</f>
        <v>23.72</v>
      </c>
      <c r="J219" s="57">
        <f>ROUND(rekentabel!J218,2)</f>
        <v>100.8</v>
      </c>
      <c r="K219" s="57">
        <f>ROUND(rekentabel!K218,2)</f>
        <v>59.3</v>
      </c>
      <c r="L219" s="57"/>
      <c r="M219" s="57"/>
      <c r="N219" s="57">
        <f>ROUND(rekentabel!N218,2)</f>
        <v>60.48</v>
      </c>
      <c r="O219" s="57">
        <f>ROUND(rekentabel!O218,2)</f>
        <v>35.58</v>
      </c>
      <c r="P219" s="57">
        <f>ROUND(rekentabel!P218,2)</f>
        <v>80.64</v>
      </c>
      <c r="Q219" s="57">
        <f>ROUND(rekentabel!Q218,2)</f>
        <v>47.44</v>
      </c>
      <c r="R219" s="52">
        <f>ROUND(rekentabel!R218,2)</f>
        <v>0</v>
      </c>
      <c r="S219" s="52">
        <f>ROUND(rekentabel!S218,2)</f>
        <v>0</v>
      </c>
      <c r="T219" s="52">
        <f>ROUND(rekentabel!T218,2)</f>
        <v>0</v>
      </c>
      <c r="U219" s="52">
        <f>ROUND(rekentabel!U218,2)</f>
        <v>0</v>
      </c>
      <c r="V219" s="52">
        <f>ROUND(rekentabel!V218,2)</f>
        <v>0</v>
      </c>
      <c r="W219" s="52">
        <f>ROUND(rekentabel!W218,2)</f>
        <v>0</v>
      </c>
    </row>
    <row r="220" spans="1:23">
      <c r="A220" s="50">
        <v>213</v>
      </c>
      <c r="B220" s="53">
        <f>ROUND(rekentabel!B219,2)</f>
        <v>50.45</v>
      </c>
      <c r="C220" s="53">
        <f>ROUND(rekentabel!C219,2)</f>
        <v>29.68</v>
      </c>
      <c r="D220" s="53"/>
      <c r="E220" s="53"/>
      <c r="F220" s="53">
        <f>ROUND(rekentabel!F219,2)</f>
        <v>30.27</v>
      </c>
      <c r="G220" s="53">
        <f>ROUND(rekentabel!G219,2)</f>
        <v>17.809999999999999</v>
      </c>
      <c r="H220" s="53">
        <f>ROUND(rekentabel!H219,2)</f>
        <v>40.36</v>
      </c>
      <c r="I220" s="53">
        <f>ROUND(rekentabel!I219,2)</f>
        <v>23.74</v>
      </c>
      <c r="J220" s="57">
        <f>ROUND(rekentabel!J219,2)</f>
        <v>100.9</v>
      </c>
      <c r="K220" s="57">
        <f>ROUND(rekentabel!K219,2)</f>
        <v>59.36</v>
      </c>
      <c r="L220" s="57"/>
      <c r="M220" s="57"/>
      <c r="N220" s="57">
        <f>ROUND(rekentabel!N219,2)</f>
        <v>60.54</v>
      </c>
      <c r="O220" s="57">
        <f>ROUND(rekentabel!O219,2)</f>
        <v>35.619999999999997</v>
      </c>
      <c r="P220" s="57">
        <f>ROUND(rekentabel!P219,2)</f>
        <v>80.72</v>
      </c>
      <c r="Q220" s="57">
        <f>ROUND(rekentabel!Q219,2)</f>
        <v>47.48</v>
      </c>
      <c r="R220" s="52">
        <f>ROUND(rekentabel!R219,2)</f>
        <v>0</v>
      </c>
      <c r="S220" s="52">
        <f>ROUND(rekentabel!S219,2)</f>
        <v>0</v>
      </c>
      <c r="T220" s="52">
        <f>ROUND(rekentabel!T219,2)</f>
        <v>0</v>
      </c>
      <c r="U220" s="52">
        <f>ROUND(rekentabel!U219,2)</f>
        <v>0</v>
      </c>
      <c r="V220" s="52">
        <f>ROUND(rekentabel!V219,2)</f>
        <v>0</v>
      </c>
      <c r="W220" s="52">
        <f>ROUND(rekentabel!W219,2)</f>
        <v>0</v>
      </c>
    </row>
    <row r="221" spans="1:23">
      <c r="A221" s="50">
        <v>214</v>
      </c>
      <c r="B221" s="53">
        <f>ROUND(rekentabel!B220,2)</f>
        <v>50.5</v>
      </c>
      <c r="C221" s="53">
        <f>ROUND(rekentabel!C220,2)</f>
        <v>29.7</v>
      </c>
      <c r="D221" s="53"/>
      <c r="E221" s="53"/>
      <c r="F221" s="53">
        <f>ROUND(rekentabel!F220,2)</f>
        <v>30.3</v>
      </c>
      <c r="G221" s="53">
        <f>ROUND(rekentabel!G220,2)</f>
        <v>17.82</v>
      </c>
      <c r="H221" s="53">
        <f>ROUND(rekentabel!H220,2)</f>
        <v>40.4</v>
      </c>
      <c r="I221" s="53">
        <f>ROUND(rekentabel!I220,2)</f>
        <v>23.76</v>
      </c>
      <c r="J221" s="57">
        <f>ROUND(rekentabel!J220,2)</f>
        <v>101</v>
      </c>
      <c r="K221" s="57">
        <f>ROUND(rekentabel!K220,2)</f>
        <v>59.4</v>
      </c>
      <c r="L221" s="57"/>
      <c r="M221" s="57"/>
      <c r="N221" s="57">
        <f>ROUND(rekentabel!N220,2)</f>
        <v>60.6</v>
      </c>
      <c r="O221" s="57">
        <f>ROUND(rekentabel!O220,2)</f>
        <v>35.64</v>
      </c>
      <c r="P221" s="57">
        <f>ROUND(rekentabel!P220,2)</f>
        <v>80.8</v>
      </c>
      <c r="Q221" s="57">
        <f>ROUND(rekentabel!Q220,2)</f>
        <v>47.52</v>
      </c>
      <c r="R221" s="52">
        <f>ROUND(rekentabel!R220,2)</f>
        <v>0</v>
      </c>
      <c r="S221" s="52">
        <f>ROUND(rekentabel!S220,2)</f>
        <v>0</v>
      </c>
      <c r="T221" s="52">
        <f>ROUND(rekentabel!T220,2)</f>
        <v>0</v>
      </c>
      <c r="U221" s="52">
        <f>ROUND(rekentabel!U220,2)</f>
        <v>0</v>
      </c>
      <c r="V221" s="52">
        <f>ROUND(rekentabel!V220,2)</f>
        <v>0</v>
      </c>
      <c r="W221" s="52">
        <f>ROUND(rekentabel!W220,2)</f>
        <v>0</v>
      </c>
    </row>
    <row r="222" spans="1:23">
      <c r="A222" s="50">
        <v>215</v>
      </c>
      <c r="B222" s="53">
        <f>ROUND(rekentabel!B221,2)</f>
        <v>50.55</v>
      </c>
      <c r="C222" s="53">
        <f>ROUND(rekentabel!C221,2)</f>
        <v>29.73</v>
      </c>
      <c r="D222" s="53"/>
      <c r="E222" s="53"/>
      <c r="F222" s="53">
        <f>ROUND(rekentabel!F221,2)</f>
        <v>30.33</v>
      </c>
      <c r="G222" s="53">
        <f>ROUND(rekentabel!G221,2)</f>
        <v>17.84</v>
      </c>
      <c r="H222" s="53">
        <f>ROUND(rekentabel!H221,2)</f>
        <v>40.44</v>
      </c>
      <c r="I222" s="53">
        <f>ROUND(rekentabel!I221,2)</f>
        <v>23.78</v>
      </c>
      <c r="J222" s="57">
        <f>ROUND(rekentabel!J221,2)</f>
        <v>101.1</v>
      </c>
      <c r="K222" s="57">
        <f>ROUND(rekentabel!K221,2)</f>
        <v>59.46</v>
      </c>
      <c r="L222" s="57"/>
      <c r="M222" s="57"/>
      <c r="N222" s="57">
        <f>ROUND(rekentabel!N221,2)</f>
        <v>60.66</v>
      </c>
      <c r="O222" s="57">
        <f>ROUND(rekentabel!O221,2)</f>
        <v>35.68</v>
      </c>
      <c r="P222" s="57">
        <f>ROUND(rekentabel!P221,2)</f>
        <v>80.88</v>
      </c>
      <c r="Q222" s="57">
        <f>ROUND(rekentabel!Q221,2)</f>
        <v>47.56</v>
      </c>
      <c r="R222" s="52">
        <f>ROUND(rekentabel!R221,2)</f>
        <v>0</v>
      </c>
      <c r="S222" s="52">
        <f>ROUND(rekentabel!S221,2)</f>
        <v>0</v>
      </c>
      <c r="T222" s="52">
        <f>ROUND(rekentabel!T221,2)</f>
        <v>0</v>
      </c>
      <c r="U222" s="52">
        <f>ROUND(rekentabel!U221,2)</f>
        <v>0</v>
      </c>
      <c r="V222" s="52">
        <f>ROUND(rekentabel!V221,2)</f>
        <v>0</v>
      </c>
      <c r="W222" s="52">
        <f>ROUND(rekentabel!W221,2)</f>
        <v>0</v>
      </c>
    </row>
    <row r="223" spans="1:23">
      <c r="A223" s="50">
        <v>216</v>
      </c>
      <c r="B223" s="53">
        <f>ROUND(rekentabel!B222,2)</f>
        <v>50.6</v>
      </c>
      <c r="C223" s="53">
        <f>ROUND(rekentabel!C222,2)</f>
        <v>29.76</v>
      </c>
      <c r="D223" s="53"/>
      <c r="E223" s="53"/>
      <c r="F223" s="53">
        <f>ROUND(rekentabel!F222,2)</f>
        <v>30.36</v>
      </c>
      <c r="G223" s="53">
        <f>ROUND(rekentabel!G222,2)</f>
        <v>17.86</v>
      </c>
      <c r="H223" s="53">
        <f>ROUND(rekentabel!H222,2)</f>
        <v>40.479999999999997</v>
      </c>
      <c r="I223" s="53">
        <f>ROUND(rekentabel!I222,2)</f>
        <v>23.81</v>
      </c>
      <c r="J223" s="57">
        <f>ROUND(rekentabel!J222,2)</f>
        <v>101.2</v>
      </c>
      <c r="K223" s="57">
        <f>ROUND(rekentabel!K222,2)</f>
        <v>59.52</v>
      </c>
      <c r="L223" s="57"/>
      <c r="M223" s="57"/>
      <c r="N223" s="57">
        <f>ROUND(rekentabel!N222,2)</f>
        <v>60.72</v>
      </c>
      <c r="O223" s="57">
        <f>ROUND(rekentabel!O222,2)</f>
        <v>35.72</v>
      </c>
      <c r="P223" s="57">
        <f>ROUND(rekentabel!P222,2)</f>
        <v>80.959999999999994</v>
      </c>
      <c r="Q223" s="57">
        <f>ROUND(rekentabel!Q222,2)</f>
        <v>47.62</v>
      </c>
      <c r="R223" s="52">
        <f>ROUND(rekentabel!R222,2)</f>
        <v>0</v>
      </c>
      <c r="S223" s="52">
        <f>ROUND(rekentabel!S222,2)</f>
        <v>0</v>
      </c>
      <c r="T223" s="52">
        <f>ROUND(rekentabel!T222,2)</f>
        <v>0</v>
      </c>
      <c r="U223" s="52">
        <f>ROUND(rekentabel!U222,2)</f>
        <v>0</v>
      </c>
      <c r="V223" s="52">
        <f>ROUND(rekentabel!V222,2)</f>
        <v>0</v>
      </c>
      <c r="W223" s="52">
        <f>ROUND(rekentabel!W222,2)</f>
        <v>0</v>
      </c>
    </row>
    <row r="224" spans="1:23">
      <c r="A224" s="50">
        <v>217</v>
      </c>
      <c r="B224" s="53">
        <f>ROUND(rekentabel!B223,2)</f>
        <v>50.65</v>
      </c>
      <c r="C224" s="53">
        <f>ROUND(rekentabel!C223,2)</f>
        <v>29.79</v>
      </c>
      <c r="D224" s="53"/>
      <c r="E224" s="53"/>
      <c r="F224" s="53">
        <f>ROUND(rekentabel!F223,2)</f>
        <v>30.39</v>
      </c>
      <c r="G224" s="53">
        <f>ROUND(rekentabel!G223,2)</f>
        <v>17.87</v>
      </c>
      <c r="H224" s="53">
        <f>ROUND(rekentabel!H223,2)</f>
        <v>40.520000000000003</v>
      </c>
      <c r="I224" s="53">
        <f>ROUND(rekentabel!I223,2)</f>
        <v>23.83</v>
      </c>
      <c r="J224" s="57">
        <f>ROUND(rekentabel!J223,2)</f>
        <v>101.3</v>
      </c>
      <c r="K224" s="57">
        <f>ROUND(rekentabel!K223,2)</f>
        <v>59.58</v>
      </c>
      <c r="L224" s="57"/>
      <c r="M224" s="57"/>
      <c r="N224" s="57">
        <f>ROUND(rekentabel!N223,2)</f>
        <v>60.78</v>
      </c>
      <c r="O224" s="57">
        <f>ROUND(rekentabel!O223,2)</f>
        <v>35.74</v>
      </c>
      <c r="P224" s="57">
        <f>ROUND(rekentabel!P223,2)</f>
        <v>81.040000000000006</v>
      </c>
      <c r="Q224" s="57">
        <f>ROUND(rekentabel!Q223,2)</f>
        <v>47.66</v>
      </c>
      <c r="R224" s="52">
        <f>ROUND(rekentabel!R223,2)</f>
        <v>0</v>
      </c>
      <c r="S224" s="52">
        <f>ROUND(rekentabel!S223,2)</f>
        <v>0</v>
      </c>
      <c r="T224" s="52">
        <f>ROUND(rekentabel!T223,2)</f>
        <v>0</v>
      </c>
      <c r="U224" s="52">
        <f>ROUND(rekentabel!U223,2)</f>
        <v>0</v>
      </c>
      <c r="V224" s="52">
        <f>ROUND(rekentabel!V223,2)</f>
        <v>0</v>
      </c>
      <c r="W224" s="52">
        <f>ROUND(rekentabel!W223,2)</f>
        <v>0</v>
      </c>
    </row>
    <row r="225" spans="1:23">
      <c r="A225" s="50">
        <v>218</v>
      </c>
      <c r="B225" s="53">
        <f>ROUND(rekentabel!B224,2)</f>
        <v>50.69</v>
      </c>
      <c r="C225" s="53">
        <f>ROUND(rekentabel!C224,2)</f>
        <v>29.82</v>
      </c>
      <c r="D225" s="53"/>
      <c r="E225" s="53"/>
      <c r="F225" s="53">
        <f>ROUND(rekentabel!F224,2)</f>
        <v>30.41</v>
      </c>
      <c r="G225" s="53">
        <f>ROUND(rekentabel!G224,2)</f>
        <v>17.89</v>
      </c>
      <c r="H225" s="53">
        <f>ROUND(rekentabel!H224,2)</f>
        <v>40.549999999999997</v>
      </c>
      <c r="I225" s="53">
        <f>ROUND(rekentabel!I224,2)</f>
        <v>23.86</v>
      </c>
      <c r="J225" s="57">
        <f>ROUND(rekentabel!J224,2)</f>
        <v>101.38</v>
      </c>
      <c r="K225" s="57">
        <f>ROUND(rekentabel!K224,2)</f>
        <v>59.64</v>
      </c>
      <c r="L225" s="57"/>
      <c r="M225" s="57"/>
      <c r="N225" s="57">
        <f>ROUND(rekentabel!N224,2)</f>
        <v>60.82</v>
      </c>
      <c r="O225" s="57">
        <f>ROUND(rekentabel!O224,2)</f>
        <v>35.78</v>
      </c>
      <c r="P225" s="57">
        <f>ROUND(rekentabel!P224,2)</f>
        <v>81.099999999999994</v>
      </c>
      <c r="Q225" s="57">
        <f>ROUND(rekentabel!Q224,2)</f>
        <v>47.72</v>
      </c>
      <c r="R225" s="52">
        <f>ROUND(rekentabel!R224,2)</f>
        <v>0</v>
      </c>
      <c r="S225" s="52">
        <f>ROUND(rekentabel!S224,2)</f>
        <v>0</v>
      </c>
      <c r="T225" s="52">
        <f>ROUND(rekentabel!T224,2)</f>
        <v>0</v>
      </c>
      <c r="U225" s="52">
        <f>ROUND(rekentabel!U224,2)</f>
        <v>0</v>
      </c>
      <c r="V225" s="52">
        <f>ROUND(rekentabel!V224,2)</f>
        <v>0</v>
      </c>
      <c r="W225" s="52">
        <f>ROUND(rekentabel!W224,2)</f>
        <v>0</v>
      </c>
    </row>
    <row r="226" spans="1:23">
      <c r="A226" s="50">
        <v>219</v>
      </c>
      <c r="B226" s="53">
        <f>ROUND(rekentabel!B225,2)</f>
        <v>50.74</v>
      </c>
      <c r="C226" s="53">
        <f>ROUND(rekentabel!C225,2)</f>
        <v>29.85</v>
      </c>
      <c r="D226" s="53"/>
      <c r="E226" s="53"/>
      <c r="F226" s="53">
        <f>ROUND(rekentabel!F225,2)</f>
        <v>30.44</v>
      </c>
      <c r="G226" s="53">
        <f>ROUND(rekentabel!G225,2)</f>
        <v>17.91</v>
      </c>
      <c r="H226" s="53">
        <f>ROUND(rekentabel!H225,2)</f>
        <v>40.590000000000003</v>
      </c>
      <c r="I226" s="53">
        <f>ROUND(rekentabel!I225,2)</f>
        <v>23.88</v>
      </c>
      <c r="J226" s="57">
        <f>ROUND(rekentabel!J225,2)</f>
        <v>101.48</v>
      </c>
      <c r="K226" s="57">
        <f>ROUND(rekentabel!K225,2)</f>
        <v>59.7</v>
      </c>
      <c r="L226" s="57"/>
      <c r="M226" s="57"/>
      <c r="N226" s="57">
        <f>ROUND(rekentabel!N225,2)</f>
        <v>60.88</v>
      </c>
      <c r="O226" s="57">
        <f>ROUND(rekentabel!O225,2)</f>
        <v>35.82</v>
      </c>
      <c r="P226" s="57">
        <f>ROUND(rekentabel!P225,2)</f>
        <v>81.180000000000007</v>
      </c>
      <c r="Q226" s="57">
        <f>ROUND(rekentabel!Q225,2)</f>
        <v>47.76</v>
      </c>
      <c r="R226" s="52">
        <f>ROUND(rekentabel!R225,2)</f>
        <v>0</v>
      </c>
      <c r="S226" s="52">
        <f>ROUND(rekentabel!S225,2)</f>
        <v>0</v>
      </c>
      <c r="T226" s="52">
        <f>ROUND(rekentabel!T225,2)</f>
        <v>0</v>
      </c>
      <c r="U226" s="52">
        <f>ROUND(rekentabel!U225,2)</f>
        <v>0</v>
      </c>
      <c r="V226" s="52">
        <f>ROUND(rekentabel!V225,2)</f>
        <v>0</v>
      </c>
      <c r="W226" s="52">
        <f>ROUND(rekentabel!W225,2)</f>
        <v>0</v>
      </c>
    </row>
    <row r="227" spans="1:23">
      <c r="A227" s="50">
        <v>220</v>
      </c>
      <c r="B227" s="53">
        <f>ROUND(rekentabel!B226,2)</f>
        <v>50.79</v>
      </c>
      <c r="C227" s="53">
        <f>ROUND(rekentabel!C226,2)</f>
        <v>29.88</v>
      </c>
      <c r="D227" s="53"/>
      <c r="E227" s="53"/>
      <c r="F227" s="53">
        <f>ROUND(rekentabel!F226,2)</f>
        <v>30.47</v>
      </c>
      <c r="G227" s="53">
        <f>ROUND(rekentabel!G226,2)</f>
        <v>17.93</v>
      </c>
      <c r="H227" s="53">
        <f>ROUND(rekentabel!H226,2)</f>
        <v>40.630000000000003</v>
      </c>
      <c r="I227" s="53">
        <f>ROUND(rekentabel!I226,2)</f>
        <v>23.9</v>
      </c>
      <c r="J227" s="57">
        <f>ROUND(rekentabel!J226,2)</f>
        <v>101.58</v>
      </c>
      <c r="K227" s="57">
        <f>ROUND(rekentabel!K226,2)</f>
        <v>59.76</v>
      </c>
      <c r="L227" s="57"/>
      <c r="M227" s="57"/>
      <c r="N227" s="57">
        <f>ROUND(rekentabel!N226,2)</f>
        <v>60.94</v>
      </c>
      <c r="O227" s="57">
        <f>ROUND(rekentabel!O226,2)</f>
        <v>35.86</v>
      </c>
      <c r="P227" s="57">
        <f>ROUND(rekentabel!P226,2)</f>
        <v>81.260000000000005</v>
      </c>
      <c r="Q227" s="57">
        <f>ROUND(rekentabel!Q226,2)</f>
        <v>47.8</v>
      </c>
      <c r="R227" s="52">
        <f>ROUND(rekentabel!R226,2)</f>
        <v>0</v>
      </c>
      <c r="S227" s="52">
        <f>ROUND(rekentabel!S226,2)</f>
        <v>0</v>
      </c>
      <c r="T227" s="52">
        <f>ROUND(rekentabel!T226,2)</f>
        <v>0</v>
      </c>
      <c r="U227" s="52">
        <f>ROUND(rekentabel!U226,2)</f>
        <v>0</v>
      </c>
      <c r="V227" s="52">
        <f>ROUND(rekentabel!V226,2)</f>
        <v>0</v>
      </c>
      <c r="W227" s="52">
        <f>ROUND(rekentabel!W226,2)</f>
        <v>0</v>
      </c>
    </row>
    <row r="228" spans="1:23">
      <c r="A228" s="50">
        <v>221</v>
      </c>
      <c r="B228" s="53">
        <f>ROUND(rekentabel!B227,2)</f>
        <v>50.84</v>
      </c>
      <c r="C228" s="53">
        <f>ROUND(rekentabel!C227,2)</f>
        <v>29.91</v>
      </c>
      <c r="D228" s="53"/>
      <c r="E228" s="53"/>
      <c r="F228" s="53">
        <f>ROUND(rekentabel!F227,2)</f>
        <v>30.5</v>
      </c>
      <c r="G228" s="53">
        <f>ROUND(rekentabel!G227,2)</f>
        <v>17.95</v>
      </c>
      <c r="H228" s="53">
        <f>ROUND(rekentabel!H227,2)</f>
        <v>40.67</v>
      </c>
      <c r="I228" s="53">
        <f>ROUND(rekentabel!I227,2)</f>
        <v>23.93</v>
      </c>
      <c r="J228" s="57">
        <f>ROUND(rekentabel!J227,2)</f>
        <v>101.68</v>
      </c>
      <c r="K228" s="57">
        <f>ROUND(rekentabel!K227,2)</f>
        <v>59.82</v>
      </c>
      <c r="L228" s="57"/>
      <c r="M228" s="57"/>
      <c r="N228" s="57">
        <f>ROUND(rekentabel!N227,2)</f>
        <v>61</v>
      </c>
      <c r="O228" s="57">
        <f>ROUND(rekentabel!O227,2)</f>
        <v>35.9</v>
      </c>
      <c r="P228" s="57">
        <f>ROUND(rekentabel!P227,2)</f>
        <v>81.34</v>
      </c>
      <c r="Q228" s="57">
        <f>ROUND(rekentabel!Q227,2)</f>
        <v>47.86</v>
      </c>
      <c r="R228" s="52">
        <f>ROUND(rekentabel!R227,2)</f>
        <v>0</v>
      </c>
      <c r="S228" s="52">
        <f>ROUND(rekentabel!S227,2)</f>
        <v>0</v>
      </c>
      <c r="T228" s="52">
        <f>ROUND(rekentabel!T227,2)</f>
        <v>0</v>
      </c>
      <c r="U228" s="52">
        <f>ROUND(rekentabel!U227,2)</f>
        <v>0</v>
      </c>
      <c r="V228" s="52">
        <f>ROUND(rekentabel!V227,2)</f>
        <v>0</v>
      </c>
      <c r="W228" s="52">
        <f>ROUND(rekentabel!W227,2)</f>
        <v>0</v>
      </c>
    </row>
    <row r="229" spans="1:23">
      <c r="A229" s="50">
        <v>222</v>
      </c>
      <c r="B229" s="53">
        <f>ROUND(rekentabel!B228,2)</f>
        <v>50.89</v>
      </c>
      <c r="C229" s="53">
        <f>ROUND(rekentabel!C228,2)</f>
        <v>29.94</v>
      </c>
      <c r="D229" s="53"/>
      <c r="E229" s="53"/>
      <c r="F229" s="53">
        <f>ROUND(rekentabel!F228,2)</f>
        <v>30.53</v>
      </c>
      <c r="G229" s="53">
        <f>ROUND(rekentabel!G228,2)</f>
        <v>17.96</v>
      </c>
      <c r="H229" s="53">
        <f>ROUND(rekentabel!H228,2)</f>
        <v>40.71</v>
      </c>
      <c r="I229" s="53">
        <f>ROUND(rekentabel!I228,2)</f>
        <v>23.95</v>
      </c>
      <c r="J229" s="57">
        <f>ROUND(rekentabel!J228,2)</f>
        <v>101.78</v>
      </c>
      <c r="K229" s="57">
        <f>ROUND(rekentabel!K228,2)</f>
        <v>59.88</v>
      </c>
      <c r="L229" s="57"/>
      <c r="M229" s="57"/>
      <c r="N229" s="57">
        <f>ROUND(rekentabel!N228,2)</f>
        <v>61.06</v>
      </c>
      <c r="O229" s="57">
        <f>ROUND(rekentabel!O228,2)</f>
        <v>35.92</v>
      </c>
      <c r="P229" s="57">
        <f>ROUND(rekentabel!P228,2)</f>
        <v>81.42</v>
      </c>
      <c r="Q229" s="57">
        <f>ROUND(rekentabel!Q228,2)</f>
        <v>47.9</v>
      </c>
      <c r="R229" s="52">
        <f>ROUND(rekentabel!R228,2)</f>
        <v>0</v>
      </c>
      <c r="S229" s="52">
        <f>ROUND(rekentabel!S228,2)</f>
        <v>0</v>
      </c>
      <c r="T229" s="52">
        <f>ROUND(rekentabel!T228,2)</f>
        <v>0</v>
      </c>
      <c r="U229" s="52">
        <f>ROUND(rekentabel!U228,2)</f>
        <v>0</v>
      </c>
      <c r="V229" s="52">
        <f>ROUND(rekentabel!V228,2)</f>
        <v>0</v>
      </c>
      <c r="W229" s="52">
        <f>ROUND(rekentabel!W228,2)</f>
        <v>0</v>
      </c>
    </row>
    <row r="230" spans="1:23">
      <c r="A230" s="50">
        <v>223</v>
      </c>
      <c r="B230" s="53">
        <f>ROUND(rekentabel!B229,2)</f>
        <v>50.94</v>
      </c>
      <c r="C230" s="53">
        <f>ROUND(rekentabel!C229,2)</f>
        <v>29.97</v>
      </c>
      <c r="D230" s="53"/>
      <c r="E230" s="53"/>
      <c r="F230" s="53">
        <f>ROUND(rekentabel!F229,2)</f>
        <v>30.56</v>
      </c>
      <c r="G230" s="53">
        <f>ROUND(rekentabel!G229,2)</f>
        <v>17.98</v>
      </c>
      <c r="H230" s="53">
        <f>ROUND(rekentabel!H229,2)</f>
        <v>40.75</v>
      </c>
      <c r="I230" s="53">
        <f>ROUND(rekentabel!I229,2)</f>
        <v>23.98</v>
      </c>
      <c r="J230" s="57">
        <f>ROUND(rekentabel!J229,2)</f>
        <v>101.88</v>
      </c>
      <c r="K230" s="57">
        <f>ROUND(rekentabel!K229,2)</f>
        <v>59.94</v>
      </c>
      <c r="L230" s="57"/>
      <c r="M230" s="57"/>
      <c r="N230" s="57">
        <f>ROUND(rekentabel!N229,2)</f>
        <v>61.12</v>
      </c>
      <c r="O230" s="57">
        <f>ROUND(rekentabel!O229,2)</f>
        <v>35.96</v>
      </c>
      <c r="P230" s="57">
        <f>ROUND(rekentabel!P229,2)</f>
        <v>81.5</v>
      </c>
      <c r="Q230" s="57">
        <f>ROUND(rekentabel!Q229,2)</f>
        <v>47.96</v>
      </c>
      <c r="R230" s="52">
        <f>ROUND(rekentabel!R229,2)</f>
        <v>0</v>
      </c>
      <c r="S230" s="52">
        <f>ROUND(rekentabel!S229,2)</f>
        <v>0</v>
      </c>
      <c r="T230" s="52">
        <f>ROUND(rekentabel!T229,2)</f>
        <v>0</v>
      </c>
      <c r="U230" s="52">
        <f>ROUND(rekentabel!U229,2)</f>
        <v>0</v>
      </c>
      <c r="V230" s="52">
        <f>ROUND(rekentabel!V229,2)</f>
        <v>0</v>
      </c>
      <c r="W230" s="52">
        <f>ROUND(rekentabel!W229,2)</f>
        <v>0</v>
      </c>
    </row>
    <row r="231" spans="1:23">
      <c r="A231" s="50">
        <v>224</v>
      </c>
      <c r="B231" s="53">
        <f>ROUND(rekentabel!B230,2)</f>
        <v>50.99</v>
      </c>
      <c r="C231" s="53">
        <f>ROUND(rekentabel!C230,2)</f>
        <v>29.99</v>
      </c>
      <c r="D231" s="53"/>
      <c r="E231" s="53"/>
      <c r="F231" s="53">
        <f>ROUND(rekentabel!F230,2)</f>
        <v>30.59</v>
      </c>
      <c r="G231" s="53">
        <f>ROUND(rekentabel!G230,2)</f>
        <v>17.989999999999998</v>
      </c>
      <c r="H231" s="53">
        <f>ROUND(rekentabel!H230,2)</f>
        <v>40.79</v>
      </c>
      <c r="I231" s="53">
        <f>ROUND(rekentabel!I230,2)</f>
        <v>23.99</v>
      </c>
      <c r="J231" s="57">
        <f>ROUND(rekentabel!J230,2)</f>
        <v>101.98</v>
      </c>
      <c r="K231" s="57">
        <f>ROUND(rekentabel!K230,2)</f>
        <v>59.98</v>
      </c>
      <c r="L231" s="57"/>
      <c r="M231" s="57"/>
      <c r="N231" s="57">
        <f>ROUND(rekentabel!N230,2)</f>
        <v>61.18</v>
      </c>
      <c r="O231" s="57">
        <f>ROUND(rekentabel!O230,2)</f>
        <v>35.979999999999997</v>
      </c>
      <c r="P231" s="57">
        <f>ROUND(rekentabel!P230,2)</f>
        <v>81.58</v>
      </c>
      <c r="Q231" s="57">
        <f>ROUND(rekentabel!Q230,2)</f>
        <v>47.98</v>
      </c>
      <c r="R231" s="52">
        <f>ROUND(rekentabel!R230,2)</f>
        <v>0</v>
      </c>
      <c r="S231" s="52">
        <f>ROUND(rekentabel!S230,2)</f>
        <v>0</v>
      </c>
      <c r="T231" s="52">
        <f>ROUND(rekentabel!T230,2)</f>
        <v>0</v>
      </c>
      <c r="U231" s="52">
        <f>ROUND(rekentabel!U230,2)</f>
        <v>0</v>
      </c>
      <c r="V231" s="52">
        <f>ROUND(rekentabel!V230,2)</f>
        <v>0</v>
      </c>
      <c r="W231" s="52">
        <f>ROUND(rekentabel!W230,2)</f>
        <v>0</v>
      </c>
    </row>
    <row r="232" spans="1:23">
      <c r="A232" s="50">
        <v>225</v>
      </c>
      <c r="B232" s="53">
        <f>ROUND(rekentabel!B231,2)</f>
        <v>51.04</v>
      </c>
      <c r="C232" s="53">
        <f>ROUND(rekentabel!C231,2)</f>
        <v>30.02</v>
      </c>
      <c r="D232" s="53"/>
      <c r="E232" s="53"/>
      <c r="F232" s="53">
        <f>ROUND(rekentabel!F231,2)</f>
        <v>30.62</v>
      </c>
      <c r="G232" s="53">
        <f>ROUND(rekentabel!G231,2)</f>
        <v>18.010000000000002</v>
      </c>
      <c r="H232" s="53">
        <f>ROUND(rekentabel!H231,2)</f>
        <v>40.83</v>
      </c>
      <c r="I232" s="53">
        <f>ROUND(rekentabel!I231,2)</f>
        <v>24.02</v>
      </c>
      <c r="J232" s="57">
        <f>ROUND(rekentabel!J231,2)</f>
        <v>102.08</v>
      </c>
      <c r="K232" s="57">
        <f>ROUND(rekentabel!K231,2)</f>
        <v>60.04</v>
      </c>
      <c r="L232" s="57"/>
      <c r="M232" s="57"/>
      <c r="N232" s="57">
        <f>ROUND(rekentabel!N231,2)</f>
        <v>61.24</v>
      </c>
      <c r="O232" s="57">
        <f>ROUND(rekentabel!O231,2)</f>
        <v>36.020000000000003</v>
      </c>
      <c r="P232" s="57">
        <f>ROUND(rekentabel!P231,2)</f>
        <v>81.66</v>
      </c>
      <c r="Q232" s="57">
        <f>ROUND(rekentabel!Q231,2)</f>
        <v>48.04</v>
      </c>
      <c r="R232" s="52">
        <f>ROUND(rekentabel!R231,2)</f>
        <v>0</v>
      </c>
      <c r="S232" s="52">
        <f>ROUND(rekentabel!S231,2)</f>
        <v>0</v>
      </c>
      <c r="T232" s="52">
        <f>ROUND(rekentabel!T231,2)</f>
        <v>0</v>
      </c>
      <c r="U232" s="52">
        <f>ROUND(rekentabel!U231,2)</f>
        <v>0</v>
      </c>
      <c r="V232" s="52">
        <f>ROUND(rekentabel!V231,2)</f>
        <v>0</v>
      </c>
      <c r="W232" s="52">
        <f>ROUND(rekentabel!W231,2)</f>
        <v>0</v>
      </c>
    </row>
    <row r="233" spans="1:23">
      <c r="A233" s="50">
        <v>226</v>
      </c>
      <c r="B233" s="53">
        <f>ROUND(rekentabel!B232,2)</f>
        <v>51.09</v>
      </c>
      <c r="C233" s="53">
        <f>ROUND(rekentabel!C232,2)</f>
        <v>30.05</v>
      </c>
      <c r="D233" s="53"/>
      <c r="E233" s="53"/>
      <c r="F233" s="53">
        <f>ROUND(rekentabel!F232,2)</f>
        <v>30.65</v>
      </c>
      <c r="G233" s="53">
        <f>ROUND(rekentabel!G232,2)</f>
        <v>18.03</v>
      </c>
      <c r="H233" s="53">
        <f>ROUND(rekentabel!H232,2)</f>
        <v>40.869999999999997</v>
      </c>
      <c r="I233" s="53">
        <f>ROUND(rekentabel!I232,2)</f>
        <v>24.04</v>
      </c>
      <c r="J233" s="57">
        <f>ROUND(rekentabel!J232,2)</f>
        <v>102.18</v>
      </c>
      <c r="K233" s="57">
        <f>ROUND(rekentabel!K232,2)</f>
        <v>60.1</v>
      </c>
      <c r="L233" s="57"/>
      <c r="M233" s="57"/>
      <c r="N233" s="57">
        <f>ROUND(rekentabel!N232,2)</f>
        <v>61.3</v>
      </c>
      <c r="O233" s="57">
        <f>ROUND(rekentabel!O232,2)</f>
        <v>36.06</v>
      </c>
      <c r="P233" s="57">
        <f>ROUND(rekentabel!P232,2)</f>
        <v>81.739999999999995</v>
      </c>
      <c r="Q233" s="57">
        <f>ROUND(rekentabel!Q232,2)</f>
        <v>48.08</v>
      </c>
      <c r="R233" s="52">
        <f>ROUND(rekentabel!R232,2)</f>
        <v>0</v>
      </c>
      <c r="S233" s="52">
        <f>ROUND(rekentabel!S232,2)</f>
        <v>0</v>
      </c>
      <c r="T233" s="52">
        <f>ROUND(rekentabel!T232,2)</f>
        <v>0</v>
      </c>
      <c r="U233" s="52">
        <f>ROUND(rekentabel!U232,2)</f>
        <v>0</v>
      </c>
      <c r="V233" s="52">
        <f>ROUND(rekentabel!V232,2)</f>
        <v>0</v>
      </c>
      <c r="W233" s="52">
        <f>ROUND(rekentabel!W232,2)</f>
        <v>0</v>
      </c>
    </row>
    <row r="234" spans="1:23">
      <c r="A234" s="50">
        <v>227</v>
      </c>
      <c r="B234" s="53">
        <f>ROUND(rekentabel!B233,2)</f>
        <v>51.14</v>
      </c>
      <c r="C234" s="53">
        <f>ROUND(rekentabel!C233,2)</f>
        <v>30.08</v>
      </c>
      <c r="D234" s="53"/>
      <c r="E234" s="53"/>
      <c r="F234" s="53">
        <f>ROUND(rekentabel!F233,2)</f>
        <v>30.68</v>
      </c>
      <c r="G234" s="53">
        <f>ROUND(rekentabel!G233,2)</f>
        <v>18.05</v>
      </c>
      <c r="H234" s="53">
        <f>ROUND(rekentabel!H233,2)</f>
        <v>40.909999999999997</v>
      </c>
      <c r="I234" s="53">
        <f>ROUND(rekentabel!I233,2)</f>
        <v>24.06</v>
      </c>
      <c r="J234" s="57">
        <f>ROUND(rekentabel!J233,2)</f>
        <v>102.28</v>
      </c>
      <c r="K234" s="57">
        <f>ROUND(rekentabel!K233,2)</f>
        <v>60.16</v>
      </c>
      <c r="L234" s="57"/>
      <c r="M234" s="57"/>
      <c r="N234" s="57">
        <f>ROUND(rekentabel!N233,2)</f>
        <v>61.36</v>
      </c>
      <c r="O234" s="57">
        <f>ROUND(rekentabel!O233,2)</f>
        <v>36.1</v>
      </c>
      <c r="P234" s="57">
        <f>ROUND(rekentabel!P233,2)</f>
        <v>81.819999999999993</v>
      </c>
      <c r="Q234" s="57">
        <f>ROUND(rekentabel!Q233,2)</f>
        <v>48.12</v>
      </c>
      <c r="R234" s="52">
        <f>ROUND(rekentabel!R233,2)</f>
        <v>0</v>
      </c>
      <c r="S234" s="52">
        <f>ROUND(rekentabel!S233,2)</f>
        <v>0</v>
      </c>
      <c r="T234" s="52">
        <f>ROUND(rekentabel!T233,2)</f>
        <v>0</v>
      </c>
      <c r="U234" s="52">
        <f>ROUND(rekentabel!U233,2)</f>
        <v>0</v>
      </c>
      <c r="V234" s="52">
        <f>ROUND(rekentabel!V233,2)</f>
        <v>0</v>
      </c>
      <c r="W234" s="52">
        <f>ROUND(rekentabel!W233,2)</f>
        <v>0</v>
      </c>
    </row>
    <row r="235" spans="1:23">
      <c r="A235" s="50">
        <v>228</v>
      </c>
      <c r="B235" s="53">
        <f>ROUND(rekentabel!B234,2)</f>
        <v>51.19</v>
      </c>
      <c r="C235" s="53">
        <f>ROUND(rekentabel!C234,2)</f>
        <v>30.11</v>
      </c>
      <c r="D235" s="53"/>
      <c r="E235" s="53"/>
      <c r="F235" s="53">
        <f>ROUND(rekentabel!F234,2)</f>
        <v>30.71</v>
      </c>
      <c r="G235" s="53">
        <f>ROUND(rekentabel!G234,2)</f>
        <v>18.07</v>
      </c>
      <c r="H235" s="53">
        <f>ROUND(rekentabel!H234,2)</f>
        <v>40.950000000000003</v>
      </c>
      <c r="I235" s="53">
        <f>ROUND(rekentabel!I234,2)</f>
        <v>24.09</v>
      </c>
      <c r="J235" s="57">
        <f>ROUND(rekentabel!J234,2)</f>
        <v>102.38</v>
      </c>
      <c r="K235" s="57">
        <f>ROUND(rekentabel!K234,2)</f>
        <v>60.22</v>
      </c>
      <c r="L235" s="57"/>
      <c r="M235" s="57"/>
      <c r="N235" s="57">
        <f>ROUND(rekentabel!N234,2)</f>
        <v>61.42</v>
      </c>
      <c r="O235" s="57">
        <f>ROUND(rekentabel!O234,2)</f>
        <v>36.14</v>
      </c>
      <c r="P235" s="57">
        <f>ROUND(rekentabel!P234,2)</f>
        <v>81.900000000000006</v>
      </c>
      <c r="Q235" s="57">
        <f>ROUND(rekentabel!Q234,2)</f>
        <v>48.18</v>
      </c>
      <c r="R235" s="52">
        <f>ROUND(rekentabel!R234,2)</f>
        <v>0</v>
      </c>
      <c r="S235" s="52">
        <f>ROUND(rekentabel!S234,2)</f>
        <v>0</v>
      </c>
      <c r="T235" s="52">
        <f>ROUND(rekentabel!T234,2)</f>
        <v>0</v>
      </c>
      <c r="U235" s="52">
        <f>ROUND(rekentabel!U234,2)</f>
        <v>0</v>
      </c>
      <c r="V235" s="52">
        <f>ROUND(rekentabel!V234,2)</f>
        <v>0</v>
      </c>
      <c r="W235" s="52">
        <f>ROUND(rekentabel!W234,2)</f>
        <v>0</v>
      </c>
    </row>
    <row r="236" spans="1:23">
      <c r="A236" s="50">
        <v>229</v>
      </c>
      <c r="B236" s="53">
        <f>ROUND(rekentabel!B235,2)</f>
        <v>51.24</v>
      </c>
      <c r="C236" s="53">
        <f>ROUND(rekentabel!C235,2)</f>
        <v>30.14</v>
      </c>
      <c r="D236" s="53"/>
      <c r="E236" s="53"/>
      <c r="F236" s="53">
        <f>ROUND(rekentabel!F235,2)</f>
        <v>30.74</v>
      </c>
      <c r="G236" s="53">
        <f>ROUND(rekentabel!G235,2)</f>
        <v>18.079999999999998</v>
      </c>
      <c r="H236" s="53">
        <f>ROUND(rekentabel!H235,2)</f>
        <v>40.99</v>
      </c>
      <c r="I236" s="53">
        <f>ROUND(rekentabel!I235,2)</f>
        <v>24.11</v>
      </c>
      <c r="J236" s="57">
        <f>ROUND(rekentabel!J235,2)</f>
        <v>102.48</v>
      </c>
      <c r="K236" s="57">
        <f>ROUND(rekentabel!K235,2)</f>
        <v>60.28</v>
      </c>
      <c r="L236" s="57"/>
      <c r="M236" s="57"/>
      <c r="N236" s="57">
        <f>ROUND(rekentabel!N235,2)</f>
        <v>61.48</v>
      </c>
      <c r="O236" s="57">
        <f>ROUND(rekentabel!O235,2)</f>
        <v>36.159999999999997</v>
      </c>
      <c r="P236" s="57">
        <f>ROUND(rekentabel!P235,2)</f>
        <v>81.98</v>
      </c>
      <c r="Q236" s="57">
        <f>ROUND(rekentabel!Q235,2)</f>
        <v>48.22</v>
      </c>
      <c r="R236" s="52">
        <f>ROUND(rekentabel!R235,2)</f>
        <v>0</v>
      </c>
      <c r="S236" s="52">
        <f>ROUND(rekentabel!S235,2)</f>
        <v>0</v>
      </c>
      <c r="T236" s="52">
        <f>ROUND(rekentabel!T235,2)</f>
        <v>0</v>
      </c>
      <c r="U236" s="52">
        <f>ROUND(rekentabel!U235,2)</f>
        <v>0</v>
      </c>
      <c r="V236" s="52">
        <f>ROUND(rekentabel!V235,2)</f>
        <v>0</v>
      </c>
      <c r="W236" s="52">
        <f>ROUND(rekentabel!W235,2)</f>
        <v>0</v>
      </c>
    </row>
    <row r="237" spans="1:23">
      <c r="A237" s="50">
        <v>230</v>
      </c>
      <c r="B237" s="53">
        <f>ROUND(rekentabel!B236,2)</f>
        <v>51.29</v>
      </c>
      <c r="C237" s="53">
        <f>ROUND(rekentabel!C236,2)</f>
        <v>30.17</v>
      </c>
      <c r="D237" s="53"/>
      <c r="E237" s="53"/>
      <c r="F237" s="53">
        <f>ROUND(rekentabel!F236,2)</f>
        <v>30.77</v>
      </c>
      <c r="G237" s="53">
        <f>ROUND(rekentabel!G236,2)</f>
        <v>18.100000000000001</v>
      </c>
      <c r="H237" s="53">
        <f>ROUND(rekentabel!H236,2)</f>
        <v>41.03</v>
      </c>
      <c r="I237" s="53">
        <f>ROUND(rekentabel!I236,2)</f>
        <v>24.14</v>
      </c>
      <c r="J237" s="57">
        <f>ROUND(rekentabel!J236,2)</f>
        <v>102.58</v>
      </c>
      <c r="K237" s="57">
        <f>ROUND(rekentabel!K236,2)</f>
        <v>60.34</v>
      </c>
      <c r="L237" s="57"/>
      <c r="M237" s="57"/>
      <c r="N237" s="57">
        <f>ROUND(rekentabel!N236,2)</f>
        <v>61.54</v>
      </c>
      <c r="O237" s="57">
        <f>ROUND(rekentabel!O236,2)</f>
        <v>36.200000000000003</v>
      </c>
      <c r="P237" s="57">
        <f>ROUND(rekentabel!P236,2)</f>
        <v>82.06</v>
      </c>
      <c r="Q237" s="57">
        <f>ROUND(rekentabel!Q236,2)</f>
        <v>48.28</v>
      </c>
      <c r="R237" s="52">
        <f>ROUND(rekentabel!R236,2)</f>
        <v>0</v>
      </c>
      <c r="S237" s="52">
        <f>ROUND(rekentabel!S236,2)</f>
        <v>0</v>
      </c>
      <c r="T237" s="52">
        <f>ROUND(rekentabel!T236,2)</f>
        <v>0</v>
      </c>
      <c r="U237" s="52">
        <f>ROUND(rekentabel!U236,2)</f>
        <v>0</v>
      </c>
      <c r="V237" s="52">
        <f>ROUND(rekentabel!V236,2)</f>
        <v>0</v>
      </c>
      <c r="W237" s="52">
        <f>ROUND(rekentabel!W236,2)</f>
        <v>0</v>
      </c>
    </row>
    <row r="238" spans="1:23">
      <c r="A238" s="50">
        <v>231</v>
      </c>
      <c r="B238" s="53">
        <f>ROUND(rekentabel!B237,2)</f>
        <v>51.33</v>
      </c>
      <c r="C238" s="53">
        <f>ROUND(rekentabel!C237,2)</f>
        <v>30.2</v>
      </c>
      <c r="D238" s="53"/>
      <c r="E238" s="53"/>
      <c r="F238" s="53">
        <f>ROUND(rekentabel!F237,2)</f>
        <v>30.8</v>
      </c>
      <c r="G238" s="53">
        <f>ROUND(rekentabel!G237,2)</f>
        <v>18.12</v>
      </c>
      <c r="H238" s="53">
        <f>ROUND(rekentabel!H237,2)</f>
        <v>41.06</v>
      </c>
      <c r="I238" s="53">
        <f>ROUND(rekentabel!I237,2)</f>
        <v>24.16</v>
      </c>
      <c r="J238" s="57">
        <f>ROUND(rekentabel!J237,2)</f>
        <v>102.66</v>
      </c>
      <c r="K238" s="57">
        <f>ROUND(rekentabel!K237,2)</f>
        <v>60.4</v>
      </c>
      <c r="L238" s="57"/>
      <c r="M238" s="57"/>
      <c r="N238" s="57">
        <f>ROUND(rekentabel!N237,2)</f>
        <v>61.6</v>
      </c>
      <c r="O238" s="57">
        <f>ROUND(rekentabel!O237,2)</f>
        <v>36.24</v>
      </c>
      <c r="P238" s="57">
        <f>ROUND(rekentabel!P237,2)</f>
        <v>82.12</v>
      </c>
      <c r="Q238" s="57">
        <f>ROUND(rekentabel!Q237,2)</f>
        <v>48.32</v>
      </c>
      <c r="R238" s="52">
        <f>ROUND(rekentabel!R237,2)</f>
        <v>0</v>
      </c>
      <c r="S238" s="52">
        <f>ROUND(rekentabel!S237,2)</f>
        <v>0</v>
      </c>
      <c r="T238" s="52">
        <f>ROUND(rekentabel!T237,2)</f>
        <v>0</v>
      </c>
      <c r="U238" s="52">
        <f>ROUND(rekentabel!U237,2)</f>
        <v>0</v>
      </c>
      <c r="V238" s="52">
        <f>ROUND(rekentabel!V237,2)</f>
        <v>0</v>
      </c>
      <c r="W238" s="52">
        <f>ROUND(rekentabel!W237,2)</f>
        <v>0</v>
      </c>
    </row>
    <row r="239" spans="1:23">
      <c r="A239" s="50">
        <v>232</v>
      </c>
      <c r="B239" s="53">
        <f>ROUND(rekentabel!B238,2)</f>
        <v>51.38</v>
      </c>
      <c r="C239" s="53">
        <f>ROUND(rekentabel!C238,2)</f>
        <v>30.23</v>
      </c>
      <c r="D239" s="53"/>
      <c r="E239" s="53"/>
      <c r="F239" s="53">
        <f>ROUND(rekentabel!F238,2)</f>
        <v>30.83</v>
      </c>
      <c r="G239" s="53">
        <f>ROUND(rekentabel!G238,2)</f>
        <v>18.14</v>
      </c>
      <c r="H239" s="53">
        <f>ROUND(rekentabel!H238,2)</f>
        <v>41.1</v>
      </c>
      <c r="I239" s="53">
        <f>ROUND(rekentabel!I238,2)</f>
        <v>24.18</v>
      </c>
      <c r="J239" s="57">
        <f>ROUND(rekentabel!J238,2)</f>
        <v>102.76</v>
      </c>
      <c r="K239" s="57">
        <f>ROUND(rekentabel!K238,2)</f>
        <v>60.46</v>
      </c>
      <c r="L239" s="57"/>
      <c r="M239" s="57"/>
      <c r="N239" s="57">
        <f>ROUND(rekentabel!N238,2)</f>
        <v>61.66</v>
      </c>
      <c r="O239" s="57">
        <f>ROUND(rekentabel!O238,2)</f>
        <v>36.28</v>
      </c>
      <c r="P239" s="57">
        <f>ROUND(rekentabel!P238,2)</f>
        <v>82.2</v>
      </c>
      <c r="Q239" s="57">
        <f>ROUND(rekentabel!Q238,2)</f>
        <v>48.36</v>
      </c>
      <c r="R239" s="52">
        <f>ROUND(rekentabel!R238,2)</f>
        <v>0</v>
      </c>
      <c r="S239" s="52">
        <f>ROUND(rekentabel!S238,2)</f>
        <v>0</v>
      </c>
      <c r="T239" s="52">
        <f>ROUND(rekentabel!T238,2)</f>
        <v>0</v>
      </c>
      <c r="U239" s="52">
        <f>ROUND(rekentabel!U238,2)</f>
        <v>0</v>
      </c>
      <c r="V239" s="52">
        <f>ROUND(rekentabel!V238,2)</f>
        <v>0</v>
      </c>
      <c r="W239" s="52">
        <f>ROUND(rekentabel!W238,2)</f>
        <v>0</v>
      </c>
    </row>
    <row r="240" spans="1:23">
      <c r="A240" s="50">
        <v>233</v>
      </c>
      <c r="B240" s="53">
        <f>ROUND(rekentabel!B239,2)</f>
        <v>51.43</v>
      </c>
      <c r="C240" s="53">
        <f>ROUND(rekentabel!C239,2)</f>
        <v>30.25</v>
      </c>
      <c r="D240" s="53"/>
      <c r="E240" s="53"/>
      <c r="F240" s="53">
        <f>ROUND(rekentabel!F239,2)</f>
        <v>30.86</v>
      </c>
      <c r="G240" s="53">
        <f>ROUND(rekentabel!G239,2)</f>
        <v>18.149999999999999</v>
      </c>
      <c r="H240" s="53">
        <f>ROUND(rekentabel!H239,2)</f>
        <v>41.14</v>
      </c>
      <c r="I240" s="53">
        <f>ROUND(rekentabel!I239,2)</f>
        <v>24.2</v>
      </c>
      <c r="J240" s="57">
        <f>ROUND(rekentabel!J239,2)</f>
        <v>102.86</v>
      </c>
      <c r="K240" s="57">
        <f>ROUND(rekentabel!K239,2)</f>
        <v>60.5</v>
      </c>
      <c r="L240" s="57"/>
      <c r="M240" s="57"/>
      <c r="N240" s="57">
        <f>ROUND(rekentabel!N239,2)</f>
        <v>61.72</v>
      </c>
      <c r="O240" s="57">
        <f>ROUND(rekentabel!O239,2)</f>
        <v>36.299999999999997</v>
      </c>
      <c r="P240" s="57">
        <f>ROUND(rekentabel!P239,2)</f>
        <v>82.28</v>
      </c>
      <c r="Q240" s="57">
        <f>ROUND(rekentabel!Q239,2)</f>
        <v>48.4</v>
      </c>
      <c r="R240" s="52">
        <f>ROUND(rekentabel!R239,2)</f>
        <v>0</v>
      </c>
      <c r="S240" s="52">
        <f>ROUND(rekentabel!S239,2)</f>
        <v>0</v>
      </c>
      <c r="T240" s="52">
        <f>ROUND(rekentabel!T239,2)</f>
        <v>0</v>
      </c>
      <c r="U240" s="52">
        <f>ROUND(rekentabel!U239,2)</f>
        <v>0</v>
      </c>
      <c r="V240" s="52">
        <f>ROUND(rekentabel!V239,2)</f>
        <v>0</v>
      </c>
      <c r="W240" s="52">
        <f>ROUND(rekentabel!W239,2)</f>
        <v>0</v>
      </c>
    </row>
    <row r="241" spans="1:23">
      <c r="A241" s="50">
        <v>234</v>
      </c>
      <c r="B241" s="53">
        <f>ROUND(rekentabel!B240,2)</f>
        <v>51.48</v>
      </c>
      <c r="C241" s="53">
        <f>ROUND(rekentabel!C240,2)</f>
        <v>30.28</v>
      </c>
      <c r="D241" s="53"/>
      <c r="E241" s="53"/>
      <c r="F241" s="53">
        <f>ROUND(rekentabel!F240,2)</f>
        <v>30.89</v>
      </c>
      <c r="G241" s="53">
        <f>ROUND(rekentabel!G240,2)</f>
        <v>18.170000000000002</v>
      </c>
      <c r="H241" s="53">
        <f>ROUND(rekentabel!H240,2)</f>
        <v>41.18</v>
      </c>
      <c r="I241" s="53">
        <f>ROUND(rekentabel!I240,2)</f>
        <v>24.22</v>
      </c>
      <c r="J241" s="57">
        <f>ROUND(rekentabel!J240,2)</f>
        <v>102.96</v>
      </c>
      <c r="K241" s="57">
        <f>ROUND(rekentabel!K240,2)</f>
        <v>60.56</v>
      </c>
      <c r="L241" s="57"/>
      <c r="M241" s="57"/>
      <c r="N241" s="57">
        <f>ROUND(rekentabel!N240,2)</f>
        <v>61.78</v>
      </c>
      <c r="O241" s="57">
        <f>ROUND(rekentabel!O240,2)</f>
        <v>36.340000000000003</v>
      </c>
      <c r="P241" s="57">
        <f>ROUND(rekentabel!P240,2)</f>
        <v>82.36</v>
      </c>
      <c r="Q241" s="57">
        <f>ROUND(rekentabel!Q240,2)</f>
        <v>48.44</v>
      </c>
      <c r="R241" s="52">
        <f>ROUND(rekentabel!R240,2)</f>
        <v>0</v>
      </c>
      <c r="S241" s="52">
        <f>ROUND(rekentabel!S240,2)</f>
        <v>0</v>
      </c>
      <c r="T241" s="52">
        <f>ROUND(rekentabel!T240,2)</f>
        <v>0</v>
      </c>
      <c r="U241" s="52">
        <f>ROUND(rekentabel!U240,2)</f>
        <v>0</v>
      </c>
      <c r="V241" s="52">
        <f>ROUND(rekentabel!V240,2)</f>
        <v>0</v>
      </c>
      <c r="W241" s="52">
        <f>ROUND(rekentabel!W240,2)</f>
        <v>0</v>
      </c>
    </row>
    <row r="242" spans="1:23">
      <c r="A242" s="50">
        <v>235</v>
      </c>
      <c r="B242" s="53">
        <f>ROUND(rekentabel!B241,2)</f>
        <v>51.53</v>
      </c>
      <c r="C242" s="53">
        <f>ROUND(rekentabel!C241,2)</f>
        <v>30.31</v>
      </c>
      <c r="D242" s="53"/>
      <c r="E242" s="53"/>
      <c r="F242" s="53">
        <f>ROUND(rekentabel!F241,2)</f>
        <v>30.92</v>
      </c>
      <c r="G242" s="53">
        <f>ROUND(rekentabel!G241,2)</f>
        <v>18.190000000000001</v>
      </c>
      <c r="H242" s="53">
        <f>ROUND(rekentabel!H241,2)</f>
        <v>41.22</v>
      </c>
      <c r="I242" s="53">
        <f>ROUND(rekentabel!I241,2)</f>
        <v>24.25</v>
      </c>
      <c r="J242" s="57">
        <f>ROUND(rekentabel!J241,2)</f>
        <v>103.06</v>
      </c>
      <c r="K242" s="57">
        <f>ROUND(rekentabel!K241,2)</f>
        <v>60.62</v>
      </c>
      <c r="L242" s="57"/>
      <c r="M242" s="57"/>
      <c r="N242" s="57">
        <f>ROUND(rekentabel!N241,2)</f>
        <v>61.84</v>
      </c>
      <c r="O242" s="57">
        <f>ROUND(rekentabel!O241,2)</f>
        <v>36.380000000000003</v>
      </c>
      <c r="P242" s="57">
        <f>ROUND(rekentabel!P241,2)</f>
        <v>82.44</v>
      </c>
      <c r="Q242" s="57">
        <f>ROUND(rekentabel!Q241,2)</f>
        <v>48.5</v>
      </c>
      <c r="R242" s="52">
        <f>ROUND(rekentabel!R241,2)</f>
        <v>0</v>
      </c>
      <c r="S242" s="52">
        <f>ROUND(rekentabel!S241,2)</f>
        <v>0</v>
      </c>
      <c r="T242" s="52">
        <f>ROUND(rekentabel!T241,2)</f>
        <v>0</v>
      </c>
      <c r="U242" s="52">
        <f>ROUND(rekentabel!U241,2)</f>
        <v>0</v>
      </c>
      <c r="V242" s="52">
        <f>ROUND(rekentabel!V241,2)</f>
        <v>0</v>
      </c>
      <c r="W242" s="52">
        <f>ROUND(rekentabel!W241,2)</f>
        <v>0</v>
      </c>
    </row>
    <row r="243" spans="1:23">
      <c r="A243" s="50">
        <v>236</v>
      </c>
      <c r="B243" s="53">
        <f>ROUND(rekentabel!B242,2)</f>
        <v>51.58</v>
      </c>
      <c r="C243" s="53">
        <f>ROUND(rekentabel!C242,2)</f>
        <v>30.34</v>
      </c>
      <c r="D243" s="53"/>
      <c r="E243" s="53"/>
      <c r="F243" s="53">
        <f>ROUND(rekentabel!F242,2)</f>
        <v>30.95</v>
      </c>
      <c r="G243" s="53">
        <f>ROUND(rekentabel!G242,2)</f>
        <v>18.2</v>
      </c>
      <c r="H243" s="53">
        <f>ROUND(rekentabel!H242,2)</f>
        <v>41.26</v>
      </c>
      <c r="I243" s="53">
        <f>ROUND(rekentabel!I242,2)</f>
        <v>24.27</v>
      </c>
      <c r="J243" s="57">
        <f>ROUND(rekentabel!J242,2)</f>
        <v>103.16</v>
      </c>
      <c r="K243" s="57">
        <f>ROUND(rekentabel!K242,2)</f>
        <v>60.68</v>
      </c>
      <c r="L243" s="57"/>
      <c r="M243" s="57"/>
      <c r="N243" s="57">
        <f>ROUND(rekentabel!N242,2)</f>
        <v>61.9</v>
      </c>
      <c r="O243" s="57">
        <f>ROUND(rekentabel!O242,2)</f>
        <v>36.4</v>
      </c>
      <c r="P243" s="57">
        <f>ROUND(rekentabel!P242,2)</f>
        <v>82.52</v>
      </c>
      <c r="Q243" s="57">
        <f>ROUND(rekentabel!Q242,2)</f>
        <v>48.54</v>
      </c>
      <c r="R243" s="52">
        <f>ROUND(rekentabel!R242,2)</f>
        <v>0</v>
      </c>
      <c r="S243" s="52">
        <f>ROUND(rekentabel!S242,2)</f>
        <v>0</v>
      </c>
      <c r="T243" s="52">
        <f>ROUND(rekentabel!T242,2)</f>
        <v>0</v>
      </c>
      <c r="U243" s="52">
        <f>ROUND(rekentabel!U242,2)</f>
        <v>0</v>
      </c>
      <c r="V243" s="52">
        <f>ROUND(rekentabel!V242,2)</f>
        <v>0</v>
      </c>
      <c r="W243" s="52">
        <f>ROUND(rekentabel!W242,2)</f>
        <v>0</v>
      </c>
    </row>
    <row r="244" spans="1:23">
      <c r="A244" s="50">
        <v>237</v>
      </c>
      <c r="B244" s="53">
        <f>ROUND(rekentabel!B243,2)</f>
        <v>51.63</v>
      </c>
      <c r="C244" s="53">
        <f>ROUND(rekentabel!C243,2)</f>
        <v>30.37</v>
      </c>
      <c r="D244" s="53"/>
      <c r="E244" s="53"/>
      <c r="F244" s="53">
        <f>ROUND(rekentabel!F243,2)</f>
        <v>30.98</v>
      </c>
      <c r="G244" s="53">
        <f>ROUND(rekentabel!G243,2)</f>
        <v>18.22</v>
      </c>
      <c r="H244" s="53">
        <f>ROUND(rekentabel!H243,2)</f>
        <v>41.3</v>
      </c>
      <c r="I244" s="53">
        <f>ROUND(rekentabel!I243,2)</f>
        <v>24.3</v>
      </c>
      <c r="J244" s="57">
        <f>ROUND(rekentabel!J243,2)</f>
        <v>103.26</v>
      </c>
      <c r="K244" s="57">
        <f>ROUND(rekentabel!K243,2)</f>
        <v>60.74</v>
      </c>
      <c r="L244" s="57"/>
      <c r="M244" s="57"/>
      <c r="N244" s="57">
        <f>ROUND(rekentabel!N243,2)</f>
        <v>61.96</v>
      </c>
      <c r="O244" s="57">
        <f>ROUND(rekentabel!O243,2)</f>
        <v>36.44</v>
      </c>
      <c r="P244" s="57">
        <f>ROUND(rekentabel!P243,2)</f>
        <v>82.6</v>
      </c>
      <c r="Q244" s="57">
        <f>ROUND(rekentabel!Q243,2)</f>
        <v>48.6</v>
      </c>
      <c r="R244" s="52">
        <f>ROUND(rekentabel!R243,2)</f>
        <v>0</v>
      </c>
      <c r="S244" s="52">
        <f>ROUND(rekentabel!S243,2)</f>
        <v>0</v>
      </c>
      <c r="T244" s="52">
        <f>ROUND(rekentabel!T243,2)</f>
        <v>0</v>
      </c>
      <c r="U244" s="52">
        <f>ROUND(rekentabel!U243,2)</f>
        <v>0</v>
      </c>
      <c r="V244" s="52">
        <f>ROUND(rekentabel!V243,2)</f>
        <v>0</v>
      </c>
      <c r="W244" s="52">
        <f>ROUND(rekentabel!W243,2)</f>
        <v>0</v>
      </c>
    </row>
    <row r="245" spans="1:23">
      <c r="A245" s="50">
        <v>238</v>
      </c>
      <c r="B245" s="53">
        <f>ROUND(rekentabel!B244,2)</f>
        <v>51.68</v>
      </c>
      <c r="C245" s="53">
        <f>ROUND(rekentabel!C244,2)</f>
        <v>30.4</v>
      </c>
      <c r="D245" s="53"/>
      <c r="E245" s="53"/>
      <c r="F245" s="53">
        <f>ROUND(rekentabel!F244,2)</f>
        <v>31.01</v>
      </c>
      <c r="G245" s="53">
        <f>ROUND(rekentabel!G244,2)</f>
        <v>18.239999999999998</v>
      </c>
      <c r="H245" s="53">
        <f>ROUND(rekentabel!H244,2)</f>
        <v>41.34</v>
      </c>
      <c r="I245" s="53">
        <f>ROUND(rekentabel!I244,2)</f>
        <v>24.32</v>
      </c>
      <c r="J245" s="57">
        <f>ROUND(rekentabel!J244,2)</f>
        <v>103.36</v>
      </c>
      <c r="K245" s="57">
        <f>ROUND(rekentabel!K244,2)</f>
        <v>60.8</v>
      </c>
      <c r="L245" s="57"/>
      <c r="M245" s="57"/>
      <c r="N245" s="57">
        <f>ROUND(rekentabel!N244,2)</f>
        <v>62.02</v>
      </c>
      <c r="O245" s="57">
        <f>ROUND(rekentabel!O244,2)</f>
        <v>36.479999999999997</v>
      </c>
      <c r="P245" s="57">
        <f>ROUND(rekentabel!P244,2)</f>
        <v>82.68</v>
      </c>
      <c r="Q245" s="57">
        <f>ROUND(rekentabel!Q244,2)</f>
        <v>48.64</v>
      </c>
      <c r="R245" s="52">
        <f>ROUND(rekentabel!R244,2)</f>
        <v>0</v>
      </c>
      <c r="S245" s="52">
        <f>ROUND(rekentabel!S244,2)</f>
        <v>0</v>
      </c>
      <c r="T245" s="52">
        <f>ROUND(rekentabel!T244,2)</f>
        <v>0</v>
      </c>
      <c r="U245" s="52">
        <f>ROUND(rekentabel!U244,2)</f>
        <v>0</v>
      </c>
      <c r="V245" s="52">
        <f>ROUND(rekentabel!V244,2)</f>
        <v>0</v>
      </c>
      <c r="W245" s="52">
        <f>ROUND(rekentabel!W244,2)</f>
        <v>0</v>
      </c>
    </row>
    <row r="246" spans="1:23">
      <c r="A246" s="50">
        <v>239</v>
      </c>
      <c r="B246" s="53">
        <f>ROUND(rekentabel!B245,2)</f>
        <v>51.73</v>
      </c>
      <c r="C246" s="53">
        <f>ROUND(rekentabel!C245,2)</f>
        <v>30.43</v>
      </c>
      <c r="D246" s="53"/>
      <c r="E246" s="53"/>
      <c r="F246" s="53">
        <f>ROUND(rekentabel!F245,2)</f>
        <v>31.04</v>
      </c>
      <c r="G246" s="53">
        <f>ROUND(rekentabel!G245,2)</f>
        <v>18.260000000000002</v>
      </c>
      <c r="H246" s="53">
        <f>ROUND(rekentabel!H245,2)</f>
        <v>41.38</v>
      </c>
      <c r="I246" s="53">
        <f>ROUND(rekentabel!I245,2)</f>
        <v>24.34</v>
      </c>
      <c r="J246" s="57">
        <f>ROUND(rekentabel!J245,2)</f>
        <v>103.46</v>
      </c>
      <c r="K246" s="57">
        <f>ROUND(rekentabel!K245,2)</f>
        <v>60.86</v>
      </c>
      <c r="L246" s="57"/>
      <c r="M246" s="57"/>
      <c r="N246" s="57">
        <f>ROUND(rekentabel!N245,2)</f>
        <v>62.08</v>
      </c>
      <c r="O246" s="57">
        <f>ROUND(rekentabel!O245,2)</f>
        <v>36.520000000000003</v>
      </c>
      <c r="P246" s="57">
        <f>ROUND(rekentabel!P245,2)</f>
        <v>82.76</v>
      </c>
      <c r="Q246" s="57">
        <f>ROUND(rekentabel!Q245,2)</f>
        <v>48.68</v>
      </c>
      <c r="R246" s="52">
        <f>ROUND(rekentabel!R245,2)</f>
        <v>0</v>
      </c>
      <c r="S246" s="52">
        <f>ROUND(rekentabel!S245,2)</f>
        <v>0</v>
      </c>
      <c r="T246" s="52">
        <f>ROUND(rekentabel!T245,2)</f>
        <v>0</v>
      </c>
      <c r="U246" s="52">
        <f>ROUND(rekentabel!U245,2)</f>
        <v>0</v>
      </c>
      <c r="V246" s="52">
        <f>ROUND(rekentabel!V245,2)</f>
        <v>0</v>
      </c>
      <c r="W246" s="52">
        <f>ROUND(rekentabel!W245,2)</f>
        <v>0</v>
      </c>
    </row>
    <row r="247" spans="1:23">
      <c r="A247" s="50">
        <v>240</v>
      </c>
      <c r="B247" s="53">
        <f>ROUND(rekentabel!B246,2)</f>
        <v>51.78</v>
      </c>
      <c r="C247" s="53">
        <f>ROUND(rekentabel!C246,2)</f>
        <v>30.46</v>
      </c>
      <c r="D247" s="53"/>
      <c r="E247" s="53"/>
      <c r="F247" s="53">
        <f>ROUND(rekentabel!F246,2)</f>
        <v>31.07</v>
      </c>
      <c r="G247" s="53">
        <f>ROUND(rekentabel!G246,2)</f>
        <v>18.28</v>
      </c>
      <c r="H247" s="53">
        <f>ROUND(rekentabel!H246,2)</f>
        <v>41.42</v>
      </c>
      <c r="I247" s="53">
        <f>ROUND(rekentabel!I246,2)</f>
        <v>24.37</v>
      </c>
      <c r="J247" s="57">
        <f>ROUND(rekentabel!J246,2)</f>
        <v>103.56</v>
      </c>
      <c r="K247" s="57">
        <f>ROUND(rekentabel!K246,2)</f>
        <v>60.92</v>
      </c>
      <c r="L247" s="57"/>
      <c r="M247" s="57"/>
      <c r="N247" s="57">
        <f>ROUND(rekentabel!N246,2)</f>
        <v>62.14</v>
      </c>
      <c r="O247" s="57">
        <f>ROUND(rekentabel!O246,2)</f>
        <v>36.56</v>
      </c>
      <c r="P247" s="57">
        <f>ROUND(rekentabel!P246,2)</f>
        <v>82.84</v>
      </c>
      <c r="Q247" s="57">
        <f>ROUND(rekentabel!Q246,2)</f>
        <v>48.74</v>
      </c>
      <c r="R247" s="52">
        <f>ROUND(rekentabel!R246,2)</f>
        <v>0</v>
      </c>
      <c r="S247" s="52">
        <f>ROUND(rekentabel!S246,2)</f>
        <v>0</v>
      </c>
      <c r="T247" s="52">
        <f>ROUND(rekentabel!T246,2)</f>
        <v>0</v>
      </c>
      <c r="U247" s="52">
        <f>ROUND(rekentabel!U246,2)</f>
        <v>0</v>
      </c>
      <c r="V247" s="52">
        <f>ROUND(rekentabel!V246,2)</f>
        <v>0</v>
      </c>
      <c r="W247" s="52">
        <f>ROUND(rekentabel!W246,2)</f>
        <v>0</v>
      </c>
    </row>
    <row r="248" spans="1:23">
      <c r="A248" s="50">
        <v>241</v>
      </c>
      <c r="B248" s="53">
        <f>ROUND(rekentabel!B247,2)</f>
        <v>51.83</v>
      </c>
      <c r="C248" s="53">
        <f>ROUND(rekentabel!C247,2)</f>
        <v>30.49</v>
      </c>
      <c r="D248" s="53"/>
      <c r="E248" s="53"/>
      <c r="F248" s="53">
        <f>ROUND(rekentabel!F247,2)</f>
        <v>31.1</v>
      </c>
      <c r="G248" s="53">
        <f>ROUND(rekentabel!G247,2)</f>
        <v>18.29</v>
      </c>
      <c r="H248" s="53">
        <f>ROUND(rekentabel!H247,2)</f>
        <v>41.46</v>
      </c>
      <c r="I248" s="53">
        <f>ROUND(rekentabel!I247,2)</f>
        <v>24.39</v>
      </c>
      <c r="J248" s="57">
        <f>ROUND(rekentabel!J247,2)</f>
        <v>103.66</v>
      </c>
      <c r="K248" s="57">
        <f>ROUND(rekentabel!K247,2)</f>
        <v>60.98</v>
      </c>
      <c r="L248" s="57"/>
      <c r="M248" s="57"/>
      <c r="N248" s="57">
        <f>ROUND(rekentabel!N247,2)</f>
        <v>62.2</v>
      </c>
      <c r="O248" s="57">
        <f>ROUND(rekentabel!O247,2)</f>
        <v>36.58</v>
      </c>
      <c r="P248" s="57">
        <f>ROUND(rekentabel!P247,2)</f>
        <v>82.92</v>
      </c>
      <c r="Q248" s="57">
        <f>ROUND(rekentabel!Q247,2)</f>
        <v>48.78</v>
      </c>
      <c r="R248" s="52">
        <f>ROUND(rekentabel!R247,2)</f>
        <v>0</v>
      </c>
      <c r="S248" s="52">
        <f>ROUND(rekentabel!S247,2)</f>
        <v>0</v>
      </c>
      <c r="T248" s="52">
        <f>ROUND(rekentabel!T247,2)</f>
        <v>0</v>
      </c>
      <c r="U248" s="52">
        <f>ROUND(rekentabel!U247,2)</f>
        <v>0</v>
      </c>
      <c r="V248" s="52">
        <f>ROUND(rekentabel!V247,2)</f>
        <v>0</v>
      </c>
      <c r="W248" s="52">
        <f>ROUND(rekentabel!W247,2)</f>
        <v>0</v>
      </c>
    </row>
    <row r="249" spans="1:23">
      <c r="A249" s="50">
        <v>242</v>
      </c>
      <c r="B249" s="53">
        <f>ROUND(rekentabel!B248,2)</f>
        <v>51.88</v>
      </c>
      <c r="C249" s="53">
        <f>ROUND(rekentabel!C248,2)</f>
        <v>30.52</v>
      </c>
      <c r="D249" s="53"/>
      <c r="E249" s="53"/>
      <c r="F249" s="53">
        <f>ROUND(rekentabel!F248,2)</f>
        <v>31.13</v>
      </c>
      <c r="G249" s="53">
        <f>ROUND(rekentabel!G248,2)</f>
        <v>18.309999999999999</v>
      </c>
      <c r="H249" s="53">
        <f>ROUND(rekentabel!H248,2)</f>
        <v>41.5</v>
      </c>
      <c r="I249" s="53">
        <f>ROUND(rekentabel!I248,2)</f>
        <v>24.42</v>
      </c>
      <c r="J249" s="57">
        <f>ROUND(rekentabel!J248,2)</f>
        <v>103.76</v>
      </c>
      <c r="K249" s="57">
        <f>ROUND(rekentabel!K248,2)</f>
        <v>61.04</v>
      </c>
      <c r="L249" s="57"/>
      <c r="M249" s="57"/>
      <c r="N249" s="57">
        <f>ROUND(rekentabel!N248,2)</f>
        <v>62.26</v>
      </c>
      <c r="O249" s="57">
        <f>ROUND(rekentabel!O248,2)</f>
        <v>36.619999999999997</v>
      </c>
      <c r="P249" s="57">
        <f>ROUND(rekentabel!P248,2)</f>
        <v>83</v>
      </c>
      <c r="Q249" s="57">
        <f>ROUND(rekentabel!Q248,2)</f>
        <v>48.84</v>
      </c>
      <c r="R249" s="52">
        <f>ROUND(rekentabel!R248,2)</f>
        <v>0</v>
      </c>
      <c r="S249" s="52">
        <f>ROUND(rekentabel!S248,2)</f>
        <v>0</v>
      </c>
      <c r="T249" s="52">
        <f>ROUND(rekentabel!T248,2)</f>
        <v>0</v>
      </c>
      <c r="U249" s="52">
        <f>ROUND(rekentabel!U248,2)</f>
        <v>0</v>
      </c>
      <c r="V249" s="52">
        <f>ROUND(rekentabel!V248,2)</f>
        <v>0</v>
      </c>
      <c r="W249" s="52">
        <f>ROUND(rekentabel!W248,2)</f>
        <v>0</v>
      </c>
    </row>
    <row r="250" spans="1:23">
      <c r="A250" s="50">
        <v>243</v>
      </c>
      <c r="B250" s="53">
        <f>ROUND(rekentabel!B249,2)</f>
        <v>51.93</v>
      </c>
      <c r="C250" s="53">
        <f>ROUND(rekentabel!C249,2)</f>
        <v>30.54</v>
      </c>
      <c r="D250" s="53"/>
      <c r="E250" s="53"/>
      <c r="F250" s="53">
        <f>ROUND(rekentabel!F249,2)</f>
        <v>31.16</v>
      </c>
      <c r="G250" s="53">
        <f>ROUND(rekentabel!G249,2)</f>
        <v>18.32</v>
      </c>
      <c r="H250" s="53">
        <f>ROUND(rekentabel!H249,2)</f>
        <v>41.54</v>
      </c>
      <c r="I250" s="53">
        <f>ROUND(rekentabel!I249,2)</f>
        <v>24.43</v>
      </c>
      <c r="J250" s="57">
        <f>ROUND(rekentabel!J249,2)</f>
        <v>103.86</v>
      </c>
      <c r="K250" s="57">
        <f>ROUND(rekentabel!K249,2)</f>
        <v>61.08</v>
      </c>
      <c r="L250" s="57"/>
      <c r="M250" s="57"/>
      <c r="N250" s="57">
        <f>ROUND(rekentabel!N249,2)</f>
        <v>62.32</v>
      </c>
      <c r="O250" s="57">
        <f>ROUND(rekentabel!O249,2)</f>
        <v>36.64</v>
      </c>
      <c r="P250" s="57">
        <f>ROUND(rekentabel!P249,2)</f>
        <v>83.08</v>
      </c>
      <c r="Q250" s="57">
        <f>ROUND(rekentabel!Q249,2)</f>
        <v>48.86</v>
      </c>
      <c r="R250" s="52">
        <f>ROUND(rekentabel!R249,2)</f>
        <v>0</v>
      </c>
      <c r="S250" s="52">
        <f>ROUND(rekentabel!S249,2)</f>
        <v>0</v>
      </c>
      <c r="T250" s="52">
        <f>ROUND(rekentabel!T249,2)</f>
        <v>0</v>
      </c>
      <c r="U250" s="52">
        <f>ROUND(rekentabel!U249,2)</f>
        <v>0</v>
      </c>
      <c r="V250" s="52">
        <f>ROUND(rekentabel!V249,2)</f>
        <v>0</v>
      </c>
      <c r="W250" s="52">
        <f>ROUND(rekentabel!W249,2)</f>
        <v>0</v>
      </c>
    </row>
    <row r="251" spans="1:23">
      <c r="A251" s="50">
        <v>244</v>
      </c>
      <c r="B251" s="53">
        <f>ROUND(rekentabel!B250,2)</f>
        <v>51.97</v>
      </c>
      <c r="C251" s="53">
        <f>ROUND(rekentabel!C250,2)</f>
        <v>30.57</v>
      </c>
      <c r="D251" s="53"/>
      <c r="E251" s="53"/>
      <c r="F251" s="53">
        <f>ROUND(rekentabel!F250,2)</f>
        <v>31.18</v>
      </c>
      <c r="G251" s="53">
        <f>ROUND(rekentabel!G250,2)</f>
        <v>18.34</v>
      </c>
      <c r="H251" s="53">
        <f>ROUND(rekentabel!H250,2)</f>
        <v>41.58</v>
      </c>
      <c r="I251" s="53">
        <f>ROUND(rekentabel!I250,2)</f>
        <v>24.46</v>
      </c>
      <c r="J251" s="57">
        <f>ROUND(rekentabel!J250,2)</f>
        <v>103.94</v>
      </c>
      <c r="K251" s="57">
        <f>ROUND(rekentabel!K250,2)</f>
        <v>61.14</v>
      </c>
      <c r="L251" s="57"/>
      <c r="M251" s="57"/>
      <c r="N251" s="57">
        <f>ROUND(rekentabel!N250,2)</f>
        <v>62.36</v>
      </c>
      <c r="O251" s="57">
        <f>ROUND(rekentabel!O250,2)</f>
        <v>36.68</v>
      </c>
      <c r="P251" s="57">
        <f>ROUND(rekentabel!P250,2)</f>
        <v>83.16</v>
      </c>
      <c r="Q251" s="57">
        <f>ROUND(rekentabel!Q250,2)</f>
        <v>48.92</v>
      </c>
      <c r="R251" s="52">
        <f>ROUND(rekentabel!R250,2)</f>
        <v>0</v>
      </c>
      <c r="S251" s="52">
        <f>ROUND(rekentabel!S250,2)</f>
        <v>0</v>
      </c>
      <c r="T251" s="52">
        <f>ROUND(rekentabel!T250,2)</f>
        <v>0</v>
      </c>
      <c r="U251" s="52">
        <f>ROUND(rekentabel!U250,2)</f>
        <v>0</v>
      </c>
      <c r="V251" s="52">
        <f>ROUND(rekentabel!V250,2)</f>
        <v>0</v>
      </c>
      <c r="W251" s="52">
        <f>ROUND(rekentabel!W250,2)</f>
        <v>0</v>
      </c>
    </row>
    <row r="252" spans="1:23">
      <c r="A252" s="50">
        <v>245</v>
      </c>
      <c r="B252" s="53">
        <f>ROUND(rekentabel!B251,2)</f>
        <v>52.02</v>
      </c>
      <c r="C252" s="53">
        <f>ROUND(rekentabel!C251,2)</f>
        <v>30.6</v>
      </c>
      <c r="D252" s="53"/>
      <c r="E252" s="53"/>
      <c r="F252" s="53">
        <f>ROUND(rekentabel!F251,2)</f>
        <v>31.21</v>
      </c>
      <c r="G252" s="53">
        <f>ROUND(rekentabel!G251,2)</f>
        <v>18.36</v>
      </c>
      <c r="H252" s="53">
        <f>ROUND(rekentabel!H251,2)</f>
        <v>41.62</v>
      </c>
      <c r="I252" s="53">
        <f>ROUND(rekentabel!I251,2)</f>
        <v>24.48</v>
      </c>
      <c r="J252" s="57">
        <f>ROUND(rekentabel!J251,2)</f>
        <v>104.04</v>
      </c>
      <c r="K252" s="57">
        <f>ROUND(rekentabel!K251,2)</f>
        <v>61.2</v>
      </c>
      <c r="L252" s="57"/>
      <c r="M252" s="57"/>
      <c r="N252" s="57">
        <f>ROUND(rekentabel!N251,2)</f>
        <v>62.42</v>
      </c>
      <c r="O252" s="57">
        <f>ROUND(rekentabel!O251,2)</f>
        <v>36.72</v>
      </c>
      <c r="P252" s="57">
        <f>ROUND(rekentabel!P251,2)</f>
        <v>83.24</v>
      </c>
      <c r="Q252" s="57">
        <f>ROUND(rekentabel!Q251,2)</f>
        <v>48.96</v>
      </c>
      <c r="R252" s="52">
        <f>ROUND(rekentabel!R251,2)</f>
        <v>0</v>
      </c>
      <c r="S252" s="52">
        <f>ROUND(rekentabel!S251,2)</f>
        <v>0</v>
      </c>
      <c r="T252" s="52">
        <f>ROUND(rekentabel!T251,2)</f>
        <v>0</v>
      </c>
      <c r="U252" s="52">
        <f>ROUND(rekentabel!U251,2)</f>
        <v>0</v>
      </c>
      <c r="V252" s="52">
        <f>ROUND(rekentabel!V251,2)</f>
        <v>0</v>
      </c>
      <c r="W252" s="52">
        <f>ROUND(rekentabel!W251,2)</f>
        <v>0</v>
      </c>
    </row>
    <row r="253" spans="1:23">
      <c r="A253" s="50">
        <v>246</v>
      </c>
      <c r="B253" s="53">
        <f>ROUND(rekentabel!B252,2)</f>
        <v>52.07</v>
      </c>
      <c r="C253" s="53">
        <f>ROUND(rekentabel!C252,2)</f>
        <v>30.63</v>
      </c>
      <c r="D253" s="53"/>
      <c r="E253" s="53"/>
      <c r="F253" s="53">
        <f>ROUND(rekentabel!F252,2)</f>
        <v>31.24</v>
      </c>
      <c r="G253" s="53">
        <f>ROUND(rekentabel!G252,2)</f>
        <v>18.38</v>
      </c>
      <c r="H253" s="53">
        <f>ROUND(rekentabel!H252,2)</f>
        <v>41.66</v>
      </c>
      <c r="I253" s="53">
        <f>ROUND(rekentabel!I252,2)</f>
        <v>24.5</v>
      </c>
      <c r="J253" s="57">
        <f>ROUND(rekentabel!J252,2)</f>
        <v>104.14</v>
      </c>
      <c r="K253" s="57">
        <f>ROUND(rekentabel!K252,2)</f>
        <v>61.26</v>
      </c>
      <c r="L253" s="57"/>
      <c r="M253" s="57"/>
      <c r="N253" s="57">
        <f>ROUND(rekentabel!N252,2)</f>
        <v>62.48</v>
      </c>
      <c r="O253" s="57">
        <f>ROUND(rekentabel!O252,2)</f>
        <v>36.76</v>
      </c>
      <c r="P253" s="57">
        <f>ROUND(rekentabel!P252,2)</f>
        <v>83.32</v>
      </c>
      <c r="Q253" s="57">
        <f>ROUND(rekentabel!Q252,2)</f>
        <v>49</v>
      </c>
      <c r="R253" s="52">
        <f>ROUND(rekentabel!R252,2)</f>
        <v>0</v>
      </c>
      <c r="S253" s="52">
        <f>ROUND(rekentabel!S252,2)</f>
        <v>0</v>
      </c>
      <c r="T253" s="52">
        <f>ROUND(rekentabel!T252,2)</f>
        <v>0</v>
      </c>
      <c r="U253" s="52">
        <f>ROUND(rekentabel!U252,2)</f>
        <v>0</v>
      </c>
      <c r="V253" s="52">
        <f>ROUND(rekentabel!V252,2)</f>
        <v>0</v>
      </c>
      <c r="W253" s="52">
        <f>ROUND(rekentabel!W252,2)</f>
        <v>0</v>
      </c>
    </row>
    <row r="254" spans="1:23">
      <c r="A254" s="50">
        <v>247</v>
      </c>
      <c r="B254" s="53">
        <f>ROUND(rekentabel!B253,2)</f>
        <v>52.12</v>
      </c>
      <c r="C254" s="53">
        <f>ROUND(rekentabel!C253,2)</f>
        <v>30.66</v>
      </c>
      <c r="D254" s="53"/>
      <c r="E254" s="53"/>
      <c r="F254" s="53">
        <f>ROUND(rekentabel!F253,2)</f>
        <v>31.27</v>
      </c>
      <c r="G254" s="53">
        <f>ROUND(rekentabel!G253,2)</f>
        <v>18.399999999999999</v>
      </c>
      <c r="H254" s="53">
        <f>ROUND(rekentabel!H253,2)</f>
        <v>41.7</v>
      </c>
      <c r="I254" s="53">
        <f>ROUND(rekentabel!I253,2)</f>
        <v>24.53</v>
      </c>
      <c r="J254" s="57">
        <f>ROUND(rekentabel!J253,2)</f>
        <v>104.24</v>
      </c>
      <c r="K254" s="57">
        <f>ROUND(rekentabel!K253,2)</f>
        <v>61.32</v>
      </c>
      <c r="L254" s="57"/>
      <c r="M254" s="57"/>
      <c r="N254" s="57">
        <f>ROUND(rekentabel!N253,2)</f>
        <v>62.54</v>
      </c>
      <c r="O254" s="57">
        <f>ROUND(rekentabel!O253,2)</f>
        <v>36.799999999999997</v>
      </c>
      <c r="P254" s="57">
        <f>ROUND(rekentabel!P253,2)</f>
        <v>83.4</v>
      </c>
      <c r="Q254" s="57">
        <f>ROUND(rekentabel!Q253,2)</f>
        <v>49.06</v>
      </c>
      <c r="R254" s="52">
        <f>ROUND(rekentabel!R253,2)</f>
        <v>0</v>
      </c>
      <c r="S254" s="52">
        <f>ROUND(rekentabel!S253,2)</f>
        <v>0</v>
      </c>
      <c r="T254" s="52">
        <f>ROUND(rekentabel!T253,2)</f>
        <v>0</v>
      </c>
      <c r="U254" s="52">
        <f>ROUND(rekentabel!U253,2)</f>
        <v>0</v>
      </c>
      <c r="V254" s="52">
        <f>ROUND(rekentabel!V253,2)</f>
        <v>0</v>
      </c>
      <c r="W254" s="52">
        <f>ROUND(rekentabel!W253,2)</f>
        <v>0</v>
      </c>
    </row>
    <row r="255" spans="1:23">
      <c r="A255" s="50">
        <v>248</v>
      </c>
      <c r="B255" s="53">
        <f>ROUND(rekentabel!B254,2)</f>
        <v>52.17</v>
      </c>
      <c r="C255" s="53">
        <f>ROUND(rekentabel!C254,2)</f>
        <v>30.69</v>
      </c>
      <c r="D255" s="53"/>
      <c r="E255" s="53"/>
      <c r="F255" s="53">
        <f>ROUND(rekentabel!F254,2)</f>
        <v>31.3</v>
      </c>
      <c r="G255" s="53">
        <f>ROUND(rekentabel!G254,2)</f>
        <v>18.41</v>
      </c>
      <c r="H255" s="53">
        <f>ROUND(rekentabel!H254,2)</f>
        <v>41.74</v>
      </c>
      <c r="I255" s="53">
        <f>ROUND(rekentabel!I254,2)</f>
        <v>24.55</v>
      </c>
      <c r="J255" s="57">
        <f>ROUND(rekentabel!J254,2)</f>
        <v>104.34</v>
      </c>
      <c r="K255" s="57">
        <f>ROUND(rekentabel!K254,2)</f>
        <v>61.38</v>
      </c>
      <c r="L255" s="57"/>
      <c r="M255" s="57"/>
      <c r="N255" s="57">
        <f>ROUND(rekentabel!N254,2)</f>
        <v>62.6</v>
      </c>
      <c r="O255" s="57">
        <f>ROUND(rekentabel!O254,2)</f>
        <v>36.82</v>
      </c>
      <c r="P255" s="57">
        <f>ROUND(rekentabel!P254,2)</f>
        <v>83.48</v>
      </c>
      <c r="Q255" s="57">
        <f>ROUND(rekentabel!Q254,2)</f>
        <v>49.1</v>
      </c>
      <c r="R255" s="52">
        <f>ROUND(rekentabel!R254,2)</f>
        <v>0</v>
      </c>
      <c r="S255" s="52">
        <f>ROUND(rekentabel!S254,2)</f>
        <v>0</v>
      </c>
      <c r="T255" s="52">
        <f>ROUND(rekentabel!T254,2)</f>
        <v>0</v>
      </c>
      <c r="U255" s="52">
        <f>ROUND(rekentabel!U254,2)</f>
        <v>0</v>
      </c>
      <c r="V255" s="52">
        <f>ROUND(rekentabel!V254,2)</f>
        <v>0</v>
      </c>
      <c r="W255" s="52">
        <f>ROUND(rekentabel!W254,2)</f>
        <v>0</v>
      </c>
    </row>
    <row r="256" spans="1:23">
      <c r="A256" s="50">
        <v>249</v>
      </c>
      <c r="B256" s="53">
        <f>ROUND(rekentabel!B255,2)</f>
        <v>52.22</v>
      </c>
      <c r="C256" s="53">
        <f>ROUND(rekentabel!C255,2)</f>
        <v>30.72</v>
      </c>
      <c r="D256" s="53"/>
      <c r="E256" s="53"/>
      <c r="F256" s="53">
        <f>ROUND(rekentabel!F255,2)</f>
        <v>31.33</v>
      </c>
      <c r="G256" s="53">
        <f>ROUND(rekentabel!G255,2)</f>
        <v>18.43</v>
      </c>
      <c r="H256" s="53">
        <f>ROUND(rekentabel!H255,2)</f>
        <v>41.78</v>
      </c>
      <c r="I256" s="53">
        <f>ROUND(rekentabel!I255,2)</f>
        <v>24.58</v>
      </c>
      <c r="J256" s="57">
        <f>ROUND(rekentabel!J255,2)</f>
        <v>104.44</v>
      </c>
      <c r="K256" s="57">
        <f>ROUND(rekentabel!K255,2)</f>
        <v>61.44</v>
      </c>
      <c r="L256" s="57"/>
      <c r="M256" s="57"/>
      <c r="N256" s="57">
        <f>ROUND(rekentabel!N255,2)</f>
        <v>62.66</v>
      </c>
      <c r="O256" s="57">
        <f>ROUND(rekentabel!O255,2)</f>
        <v>36.86</v>
      </c>
      <c r="P256" s="57">
        <f>ROUND(rekentabel!P255,2)</f>
        <v>83.56</v>
      </c>
      <c r="Q256" s="57">
        <f>ROUND(rekentabel!Q255,2)</f>
        <v>49.16</v>
      </c>
      <c r="R256" s="52">
        <f>ROUND(rekentabel!R255,2)</f>
        <v>0</v>
      </c>
      <c r="S256" s="52">
        <f>ROUND(rekentabel!S255,2)</f>
        <v>0</v>
      </c>
      <c r="T256" s="52">
        <f>ROUND(rekentabel!T255,2)</f>
        <v>0</v>
      </c>
      <c r="U256" s="52">
        <f>ROUND(rekentabel!U255,2)</f>
        <v>0</v>
      </c>
      <c r="V256" s="52">
        <f>ROUND(rekentabel!V255,2)</f>
        <v>0</v>
      </c>
      <c r="W256" s="52">
        <f>ROUND(rekentabel!W255,2)</f>
        <v>0</v>
      </c>
    </row>
    <row r="257" spans="1:23">
      <c r="A257" s="50">
        <v>250</v>
      </c>
      <c r="B257" s="280">
        <f>ROUND(rekentabel!B256,2)</f>
        <v>52.27</v>
      </c>
      <c r="C257" s="280">
        <f>ROUND(rekentabel!C256,2)</f>
        <v>30.75</v>
      </c>
      <c r="D257" s="53"/>
      <c r="E257" s="53"/>
      <c r="F257" s="53">
        <f>ROUND(rekentabel!F256,2)</f>
        <v>31.36</v>
      </c>
      <c r="G257" s="53">
        <f>ROUND(rekentabel!G256,2)</f>
        <v>18.45</v>
      </c>
      <c r="H257" s="53">
        <f>ROUND(rekentabel!H256,2)</f>
        <v>41.82</v>
      </c>
      <c r="I257" s="53">
        <f>ROUND(rekentabel!I256,2)</f>
        <v>24.6</v>
      </c>
      <c r="J257" s="57">
        <f>ROUND(rekentabel!J256,2)</f>
        <v>104.54</v>
      </c>
      <c r="K257" s="57">
        <f>ROUND(rekentabel!K256,2)</f>
        <v>61.5</v>
      </c>
      <c r="L257" s="57"/>
      <c r="M257" s="57"/>
      <c r="N257" s="57">
        <f>ROUND(rekentabel!N256,2)</f>
        <v>62.72</v>
      </c>
      <c r="O257" s="57">
        <f>ROUND(rekentabel!O256,2)</f>
        <v>36.9</v>
      </c>
      <c r="P257" s="57">
        <f>ROUND(rekentabel!P256,2)</f>
        <v>83.64</v>
      </c>
      <c r="Q257" s="57">
        <f>ROUND(rekentabel!Q256,2)</f>
        <v>49.2</v>
      </c>
      <c r="R257" s="52">
        <f>ROUND(rekentabel!R256,2)</f>
        <v>0</v>
      </c>
      <c r="S257" s="52">
        <f>ROUND(rekentabel!S256,2)</f>
        <v>0</v>
      </c>
      <c r="T257" s="52">
        <f>ROUND(rekentabel!T256,2)</f>
        <v>0</v>
      </c>
      <c r="U257" s="52">
        <f>ROUND(rekentabel!U256,2)</f>
        <v>0</v>
      </c>
      <c r="V257" s="52">
        <f>ROUND(rekentabel!V256,2)</f>
        <v>0</v>
      </c>
      <c r="W257" s="52">
        <f>ROUND(rekentabel!W256,2)</f>
        <v>0</v>
      </c>
    </row>
    <row r="258" spans="1:23">
      <c r="A258" s="50">
        <v>999</v>
      </c>
      <c r="B258" s="280">
        <f>ROUND(rekentabel!B257,2)</f>
        <v>52.27</v>
      </c>
      <c r="C258" s="280">
        <f>ROUND(rekentabel!C257,2)</f>
        <v>30.75</v>
      </c>
      <c r="D258" s="53"/>
      <c r="E258" s="53"/>
      <c r="F258" s="53">
        <f>ROUND(rekentabel!F257,2)</f>
        <v>31.36</v>
      </c>
      <c r="G258" s="53">
        <f>ROUND(rekentabel!G257,2)</f>
        <v>18.45</v>
      </c>
      <c r="H258" s="53">
        <f>ROUND(rekentabel!H257,2)</f>
        <v>41.82</v>
      </c>
      <c r="I258" s="53">
        <f>ROUND(rekentabel!I257,2)</f>
        <v>24.6</v>
      </c>
      <c r="J258" s="57">
        <f>ROUND(rekentabel!J257,2)</f>
        <v>104.54</v>
      </c>
      <c r="K258" s="57">
        <f>ROUND(rekentabel!K257,2)</f>
        <v>61.5</v>
      </c>
      <c r="L258" s="57"/>
      <c r="M258" s="57"/>
      <c r="N258" s="57">
        <f>ROUND(rekentabel!N257,2)</f>
        <v>62.72</v>
      </c>
      <c r="O258" s="57">
        <f>ROUND(rekentabel!O257,2)</f>
        <v>36.9</v>
      </c>
      <c r="P258" s="57">
        <f>ROUND(rekentabel!P257,2)</f>
        <v>83.64</v>
      </c>
      <c r="Q258" s="57">
        <f>ROUND(rekentabel!Q257,2)</f>
        <v>49.2</v>
      </c>
      <c r="R258" s="280">
        <f>ROUND(rekentabel!R257,2)</f>
        <v>7614</v>
      </c>
      <c r="S258" s="280">
        <f>ROUND(rekentabel!S257,2)</f>
        <v>4535</v>
      </c>
      <c r="T258" s="280">
        <f>ROUND(rekentabel!T257,2)</f>
        <v>634</v>
      </c>
      <c r="U258" s="280">
        <f>ROUND(rekentabel!U257,2)</f>
        <v>379</v>
      </c>
      <c r="V258" s="280">
        <f>ROUND(rekentabel!V257,2)</f>
        <v>797</v>
      </c>
      <c r="W258" s="280">
        <f>ROUND(rekentabel!W257,2)</f>
        <v>465</v>
      </c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78"/>
  <sheetViews>
    <sheetView topLeftCell="A35" zoomScale="70" zoomScaleNormal="70" workbookViewId="0">
      <selection activeCell="J48" sqref="J48"/>
    </sheetView>
  </sheetViews>
  <sheetFormatPr defaultRowHeight="15"/>
  <cols>
    <col min="1" max="1" width="58.85546875" customWidth="1"/>
    <col min="2" max="2" width="12" customWidth="1"/>
    <col min="3" max="8" width="12.7109375" style="79" customWidth="1"/>
    <col min="9" max="9" width="15.140625" style="79" customWidth="1"/>
    <col min="10" max="10" width="14" customWidth="1"/>
  </cols>
  <sheetData>
    <row r="1" spans="1:10">
      <c r="A1" s="185" t="s">
        <v>110</v>
      </c>
    </row>
    <row r="5" spans="1:10">
      <c r="A5" s="186" t="s">
        <v>111</v>
      </c>
    </row>
    <row r="6" spans="1:10">
      <c r="A6" s="186" t="s">
        <v>112</v>
      </c>
    </row>
    <row r="7" spans="1:10">
      <c r="A7" s="186"/>
    </row>
    <row r="9" spans="1:10" ht="15.75" thickBot="1"/>
    <row r="10" spans="1:10" ht="21" thickTop="1">
      <c r="A10" s="282" t="s">
        <v>139</v>
      </c>
      <c r="B10" s="283"/>
      <c r="C10" s="284"/>
      <c r="D10" s="284"/>
      <c r="E10" s="284"/>
      <c r="F10" s="284"/>
      <c r="G10" s="284"/>
      <c r="H10" s="284"/>
      <c r="I10" s="285"/>
      <c r="J10" s="286"/>
    </row>
    <row r="11" spans="1:10" ht="20.25">
      <c r="A11" s="287"/>
      <c r="B11" s="80"/>
      <c r="C11" s="288"/>
      <c r="D11" s="288"/>
      <c r="E11" s="288"/>
      <c r="F11" s="288"/>
      <c r="G11" s="288"/>
      <c r="H11" s="288"/>
      <c r="I11" s="87"/>
      <c r="J11" s="289"/>
    </row>
    <row r="12" spans="1:10" ht="20.25">
      <c r="A12" s="287"/>
      <c r="B12" s="80"/>
      <c r="C12" s="288"/>
      <c r="D12" s="288"/>
      <c r="E12" s="288"/>
      <c r="F12" s="288"/>
      <c r="G12" s="288"/>
      <c r="H12" s="288"/>
      <c r="I12" s="87"/>
      <c r="J12" s="289"/>
    </row>
    <row r="13" spans="1:10">
      <c r="A13" s="290"/>
      <c r="B13" s="80"/>
      <c r="C13" s="288"/>
      <c r="D13" s="288"/>
      <c r="E13" s="288"/>
      <c r="F13" s="288"/>
      <c r="G13" s="288"/>
      <c r="H13" s="288"/>
      <c r="I13" s="87"/>
      <c r="J13" s="289"/>
    </row>
    <row r="14" spans="1:10">
      <c r="A14" s="291" t="s">
        <v>87</v>
      </c>
      <c r="B14" s="61" t="s">
        <v>88</v>
      </c>
      <c r="C14" s="88"/>
      <c r="D14" s="88"/>
      <c r="E14" s="88"/>
      <c r="F14" s="88"/>
      <c r="G14" s="88"/>
      <c r="H14" s="89"/>
      <c r="I14" s="87"/>
      <c r="J14" s="289"/>
    </row>
    <row r="15" spans="1:10">
      <c r="A15" s="292"/>
      <c r="B15" s="62" t="s">
        <v>89</v>
      </c>
      <c r="C15" s="90"/>
      <c r="D15" s="90"/>
      <c r="E15" s="90"/>
      <c r="F15" s="90"/>
      <c r="G15" s="90"/>
      <c r="H15" s="91"/>
      <c r="I15" s="87"/>
      <c r="J15" s="289"/>
    </row>
    <row r="16" spans="1:10">
      <c r="A16" s="290"/>
      <c r="B16" s="80"/>
      <c r="C16" s="288"/>
      <c r="D16" s="288"/>
      <c r="E16" s="288"/>
      <c r="F16" s="288"/>
      <c r="G16" s="288"/>
      <c r="H16" s="288"/>
      <c r="I16" s="87"/>
      <c r="J16" s="289"/>
    </row>
    <row r="17" spans="1:11">
      <c r="A17" s="293" t="s">
        <v>90</v>
      </c>
      <c r="B17" s="63">
        <v>44197</v>
      </c>
      <c r="C17" s="92"/>
      <c r="D17" s="288"/>
      <c r="E17" s="288"/>
      <c r="F17" s="288"/>
      <c r="G17" s="288"/>
      <c r="H17" s="288"/>
      <c r="I17" s="87"/>
      <c r="J17" s="289"/>
    </row>
    <row r="18" spans="1:11">
      <c r="A18" s="290"/>
      <c r="B18" s="80"/>
      <c r="C18" s="288"/>
      <c r="D18" s="288"/>
      <c r="E18" s="288"/>
      <c r="F18" s="288"/>
      <c r="G18" s="288"/>
      <c r="H18" s="288"/>
      <c r="I18" s="87"/>
      <c r="J18" s="289"/>
    </row>
    <row r="19" spans="1:11">
      <c r="A19" s="294" t="s">
        <v>91</v>
      </c>
      <c r="B19" s="64"/>
      <c r="C19" s="93" t="s">
        <v>92</v>
      </c>
      <c r="D19" s="94"/>
      <c r="E19" s="94"/>
      <c r="F19" s="94"/>
      <c r="G19" s="94"/>
      <c r="H19" s="94"/>
      <c r="I19" s="95"/>
      <c r="J19" s="289"/>
    </row>
    <row r="20" spans="1:11" ht="30">
      <c r="A20" s="295" t="s">
        <v>93</v>
      </c>
      <c r="B20" s="65"/>
      <c r="C20" s="96" t="s">
        <v>78</v>
      </c>
      <c r="D20" s="85" t="str">
        <f>A24</f>
        <v>Barneveld Noord</v>
      </c>
      <c r="E20" s="85" t="str">
        <f>A25</f>
        <v>Barneveld Centrum</v>
      </c>
      <c r="F20" s="179" t="s">
        <v>109</v>
      </c>
      <c r="G20" s="85" t="str">
        <f>A27</f>
        <v>Lunteren</v>
      </c>
      <c r="H20" s="85" t="str">
        <f>A28</f>
        <v>Ede Centrum</v>
      </c>
      <c r="I20" s="85" t="s">
        <v>83</v>
      </c>
      <c r="J20" s="289"/>
    </row>
    <row r="21" spans="1:11" ht="15.75" thickBot="1">
      <c r="A21" s="296"/>
      <c r="B21" s="66" t="s">
        <v>94</v>
      </c>
      <c r="C21" s="97">
        <v>54675</v>
      </c>
      <c r="D21" s="98">
        <f>B24</f>
        <v>46203</v>
      </c>
      <c r="E21" s="99">
        <f>B25</f>
        <v>46205</v>
      </c>
      <c r="F21" s="99"/>
      <c r="G21" s="99">
        <f>B27</f>
        <v>46200</v>
      </c>
      <c r="H21" s="99">
        <f>B28</f>
        <v>46196</v>
      </c>
      <c r="I21" s="99">
        <v>46198</v>
      </c>
      <c r="J21" s="289"/>
    </row>
    <row r="22" spans="1:11">
      <c r="A22" s="293" t="s">
        <v>95</v>
      </c>
      <c r="B22" s="67">
        <v>46208</v>
      </c>
      <c r="C22" s="121">
        <f>VLOOKUP(C39,'input aan NS afgerond op centen'!$A$7:$C$41,3,FALSE)*100-$B$30</f>
        <v>186</v>
      </c>
      <c r="D22" s="123">
        <f>VLOOKUP(D39,'input aan NS afgerond op centen'!$A$7:$C$41,3,FALSE)*100-$B$30</f>
        <v>341.00000000000006</v>
      </c>
      <c r="E22" s="123">
        <f>VLOOKUP(E39,'input aan NS afgerond op centen'!$A$7:$C$41,3,FALSE)*100-$B$30</f>
        <v>399.00000000000006</v>
      </c>
      <c r="F22" s="123">
        <f>VLOOKUP(F39,'input aan NS afgerond op centen'!$A$7:$C$41,3,FALSE)*100-$B$30</f>
        <v>437</v>
      </c>
      <c r="G22" s="123">
        <f>VLOOKUP(G39,'input aan NS afgerond op centen'!$A$7:$C$41,3,FALSE)*100-$B$30</f>
        <v>534</v>
      </c>
      <c r="H22" s="123">
        <f>VLOOKUP(H39,'input aan NS afgerond op centen'!$A$7:$C$41,3,FALSE)*100-$B$30</f>
        <v>650</v>
      </c>
      <c r="I22" s="124">
        <f>VLOOKUP(I39,'input aan NS afgerond op centen'!$A$7:$C$41,3,FALSE)*100-$B$30</f>
        <v>688</v>
      </c>
      <c r="J22" s="289"/>
    </row>
    <row r="23" spans="1:11">
      <c r="A23" s="297" t="str">
        <f>C20</f>
        <v>Hoevelaken</v>
      </c>
      <c r="B23" s="70">
        <f>C21</f>
        <v>54675</v>
      </c>
      <c r="C23" s="100"/>
      <c r="D23" s="122">
        <f>VLOOKUP(D40,'input aan NS afgerond op centen'!$A$7:$C$41,3,FALSE)*100-$B$30</f>
        <v>225</v>
      </c>
      <c r="E23" s="122">
        <f>VLOOKUP(E40,'input aan NS afgerond op centen'!$A$7:$C$41,3,FALSE)*100-$B$30</f>
        <v>283</v>
      </c>
      <c r="F23" s="122">
        <f>VLOOKUP(F40,'input aan NS afgerond op centen'!$A$7:$C$41,3,FALSE)*100-$B$30</f>
        <v>321</v>
      </c>
      <c r="G23" s="122">
        <f>VLOOKUP(G40,'input aan NS afgerond op centen'!$A$7:$C$41,3,FALSE)*100-$B$30</f>
        <v>418</v>
      </c>
      <c r="H23" s="122">
        <f>VLOOKUP(H40,'input aan NS afgerond op centen'!$A$7:$C$41,3,FALSE)*100-$B$30</f>
        <v>534</v>
      </c>
      <c r="I23" s="125">
        <f>VLOOKUP(I40,'input aan NS afgerond op centen'!$A$7:$C$41,3,FALSE)*100-$B$30</f>
        <v>572</v>
      </c>
      <c r="J23" s="289"/>
    </row>
    <row r="24" spans="1:11">
      <c r="A24" s="293" t="s">
        <v>79</v>
      </c>
      <c r="B24" s="67">
        <v>46203</v>
      </c>
      <c r="C24" s="100"/>
      <c r="D24" s="101"/>
      <c r="E24" s="122">
        <f>VLOOKUP(E41,'input aan NS afgerond op centen'!$A$7:$C$41,3,FALSE)*100-$B$30</f>
        <v>186</v>
      </c>
      <c r="F24" s="122">
        <f>VLOOKUP(F41,'input aan NS afgerond op centen'!$A$7:$C$41,3,FALSE)*100-$B$30</f>
        <v>186</v>
      </c>
      <c r="G24" s="122">
        <f>VLOOKUP(G41,'input aan NS afgerond op centen'!$A$7:$C$41,3,FALSE)*100-$B$30</f>
        <v>225</v>
      </c>
      <c r="H24" s="122">
        <f>VLOOKUP(H41,'input aan NS afgerond op centen'!$A$7:$C$41,3,FALSE)*100-$B$30</f>
        <v>341.00000000000006</v>
      </c>
      <c r="I24" s="125">
        <f>VLOOKUP(I41,'input aan NS afgerond op centen'!$A$7:$C$41,3,FALSE)*100-$B$30</f>
        <v>379</v>
      </c>
      <c r="J24" s="289"/>
    </row>
    <row r="25" spans="1:11">
      <c r="A25" s="293" t="s">
        <v>80</v>
      </c>
      <c r="B25" s="67">
        <v>46205</v>
      </c>
      <c r="C25" s="100"/>
      <c r="D25" s="101"/>
      <c r="E25" s="101"/>
      <c r="F25" s="122">
        <f>VLOOKUP(F42,'input aan NS afgerond op centen'!$A$7:$C$41,3,FALSE)*100-$B$30</f>
        <v>186</v>
      </c>
      <c r="G25" s="122">
        <f>VLOOKUP(G42,'input aan NS afgerond op centen'!$A$7:$C$41,3,FALSE)*100-$B$30</f>
        <v>186</v>
      </c>
      <c r="H25" s="122">
        <f>VLOOKUP(H42,'input aan NS afgerond op centen'!$A$7:$C$41,3,FALSE)*100-$B$30</f>
        <v>283</v>
      </c>
      <c r="I25" s="125">
        <f>VLOOKUP(I42,'input aan NS afgerond op centen'!$A$7:$C$41,3,FALSE)*100-$B$30</f>
        <v>321</v>
      </c>
      <c r="J25" s="289"/>
    </row>
    <row r="26" spans="1:11">
      <c r="A26" s="298" t="s">
        <v>109</v>
      </c>
      <c r="B26" s="67"/>
      <c r="C26" s="100"/>
      <c r="D26" s="101"/>
      <c r="E26" s="101"/>
      <c r="F26" s="122">
        <f>VLOOKUP(F43,'input aan NS afgerond op centen'!$A$7:$C$41,3,FALSE)*100-$B$30</f>
        <v>186</v>
      </c>
      <c r="G26" s="122">
        <f>VLOOKUP(G43,'input aan NS afgerond op centen'!$A$7:$C$41,3,FALSE)*100-$B$30</f>
        <v>186</v>
      </c>
      <c r="H26" s="122">
        <f>VLOOKUP(H43,'input aan NS afgerond op centen'!$A$7:$C$41,3,FALSE)*100-$B$30</f>
        <v>244</v>
      </c>
      <c r="I26" s="125">
        <f>VLOOKUP(I43,'input aan NS afgerond op centen'!$A$7:$C$41,3,FALSE)*100-$B$30</f>
        <v>283</v>
      </c>
      <c r="J26" s="299"/>
      <c r="K26" s="60"/>
    </row>
    <row r="27" spans="1:11">
      <c r="A27" s="293" t="s">
        <v>81</v>
      </c>
      <c r="B27" s="67">
        <v>46200</v>
      </c>
      <c r="C27" s="100"/>
      <c r="D27" s="101"/>
      <c r="E27" s="101"/>
      <c r="F27" s="101"/>
      <c r="G27" s="101"/>
      <c r="H27" s="122">
        <f>VLOOKUP(H44,'input aan NS afgerond op centen'!$A$7:$C$41,3,FALSE)*100-$B$30</f>
        <v>186</v>
      </c>
      <c r="I27" s="125">
        <f>VLOOKUP(I44,'input aan NS afgerond op centen'!$A$7:$C$41,3,FALSE)*100-$B$30</f>
        <v>186</v>
      </c>
      <c r="J27" s="289"/>
    </row>
    <row r="28" spans="1:11" ht="15.75" thickBot="1">
      <c r="A28" s="293" t="s">
        <v>82</v>
      </c>
      <c r="B28" s="67">
        <v>46196</v>
      </c>
      <c r="C28" s="102"/>
      <c r="D28" s="103"/>
      <c r="E28" s="103"/>
      <c r="F28" s="103"/>
      <c r="G28" s="103"/>
      <c r="H28" s="103"/>
      <c r="I28" s="126">
        <f>VLOOKUP(I45,'input aan NS afgerond op centen'!$A$7:$C$41,3,FALSE)*100-$B$30</f>
        <v>186</v>
      </c>
      <c r="J28" s="289"/>
    </row>
    <row r="29" spans="1:11">
      <c r="A29" s="300"/>
      <c r="B29" s="60"/>
      <c r="C29" s="87"/>
      <c r="D29" s="87"/>
      <c r="E29" s="87"/>
      <c r="F29" s="87"/>
      <c r="G29" s="87"/>
      <c r="H29" s="87"/>
      <c r="I29" s="87"/>
      <c r="J29" s="289"/>
    </row>
    <row r="30" spans="1:11">
      <c r="A30" s="301" t="s">
        <v>96</v>
      </c>
      <c r="B30" s="73">
        <v>99</v>
      </c>
      <c r="C30" s="127" t="s">
        <v>98</v>
      </c>
      <c r="D30" s="104"/>
      <c r="E30" s="87"/>
      <c r="F30" s="87"/>
      <c r="G30" s="87"/>
      <c r="H30" s="87"/>
      <c r="I30" s="87"/>
      <c r="J30" s="289"/>
    </row>
    <row r="31" spans="1:11">
      <c r="A31" s="300"/>
      <c r="B31" s="60"/>
      <c r="C31" s="87"/>
      <c r="D31" s="104"/>
      <c r="E31" s="87"/>
      <c r="F31" s="87"/>
      <c r="G31" s="87"/>
      <c r="H31" s="87"/>
      <c r="I31" s="87"/>
      <c r="J31" s="289"/>
    </row>
    <row r="32" spans="1:11">
      <c r="A32" s="300"/>
      <c r="B32" s="60"/>
      <c r="C32" s="87"/>
      <c r="D32" s="104"/>
      <c r="E32" s="87"/>
      <c r="F32" s="87"/>
      <c r="G32" s="87"/>
      <c r="H32" s="87"/>
      <c r="I32" s="87"/>
      <c r="J32" s="299"/>
      <c r="K32" s="60"/>
    </row>
    <row r="33" spans="1:11">
      <c r="A33" s="300"/>
      <c r="B33" s="60"/>
      <c r="C33" s="87"/>
      <c r="D33" s="104"/>
      <c r="E33" s="87"/>
      <c r="F33" s="87"/>
      <c r="G33" s="87"/>
      <c r="H33" s="87"/>
      <c r="I33" s="87"/>
      <c r="J33" s="299"/>
      <c r="K33" s="60"/>
    </row>
    <row r="34" spans="1:11">
      <c r="A34" s="300"/>
      <c r="B34" s="60"/>
      <c r="C34" s="87"/>
      <c r="D34" s="104"/>
      <c r="E34" s="87"/>
      <c r="F34" s="87"/>
      <c r="G34" s="87"/>
      <c r="H34" s="87"/>
      <c r="I34" s="87"/>
      <c r="J34" s="299"/>
      <c r="K34" s="60"/>
    </row>
    <row r="35" spans="1:11">
      <c r="A35" s="302" t="s">
        <v>99</v>
      </c>
      <c r="B35" s="74"/>
      <c r="C35" s="105"/>
      <c r="D35" s="105"/>
      <c r="E35" s="105"/>
      <c r="F35" s="105"/>
      <c r="G35" s="105"/>
      <c r="H35" s="105"/>
      <c r="I35" s="105"/>
      <c r="J35" s="303"/>
      <c r="K35" s="74"/>
    </row>
    <row r="36" spans="1:11">
      <c r="A36" s="294" t="s">
        <v>91</v>
      </c>
      <c r="B36" s="64"/>
      <c r="C36" s="93" t="s">
        <v>92</v>
      </c>
      <c r="D36" s="94"/>
      <c r="E36" s="94"/>
      <c r="F36" s="94"/>
      <c r="G36" s="94"/>
      <c r="H36" s="94"/>
      <c r="I36" s="95"/>
      <c r="J36" s="304"/>
      <c r="K36" s="75"/>
    </row>
    <row r="37" spans="1:11" ht="30">
      <c r="A37" s="295" t="s">
        <v>93</v>
      </c>
      <c r="B37" s="65"/>
      <c r="C37" s="96" t="s">
        <v>78</v>
      </c>
      <c r="D37" s="106" t="s">
        <v>79</v>
      </c>
      <c r="E37" s="106" t="s">
        <v>80</v>
      </c>
      <c r="F37" s="179" t="s">
        <v>109</v>
      </c>
      <c r="G37" s="106" t="s">
        <v>81</v>
      </c>
      <c r="H37" s="106" t="s">
        <v>82</v>
      </c>
      <c r="I37" s="106" t="s">
        <v>83</v>
      </c>
      <c r="J37" s="299"/>
      <c r="K37" s="60"/>
    </row>
    <row r="38" spans="1:11" ht="15.75" thickBot="1">
      <c r="A38" s="296"/>
      <c r="B38" s="66" t="s">
        <v>94</v>
      </c>
      <c r="C38" s="97">
        <v>54675</v>
      </c>
      <c r="D38" s="107">
        <v>46203</v>
      </c>
      <c r="E38" s="108">
        <v>46205</v>
      </c>
      <c r="F38" s="108"/>
      <c r="G38" s="108">
        <v>46200</v>
      </c>
      <c r="H38" s="108">
        <v>46196</v>
      </c>
      <c r="I38" s="108">
        <v>46198</v>
      </c>
      <c r="J38" s="299"/>
      <c r="K38" s="60"/>
    </row>
    <row r="39" spans="1:11">
      <c r="A39" s="293" t="s">
        <v>95</v>
      </c>
      <c r="B39" s="67">
        <v>46208</v>
      </c>
      <c r="C39" s="68">
        <v>6</v>
      </c>
      <c r="D39" s="76">
        <v>16</v>
      </c>
      <c r="E39" s="76">
        <v>19</v>
      </c>
      <c r="F39" s="180">
        <f>E39+tariefeenheden!$C$8</f>
        <v>21</v>
      </c>
      <c r="G39" s="180">
        <f>F39+tariefeenheden!$C$9</f>
        <v>26</v>
      </c>
      <c r="H39" s="109">
        <v>32</v>
      </c>
      <c r="I39" s="69">
        <v>34</v>
      </c>
      <c r="J39" s="299"/>
      <c r="K39" s="60"/>
    </row>
    <row r="40" spans="1:11">
      <c r="A40" s="297" t="s">
        <v>78</v>
      </c>
      <c r="B40" s="70">
        <v>54675</v>
      </c>
      <c r="C40" s="100"/>
      <c r="D40" s="71">
        <v>10</v>
      </c>
      <c r="E40" s="71">
        <v>13</v>
      </c>
      <c r="F40" s="181">
        <f>E40+tariefeenheden!$C$8</f>
        <v>15</v>
      </c>
      <c r="G40" s="181">
        <f>F40+tariefeenheden!$C$9</f>
        <v>20</v>
      </c>
      <c r="H40" s="110">
        <v>26</v>
      </c>
      <c r="I40" s="72">
        <v>28</v>
      </c>
      <c r="J40" s="299"/>
      <c r="K40" s="60"/>
    </row>
    <row r="41" spans="1:11">
      <c r="A41" s="293" t="s">
        <v>79</v>
      </c>
      <c r="B41" s="67">
        <v>46203</v>
      </c>
      <c r="C41" s="100"/>
      <c r="D41" s="101"/>
      <c r="E41" s="77">
        <v>3</v>
      </c>
      <c r="F41" s="181">
        <f>E41+tariefeenheden!$C$8</f>
        <v>5</v>
      </c>
      <c r="G41" s="181">
        <f>F41+tariefeenheden!$C$9</f>
        <v>10</v>
      </c>
      <c r="H41" s="110">
        <v>16</v>
      </c>
      <c r="I41" s="78">
        <v>18</v>
      </c>
      <c r="J41" s="299"/>
      <c r="K41" s="60"/>
    </row>
    <row r="42" spans="1:11">
      <c r="A42" s="293" t="s">
        <v>80</v>
      </c>
      <c r="B42" s="67">
        <v>46205</v>
      </c>
      <c r="C42" s="100"/>
      <c r="D42" s="101"/>
      <c r="E42" s="101"/>
      <c r="F42" s="181">
        <f>E42+tariefeenheden!$C$8</f>
        <v>2</v>
      </c>
      <c r="G42" s="181">
        <f>F42+tariefeenheden!$C$9</f>
        <v>7</v>
      </c>
      <c r="H42" s="110">
        <v>13</v>
      </c>
      <c r="I42" s="78">
        <v>15</v>
      </c>
      <c r="J42" s="299"/>
      <c r="K42" s="60"/>
    </row>
    <row r="43" spans="1:11">
      <c r="A43" s="298" t="s">
        <v>109</v>
      </c>
      <c r="B43" s="67"/>
      <c r="C43" s="100"/>
      <c r="D43" s="101"/>
      <c r="E43" s="101"/>
      <c r="F43" s="101"/>
      <c r="G43" s="181">
        <f>F43+tariefeenheden!$C$9</f>
        <v>5</v>
      </c>
      <c r="H43" s="181">
        <f>G43+6</f>
        <v>11</v>
      </c>
      <c r="I43" s="182">
        <f>H43+2</f>
        <v>13</v>
      </c>
      <c r="J43" s="299"/>
      <c r="K43" s="60"/>
    </row>
    <row r="44" spans="1:11">
      <c r="A44" s="293" t="s">
        <v>81</v>
      </c>
      <c r="B44" s="67">
        <v>46200</v>
      </c>
      <c r="C44" s="100"/>
      <c r="D44" s="101"/>
      <c r="E44" s="101"/>
      <c r="F44" s="101"/>
      <c r="G44" s="101"/>
      <c r="H44" s="110">
        <v>6</v>
      </c>
      <c r="I44" s="78">
        <v>8</v>
      </c>
      <c r="J44" s="289"/>
    </row>
    <row r="45" spans="1:11" ht="15.75" thickBot="1">
      <c r="A45" s="293" t="s">
        <v>82</v>
      </c>
      <c r="B45" s="67">
        <v>46196</v>
      </c>
      <c r="C45" s="102"/>
      <c r="D45" s="103"/>
      <c r="E45" s="103"/>
      <c r="F45" s="103"/>
      <c r="G45" s="103"/>
      <c r="H45" s="103"/>
      <c r="I45" s="111">
        <v>2</v>
      </c>
      <c r="J45" s="289"/>
    </row>
    <row r="46" spans="1:11">
      <c r="A46" s="290"/>
      <c r="B46" s="81"/>
      <c r="C46" s="82"/>
      <c r="D46" s="82"/>
      <c r="E46" s="82"/>
      <c r="F46" s="82"/>
      <c r="G46" s="82"/>
      <c r="H46" s="82"/>
      <c r="I46" s="82"/>
      <c r="J46" s="289"/>
    </row>
    <row r="47" spans="1:11">
      <c r="A47" s="290"/>
      <c r="B47" s="81"/>
      <c r="C47" s="82"/>
      <c r="D47" s="82"/>
      <c r="E47" s="82"/>
      <c r="F47" s="82"/>
      <c r="G47" s="82"/>
      <c r="H47" s="82"/>
      <c r="I47" s="82"/>
      <c r="J47" s="289"/>
    </row>
    <row r="48" spans="1:11">
      <c r="A48" s="290"/>
      <c r="B48" s="80"/>
      <c r="C48" s="288"/>
      <c r="D48" s="288"/>
      <c r="E48" s="288"/>
      <c r="F48" s="288"/>
      <c r="G48" s="288"/>
      <c r="H48" s="288"/>
      <c r="I48" s="288"/>
      <c r="J48" s="289"/>
    </row>
    <row r="49" spans="1:11">
      <c r="A49" s="305" t="s">
        <v>100</v>
      </c>
      <c r="B49" s="80"/>
      <c r="C49" s="288"/>
      <c r="D49" s="288"/>
      <c r="E49" s="288"/>
      <c r="F49" s="288"/>
      <c r="G49" s="288"/>
      <c r="H49" s="288"/>
      <c r="I49" s="288"/>
      <c r="J49" s="289"/>
    </row>
    <row r="50" spans="1:11">
      <c r="A50" s="306" t="s">
        <v>97</v>
      </c>
      <c r="B50" s="80"/>
      <c r="C50" s="288"/>
      <c r="D50" s="288"/>
      <c r="E50" s="288"/>
      <c r="F50" s="288"/>
      <c r="G50" s="288"/>
      <c r="H50" s="288"/>
      <c r="I50" s="288"/>
      <c r="J50" s="289"/>
    </row>
    <row r="51" spans="1:11">
      <c r="A51" s="290"/>
      <c r="B51" s="80"/>
      <c r="C51" s="288"/>
      <c r="D51" s="288"/>
      <c r="E51" s="288"/>
      <c r="F51" s="288"/>
      <c r="G51" s="288"/>
      <c r="H51" s="288"/>
      <c r="I51" s="288"/>
      <c r="J51" s="289"/>
    </row>
    <row r="52" spans="1:11">
      <c r="A52" s="290" t="s">
        <v>91</v>
      </c>
      <c r="B52" s="81"/>
      <c r="C52" s="82" t="s">
        <v>92</v>
      </c>
      <c r="D52" s="82"/>
      <c r="E52" s="82"/>
      <c r="F52" s="82"/>
      <c r="G52" s="82"/>
      <c r="H52" s="82"/>
      <c r="I52" s="82"/>
      <c r="J52" s="289"/>
    </row>
    <row r="53" spans="1:11" ht="30">
      <c r="A53" s="307" t="s">
        <v>93</v>
      </c>
      <c r="B53" s="83"/>
      <c r="C53" s="84" t="s">
        <v>142</v>
      </c>
      <c r="D53" s="85" t="str">
        <f>A57</f>
        <v>Barneveld Noord</v>
      </c>
      <c r="E53" s="85" t="str">
        <f>A58</f>
        <v>Barneveld Centrum</v>
      </c>
      <c r="F53" s="179" t="s">
        <v>109</v>
      </c>
      <c r="G53" s="85" t="str">
        <f>A60</f>
        <v>Lunteren</v>
      </c>
      <c r="H53" s="85" t="str">
        <f>A61</f>
        <v>Ede Centrum</v>
      </c>
      <c r="I53" s="85" t="s">
        <v>83</v>
      </c>
      <c r="J53" s="289"/>
    </row>
    <row r="54" spans="1:11" ht="15.75" thickBot="1">
      <c r="A54" s="293"/>
      <c r="B54" s="67" t="s">
        <v>94</v>
      </c>
      <c r="C54" s="86">
        <v>54675</v>
      </c>
      <c r="D54" s="86">
        <v>46203</v>
      </c>
      <c r="E54" s="86">
        <v>46205</v>
      </c>
      <c r="F54" s="86"/>
      <c r="G54" s="86">
        <v>46200</v>
      </c>
      <c r="H54" s="86">
        <v>46196</v>
      </c>
      <c r="I54" s="86">
        <v>46198</v>
      </c>
      <c r="J54" s="289"/>
    </row>
    <row r="55" spans="1:11">
      <c r="A55" s="293" t="s">
        <v>95</v>
      </c>
      <c r="B55" s="67">
        <v>46208</v>
      </c>
      <c r="C55" s="315">
        <f t="shared" ref="C55:I55" si="0">C22+$B$30</f>
        <v>285</v>
      </c>
      <c r="D55" s="123">
        <f t="shared" si="0"/>
        <v>440.00000000000006</v>
      </c>
      <c r="E55" s="123">
        <f t="shared" si="0"/>
        <v>498.00000000000006</v>
      </c>
      <c r="F55" s="123">
        <f t="shared" si="0"/>
        <v>536</v>
      </c>
      <c r="G55" s="319">
        <f t="shared" si="0"/>
        <v>633</v>
      </c>
      <c r="H55" s="319">
        <f t="shared" si="0"/>
        <v>749</v>
      </c>
      <c r="I55" s="318">
        <f t="shared" si="0"/>
        <v>787</v>
      </c>
      <c r="J55" s="289"/>
      <c r="K55" s="134"/>
    </row>
    <row r="56" spans="1:11">
      <c r="A56" s="293" t="s">
        <v>78</v>
      </c>
      <c r="B56" s="67">
        <v>54675</v>
      </c>
      <c r="C56" s="100"/>
      <c r="D56" s="122">
        <f>D23+$B$30</f>
        <v>324</v>
      </c>
      <c r="E56" s="122">
        <f>E23+$B$30</f>
        <v>382</v>
      </c>
      <c r="F56" s="317">
        <f t="shared" ref="F56:G56" si="1">F23+$B$30</f>
        <v>420</v>
      </c>
      <c r="G56" s="122">
        <f t="shared" si="1"/>
        <v>517</v>
      </c>
      <c r="H56" s="122">
        <f>H23+$B$30</f>
        <v>633</v>
      </c>
      <c r="I56" s="125">
        <f>I23+$B$30</f>
        <v>671</v>
      </c>
      <c r="J56" s="289"/>
    </row>
    <row r="57" spans="1:11">
      <c r="A57" s="293" t="s">
        <v>79</v>
      </c>
      <c r="B57" s="67">
        <v>46203</v>
      </c>
      <c r="C57" s="100"/>
      <c r="D57" s="101"/>
      <c r="E57" s="317">
        <f>E24+$B$30</f>
        <v>285</v>
      </c>
      <c r="F57" s="317">
        <f t="shared" ref="F57:I57" si="2">F24+$B$30</f>
        <v>285</v>
      </c>
      <c r="G57" s="122">
        <f t="shared" si="2"/>
        <v>324</v>
      </c>
      <c r="H57" s="317">
        <f t="shared" si="2"/>
        <v>440.00000000000006</v>
      </c>
      <c r="I57" s="125">
        <f t="shared" si="2"/>
        <v>478</v>
      </c>
      <c r="J57" s="289"/>
    </row>
    <row r="58" spans="1:11">
      <c r="A58" s="293" t="s">
        <v>80</v>
      </c>
      <c r="B58" s="67">
        <v>46205</v>
      </c>
      <c r="C58" s="100"/>
      <c r="D58" s="101"/>
      <c r="E58" s="101"/>
      <c r="F58" s="317">
        <f t="shared" ref="F58:I60" si="3">F25+$B$30</f>
        <v>285</v>
      </c>
      <c r="G58" s="317">
        <f t="shared" si="3"/>
        <v>285</v>
      </c>
      <c r="H58" s="122">
        <f t="shared" si="3"/>
        <v>382</v>
      </c>
      <c r="I58" s="125">
        <f t="shared" si="3"/>
        <v>420</v>
      </c>
      <c r="J58" s="289"/>
    </row>
    <row r="59" spans="1:11">
      <c r="A59" s="298" t="s">
        <v>109</v>
      </c>
      <c r="B59" s="67"/>
      <c r="C59" s="100"/>
      <c r="D59" s="101"/>
      <c r="E59" s="101"/>
      <c r="F59" s="101"/>
      <c r="G59" s="317">
        <f t="shared" si="3"/>
        <v>285</v>
      </c>
      <c r="H59" s="122">
        <f t="shared" si="3"/>
        <v>343</v>
      </c>
      <c r="I59" s="125">
        <f t="shared" si="3"/>
        <v>382</v>
      </c>
      <c r="J59" s="299"/>
      <c r="K59" s="60"/>
    </row>
    <row r="60" spans="1:11">
      <c r="A60" s="293" t="s">
        <v>81</v>
      </c>
      <c r="B60" s="67">
        <v>46200</v>
      </c>
      <c r="C60" s="100"/>
      <c r="D60" s="101"/>
      <c r="E60" s="101"/>
      <c r="F60" s="101"/>
      <c r="G60" s="101"/>
      <c r="H60" s="317">
        <f t="shared" si="3"/>
        <v>285</v>
      </c>
      <c r="I60" s="321">
        <f t="shared" ref="I60" si="4">I27+$B$30</f>
        <v>285</v>
      </c>
      <c r="J60" s="289"/>
    </row>
    <row r="61" spans="1:11" ht="15.75" thickBot="1">
      <c r="A61" s="293" t="s">
        <v>82</v>
      </c>
      <c r="B61" s="67">
        <v>46196</v>
      </c>
      <c r="C61" s="102"/>
      <c r="D61" s="103"/>
      <c r="E61" s="103"/>
      <c r="F61" s="103"/>
      <c r="G61" s="103"/>
      <c r="H61" s="103"/>
      <c r="I61" s="320">
        <f t="shared" ref="I61" si="5">I28+$B$30</f>
        <v>285</v>
      </c>
      <c r="J61" s="289"/>
    </row>
    <row r="62" spans="1:11">
      <c r="A62" s="290"/>
      <c r="B62" s="80"/>
      <c r="C62" s="288"/>
      <c r="D62" s="288"/>
      <c r="E62" s="288"/>
      <c r="F62" s="288"/>
      <c r="G62" s="288"/>
      <c r="H62" s="288"/>
      <c r="I62" s="288"/>
      <c r="J62" s="289"/>
    </row>
    <row r="63" spans="1:11">
      <c r="A63" s="305" t="s">
        <v>100</v>
      </c>
      <c r="B63" s="80"/>
      <c r="C63" s="288"/>
      <c r="D63" s="288"/>
      <c r="E63" s="288"/>
      <c r="F63" s="288"/>
      <c r="G63" s="288"/>
      <c r="H63" s="288"/>
      <c r="I63" s="288"/>
      <c r="J63" s="289"/>
    </row>
    <row r="64" spans="1:11">
      <c r="A64" s="306" t="s">
        <v>138</v>
      </c>
      <c r="B64" s="80"/>
      <c r="C64" s="288"/>
      <c r="D64" s="288"/>
      <c r="E64" s="288"/>
      <c r="F64" s="288"/>
      <c r="G64" s="288"/>
      <c r="H64" s="288"/>
      <c r="I64" s="288"/>
      <c r="J64" s="289"/>
    </row>
    <row r="65" spans="1:10">
      <c r="A65" s="290"/>
      <c r="B65" s="80"/>
      <c r="C65" s="288"/>
      <c r="D65" s="288"/>
      <c r="E65" s="288"/>
      <c r="F65" s="288"/>
      <c r="G65" s="288"/>
      <c r="H65" s="288"/>
      <c r="I65" s="288"/>
      <c r="J65" s="289"/>
    </row>
    <row r="66" spans="1:10">
      <c r="A66" s="290" t="s">
        <v>91</v>
      </c>
      <c r="B66" s="81"/>
      <c r="C66" s="82" t="s">
        <v>92</v>
      </c>
      <c r="D66" s="82"/>
      <c r="E66" s="82"/>
      <c r="F66" s="82"/>
      <c r="G66" s="82"/>
      <c r="H66" s="82"/>
      <c r="I66" s="82"/>
      <c r="J66" s="289"/>
    </row>
    <row r="67" spans="1:10" ht="30">
      <c r="A67" s="307" t="s">
        <v>93</v>
      </c>
      <c r="B67" s="83"/>
      <c r="C67" s="84" t="s">
        <v>78</v>
      </c>
      <c r="D67" s="85" t="s">
        <v>79</v>
      </c>
      <c r="E67" s="85" t="s">
        <v>80</v>
      </c>
      <c r="F67" s="179" t="s">
        <v>109</v>
      </c>
      <c r="G67" s="85" t="s">
        <v>81</v>
      </c>
      <c r="H67" s="85" t="s">
        <v>82</v>
      </c>
      <c r="I67" s="85" t="s">
        <v>83</v>
      </c>
      <c r="J67" s="289"/>
    </row>
    <row r="68" spans="1:10" ht="15.75" thickBot="1">
      <c r="A68" s="293"/>
      <c r="B68" s="67" t="s">
        <v>94</v>
      </c>
      <c r="C68" s="86">
        <v>54675</v>
      </c>
      <c r="D68" s="86">
        <v>46203</v>
      </c>
      <c r="E68" s="86">
        <v>46205</v>
      </c>
      <c r="F68" s="86"/>
      <c r="G68" s="86">
        <v>46200</v>
      </c>
      <c r="H68" s="86">
        <v>46196</v>
      </c>
      <c r="I68" s="86">
        <v>46198</v>
      </c>
      <c r="J68" s="289"/>
    </row>
    <row r="69" spans="1:10" ht="15.75" thickBot="1">
      <c r="A69" s="293" t="s">
        <v>95</v>
      </c>
      <c r="B69" s="67">
        <v>46208</v>
      </c>
      <c r="C69" s="316">
        <f>C55*1.7</f>
        <v>484.5</v>
      </c>
      <c r="D69" s="279">
        <f>ROUND(D55*1.7,2)</f>
        <v>748</v>
      </c>
      <c r="E69" s="279">
        <f t="shared" ref="E69:I69" si="6">ROUND(E55*1.7,2)</f>
        <v>846.6</v>
      </c>
      <c r="F69" s="279">
        <f t="shared" si="6"/>
        <v>911.2</v>
      </c>
      <c r="G69" s="279">
        <v>1076</v>
      </c>
      <c r="H69" s="279">
        <v>1273</v>
      </c>
      <c r="I69" s="316">
        <f t="shared" si="6"/>
        <v>1337.9</v>
      </c>
      <c r="J69" s="289"/>
    </row>
    <row r="70" spans="1:10" ht="15.75" thickBot="1">
      <c r="A70" s="293" t="s">
        <v>78</v>
      </c>
      <c r="B70" s="67">
        <v>54675</v>
      </c>
      <c r="C70" s="100"/>
      <c r="D70" s="279">
        <f>ROUND(D56*1.7,2)</f>
        <v>550.79999999999995</v>
      </c>
      <c r="E70" s="279">
        <f t="shared" ref="E70:E71" si="7">ROUND(E56*1.7,2)</f>
        <v>649.4</v>
      </c>
      <c r="F70" s="316">
        <f t="shared" ref="F70:I70" si="8">ROUND(F56*1.7,2)</f>
        <v>714</v>
      </c>
      <c r="G70" s="279">
        <v>866</v>
      </c>
      <c r="H70" s="279">
        <v>1060</v>
      </c>
      <c r="I70" s="279">
        <f t="shared" si="8"/>
        <v>1140.7</v>
      </c>
      <c r="J70" s="289"/>
    </row>
    <row r="71" spans="1:10" ht="15.75" thickBot="1">
      <c r="A71" s="293" t="s">
        <v>79</v>
      </c>
      <c r="B71" s="67">
        <v>46203</v>
      </c>
      <c r="C71" s="100"/>
      <c r="D71" s="101"/>
      <c r="E71" s="316">
        <f t="shared" si="7"/>
        <v>484.5</v>
      </c>
      <c r="F71" s="316">
        <f t="shared" ref="F71:I73" si="9">ROUND(F57*1.7,2)</f>
        <v>484.5</v>
      </c>
      <c r="G71" s="279">
        <f t="shared" si="9"/>
        <v>550.79999999999995</v>
      </c>
      <c r="H71" s="316">
        <f t="shared" si="9"/>
        <v>748</v>
      </c>
      <c r="I71" s="279">
        <f t="shared" si="9"/>
        <v>812.6</v>
      </c>
      <c r="J71" s="289"/>
    </row>
    <row r="72" spans="1:10" ht="15.75" thickBot="1">
      <c r="A72" s="293" t="s">
        <v>80</v>
      </c>
      <c r="B72" s="67">
        <v>46205</v>
      </c>
      <c r="C72" s="100"/>
      <c r="D72" s="101"/>
      <c r="E72" s="101"/>
      <c r="F72" s="316">
        <f t="shared" si="9"/>
        <v>484.5</v>
      </c>
      <c r="G72" s="316">
        <f t="shared" si="9"/>
        <v>484.5</v>
      </c>
      <c r="H72" s="279">
        <f t="shared" ref="H72:I72" si="10">ROUND(H58*1.7,2)</f>
        <v>649.4</v>
      </c>
      <c r="I72" s="279">
        <f t="shared" si="10"/>
        <v>714</v>
      </c>
      <c r="J72" s="289"/>
    </row>
    <row r="73" spans="1:10" ht="15.75" thickBot="1">
      <c r="A73" s="298" t="s">
        <v>109</v>
      </c>
      <c r="B73" s="67"/>
      <c r="C73" s="100"/>
      <c r="D73" s="101"/>
      <c r="E73" s="101"/>
      <c r="F73" s="101"/>
      <c r="G73" s="316">
        <f t="shared" si="9"/>
        <v>484.5</v>
      </c>
      <c r="H73" s="279">
        <f>ROUND(H59*1.7,2)</f>
        <v>583.1</v>
      </c>
      <c r="I73" s="279">
        <f t="shared" ref="I73" si="11">ROUND(I59*1.7,2)</f>
        <v>649.4</v>
      </c>
      <c r="J73" s="289"/>
    </row>
    <row r="74" spans="1:10" ht="15.75" thickBot="1">
      <c r="A74" s="293" t="s">
        <v>81</v>
      </c>
      <c r="B74" s="67">
        <v>46200</v>
      </c>
      <c r="C74" s="100"/>
      <c r="D74" s="101"/>
      <c r="E74" s="101"/>
      <c r="F74" s="101"/>
      <c r="G74" s="101"/>
      <c r="H74" s="316">
        <f>ROUND(H60*1.7,2)</f>
        <v>484.5</v>
      </c>
      <c r="I74" s="316">
        <f>ROUND(I60*1.7,2)</f>
        <v>484.5</v>
      </c>
      <c r="J74" s="289"/>
    </row>
    <row r="75" spans="1:10" ht="15.75" thickBot="1">
      <c r="A75" s="293" t="s">
        <v>82</v>
      </c>
      <c r="B75" s="67">
        <v>46196</v>
      </c>
      <c r="C75" s="102"/>
      <c r="D75" s="103"/>
      <c r="E75" s="101"/>
      <c r="F75" s="101"/>
      <c r="G75" s="101"/>
      <c r="H75" s="101"/>
      <c r="I75" s="316">
        <f>ROUND(I61*1.7,2)</f>
        <v>484.5</v>
      </c>
      <c r="J75" s="289"/>
    </row>
    <row r="76" spans="1:10">
      <c r="A76" s="290"/>
      <c r="B76" s="80"/>
      <c r="C76" s="288"/>
      <c r="D76" s="288"/>
      <c r="E76" s="288"/>
      <c r="F76" s="288"/>
      <c r="G76" s="288"/>
      <c r="H76" s="288"/>
      <c r="I76" s="288"/>
      <c r="J76" s="289"/>
    </row>
    <row r="77" spans="1:10" ht="15.75" thickBot="1">
      <c r="A77" s="308"/>
      <c r="B77" s="309"/>
      <c r="C77" s="310"/>
      <c r="D77" s="310"/>
      <c r="E77" s="310"/>
      <c r="F77" s="310"/>
      <c r="G77" s="310"/>
      <c r="H77" s="310"/>
      <c r="I77" s="310"/>
      <c r="J77" s="311"/>
    </row>
    <row r="78" spans="1:10" ht="15.75" thickTop="1"/>
  </sheetData>
  <phoneticPr fontId="24" type="noConversion"/>
  <pageMargins left="0.7" right="0.7" top="0.75" bottom="0.75" header="0.3" footer="0.3"/>
  <pageSetup paperSize="9" scale="74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P256"/>
  <sheetViews>
    <sheetView tabSelected="1" zoomScale="70" zoomScaleNormal="70" workbookViewId="0">
      <selection activeCell="D21" sqref="D21"/>
    </sheetView>
  </sheetViews>
  <sheetFormatPr defaultRowHeight="15"/>
  <cols>
    <col min="1" max="2" width="14.140625" style="129" customWidth="1"/>
    <col min="3" max="3" width="11.42578125" customWidth="1"/>
    <col min="4" max="4" width="13" customWidth="1"/>
    <col min="5" max="5" width="12.28515625" customWidth="1"/>
    <col min="6" max="6" width="13.85546875" customWidth="1"/>
    <col min="7" max="7" width="11.85546875" customWidth="1"/>
    <col min="8" max="8" width="10" customWidth="1"/>
    <col min="9" max="9" width="30.5703125" style="60" bestFit="1" customWidth="1"/>
    <col min="10" max="10" width="2" style="80" customWidth="1"/>
    <col min="11" max="11" width="18.7109375" customWidth="1"/>
    <col min="12" max="12" width="2.7109375" customWidth="1"/>
    <col min="13" max="14" width="13.42578125" customWidth="1"/>
  </cols>
  <sheetData>
    <row r="1" spans="1:16" ht="18">
      <c r="A1" s="128" t="s">
        <v>101</v>
      </c>
    </row>
    <row r="2" spans="1:16" ht="24.75" customHeight="1">
      <c r="A2" s="129" t="s">
        <v>102</v>
      </c>
      <c r="C2" s="313">
        <v>44197</v>
      </c>
      <c r="D2" t="s">
        <v>140</v>
      </c>
    </row>
    <row r="3" spans="1:16">
      <c r="C3" s="130"/>
      <c r="K3" s="218" t="s">
        <v>128</v>
      </c>
      <c r="L3" s="219"/>
      <c r="M3" s="219"/>
      <c r="N3" s="219"/>
    </row>
    <row r="4" spans="1:16">
      <c r="A4" s="129" t="s">
        <v>104</v>
      </c>
      <c r="C4" s="130"/>
    </row>
    <row r="5" spans="1:16" ht="15.75" thickBot="1">
      <c r="C5" s="130"/>
    </row>
    <row r="6" spans="1:16" ht="15.75" thickBot="1">
      <c r="C6" s="135" t="s">
        <v>120</v>
      </c>
      <c r="D6" s="136"/>
      <c r="E6" s="135" t="s">
        <v>121</v>
      </c>
      <c r="F6" s="136"/>
      <c r="G6" s="135" t="s">
        <v>122</v>
      </c>
      <c r="H6" s="136"/>
      <c r="I6" s="210"/>
      <c r="K6" s="220" t="s">
        <v>127</v>
      </c>
      <c r="L6" s="185"/>
      <c r="M6" s="221" t="s">
        <v>129</v>
      </c>
      <c r="N6" s="222"/>
    </row>
    <row r="7" spans="1:16" ht="15.75" thickBot="1">
      <c r="A7" s="141"/>
      <c r="B7" s="142"/>
      <c r="C7" s="176" t="s">
        <v>123</v>
      </c>
      <c r="D7" s="177" t="s">
        <v>124</v>
      </c>
      <c r="E7" s="176" t="s">
        <v>123</v>
      </c>
      <c r="F7" s="177" t="s">
        <v>124</v>
      </c>
      <c r="G7" s="176" t="s">
        <v>123</v>
      </c>
      <c r="H7" s="177" t="s">
        <v>124</v>
      </c>
      <c r="I7" s="211"/>
      <c r="K7" s="246" t="s">
        <v>132</v>
      </c>
      <c r="L7" s="200"/>
      <c r="M7" s="246" t="s">
        <v>134</v>
      </c>
      <c r="N7" s="246" t="s">
        <v>134</v>
      </c>
    </row>
    <row r="8" spans="1:16" ht="15.75" customHeight="1" thickBot="1">
      <c r="A8" s="150"/>
      <c r="B8" s="161" t="s">
        <v>105</v>
      </c>
      <c r="C8" s="314">
        <v>99</v>
      </c>
      <c r="D8" s="151">
        <f>ROUND($C$8*D9,0)</f>
        <v>168</v>
      </c>
      <c r="E8" s="157">
        <f>ROUND($C$8*E9,0)</f>
        <v>79</v>
      </c>
      <c r="F8" s="151">
        <f>ROUND($C$8*F9,0)</f>
        <v>135</v>
      </c>
      <c r="G8" s="157">
        <f>ROUND($C$8*G9,0)</f>
        <v>59</v>
      </c>
      <c r="H8" s="151">
        <f>ROUND($C$8*H9,0)</f>
        <v>101</v>
      </c>
      <c r="I8" s="212"/>
      <c r="K8" s="247" t="s">
        <v>133</v>
      </c>
      <c r="L8" s="200"/>
      <c r="M8" s="247" t="s">
        <v>131</v>
      </c>
      <c r="N8" s="247" t="s">
        <v>135</v>
      </c>
    </row>
    <row r="9" spans="1:16" ht="15.75" thickBot="1">
      <c r="A9" s="158"/>
      <c r="B9" s="162" t="s">
        <v>106</v>
      </c>
      <c r="C9" s="159">
        <v>1</v>
      </c>
      <c r="D9" s="160">
        <f>1.7</f>
        <v>1.7</v>
      </c>
      <c r="E9" s="159">
        <v>0.8</v>
      </c>
      <c r="F9" s="160">
        <f>0.8*1.7</f>
        <v>1.36</v>
      </c>
      <c r="G9" s="159">
        <f>C9*0.6</f>
        <v>0.6</v>
      </c>
      <c r="H9" s="160">
        <f>1.7*0.6</f>
        <v>1.02</v>
      </c>
      <c r="I9" s="213"/>
      <c r="K9" s="248">
        <v>0.7</v>
      </c>
      <c r="L9" s="249"/>
      <c r="M9" s="250">
        <v>1</v>
      </c>
      <c r="N9" s="250">
        <v>1</v>
      </c>
    </row>
    <row r="10" spans="1:16" ht="15.75" thickBot="1">
      <c r="L10" s="200"/>
    </row>
    <row r="11" spans="1:16" ht="15.75" thickBot="1">
      <c r="C11" s="135" t="s">
        <v>120</v>
      </c>
      <c r="D11" s="136"/>
      <c r="E11" s="135" t="s">
        <v>121</v>
      </c>
      <c r="F11" s="136"/>
      <c r="G11" s="135" t="s">
        <v>122</v>
      </c>
      <c r="H11" s="136"/>
      <c r="I11" s="210"/>
      <c r="K11" s="208" t="s">
        <v>130</v>
      </c>
      <c r="L11" s="200"/>
      <c r="M11" s="208" t="s">
        <v>120</v>
      </c>
      <c r="N11" s="208" t="s">
        <v>120</v>
      </c>
    </row>
    <row r="12" spans="1:16" ht="15.75" thickBot="1">
      <c r="A12" s="141" t="s">
        <v>125</v>
      </c>
      <c r="B12" s="142" t="s">
        <v>126</v>
      </c>
      <c r="C12" s="176" t="s">
        <v>123</v>
      </c>
      <c r="D12" s="177" t="s">
        <v>124</v>
      </c>
      <c r="E12" s="176" t="s">
        <v>123</v>
      </c>
      <c r="F12" s="177" t="s">
        <v>124</v>
      </c>
      <c r="G12" s="176" t="s">
        <v>123</v>
      </c>
      <c r="H12" s="175" t="s">
        <v>103</v>
      </c>
      <c r="I12" s="211"/>
      <c r="K12" s="209" t="s">
        <v>124</v>
      </c>
      <c r="L12" s="200"/>
      <c r="M12" s="209" t="s">
        <v>123</v>
      </c>
      <c r="N12" s="209" t="s">
        <v>124</v>
      </c>
    </row>
    <row r="13" spans="1:16" s="145" customFormat="1" ht="21" customHeight="1">
      <c r="A13" s="143">
        <v>0</v>
      </c>
      <c r="B13" s="144">
        <v>8</v>
      </c>
      <c r="C13" s="163">
        <f>'input aan NS afgerond op centen'!C15*100-C$8</f>
        <v>186</v>
      </c>
      <c r="D13" s="164">
        <f>'input aan NS afgerond op centen'!B15*100-D$8</f>
        <v>316.99999999999994</v>
      </c>
      <c r="E13" s="164">
        <f>'input aan NS afgerond op centen'!I15*100-E$8</f>
        <v>148.99999999999997</v>
      </c>
      <c r="F13" s="164">
        <f>'input aan NS afgerond op centen'!H15*100-F$8</f>
        <v>253</v>
      </c>
      <c r="G13" s="164">
        <f>'input aan NS afgerond op centen'!G15*100-G$8</f>
        <v>112</v>
      </c>
      <c r="H13" s="164">
        <f>'input aan NS afgerond op centen'!F15*100-H$8</f>
        <v>190</v>
      </c>
      <c r="I13" s="214" t="s">
        <v>77</v>
      </c>
      <c r="J13" s="216"/>
      <c r="K13" s="223">
        <f>C13*$K$9</f>
        <v>130.19999999999999</v>
      </c>
      <c r="L13" s="244"/>
      <c r="M13" s="224">
        <f>C13</f>
        <v>186</v>
      </c>
      <c r="N13" s="225">
        <f>D13</f>
        <v>316.99999999999994</v>
      </c>
      <c r="P13" s="264"/>
    </row>
    <row r="14" spans="1:16">
      <c r="A14" s="137">
        <v>9</v>
      </c>
      <c r="B14" s="138">
        <f>A14</f>
        <v>9</v>
      </c>
      <c r="C14" s="165">
        <f>'input aan NS afgerond op centen'!C16*100-C$8</f>
        <v>205</v>
      </c>
      <c r="D14" s="166">
        <f>'input aan NS afgerond op centen'!B16*100-D$8</f>
        <v>350</v>
      </c>
      <c r="E14" s="166">
        <f>'input aan NS afgerond op centen'!I16*100-E$8</f>
        <v>164.00000000000003</v>
      </c>
      <c r="F14" s="166">
        <f>'input aan NS afgerond op centen'!H16*100-F$8</f>
        <v>278.99999999999994</v>
      </c>
      <c r="G14" s="166">
        <f>'input aan NS afgerond op centen'!G16*100-G$8</f>
        <v>123</v>
      </c>
      <c r="H14" s="166">
        <f>'input aan NS afgerond op centen'!F16*100-H$8</f>
        <v>210</v>
      </c>
      <c r="I14" s="215" t="s">
        <v>141</v>
      </c>
      <c r="K14" s="226">
        <f t="shared" ref="K14:K77" si="0">C14*$K$9</f>
        <v>143.5</v>
      </c>
      <c r="L14" s="200"/>
      <c r="M14" s="227">
        <f t="shared" ref="M14:M77" si="1">C14</f>
        <v>205</v>
      </c>
      <c r="N14" s="228">
        <f t="shared" ref="N14:N77" si="2">D14</f>
        <v>350</v>
      </c>
      <c r="P14" s="264"/>
    </row>
    <row r="15" spans="1:16">
      <c r="A15" s="139">
        <v>10</v>
      </c>
      <c r="B15" s="140">
        <f t="shared" ref="B15:B78" si="3">A15</f>
        <v>10</v>
      </c>
      <c r="C15" s="167">
        <f>'input aan NS afgerond op centen'!C17*100-C$8</f>
        <v>225</v>
      </c>
      <c r="D15" s="168">
        <f>'input aan NS afgerond op centen'!B17*100-D$8</f>
        <v>382</v>
      </c>
      <c r="E15" s="168">
        <f>'input aan NS afgerond op centen'!I17*100-E$8</f>
        <v>180</v>
      </c>
      <c r="F15" s="168">
        <f>'input aan NS afgerond op centen'!H17*100-F$8</f>
        <v>305.00000000000006</v>
      </c>
      <c r="G15" s="168">
        <f>'input aan NS afgerond op centen'!G17*100-G$8</f>
        <v>135</v>
      </c>
      <c r="H15" s="168">
        <f>'input aan NS afgerond op centen'!F17*100-H$8</f>
        <v>229</v>
      </c>
      <c r="I15" s="215"/>
      <c r="K15" s="229">
        <f t="shared" si="0"/>
        <v>157.5</v>
      </c>
      <c r="L15" s="200"/>
      <c r="M15" s="230">
        <f t="shared" si="1"/>
        <v>225</v>
      </c>
      <c r="N15" s="231">
        <f t="shared" si="2"/>
        <v>382</v>
      </c>
      <c r="P15" s="264"/>
    </row>
    <row r="16" spans="1:16">
      <c r="A16" s="139">
        <v>11</v>
      </c>
      <c r="B16" s="140">
        <f t="shared" si="3"/>
        <v>11</v>
      </c>
      <c r="C16" s="167">
        <f>'input aan NS afgerond op centen'!C18*100-C$8</f>
        <v>244</v>
      </c>
      <c r="D16" s="168">
        <f>'input aan NS afgerond op centen'!B18*100-D$8</f>
        <v>415</v>
      </c>
      <c r="E16" s="168">
        <f>'input aan NS afgerond op centen'!I18*100-E$8</f>
        <v>195</v>
      </c>
      <c r="F16" s="168">
        <f>'input aan NS afgerond op centen'!H18*100-F$8</f>
        <v>331</v>
      </c>
      <c r="G16" s="168">
        <f>'input aan NS afgerond op centen'!G18*100-G$8</f>
        <v>147</v>
      </c>
      <c r="H16" s="168">
        <f>'input aan NS afgerond op centen'!F18*100-H$8</f>
        <v>249</v>
      </c>
      <c r="I16" s="215"/>
      <c r="K16" s="229">
        <f t="shared" si="0"/>
        <v>170.79999999999998</v>
      </c>
      <c r="L16" s="200"/>
      <c r="M16" s="230">
        <f t="shared" si="1"/>
        <v>244</v>
      </c>
      <c r="N16" s="231">
        <f t="shared" si="2"/>
        <v>415</v>
      </c>
      <c r="P16" s="264"/>
    </row>
    <row r="17" spans="1:16">
      <c r="A17" s="139">
        <v>12</v>
      </c>
      <c r="B17" s="140">
        <f t="shared" si="3"/>
        <v>12</v>
      </c>
      <c r="C17" s="167">
        <f>'input aan NS afgerond op centen'!C19*100-C$8</f>
        <v>263</v>
      </c>
      <c r="D17" s="168">
        <f>'input aan NS afgerond op centen'!B19*100-D$8</f>
        <v>448</v>
      </c>
      <c r="E17" s="168">
        <f>'input aan NS afgerond op centen'!I19*100-E$8</f>
        <v>211</v>
      </c>
      <c r="F17" s="168">
        <f>'input aan NS afgerond op centen'!H19*100-F$8</f>
        <v>358</v>
      </c>
      <c r="G17" s="168">
        <f>'input aan NS afgerond op centen'!G19*100-G$8</f>
        <v>158</v>
      </c>
      <c r="H17" s="168">
        <f>'input aan NS afgerond op centen'!F19*100-H$8</f>
        <v>269</v>
      </c>
      <c r="I17" s="215"/>
      <c r="K17" s="229">
        <f t="shared" si="0"/>
        <v>184.1</v>
      </c>
      <c r="L17" s="200"/>
      <c r="M17" s="230">
        <f t="shared" si="1"/>
        <v>263</v>
      </c>
      <c r="N17" s="231">
        <f t="shared" si="2"/>
        <v>448</v>
      </c>
      <c r="P17" s="264"/>
    </row>
    <row r="18" spans="1:16">
      <c r="A18" s="139">
        <v>13</v>
      </c>
      <c r="B18" s="140">
        <f t="shared" si="3"/>
        <v>13</v>
      </c>
      <c r="C18" s="167">
        <f>'input aan NS afgerond op centen'!C20*100-C$8</f>
        <v>283</v>
      </c>
      <c r="D18" s="168">
        <f>'input aan NS afgerond op centen'!B20*100-D$8</f>
        <v>481</v>
      </c>
      <c r="E18" s="168">
        <f>'input aan NS afgerond op centen'!I20*100-E$8</f>
        <v>227</v>
      </c>
      <c r="F18" s="168">
        <f>'input aan NS afgerond op centen'!H20*100-F$8</f>
        <v>384</v>
      </c>
      <c r="G18" s="168">
        <f>'input aan NS afgerond op centen'!G20*100-G$8</f>
        <v>170</v>
      </c>
      <c r="H18" s="168">
        <f>'input aan NS afgerond op centen'!F20*100-H$8</f>
        <v>288</v>
      </c>
      <c r="I18" s="215"/>
      <c r="K18" s="229">
        <f t="shared" si="0"/>
        <v>198.1</v>
      </c>
      <c r="L18" s="200"/>
      <c r="M18" s="230">
        <f t="shared" si="1"/>
        <v>283</v>
      </c>
      <c r="N18" s="231">
        <f t="shared" si="2"/>
        <v>481</v>
      </c>
      <c r="P18" s="264"/>
    </row>
    <row r="19" spans="1:16">
      <c r="A19" s="139">
        <v>14</v>
      </c>
      <c r="B19" s="140">
        <f t="shared" si="3"/>
        <v>14</v>
      </c>
      <c r="C19" s="167">
        <f>'input aan NS afgerond op centen'!C21*100-C$8</f>
        <v>302</v>
      </c>
      <c r="D19" s="168">
        <f>'input aan NS afgerond op centen'!B21*100-D$8</f>
        <v>514</v>
      </c>
      <c r="E19" s="168">
        <f>'input aan NS afgerond op centen'!I21*100-E$8</f>
        <v>242</v>
      </c>
      <c r="F19" s="168">
        <f>'input aan NS afgerond op centen'!H21*100-F$8</f>
        <v>411</v>
      </c>
      <c r="G19" s="168">
        <f>'input aan NS afgerond op centen'!G21*100-G$8</f>
        <v>182</v>
      </c>
      <c r="H19" s="168">
        <f>'input aan NS afgerond op centen'!F21*100-H$8</f>
        <v>308</v>
      </c>
      <c r="I19" s="215"/>
      <c r="K19" s="229">
        <f t="shared" si="0"/>
        <v>211.39999999999998</v>
      </c>
      <c r="L19" s="200"/>
      <c r="M19" s="230">
        <f t="shared" si="1"/>
        <v>302</v>
      </c>
      <c r="N19" s="231">
        <f t="shared" si="2"/>
        <v>514</v>
      </c>
      <c r="P19" s="264"/>
    </row>
    <row r="20" spans="1:16">
      <c r="A20" s="139">
        <v>15</v>
      </c>
      <c r="B20" s="140">
        <f t="shared" si="3"/>
        <v>15</v>
      </c>
      <c r="C20" s="167">
        <f>'input aan NS afgerond op centen'!C22*100-C$8</f>
        <v>321</v>
      </c>
      <c r="D20" s="168">
        <f>'input aan NS afgerond op centen'!B22*100-D$8</f>
        <v>546</v>
      </c>
      <c r="E20" s="168">
        <f>'input aan NS afgerond op centen'!I22*100-E$8</f>
        <v>257</v>
      </c>
      <c r="F20" s="168">
        <f>'input aan NS afgerond op centen'!H22*100-F$8</f>
        <v>436</v>
      </c>
      <c r="G20" s="168">
        <f>'input aan NS afgerond op centen'!G22*100-G$8</f>
        <v>193</v>
      </c>
      <c r="H20" s="168">
        <f>'input aan NS afgerond op centen'!F22*100-H$8</f>
        <v>327</v>
      </c>
      <c r="I20" s="215"/>
      <c r="K20" s="229">
        <f t="shared" si="0"/>
        <v>224.7</v>
      </c>
      <c r="L20" s="200"/>
      <c r="M20" s="230">
        <f t="shared" si="1"/>
        <v>321</v>
      </c>
      <c r="N20" s="231">
        <f t="shared" si="2"/>
        <v>546</v>
      </c>
      <c r="P20" s="264"/>
    </row>
    <row r="21" spans="1:16">
      <c r="A21" s="139">
        <v>16</v>
      </c>
      <c r="B21" s="140">
        <f t="shared" si="3"/>
        <v>16</v>
      </c>
      <c r="C21" s="167">
        <f>'input aan NS afgerond op centen'!C23*100-C$8</f>
        <v>341.00000000000006</v>
      </c>
      <c r="D21" s="168">
        <f>'input aan NS afgerond op centen'!B23*100-D$8</f>
        <v>579</v>
      </c>
      <c r="E21" s="168">
        <f>'input aan NS afgerond op centen'!I23*100-E$8</f>
        <v>273</v>
      </c>
      <c r="F21" s="168">
        <f>'input aan NS afgerond op centen'!H23*100-F$8</f>
        <v>463</v>
      </c>
      <c r="G21" s="168">
        <f>'input aan NS afgerond op centen'!G23*100-G$8</f>
        <v>205</v>
      </c>
      <c r="H21" s="168">
        <f>'input aan NS afgerond op centen'!F23*100-H$8</f>
        <v>347.00000000000006</v>
      </c>
      <c r="I21" s="215"/>
      <c r="K21" s="229">
        <f t="shared" si="0"/>
        <v>238.70000000000002</v>
      </c>
      <c r="L21" s="200"/>
      <c r="M21" s="230">
        <f t="shared" si="1"/>
        <v>341.00000000000006</v>
      </c>
      <c r="N21" s="231">
        <f t="shared" si="2"/>
        <v>579</v>
      </c>
      <c r="P21" s="264"/>
    </row>
    <row r="22" spans="1:16">
      <c r="A22" s="139">
        <v>17</v>
      </c>
      <c r="B22" s="140">
        <f t="shared" si="3"/>
        <v>17</v>
      </c>
      <c r="C22" s="167">
        <f>'input aan NS afgerond op centen'!C24*100-C$8</f>
        <v>360</v>
      </c>
      <c r="D22" s="168">
        <f>'input aan NS afgerond op centen'!B24*100-D$8</f>
        <v>612</v>
      </c>
      <c r="E22" s="168">
        <f>'input aan NS afgerond op centen'!I24*100-E$8</f>
        <v>288</v>
      </c>
      <c r="F22" s="168">
        <f>'input aan NS afgerond op centen'!H24*100-F$8</f>
        <v>489</v>
      </c>
      <c r="G22" s="168">
        <f>'input aan NS afgerond op centen'!G24*100-G$8</f>
        <v>216</v>
      </c>
      <c r="H22" s="168">
        <f>'input aan NS afgerond op centen'!F24*100-H$8</f>
        <v>367</v>
      </c>
      <c r="I22" s="215"/>
      <c r="K22" s="229">
        <f t="shared" si="0"/>
        <v>251.99999999999997</v>
      </c>
      <c r="L22" s="200"/>
      <c r="M22" s="230">
        <f t="shared" si="1"/>
        <v>360</v>
      </c>
      <c r="N22" s="231">
        <f t="shared" si="2"/>
        <v>612</v>
      </c>
      <c r="P22" s="264"/>
    </row>
    <row r="23" spans="1:16">
      <c r="A23" s="139">
        <v>18</v>
      </c>
      <c r="B23" s="140">
        <f t="shared" si="3"/>
        <v>18</v>
      </c>
      <c r="C23" s="167">
        <f>'input aan NS afgerond op centen'!C25*100-C$8</f>
        <v>379</v>
      </c>
      <c r="D23" s="168">
        <f>'input aan NS afgerond op centen'!B25*100-D$8</f>
        <v>645.00000000000011</v>
      </c>
      <c r="E23" s="168">
        <f>'input aan NS afgerond op centen'!I25*100-E$8</f>
        <v>303</v>
      </c>
      <c r="F23" s="168">
        <f>'input aan NS afgerond op centen'!H25*100-F$8</f>
        <v>515</v>
      </c>
      <c r="G23" s="168">
        <f>'input aan NS afgerond op centen'!G25*100-G$8</f>
        <v>228</v>
      </c>
      <c r="H23" s="168">
        <f>'input aan NS afgerond op centen'!F25*100-H$8</f>
        <v>387</v>
      </c>
      <c r="I23" s="215"/>
      <c r="K23" s="229">
        <f t="shared" si="0"/>
        <v>265.3</v>
      </c>
      <c r="L23" s="200"/>
      <c r="M23" s="230">
        <f t="shared" si="1"/>
        <v>379</v>
      </c>
      <c r="N23" s="231">
        <f t="shared" si="2"/>
        <v>645.00000000000011</v>
      </c>
      <c r="P23" s="264"/>
    </row>
    <row r="24" spans="1:16">
      <c r="A24" s="270">
        <v>19</v>
      </c>
      <c r="B24" s="271">
        <f t="shared" si="3"/>
        <v>19</v>
      </c>
      <c r="C24" s="272">
        <f>'input aan NS afgerond op centen'!C26*100-C$8</f>
        <v>399.00000000000006</v>
      </c>
      <c r="D24" s="273">
        <f>'input aan NS afgerond op centen'!B26*100-D$8</f>
        <v>678.00000000000011</v>
      </c>
      <c r="E24" s="273">
        <f>'input aan NS afgerond op centen'!I26*100-E$8</f>
        <v>319</v>
      </c>
      <c r="F24" s="273">
        <f>'input aan NS afgerond op centen'!H26*100-F$8</f>
        <v>542</v>
      </c>
      <c r="G24" s="273">
        <f>'input aan NS afgerond op centen'!G26*100-G$8</f>
        <v>240</v>
      </c>
      <c r="H24" s="273">
        <f>'input aan NS afgerond op centen'!F26*100-H$8</f>
        <v>407</v>
      </c>
      <c r="I24" s="215" t="s">
        <v>137</v>
      </c>
      <c r="K24" s="229">
        <f t="shared" si="0"/>
        <v>279.3</v>
      </c>
      <c r="L24" s="200"/>
      <c r="M24" s="230">
        <f t="shared" si="1"/>
        <v>399.00000000000006</v>
      </c>
      <c r="N24" s="231">
        <f t="shared" si="2"/>
        <v>678.00000000000011</v>
      </c>
      <c r="P24" s="264"/>
    </row>
    <row r="25" spans="1:16">
      <c r="A25" s="139">
        <v>20</v>
      </c>
      <c r="B25" s="140">
        <f t="shared" si="3"/>
        <v>20</v>
      </c>
      <c r="C25" s="167">
        <f>'input aan NS afgerond op centen'!C27*100-C$8</f>
        <v>418</v>
      </c>
      <c r="D25" s="168">
        <f>'input aan NS afgerond op centen'!B27*100-D$8</f>
        <v>710.99999999999989</v>
      </c>
      <c r="E25" s="168">
        <f>'input aan NS afgerond op centen'!I27*100-E$8</f>
        <v>334.99999999999994</v>
      </c>
      <c r="F25" s="168">
        <f>'input aan NS afgerond op centen'!H27*100-F$8</f>
        <v>568</v>
      </c>
      <c r="G25" s="168">
        <f>'input aan NS afgerond op centen'!G27*100-G$8</f>
        <v>251</v>
      </c>
      <c r="H25" s="168">
        <f>'input aan NS afgerond op centen'!F27*100-H$8</f>
        <v>426</v>
      </c>
      <c r="I25" s="215"/>
      <c r="K25" s="229">
        <f t="shared" si="0"/>
        <v>292.59999999999997</v>
      </c>
      <c r="L25" s="200"/>
      <c r="M25" s="230">
        <f t="shared" si="1"/>
        <v>418</v>
      </c>
      <c r="N25" s="231">
        <f t="shared" si="2"/>
        <v>710.99999999999989</v>
      </c>
      <c r="P25" s="264"/>
    </row>
    <row r="26" spans="1:16">
      <c r="A26" s="139">
        <v>21</v>
      </c>
      <c r="B26" s="140">
        <f t="shared" si="3"/>
        <v>21</v>
      </c>
      <c r="C26" s="167">
        <f>'input aan NS afgerond op centen'!C28*100-C$8</f>
        <v>437</v>
      </c>
      <c r="D26" s="168">
        <f>'input aan NS afgerond op centen'!B28*100-D$8</f>
        <v>743</v>
      </c>
      <c r="E26" s="168">
        <f>'input aan NS afgerond op centen'!I28*100-E$8</f>
        <v>350</v>
      </c>
      <c r="F26" s="168">
        <f>'input aan NS afgerond op centen'!H28*100-F$8</f>
        <v>594</v>
      </c>
      <c r="G26" s="168">
        <f>'input aan NS afgerond op centen'!G28*100-G$8</f>
        <v>263</v>
      </c>
      <c r="H26" s="168">
        <f>'input aan NS afgerond op centen'!F28*100-H$8</f>
        <v>446</v>
      </c>
      <c r="I26" s="215"/>
      <c r="K26" s="229">
        <f t="shared" si="0"/>
        <v>305.89999999999998</v>
      </c>
      <c r="L26" s="200"/>
      <c r="M26" s="230">
        <f t="shared" si="1"/>
        <v>437</v>
      </c>
      <c r="N26" s="231">
        <f t="shared" si="2"/>
        <v>743</v>
      </c>
      <c r="P26" s="264"/>
    </row>
    <row r="27" spans="1:16">
      <c r="A27" s="139">
        <v>22</v>
      </c>
      <c r="B27" s="140">
        <f t="shared" si="3"/>
        <v>22</v>
      </c>
      <c r="C27" s="167">
        <f>'input aan NS afgerond op centen'!C29*100-C$8</f>
        <v>456</v>
      </c>
      <c r="D27" s="168">
        <f>'input aan NS afgerond op centen'!B29*100-D$8</f>
        <v>776</v>
      </c>
      <c r="E27" s="168">
        <f>'input aan NS afgerond op centen'!I29*100-E$8</f>
        <v>365.00000000000006</v>
      </c>
      <c r="F27" s="168">
        <f>'input aan NS afgerond op centen'!H29*100-F$8</f>
        <v>620</v>
      </c>
      <c r="G27" s="168">
        <f>'input aan NS afgerond op centen'!G29*100-G$8</f>
        <v>274</v>
      </c>
      <c r="H27" s="168">
        <f>'input aan NS afgerond op centen'!F29*100-H$8</f>
        <v>465</v>
      </c>
      <c r="I27" s="215"/>
      <c r="K27" s="229">
        <f t="shared" si="0"/>
        <v>319.2</v>
      </c>
      <c r="L27" s="200"/>
      <c r="M27" s="230">
        <f t="shared" si="1"/>
        <v>456</v>
      </c>
      <c r="N27" s="231">
        <f t="shared" si="2"/>
        <v>776</v>
      </c>
      <c r="P27" s="264"/>
    </row>
    <row r="28" spans="1:16">
      <c r="A28" s="139">
        <v>23</v>
      </c>
      <c r="B28" s="140">
        <f t="shared" si="3"/>
        <v>23</v>
      </c>
      <c r="C28" s="167">
        <f>'input aan NS afgerond op centen'!C30*100-C$8</f>
        <v>476</v>
      </c>
      <c r="D28" s="168">
        <f>'input aan NS afgerond op centen'!B30*100-D$8</f>
        <v>809</v>
      </c>
      <c r="E28" s="168">
        <f>'input aan NS afgerond op centen'!I30*100-E$8</f>
        <v>380.99999999999994</v>
      </c>
      <c r="F28" s="168">
        <f>'input aan NS afgerond op centen'!H30*100-F$8</f>
        <v>647</v>
      </c>
      <c r="G28" s="168">
        <f>'input aan NS afgerond op centen'!G30*100-G$8</f>
        <v>286</v>
      </c>
      <c r="H28" s="168">
        <f>'input aan NS afgerond op centen'!F30*100-H$8</f>
        <v>485</v>
      </c>
      <c r="I28" s="215"/>
      <c r="K28" s="229">
        <f t="shared" si="0"/>
        <v>333.2</v>
      </c>
      <c r="L28" s="200"/>
      <c r="M28" s="230">
        <f t="shared" si="1"/>
        <v>476</v>
      </c>
      <c r="N28" s="231">
        <f t="shared" si="2"/>
        <v>809</v>
      </c>
      <c r="P28" s="264"/>
    </row>
    <row r="29" spans="1:16">
      <c r="A29" s="139">
        <v>24</v>
      </c>
      <c r="B29" s="140">
        <f t="shared" si="3"/>
        <v>24</v>
      </c>
      <c r="C29" s="167">
        <f>'input aan NS afgerond op centen'!C31*100-C$8</f>
        <v>495</v>
      </c>
      <c r="D29" s="168">
        <f>'input aan NS afgerond op centen'!B31*100-D$8</f>
        <v>842</v>
      </c>
      <c r="E29" s="168">
        <f>'input aan NS afgerond op centen'!I31*100-E$8</f>
        <v>396</v>
      </c>
      <c r="F29" s="168">
        <f>'input aan NS afgerond op centen'!H31*100-F$8</f>
        <v>673</v>
      </c>
      <c r="G29" s="168">
        <f>'input aan NS afgerond op centen'!G31*100-G$8</f>
        <v>297</v>
      </c>
      <c r="H29" s="168">
        <f>'input aan NS afgerond op centen'!F31*100-H$8</f>
        <v>505</v>
      </c>
      <c r="I29" s="215"/>
      <c r="K29" s="229">
        <f t="shared" si="0"/>
        <v>346.5</v>
      </c>
      <c r="L29" s="200"/>
      <c r="M29" s="230">
        <f t="shared" si="1"/>
        <v>495</v>
      </c>
      <c r="N29" s="231">
        <f t="shared" si="2"/>
        <v>842</v>
      </c>
      <c r="P29" s="264"/>
    </row>
    <row r="30" spans="1:16">
      <c r="A30" s="139">
        <v>25</v>
      </c>
      <c r="B30" s="140">
        <f t="shared" si="3"/>
        <v>25</v>
      </c>
      <c r="C30" s="167">
        <f>'input aan NS afgerond op centen'!C32*100-C$8</f>
        <v>514</v>
      </c>
      <c r="D30" s="168">
        <f>'input aan NS afgerond op centen'!B32*100-D$8</f>
        <v>875</v>
      </c>
      <c r="E30" s="168">
        <f>'input aan NS afgerond op centen'!I32*100-E$8</f>
        <v>411.00000000000006</v>
      </c>
      <c r="F30" s="168">
        <f>'input aan NS afgerond op centen'!H32*100-F$8</f>
        <v>699</v>
      </c>
      <c r="G30" s="168">
        <f>'input aan NS afgerond op centen'!G32*100-G$8</f>
        <v>309</v>
      </c>
      <c r="H30" s="168">
        <f>'input aan NS afgerond op centen'!F32*100-H$8</f>
        <v>525</v>
      </c>
      <c r="I30" s="215"/>
      <c r="K30" s="229">
        <f t="shared" si="0"/>
        <v>359.79999999999995</v>
      </c>
      <c r="L30" s="200"/>
      <c r="M30" s="230">
        <f t="shared" si="1"/>
        <v>514</v>
      </c>
      <c r="N30" s="231">
        <f t="shared" si="2"/>
        <v>875</v>
      </c>
      <c r="P30" s="264"/>
    </row>
    <row r="31" spans="1:16">
      <c r="A31" s="139">
        <v>26</v>
      </c>
      <c r="B31" s="140">
        <f t="shared" si="3"/>
        <v>26</v>
      </c>
      <c r="C31" s="167">
        <f>'input aan NS afgerond op centen'!C33*100-C$8</f>
        <v>534</v>
      </c>
      <c r="D31" s="168">
        <f>'input aan NS afgerond op centen'!B33*100-D$8</f>
        <v>908</v>
      </c>
      <c r="E31" s="168">
        <f>'input aan NS afgerond op centen'!I33*100-E$8</f>
        <v>426.99999999999994</v>
      </c>
      <c r="F31" s="168">
        <f>'input aan NS afgerond op centen'!H33*100-F$8</f>
        <v>726</v>
      </c>
      <c r="G31" s="168">
        <f>'input aan NS afgerond op centen'!G33*100-G$8</f>
        <v>321</v>
      </c>
      <c r="H31" s="168">
        <f>'input aan NS afgerond op centen'!F33*100-H$8</f>
        <v>545</v>
      </c>
      <c r="I31" s="215"/>
      <c r="K31" s="229">
        <f t="shared" si="0"/>
        <v>373.79999999999995</v>
      </c>
      <c r="L31" s="200"/>
      <c r="M31" s="230">
        <f t="shared" si="1"/>
        <v>534</v>
      </c>
      <c r="N31" s="231">
        <f t="shared" si="2"/>
        <v>908</v>
      </c>
      <c r="P31" s="264"/>
    </row>
    <row r="32" spans="1:16">
      <c r="A32" s="139">
        <v>27</v>
      </c>
      <c r="B32" s="140">
        <f t="shared" si="3"/>
        <v>27</v>
      </c>
      <c r="C32" s="167">
        <f>'input aan NS afgerond op centen'!C34*100-C$8</f>
        <v>553</v>
      </c>
      <c r="D32" s="168">
        <f>'input aan NS afgerond op centen'!B34*100-D$8</f>
        <v>940</v>
      </c>
      <c r="E32" s="168">
        <f>'input aan NS afgerond op centen'!I34*100-E$8</f>
        <v>443</v>
      </c>
      <c r="F32" s="168">
        <f>'input aan NS afgerond op centen'!H34*100-F$8</f>
        <v>751</v>
      </c>
      <c r="G32" s="168">
        <f>'input aan NS afgerond op centen'!G34*100-G$8</f>
        <v>332</v>
      </c>
      <c r="H32" s="168">
        <f>'input aan NS afgerond op centen'!F34*100-H$8</f>
        <v>564</v>
      </c>
      <c r="I32" s="215"/>
      <c r="K32" s="229">
        <f t="shared" si="0"/>
        <v>387.09999999999997</v>
      </c>
      <c r="L32" s="200"/>
      <c r="M32" s="230">
        <f t="shared" si="1"/>
        <v>553</v>
      </c>
      <c r="N32" s="231">
        <f t="shared" si="2"/>
        <v>940</v>
      </c>
      <c r="P32" s="264"/>
    </row>
    <row r="33" spans="1:16">
      <c r="A33" s="139">
        <v>28</v>
      </c>
      <c r="B33" s="140">
        <f t="shared" si="3"/>
        <v>28</v>
      </c>
      <c r="C33" s="167">
        <f>'input aan NS afgerond op centen'!C35*100-C$8</f>
        <v>572</v>
      </c>
      <c r="D33" s="168">
        <f>'input aan NS afgerond op centen'!B35*100-D$8</f>
        <v>973</v>
      </c>
      <c r="E33" s="168">
        <f>'input aan NS afgerond op centen'!I35*100-E$8</f>
        <v>458</v>
      </c>
      <c r="F33" s="168">
        <f>'input aan NS afgerond op centen'!H35*100-F$8</f>
        <v>778.00000000000011</v>
      </c>
      <c r="G33" s="168">
        <f>'input aan NS afgerond op centen'!G35*100-G$8</f>
        <v>344</v>
      </c>
      <c r="H33" s="168">
        <f>'input aan NS afgerond op centen'!F35*100-H$8</f>
        <v>584</v>
      </c>
      <c r="I33" s="215"/>
      <c r="K33" s="229">
        <f t="shared" si="0"/>
        <v>400.4</v>
      </c>
      <c r="L33" s="200"/>
      <c r="M33" s="230">
        <f t="shared" si="1"/>
        <v>572</v>
      </c>
      <c r="N33" s="231">
        <f t="shared" si="2"/>
        <v>973</v>
      </c>
      <c r="P33" s="264"/>
    </row>
    <row r="34" spans="1:16">
      <c r="A34" s="139">
        <v>29</v>
      </c>
      <c r="B34" s="140">
        <f t="shared" si="3"/>
        <v>29</v>
      </c>
      <c r="C34" s="167">
        <f>'input aan NS afgerond op centen'!C36*100-C$8</f>
        <v>592</v>
      </c>
      <c r="D34" s="168">
        <f>'input aan NS afgerond op centen'!B36*100-D$8</f>
        <v>1006</v>
      </c>
      <c r="E34" s="168">
        <f>'input aan NS afgerond op centen'!I36*100-E$8</f>
        <v>474</v>
      </c>
      <c r="F34" s="168">
        <f>'input aan NS afgerond op centen'!H36*100-F$8</f>
        <v>804</v>
      </c>
      <c r="G34" s="168">
        <f>'input aan NS afgerond op centen'!G36*100-G$8</f>
        <v>356.00000000000006</v>
      </c>
      <c r="H34" s="168">
        <f>'input aan NS afgerond op centen'!F36*100-H$8</f>
        <v>603</v>
      </c>
      <c r="I34" s="215"/>
      <c r="K34" s="229">
        <f t="shared" si="0"/>
        <v>414.4</v>
      </c>
      <c r="L34" s="200"/>
      <c r="M34" s="230">
        <f t="shared" si="1"/>
        <v>592</v>
      </c>
      <c r="N34" s="231">
        <f t="shared" si="2"/>
        <v>1006</v>
      </c>
      <c r="P34" s="264"/>
    </row>
    <row r="35" spans="1:16">
      <c r="A35" s="139">
        <v>30</v>
      </c>
      <c r="B35" s="140">
        <f t="shared" si="3"/>
        <v>30</v>
      </c>
      <c r="C35" s="167">
        <f>'input aan NS afgerond op centen'!C37*100-C$8</f>
        <v>611</v>
      </c>
      <c r="D35" s="168">
        <f>'input aan NS afgerond op centen'!B37*100-D$8</f>
        <v>1039</v>
      </c>
      <c r="E35" s="168">
        <f>'input aan NS afgerond op centen'!I37*100-E$8</f>
        <v>489</v>
      </c>
      <c r="F35" s="168">
        <f>'input aan NS afgerond op centen'!H37*100-F$8</f>
        <v>831</v>
      </c>
      <c r="G35" s="168">
        <f>'input aan NS afgerond op centen'!G37*100-G$8</f>
        <v>367</v>
      </c>
      <c r="H35" s="168">
        <f>'input aan NS afgerond op centen'!F37*100-H$8</f>
        <v>623</v>
      </c>
      <c r="I35" s="215"/>
      <c r="K35" s="229">
        <f t="shared" si="0"/>
        <v>427.7</v>
      </c>
      <c r="L35" s="200"/>
      <c r="M35" s="230">
        <f t="shared" si="1"/>
        <v>611</v>
      </c>
      <c r="N35" s="231">
        <f t="shared" si="2"/>
        <v>1039</v>
      </c>
      <c r="P35" s="264"/>
    </row>
    <row r="36" spans="1:16">
      <c r="A36" s="139">
        <v>31</v>
      </c>
      <c r="B36" s="140">
        <f t="shared" si="3"/>
        <v>31</v>
      </c>
      <c r="C36" s="167">
        <f>'input aan NS afgerond op centen'!C38*100-C$8</f>
        <v>630</v>
      </c>
      <c r="D36" s="168">
        <f>'input aan NS afgerond op centen'!B38*100-D$8</f>
        <v>1072</v>
      </c>
      <c r="E36" s="168">
        <f>'input aan NS afgerond op centen'!I38*100-E$8</f>
        <v>504</v>
      </c>
      <c r="F36" s="168">
        <f>'input aan NS afgerond op centen'!H38*100-F$8</f>
        <v>857</v>
      </c>
      <c r="G36" s="168">
        <f>'input aan NS afgerond op centen'!G38*100-G$8</f>
        <v>378</v>
      </c>
      <c r="H36" s="168">
        <f>'input aan NS afgerond op centen'!F38*100-H$8</f>
        <v>643</v>
      </c>
      <c r="I36" s="215"/>
      <c r="K36" s="229">
        <f t="shared" si="0"/>
        <v>441</v>
      </c>
      <c r="L36" s="200"/>
      <c r="M36" s="230">
        <f t="shared" si="1"/>
        <v>630</v>
      </c>
      <c r="N36" s="231">
        <f t="shared" si="2"/>
        <v>1072</v>
      </c>
      <c r="P36" s="264"/>
    </row>
    <row r="37" spans="1:16">
      <c r="A37" s="139">
        <v>32</v>
      </c>
      <c r="B37" s="140">
        <f t="shared" si="3"/>
        <v>32</v>
      </c>
      <c r="C37" s="167">
        <f>'input aan NS afgerond op centen'!C39*100-C$8</f>
        <v>650</v>
      </c>
      <c r="D37" s="168">
        <f>'input aan NS afgerond op centen'!B39*100-D$8</f>
        <v>1105</v>
      </c>
      <c r="E37" s="168">
        <f>'input aan NS afgerond op centen'!I39*100-E$8</f>
        <v>520</v>
      </c>
      <c r="F37" s="168">
        <f>'input aan NS afgerond op centen'!H39*100-F$8</f>
        <v>883</v>
      </c>
      <c r="G37" s="168">
        <f>'input aan NS afgerond op centen'!G39*100-G$8</f>
        <v>390</v>
      </c>
      <c r="H37" s="168">
        <f>'input aan NS afgerond op centen'!F39*100-H$8</f>
        <v>663</v>
      </c>
      <c r="I37" s="215"/>
      <c r="K37" s="229">
        <f t="shared" si="0"/>
        <v>454.99999999999994</v>
      </c>
      <c r="L37" s="200"/>
      <c r="M37" s="230">
        <f t="shared" si="1"/>
        <v>650</v>
      </c>
      <c r="N37" s="231">
        <f t="shared" si="2"/>
        <v>1105</v>
      </c>
      <c r="P37" s="264"/>
    </row>
    <row r="38" spans="1:16">
      <c r="A38" s="139">
        <v>33</v>
      </c>
      <c r="B38" s="140">
        <f t="shared" si="3"/>
        <v>33</v>
      </c>
      <c r="C38" s="167">
        <f>'input aan NS afgerond op centen'!C40*100-C$8</f>
        <v>669</v>
      </c>
      <c r="D38" s="168">
        <f>'input aan NS afgerond op centen'!B40*100-D$8</f>
        <v>1137</v>
      </c>
      <c r="E38" s="168">
        <f>'input aan NS afgerond op centen'!I40*100-E$8</f>
        <v>535</v>
      </c>
      <c r="F38" s="168">
        <f>'input aan NS afgerond op centen'!H40*100-F$8</f>
        <v>909</v>
      </c>
      <c r="G38" s="168">
        <f>'input aan NS afgerond op centen'!G40*100-G$8</f>
        <v>402.00000000000006</v>
      </c>
      <c r="H38" s="168">
        <f>'input aan NS afgerond op centen'!F40*100-H$8</f>
        <v>682</v>
      </c>
      <c r="I38" s="215"/>
      <c r="K38" s="229">
        <f t="shared" si="0"/>
        <v>468.29999999999995</v>
      </c>
      <c r="L38" s="200"/>
      <c r="M38" s="230">
        <f t="shared" si="1"/>
        <v>669</v>
      </c>
      <c r="N38" s="231">
        <f t="shared" si="2"/>
        <v>1137</v>
      </c>
      <c r="P38" s="264"/>
    </row>
    <row r="39" spans="1:16" s="131" customFormat="1">
      <c r="A39" s="274">
        <v>34</v>
      </c>
      <c r="B39" s="275">
        <f t="shared" si="3"/>
        <v>34</v>
      </c>
      <c r="C39" s="276">
        <f>'input aan NS afgerond op centen'!C41*100-C$8</f>
        <v>688</v>
      </c>
      <c r="D39" s="277">
        <f>'input aan NS afgerond op centen'!B41*100-D$8</f>
        <v>1170</v>
      </c>
      <c r="E39" s="277">
        <f>'input aan NS afgerond op centen'!I41*100-E$8</f>
        <v>551</v>
      </c>
      <c r="F39" s="277">
        <f>'input aan NS afgerond op centen'!H41*100-F$8</f>
        <v>935</v>
      </c>
      <c r="G39" s="277">
        <f>'input aan NS afgerond op centen'!G41*100-G$8</f>
        <v>413</v>
      </c>
      <c r="H39" s="278">
        <f>'input aan NS afgerond op centen'!F41*100-H$8</f>
        <v>701.99999999999989</v>
      </c>
      <c r="I39" s="215"/>
      <c r="J39" s="217"/>
      <c r="K39" s="232">
        <f t="shared" si="0"/>
        <v>481.59999999999997</v>
      </c>
      <c r="L39" s="245"/>
      <c r="M39" s="233">
        <f t="shared" si="1"/>
        <v>688</v>
      </c>
      <c r="N39" s="234">
        <f t="shared" si="2"/>
        <v>1170</v>
      </c>
      <c r="P39" s="264"/>
    </row>
    <row r="40" spans="1:16">
      <c r="A40" s="155">
        <v>35</v>
      </c>
      <c r="B40" s="156">
        <f t="shared" si="3"/>
        <v>35</v>
      </c>
      <c r="C40" s="170">
        <f>'input aan NS afgerond op centen'!C42*100-C$8</f>
        <v>707</v>
      </c>
      <c r="D40" s="171">
        <f>'input aan NS afgerond op centen'!B42*100-D$8</f>
        <v>1203</v>
      </c>
      <c r="E40" s="171">
        <f>'input aan NS afgerond op centen'!I42*100-E$8</f>
        <v>566</v>
      </c>
      <c r="F40" s="171">
        <f>'input aan NS afgerond op centen'!H42*100-F$8</f>
        <v>962</v>
      </c>
      <c r="G40" s="171">
        <f>'input aan NS afgerond op centen'!G42*100-G$8</f>
        <v>425</v>
      </c>
      <c r="H40" s="171">
        <f>'input aan NS afgerond op centen'!F42*100-H$8</f>
        <v>722</v>
      </c>
      <c r="I40" s="215"/>
      <c r="K40" s="235">
        <f t="shared" si="0"/>
        <v>494.9</v>
      </c>
      <c r="L40" s="200"/>
      <c r="M40" s="236">
        <f t="shared" si="1"/>
        <v>707</v>
      </c>
      <c r="N40" s="237">
        <f t="shared" si="2"/>
        <v>1203</v>
      </c>
    </row>
    <row r="41" spans="1:16">
      <c r="A41" s="139">
        <v>36</v>
      </c>
      <c r="B41" s="140">
        <f t="shared" si="3"/>
        <v>36</v>
      </c>
      <c r="C41" s="167">
        <f>'input aan NS afgerond op centen'!C43*100-C$8</f>
        <v>727</v>
      </c>
      <c r="D41" s="168">
        <f>'input aan NS afgerond op centen'!B43*100-D$8</f>
        <v>1236</v>
      </c>
      <c r="E41" s="168">
        <f>'input aan NS afgerond op centen'!I43*100-E$8</f>
        <v>582</v>
      </c>
      <c r="F41" s="168">
        <f>'input aan NS afgerond op centen'!H43*100-F$8</f>
        <v>988</v>
      </c>
      <c r="G41" s="168">
        <f>'input aan NS afgerond op centen'!G43*100-G$8</f>
        <v>437</v>
      </c>
      <c r="H41" s="168">
        <f>'input aan NS afgerond op centen'!F43*100-H$8</f>
        <v>741</v>
      </c>
      <c r="I41" s="215"/>
      <c r="K41" s="229">
        <f t="shared" si="0"/>
        <v>508.9</v>
      </c>
      <c r="L41" s="200"/>
      <c r="M41" s="230">
        <f t="shared" si="1"/>
        <v>727</v>
      </c>
      <c r="N41" s="231">
        <f t="shared" si="2"/>
        <v>1236</v>
      </c>
    </row>
    <row r="42" spans="1:16">
      <c r="A42" s="139">
        <v>37</v>
      </c>
      <c r="B42" s="140">
        <f t="shared" si="3"/>
        <v>37</v>
      </c>
      <c r="C42" s="167">
        <f>'input aan NS afgerond op centen'!C44*100-C$8</f>
        <v>745.99999999999989</v>
      </c>
      <c r="D42" s="168">
        <f>'input aan NS afgerond op centen'!B44*100-D$8</f>
        <v>1269</v>
      </c>
      <c r="E42" s="168">
        <f>'input aan NS afgerond op centen'!I44*100-E$8</f>
        <v>597</v>
      </c>
      <c r="F42" s="168">
        <f>'input aan NS afgerond op centen'!H44*100-F$8</f>
        <v>1015</v>
      </c>
      <c r="G42" s="168">
        <f>'input aan NS afgerond op centen'!G44*100-G$8</f>
        <v>448</v>
      </c>
      <c r="H42" s="168">
        <f>'input aan NS afgerond op centen'!F44*100-H$8</f>
        <v>760.99999999999989</v>
      </c>
      <c r="I42" s="215"/>
      <c r="K42" s="229">
        <f t="shared" si="0"/>
        <v>522.19999999999993</v>
      </c>
      <c r="L42" s="200"/>
      <c r="M42" s="230">
        <f t="shared" si="1"/>
        <v>745.99999999999989</v>
      </c>
      <c r="N42" s="231">
        <f t="shared" si="2"/>
        <v>1269</v>
      </c>
    </row>
    <row r="43" spans="1:16">
      <c r="A43" s="139">
        <v>38</v>
      </c>
      <c r="B43" s="140">
        <f t="shared" si="3"/>
        <v>38</v>
      </c>
      <c r="C43" s="167">
        <f>'input aan NS afgerond op centen'!C45*100-C$8</f>
        <v>765</v>
      </c>
      <c r="D43" s="168">
        <f>'input aan NS afgerond op centen'!B45*100-D$8</f>
        <v>1301</v>
      </c>
      <c r="E43" s="168">
        <f>'input aan NS afgerond op centen'!I45*100-E$8</f>
        <v>612</v>
      </c>
      <c r="F43" s="168">
        <f>'input aan NS afgerond op centen'!H45*100-F$8</f>
        <v>1040</v>
      </c>
      <c r="G43" s="168">
        <f>'input aan NS afgerond op centen'!G45*100-G$8</f>
        <v>459</v>
      </c>
      <c r="H43" s="168">
        <f>'input aan NS afgerond op centen'!F45*100-H$8</f>
        <v>780</v>
      </c>
      <c r="I43" s="215"/>
      <c r="K43" s="229">
        <f t="shared" si="0"/>
        <v>535.5</v>
      </c>
      <c r="L43" s="200"/>
      <c r="M43" s="230">
        <f t="shared" si="1"/>
        <v>765</v>
      </c>
      <c r="N43" s="231">
        <f t="shared" si="2"/>
        <v>1301</v>
      </c>
    </row>
    <row r="44" spans="1:16">
      <c r="A44" s="139">
        <v>39</v>
      </c>
      <c r="B44" s="140">
        <f t="shared" si="3"/>
        <v>39</v>
      </c>
      <c r="C44" s="167">
        <f>'input aan NS afgerond op centen'!C46*100-C$8</f>
        <v>785</v>
      </c>
      <c r="D44" s="168">
        <f>'input aan NS afgerond op centen'!B46*100-D$8</f>
        <v>1334</v>
      </c>
      <c r="E44" s="168">
        <f>'input aan NS afgerond op centen'!I46*100-E$8</f>
        <v>628</v>
      </c>
      <c r="F44" s="168">
        <f>'input aan NS afgerond op centen'!H46*100-F$8</f>
        <v>1067</v>
      </c>
      <c r="G44" s="168">
        <f>'input aan NS afgerond op centen'!G46*100-G$8</f>
        <v>471</v>
      </c>
      <c r="H44" s="168">
        <f>'input aan NS afgerond op centen'!F46*100-H$8</f>
        <v>800</v>
      </c>
      <c r="I44" s="215"/>
      <c r="K44" s="229">
        <f t="shared" si="0"/>
        <v>549.5</v>
      </c>
      <c r="L44" s="200"/>
      <c r="M44" s="230">
        <f t="shared" si="1"/>
        <v>785</v>
      </c>
      <c r="N44" s="231">
        <f t="shared" si="2"/>
        <v>1334</v>
      </c>
    </row>
    <row r="45" spans="1:16">
      <c r="A45" s="139">
        <v>40</v>
      </c>
      <c r="B45" s="140">
        <f t="shared" si="3"/>
        <v>40</v>
      </c>
      <c r="C45" s="167">
        <f>'input aan NS afgerond op centen'!C47*100-C$8</f>
        <v>803.99999999999989</v>
      </c>
      <c r="D45" s="168">
        <f>'input aan NS afgerond op centen'!B47*100-D$8</f>
        <v>1367</v>
      </c>
      <c r="E45" s="168">
        <f>'input aan NS afgerond op centen'!I47*100-E$8</f>
        <v>643</v>
      </c>
      <c r="F45" s="168">
        <f>'input aan NS afgerond op centen'!H47*100-F$8</f>
        <v>1093</v>
      </c>
      <c r="G45" s="168">
        <f>'input aan NS afgerond op centen'!G47*100-G$8</f>
        <v>483</v>
      </c>
      <c r="H45" s="168">
        <f>'input aan NS afgerond op centen'!F47*100-H$8</f>
        <v>820.00000000000011</v>
      </c>
      <c r="I45" s="215"/>
      <c r="K45" s="229">
        <f t="shared" si="0"/>
        <v>562.79999999999984</v>
      </c>
      <c r="L45" s="200"/>
      <c r="M45" s="230">
        <f t="shared" si="1"/>
        <v>803.99999999999989</v>
      </c>
      <c r="N45" s="231">
        <f t="shared" si="2"/>
        <v>1367</v>
      </c>
    </row>
    <row r="46" spans="1:16">
      <c r="A46" s="139">
        <v>41</v>
      </c>
      <c r="B46" s="140">
        <f t="shared" si="3"/>
        <v>41</v>
      </c>
      <c r="C46" s="167">
        <f>'input aan NS afgerond op centen'!C48*100-C$8</f>
        <v>823.00000000000011</v>
      </c>
      <c r="D46" s="168">
        <f>'input aan NS afgerond op centen'!B48*100-D$8</f>
        <v>1399</v>
      </c>
      <c r="E46" s="168">
        <f>'input aan NS afgerond op centen'!I48*100-E$8</f>
        <v>659</v>
      </c>
      <c r="F46" s="168">
        <f>'input aan NS afgerond op centen'!H48*100-F$8</f>
        <v>1119</v>
      </c>
      <c r="G46" s="168">
        <f>'input aan NS afgerond op centen'!G48*100-G$8</f>
        <v>494</v>
      </c>
      <c r="H46" s="168">
        <f>'input aan NS afgerond op centen'!F48*100-H$8</f>
        <v>839</v>
      </c>
      <c r="I46" s="215"/>
      <c r="K46" s="229">
        <f t="shared" si="0"/>
        <v>576.1</v>
      </c>
      <c r="L46" s="200"/>
      <c r="M46" s="230">
        <f t="shared" si="1"/>
        <v>823.00000000000011</v>
      </c>
      <c r="N46" s="231">
        <f t="shared" si="2"/>
        <v>1399</v>
      </c>
    </row>
    <row r="47" spans="1:16">
      <c r="A47" s="139">
        <v>42</v>
      </c>
      <c r="B47" s="140">
        <f t="shared" si="3"/>
        <v>42</v>
      </c>
      <c r="C47" s="167">
        <f>'input aan NS afgerond op centen'!C49*100-C$8</f>
        <v>842</v>
      </c>
      <c r="D47" s="168">
        <f>'input aan NS afgerond op centen'!B49*100-D$8</f>
        <v>1431</v>
      </c>
      <c r="E47" s="168">
        <f>'input aan NS afgerond op centen'!I49*100-E$8</f>
        <v>674</v>
      </c>
      <c r="F47" s="168">
        <f>'input aan NS afgerond op centen'!H49*100-F$8</f>
        <v>1144</v>
      </c>
      <c r="G47" s="168">
        <f>'input aan NS afgerond op centen'!G49*100-G$8</f>
        <v>506</v>
      </c>
      <c r="H47" s="168">
        <f>'input aan NS afgerond op centen'!F49*100-H$8</f>
        <v>858</v>
      </c>
      <c r="I47" s="215"/>
      <c r="K47" s="229">
        <f t="shared" si="0"/>
        <v>589.4</v>
      </c>
      <c r="L47" s="200"/>
      <c r="M47" s="230">
        <f t="shared" si="1"/>
        <v>842</v>
      </c>
      <c r="N47" s="231">
        <f t="shared" si="2"/>
        <v>1431</v>
      </c>
    </row>
    <row r="48" spans="1:16">
      <c r="A48" s="139">
        <v>43</v>
      </c>
      <c r="B48" s="140">
        <f t="shared" si="3"/>
        <v>43</v>
      </c>
      <c r="C48" s="167">
        <f>'input aan NS afgerond op centen'!C50*100-C$8</f>
        <v>861</v>
      </c>
      <c r="D48" s="168">
        <f>'input aan NS afgerond op centen'!B50*100-D$8</f>
        <v>1464</v>
      </c>
      <c r="E48" s="168">
        <f>'input aan NS afgerond op centen'!I50*100-E$8</f>
        <v>689</v>
      </c>
      <c r="F48" s="168">
        <f>'input aan NS afgerond op centen'!H50*100-F$8</f>
        <v>1171</v>
      </c>
      <c r="G48" s="168">
        <f>'input aan NS afgerond op centen'!G50*100-G$8</f>
        <v>517</v>
      </c>
      <c r="H48" s="168">
        <f>'input aan NS afgerond op centen'!F50*100-H$8</f>
        <v>877.99999999999989</v>
      </c>
      <c r="I48" s="215"/>
      <c r="K48" s="229">
        <f t="shared" si="0"/>
        <v>602.69999999999993</v>
      </c>
      <c r="L48" s="200"/>
      <c r="M48" s="230">
        <f t="shared" si="1"/>
        <v>861</v>
      </c>
      <c r="N48" s="231">
        <f t="shared" si="2"/>
        <v>1464</v>
      </c>
    </row>
    <row r="49" spans="1:14">
      <c r="A49" s="139">
        <v>44</v>
      </c>
      <c r="B49" s="140">
        <f t="shared" si="3"/>
        <v>44</v>
      </c>
      <c r="C49" s="167">
        <f>'input aan NS afgerond op centen'!C51*100-C$8</f>
        <v>879.99999999999989</v>
      </c>
      <c r="D49" s="168">
        <f>'input aan NS afgerond op centen'!B51*100-D$8</f>
        <v>1496</v>
      </c>
      <c r="E49" s="168">
        <f>'input aan NS afgerond op centen'!I51*100-E$8</f>
        <v>704</v>
      </c>
      <c r="F49" s="168">
        <f>'input aan NS afgerond op centen'!H51*100-F$8</f>
        <v>1196</v>
      </c>
      <c r="G49" s="168">
        <f>'input aan NS afgerond op centen'!G51*100-G$8</f>
        <v>528</v>
      </c>
      <c r="H49" s="168">
        <f>'input aan NS afgerond op centen'!F51*100-H$8</f>
        <v>897</v>
      </c>
      <c r="I49" s="215"/>
      <c r="K49" s="229">
        <f t="shared" si="0"/>
        <v>615.99999999999989</v>
      </c>
      <c r="L49" s="200"/>
      <c r="M49" s="230">
        <f t="shared" si="1"/>
        <v>879.99999999999989</v>
      </c>
      <c r="N49" s="231">
        <f t="shared" si="2"/>
        <v>1496</v>
      </c>
    </row>
    <row r="50" spans="1:14">
      <c r="A50" s="139">
        <v>45</v>
      </c>
      <c r="B50" s="140">
        <f t="shared" si="3"/>
        <v>45</v>
      </c>
      <c r="C50" s="167">
        <f>'input aan NS afgerond op centen'!C52*100-C$8</f>
        <v>899</v>
      </c>
      <c r="D50" s="168">
        <f>'input aan NS afgerond op centen'!B52*100-D$8</f>
        <v>1528</v>
      </c>
      <c r="E50" s="168">
        <f>'input aan NS afgerond op centen'!I52*100-E$8</f>
        <v>719</v>
      </c>
      <c r="F50" s="168">
        <f>'input aan NS afgerond op centen'!H52*100-F$8</f>
        <v>1222</v>
      </c>
      <c r="G50" s="168">
        <f>'input aan NS afgerond op centen'!G52*100-G$8</f>
        <v>540</v>
      </c>
      <c r="H50" s="168">
        <f>'input aan NS afgerond op centen'!F52*100-H$8</f>
        <v>917</v>
      </c>
      <c r="I50" s="215"/>
      <c r="K50" s="229">
        <f t="shared" si="0"/>
        <v>629.29999999999995</v>
      </c>
      <c r="L50" s="200"/>
      <c r="M50" s="230">
        <f t="shared" si="1"/>
        <v>899</v>
      </c>
      <c r="N50" s="231">
        <f t="shared" si="2"/>
        <v>1528</v>
      </c>
    </row>
    <row r="51" spans="1:14">
      <c r="A51" s="139">
        <v>46</v>
      </c>
      <c r="B51" s="140">
        <f t="shared" si="3"/>
        <v>46</v>
      </c>
      <c r="C51" s="167">
        <f>'input aan NS afgerond op centen'!C53*100-C$8</f>
        <v>917</v>
      </c>
      <c r="D51" s="168">
        <f>'input aan NS afgerond op centen'!B53*100-D$8</f>
        <v>1560</v>
      </c>
      <c r="E51" s="168">
        <f>'input aan NS afgerond op centen'!I53*100-E$8</f>
        <v>734.00000000000011</v>
      </c>
      <c r="F51" s="168">
        <f>'input aan NS afgerond op centen'!H53*100-F$8</f>
        <v>1247</v>
      </c>
      <c r="G51" s="168">
        <f>'input aan NS afgerond op centen'!G53*100-G$8</f>
        <v>551</v>
      </c>
      <c r="H51" s="168">
        <f>'input aan NS afgerond op centen'!F53*100-H$8</f>
        <v>936</v>
      </c>
      <c r="I51" s="215"/>
      <c r="K51" s="229">
        <f t="shared" si="0"/>
        <v>641.9</v>
      </c>
      <c r="L51" s="200"/>
      <c r="M51" s="230">
        <f t="shared" si="1"/>
        <v>917</v>
      </c>
      <c r="N51" s="231">
        <f t="shared" si="2"/>
        <v>1560</v>
      </c>
    </row>
    <row r="52" spans="1:14">
      <c r="A52" s="139">
        <v>47</v>
      </c>
      <c r="B52" s="140">
        <f t="shared" si="3"/>
        <v>47</v>
      </c>
      <c r="C52" s="167">
        <f>'input aan NS afgerond op centen'!C54*100-C$8</f>
        <v>936</v>
      </c>
      <c r="D52" s="168">
        <f>'input aan NS afgerond op centen'!B54*100-D$8</f>
        <v>1592.0000000000002</v>
      </c>
      <c r="E52" s="168">
        <f>'input aan NS afgerond op centen'!I54*100-E$8</f>
        <v>748.99999999999989</v>
      </c>
      <c r="F52" s="168">
        <f>'input aan NS afgerond op centen'!H54*100-F$8</f>
        <v>1273</v>
      </c>
      <c r="G52" s="168">
        <f>'input aan NS afgerond op centen'!G54*100-G$8</f>
        <v>562</v>
      </c>
      <c r="H52" s="168">
        <f>'input aan NS afgerond op centen'!F54*100-H$8</f>
        <v>955</v>
      </c>
      <c r="I52" s="215"/>
      <c r="K52" s="229">
        <f t="shared" si="0"/>
        <v>655.19999999999993</v>
      </c>
      <c r="L52" s="200"/>
      <c r="M52" s="230">
        <f t="shared" si="1"/>
        <v>936</v>
      </c>
      <c r="N52" s="231">
        <f t="shared" si="2"/>
        <v>1592.0000000000002</v>
      </c>
    </row>
    <row r="53" spans="1:14">
      <c r="A53" s="139">
        <v>48</v>
      </c>
      <c r="B53" s="140">
        <f t="shared" si="3"/>
        <v>48</v>
      </c>
      <c r="C53" s="167">
        <f>'input aan NS afgerond op centen'!C55*100-C$8</f>
        <v>955</v>
      </c>
      <c r="D53" s="168">
        <f>'input aan NS afgerond op centen'!B55*100-D$8</f>
        <v>1624.0000000000002</v>
      </c>
      <c r="E53" s="168">
        <f>'input aan NS afgerond op centen'!I55*100-E$8</f>
        <v>764</v>
      </c>
      <c r="F53" s="168">
        <f>'input aan NS afgerond op centen'!H55*100-F$8</f>
        <v>1299</v>
      </c>
      <c r="G53" s="168">
        <f>'input aan NS afgerond op centen'!G55*100-G$8</f>
        <v>573</v>
      </c>
      <c r="H53" s="168">
        <f>'input aan NS afgerond op centen'!F55*100-H$8</f>
        <v>974</v>
      </c>
      <c r="I53" s="215"/>
      <c r="K53" s="229">
        <f t="shared" si="0"/>
        <v>668.5</v>
      </c>
      <c r="L53" s="200"/>
      <c r="M53" s="230">
        <f t="shared" si="1"/>
        <v>955</v>
      </c>
      <c r="N53" s="231">
        <f t="shared" si="2"/>
        <v>1624.0000000000002</v>
      </c>
    </row>
    <row r="54" spans="1:14">
      <c r="A54" s="139">
        <v>49</v>
      </c>
      <c r="B54" s="140">
        <f t="shared" si="3"/>
        <v>49</v>
      </c>
      <c r="C54" s="167">
        <f>'input aan NS afgerond op centen'!C56*100-C$8</f>
        <v>974</v>
      </c>
      <c r="D54" s="168">
        <f>'input aan NS afgerond op centen'!B56*100-D$8</f>
        <v>1655.9999999999998</v>
      </c>
      <c r="E54" s="168">
        <f>'input aan NS afgerond op centen'!I56*100-E$8</f>
        <v>779</v>
      </c>
      <c r="F54" s="168">
        <f>'input aan NS afgerond op centen'!H56*100-F$8</f>
        <v>1324</v>
      </c>
      <c r="G54" s="168">
        <f>'input aan NS afgerond op centen'!G56*100-G$8</f>
        <v>585</v>
      </c>
      <c r="H54" s="168">
        <f>'input aan NS afgerond op centen'!F56*100-H$8</f>
        <v>993</v>
      </c>
      <c r="I54" s="215"/>
      <c r="K54" s="229">
        <f t="shared" si="0"/>
        <v>681.8</v>
      </c>
      <c r="L54" s="200"/>
      <c r="M54" s="230">
        <f t="shared" si="1"/>
        <v>974</v>
      </c>
      <c r="N54" s="231">
        <f t="shared" si="2"/>
        <v>1655.9999999999998</v>
      </c>
    </row>
    <row r="55" spans="1:14">
      <c r="A55" s="139">
        <v>50</v>
      </c>
      <c r="B55" s="140">
        <f t="shared" si="3"/>
        <v>50</v>
      </c>
      <c r="C55" s="167">
        <f>'input aan NS afgerond op centen'!C57*100-C$8</f>
        <v>993</v>
      </c>
      <c r="D55" s="168">
        <f>'input aan NS afgerond op centen'!B57*100-D$8</f>
        <v>1689</v>
      </c>
      <c r="E55" s="168">
        <f>'input aan NS afgerond op centen'!I57*100-E$8</f>
        <v>795</v>
      </c>
      <c r="F55" s="168">
        <f>'input aan NS afgerond op centen'!H57*100-F$8</f>
        <v>1351</v>
      </c>
      <c r="G55" s="168">
        <f>'input aan NS afgerond op centen'!G57*100-G$8</f>
        <v>596</v>
      </c>
      <c r="H55" s="168">
        <f>'input aan NS afgerond op centen'!F57*100-H$8</f>
        <v>1013</v>
      </c>
      <c r="I55" s="215"/>
      <c r="K55" s="229">
        <f t="shared" si="0"/>
        <v>695.09999999999991</v>
      </c>
      <c r="L55" s="200"/>
      <c r="M55" s="230">
        <f t="shared" si="1"/>
        <v>993</v>
      </c>
      <c r="N55" s="231">
        <f t="shared" si="2"/>
        <v>1689</v>
      </c>
    </row>
    <row r="56" spans="1:14">
      <c r="A56" s="139">
        <v>51</v>
      </c>
      <c r="B56" s="140">
        <f t="shared" si="3"/>
        <v>51</v>
      </c>
      <c r="C56" s="167">
        <f>'input aan NS afgerond op centen'!C58*100-C$8</f>
        <v>1012</v>
      </c>
      <c r="D56" s="168">
        <f>'input aan NS afgerond op centen'!B58*100-D$8</f>
        <v>1721</v>
      </c>
      <c r="E56" s="168">
        <f>'input aan NS afgerond op centen'!I58*100-E$8</f>
        <v>810</v>
      </c>
      <c r="F56" s="168">
        <f>'input aan NS afgerond op centen'!H58*100-F$8</f>
        <v>1376</v>
      </c>
      <c r="G56" s="168">
        <f>'input aan NS afgerond op centen'!G58*100-G$8</f>
        <v>608</v>
      </c>
      <c r="H56" s="168">
        <f>'input aan NS afgerond op centen'!F58*100-H$8</f>
        <v>1032</v>
      </c>
      <c r="I56" s="215"/>
      <c r="K56" s="229">
        <f t="shared" si="0"/>
        <v>708.4</v>
      </c>
      <c r="L56" s="200"/>
      <c r="M56" s="230">
        <f t="shared" si="1"/>
        <v>1012</v>
      </c>
      <c r="N56" s="231">
        <f t="shared" si="2"/>
        <v>1721</v>
      </c>
    </row>
    <row r="57" spans="1:14">
      <c r="A57" s="139">
        <v>52</v>
      </c>
      <c r="B57" s="140">
        <f t="shared" si="3"/>
        <v>52</v>
      </c>
      <c r="C57" s="167">
        <f>'input aan NS afgerond op centen'!C59*100-C$8</f>
        <v>1031</v>
      </c>
      <c r="D57" s="168">
        <f>'input aan NS afgerond op centen'!B59*100-D$8</f>
        <v>1753</v>
      </c>
      <c r="E57" s="168">
        <f>'input aan NS afgerond op centen'!I59*100-E$8</f>
        <v>824.99999999999989</v>
      </c>
      <c r="F57" s="168">
        <f>'input aan NS afgerond op centen'!H59*100-F$8</f>
        <v>1402</v>
      </c>
      <c r="G57" s="168">
        <f>'input aan NS afgerond op centen'!G59*100-G$8</f>
        <v>619</v>
      </c>
      <c r="H57" s="168">
        <f>'input aan NS afgerond op centen'!F59*100-H$8</f>
        <v>1052</v>
      </c>
      <c r="I57" s="215"/>
      <c r="K57" s="229">
        <f t="shared" si="0"/>
        <v>721.69999999999993</v>
      </c>
      <c r="L57" s="200"/>
      <c r="M57" s="230">
        <f t="shared" si="1"/>
        <v>1031</v>
      </c>
      <c r="N57" s="231">
        <f t="shared" si="2"/>
        <v>1753</v>
      </c>
    </row>
    <row r="58" spans="1:14">
      <c r="A58" s="139">
        <v>53</v>
      </c>
      <c r="B58" s="140">
        <f t="shared" si="3"/>
        <v>53</v>
      </c>
      <c r="C58" s="167">
        <f>'input aan NS afgerond op centen'!C60*100-C$8</f>
        <v>1050</v>
      </c>
      <c r="D58" s="168">
        <f>'input aan NS afgerond op centen'!B60*100-D$8</f>
        <v>1785</v>
      </c>
      <c r="E58" s="168">
        <f>'input aan NS afgerond op centen'!I60*100-E$8</f>
        <v>840</v>
      </c>
      <c r="F58" s="168">
        <f>'input aan NS afgerond op centen'!H60*100-F$8</f>
        <v>1427</v>
      </c>
      <c r="G58" s="168">
        <f>'input aan NS afgerond op centen'!G60*100-G$8</f>
        <v>630</v>
      </c>
      <c r="H58" s="168">
        <f>'input aan NS afgerond op centen'!F60*100-H$8</f>
        <v>1071</v>
      </c>
      <c r="I58" s="215"/>
      <c r="K58" s="229">
        <f t="shared" si="0"/>
        <v>735</v>
      </c>
      <c r="L58" s="200"/>
      <c r="M58" s="230">
        <f t="shared" si="1"/>
        <v>1050</v>
      </c>
      <c r="N58" s="231">
        <f t="shared" si="2"/>
        <v>1785</v>
      </c>
    </row>
    <row r="59" spans="1:14">
      <c r="A59" s="139">
        <v>54</v>
      </c>
      <c r="B59" s="140">
        <f t="shared" si="3"/>
        <v>54</v>
      </c>
      <c r="C59" s="167">
        <f>'input aan NS afgerond op centen'!C61*100-C$8</f>
        <v>1069</v>
      </c>
      <c r="D59" s="168">
        <f>'input aan NS afgerond op centen'!B61*100-D$8</f>
        <v>1817.0000000000002</v>
      </c>
      <c r="E59" s="168">
        <f>'input aan NS afgerond op centen'!I61*100-E$8</f>
        <v>855</v>
      </c>
      <c r="F59" s="168">
        <f>'input aan NS afgerond op centen'!H61*100-F$8</f>
        <v>1453</v>
      </c>
      <c r="G59" s="168">
        <f>'input aan NS afgerond op centen'!G61*100-G$8</f>
        <v>642</v>
      </c>
      <c r="H59" s="168">
        <f>'input aan NS afgerond op centen'!F61*100-H$8</f>
        <v>1090</v>
      </c>
      <c r="I59" s="215"/>
      <c r="K59" s="229">
        <f t="shared" si="0"/>
        <v>748.3</v>
      </c>
      <c r="L59" s="200"/>
      <c r="M59" s="230">
        <f t="shared" si="1"/>
        <v>1069</v>
      </c>
      <c r="N59" s="231">
        <f t="shared" si="2"/>
        <v>1817.0000000000002</v>
      </c>
    </row>
    <row r="60" spans="1:14">
      <c r="A60" s="139">
        <v>55</v>
      </c>
      <c r="B60" s="140">
        <f t="shared" si="3"/>
        <v>55</v>
      </c>
      <c r="C60" s="167">
        <f>'input aan NS afgerond op centen'!C62*100-C$8</f>
        <v>1088</v>
      </c>
      <c r="D60" s="168">
        <f>'input aan NS afgerond op centen'!B62*100-D$8</f>
        <v>1849.0000000000002</v>
      </c>
      <c r="E60" s="168">
        <f>'input aan NS afgerond op centen'!I62*100-E$8</f>
        <v>871</v>
      </c>
      <c r="F60" s="168">
        <f>'input aan NS afgerond op centen'!H62*100-F$8</f>
        <v>1479</v>
      </c>
      <c r="G60" s="168">
        <f>'input aan NS afgerond op centen'!G62*100-G$8</f>
        <v>653</v>
      </c>
      <c r="H60" s="168">
        <f>'input aan NS afgerond op centen'!F62*100-H$8</f>
        <v>1109</v>
      </c>
      <c r="I60" s="215"/>
      <c r="K60" s="229">
        <f t="shared" si="0"/>
        <v>761.59999999999991</v>
      </c>
      <c r="L60" s="200"/>
      <c r="M60" s="230">
        <f t="shared" si="1"/>
        <v>1088</v>
      </c>
      <c r="N60" s="231">
        <f t="shared" si="2"/>
        <v>1849.0000000000002</v>
      </c>
    </row>
    <row r="61" spans="1:14">
      <c r="A61" s="139">
        <v>56</v>
      </c>
      <c r="B61" s="140">
        <f t="shared" si="3"/>
        <v>56</v>
      </c>
      <c r="C61" s="167">
        <f>'input aan NS afgerond op centen'!C63*100-C$8</f>
        <v>1107</v>
      </c>
      <c r="D61" s="168">
        <f>'input aan NS afgerond op centen'!B63*100-D$8</f>
        <v>1881</v>
      </c>
      <c r="E61" s="168">
        <f>'input aan NS afgerond op centen'!I63*100-E$8</f>
        <v>886</v>
      </c>
      <c r="F61" s="168">
        <f>'input aan NS afgerond op centen'!H63*100-F$8</f>
        <v>1504</v>
      </c>
      <c r="G61" s="168">
        <f>'input aan NS afgerond op centen'!G63*100-G$8</f>
        <v>665</v>
      </c>
      <c r="H61" s="168">
        <f>'input aan NS afgerond op centen'!F63*100-H$8</f>
        <v>1128</v>
      </c>
      <c r="I61" s="215"/>
      <c r="K61" s="229">
        <f t="shared" si="0"/>
        <v>774.9</v>
      </c>
      <c r="L61" s="200"/>
      <c r="M61" s="230">
        <f t="shared" si="1"/>
        <v>1107</v>
      </c>
      <c r="N61" s="231">
        <f t="shared" si="2"/>
        <v>1881</v>
      </c>
    </row>
    <row r="62" spans="1:14">
      <c r="A62" s="139">
        <v>57</v>
      </c>
      <c r="B62" s="140">
        <f t="shared" si="3"/>
        <v>57</v>
      </c>
      <c r="C62" s="167">
        <f>'input aan NS afgerond op centen'!C64*100-C$8</f>
        <v>1125</v>
      </c>
      <c r="D62" s="168">
        <f>'input aan NS afgerond op centen'!B64*100-D$8</f>
        <v>1913</v>
      </c>
      <c r="E62" s="168">
        <f>'input aan NS afgerond op centen'!I64*100-E$8</f>
        <v>899.99999999999989</v>
      </c>
      <c r="F62" s="168">
        <f>'input aan NS afgerond op centen'!H64*100-F$8</f>
        <v>1529.9999999999998</v>
      </c>
      <c r="G62" s="168">
        <f>'input aan NS afgerond op centen'!G64*100-G$8</f>
        <v>675</v>
      </c>
      <c r="H62" s="168">
        <f>'input aan NS afgerond op centen'!F64*100-H$8</f>
        <v>1148</v>
      </c>
      <c r="I62" s="215"/>
      <c r="K62" s="229">
        <f t="shared" si="0"/>
        <v>787.5</v>
      </c>
      <c r="L62" s="200"/>
      <c r="M62" s="230">
        <f t="shared" si="1"/>
        <v>1125</v>
      </c>
      <c r="N62" s="231">
        <f t="shared" si="2"/>
        <v>1913</v>
      </c>
    </row>
    <row r="63" spans="1:14">
      <c r="A63" s="139">
        <v>58</v>
      </c>
      <c r="B63" s="140">
        <f t="shared" si="3"/>
        <v>58</v>
      </c>
      <c r="C63" s="167">
        <f>'input aan NS afgerond op centen'!C65*100-C$8</f>
        <v>1144</v>
      </c>
      <c r="D63" s="168">
        <f>'input aan NS afgerond op centen'!B65*100-D$8</f>
        <v>1946</v>
      </c>
      <c r="E63" s="168">
        <f>'input aan NS afgerond op centen'!I65*100-E$8</f>
        <v>915</v>
      </c>
      <c r="F63" s="168">
        <f>'input aan NS afgerond op centen'!H65*100-F$8</f>
        <v>1556</v>
      </c>
      <c r="G63" s="168">
        <f>'input aan NS afgerond op centen'!G65*100-G$8</f>
        <v>687</v>
      </c>
      <c r="H63" s="168">
        <f>'input aan NS afgerond op centen'!F65*100-H$8</f>
        <v>1167</v>
      </c>
      <c r="I63" s="215"/>
      <c r="K63" s="229">
        <f t="shared" si="0"/>
        <v>800.8</v>
      </c>
      <c r="L63" s="200"/>
      <c r="M63" s="230">
        <f t="shared" si="1"/>
        <v>1144</v>
      </c>
      <c r="N63" s="231">
        <f t="shared" si="2"/>
        <v>1946</v>
      </c>
    </row>
    <row r="64" spans="1:14">
      <c r="A64" s="139">
        <v>59</v>
      </c>
      <c r="B64" s="140">
        <f t="shared" si="3"/>
        <v>59</v>
      </c>
      <c r="C64" s="167">
        <f>'input aan NS afgerond op centen'!C66*100-C$8</f>
        <v>1163</v>
      </c>
      <c r="D64" s="168">
        <f>'input aan NS afgerond op centen'!B66*100-D$8</f>
        <v>1978</v>
      </c>
      <c r="E64" s="168">
        <f>'input aan NS afgerond op centen'!I66*100-E$8</f>
        <v>931</v>
      </c>
      <c r="F64" s="168">
        <f>'input aan NS afgerond op centen'!H66*100-F$8</f>
        <v>1582.0000000000002</v>
      </c>
      <c r="G64" s="168">
        <f>'input aan NS afgerond op centen'!G66*100-G$8</f>
        <v>698</v>
      </c>
      <c r="H64" s="168">
        <f>'input aan NS afgerond op centen'!F66*100-H$8</f>
        <v>1187</v>
      </c>
      <c r="I64" s="215"/>
      <c r="K64" s="229">
        <f t="shared" si="0"/>
        <v>814.09999999999991</v>
      </c>
      <c r="L64" s="200"/>
      <c r="M64" s="230">
        <f t="shared" si="1"/>
        <v>1163</v>
      </c>
      <c r="N64" s="231">
        <f t="shared" si="2"/>
        <v>1978</v>
      </c>
    </row>
    <row r="65" spans="1:14">
      <c r="A65" s="139">
        <v>60</v>
      </c>
      <c r="B65" s="140">
        <f t="shared" si="3"/>
        <v>60</v>
      </c>
      <c r="C65" s="167">
        <f>'input aan NS afgerond op centen'!C67*100-C$8</f>
        <v>1182</v>
      </c>
      <c r="D65" s="168">
        <f>'input aan NS afgerond op centen'!B67*100-D$8</f>
        <v>2010</v>
      </c>
      <c r="E65" s="168">
        <f>'input aan NS afgerond op centen'!I67*100-E$8</f>
        <v>946</v>
      </c>
      <c r="F65" s="168">
        <f>'input aan NS afgerond op centen'!H67*100-F$8</f>
        <v>1607.0000000000002</v>
      </c>
      <c r="G65" s="168">
        <f>'input aan NS afgerond op centen'!G67*100-G$8</f>
        <v>710</v>
      </c>
      <c r="H65" s="168">
        <f>'input aan NS afgerond op centen'!F67*100-H$8</f>
        <v>1206</v>
      </c>
      <c r="I65" s="215"/>
      <c r="K65" s="229">
        <f t="shared" si="0"/>
        <v>827.4</v>
      </c>
      <c r="L65" s="200"/>
      <c r="M65" s="230">
        <f t="shared" si="1"/>
        <v>1182</v>
      </c>
      <c r="N65" s="231">
        <f t="shared" si="2"/>
        <v>2010</v>
      </c>
    </row>
    <row r="66" spans="1:14">
      <c r="A66" s="139">
        <v>61</v>
      </c>
      <c r="B66" s="140">
        <f t="shared" si="3"/>
        <v>61</v>
      </c>
      <c r="C66" s="167">
        <f>'input aan NS afgerond op centen'!C68*100-C$8</f>
        <v>1201</v>
      </c>
      <c r="D66" s="168">
        <f>'input aan NS afgerond op centen'!B68*100-D$8</f>
        <v>2042</v>
      </c>
      <c r="E66" s="168">
        <f>'input aan NS afgerond op centen'!I68*100-E$8</f>
        <v>961</v>
      </c>
      <c r="F66" s="168">
        <f>'input aan NS afgerond op centen'!H68*100-F$8</f>
        <v>1633</v>
      </c>
      <c r="G66" s="168">
        <f>'input aan NS afgerond op centen'!G68*100-G$8</f>
        <v>721</v>
      </c>
      <c r="H66" s="168">
        <f>'input aan NS afgerond op centen'!F68*100-H$8</f>
        <v>1225</v>
      </c>
      <c r="I66" s="215"/>
      <c r="K66" s="229">
        <f t="shared" si="0"/>
        <v>840.69999999999993</v>
      </c>
      <c r="L66" s="200"/>
      <c r="M66" s="230">
        <f t="shared" si="1"/>
        <v>1201</v>
      </c>
      <c r="N66" s="231">
        <f t="shared" si="2"/>
        <v>2042</v>
      </c>
    </row>
    <row r="67" spans="1:14">
      <c r="A67" s="139">
        <v>62</v>
      </c>
      <c r="B67" s="140">
        <f t="shared" si="3"/>
        <v>62</v>
      </c>
      <c r="C67" s="167">
        <f>'input aan NS afgerond op centen'!C69*100-C$8</f>
        <v>1220</v>
      </c>
      <c r="D67" s="168">
        <f>'input aan NS afgerond op centen'!B69*100-D$8</f>
        <v>2074</v>
      </c>
      <c r="E67" s="168">
        <f>'input aan NS afgerond op centen'!I69*100-E$8</f>
        <v>976</v>
      </c>
      <c r="F67" s="168">
        <f>'input aan NS afgerond op centen'!H69*100-F$8</f>
        <v>1659.0000000000002</v>
      </c>
      <c r="G67" s="168">
        <f>'input aan NS afgerond op centen'!G69*100-G$8</f>
        <v>732</v>
      </c>
      <c r="H67" s="168">
        <f>'input aan NS afgerond op centen'!F69*100-H$8</f>
        <v>1244</v>
      </c>
      <c r="I67" s="215"/>
      <c r="K67" s="229">
        <f t="shared" si="0"/>
        <v>854</v>
      </c>
      <c r="L67" s="200"/>
      <c r="M67" s="230">
        <f t="shared" si="1"/>
        <v>1220</v>
      </c>
      <c r="N67" s="231">
        <f t="shared" si="2"/>
        <v>2074</v>
      </c>
    </row>
    <row r="68" spans="1:14">
      <c r="A68" s="139">
        <v>63</v>
      </c>
      <c r="B68" s="140">
        <f t="shared" si="3"/>
        <v>63</v>
      </c>
      <c r="C68" s="167">
        <f>'input aan NS afgerond op centen'!C70*100-C$8</f>
        <v>1239</v>
      </c>
      <c r="D68" s="168">
        <f>'input aan NS afgerond op centen'!B70*100-D$8</f>
        <v>2106</v>
      </c>
      <c r="E68" s="168">
        <f>'input aan NS afgerond op centen'!I70*100-E$8</f>
        <v>991</v>
      </c>
      <c r="F68" s="168">
        <f>'input aan NS afgerond op centen'!H70*100-F$8</f>
        <v>1684.0000000000002</v>
      </c>
      <c r="G68" s="168">
        <f>'input aan NS afgerond op centen'!G70*100-G$8</f>
        <v>743.99999999999989</v>
      </c>
      <c r="H68" s="168">
        <f>'input aan NS afgerond op centen'!F70*100-H$8</f>
        <v>1263</v>
      </c>
      <c r="I68" s="215"/>
      <c r="K68" s="229">
        <f t="shared" si="0"/>
        <v>867.3</v>
      </c>
      <c r="L68" s="200"/>
      <c r="M68" s="230">
        <f t="shared" si="1"/>
        <v>1239</v>
      </c>
      <c r="N68" s="231">
        <f t="shared" si="2"/>
        <v>2106</v>
      </c>
    </row>
    <row r="69" spans="1:14">
      <c r="A69" s="139">
        <v>64</v>
      </c>
      <c r="B69" s="140">
        <f t="shared" si="3"/>
        <v>64</v>
      </c>
      <c r="C69" s="167">
        <f>'input aan NS afgerond op centen'!C71*100-C$8</f>
        <v>1258</v>
      </c>
      <c r="D69" s="168">
        <f>'input aan NS afgerond op centen'!B71*100-D$8</f>
        <v>2138</v>
      </c>
      <c r="E69" s="168">
        <f>'input aan NS afgerond op centen'!I71*100-E$8</f>
        <v>1007</v>
      </c>
      <c r="F69" s="168">
        <f>'input aan NS afgerond op centen'!H71*100-F$8</f>
        <v>1710</v>
      </c>
      <c r="G69" s="168">
        <f>'input aan NS afgerond op centen'!G71*100-G$8</f>
        <v>755</v>
      </c>
      <c r="H69" s="168">
        <f>'input aan NS afgerond op centen'!F71*100-H$8</f>
        <v>1283</v>
      </c>
      <c r="I69" s="215"/>
      <c r="K69" s="229">
        <f t="shared" si="0"/>
        <v>880.59999999999991</v>
      </c>
      <c r="L69" s="200"/>
      <c r="M69" s="230">
        <f t="shared" si="1"/>
        <v>1258</v>
      </c>
      <c r="N69" s="231">
        <f t="shared" si="2"/>
        <v>2138</v>
      </c>
    </row>
    <row r="70" spans="1:14">
      <c r="A70" s="139">
        <v>65</v>
      </c>
      <c r="B70" s="140">
        <f t="shared" si="3"/>
        <v>65</v>
      </c>
      <c r="C70" s="167">
        <f>'input aan NS afgerond op centen'!C72*100-C$8</f>
        <v>1277</v>
      </c>
      <c r="D70" s="168">
        <f>'input aan NS afgerond op centen'!B72*100-D$8</f>
        <v>2171</v>
      </c>
      <c r="E70" s="168">
        <f>'input aan NS afgerond op centen'!I72*100-E$8</f>
        <v>1022</v>
      </c>
      <c r="F70" s="168">
        <f>'input aan NS afgerond op centen'!H72*100-F$8</f>
        <v>1736</v>
      </c>
      <c r="G70" s="168">
        <f>'input aan NS afgerond op centen'!G72*100-G$8</f>
        <v>767</v>
      </c>
      <c r="H70" s="168">
        <f>'input aan NS afgerond op centen'!F72*100-H$8</f>
        <v>1302</v>
      </c>
      <c r="I70" s="215"/>
      <c r="K70" s="229">
        <f t="shared" si="0"/>
        <v>893.9</v>
      </c>
      <c r="L70" s="200"/>
      <c r="M70" s="230">
        <f t="shared" si="1"/>
        <v>1277</v>
      </c>
      <c r="N70" s="231">
        <f t="shared" si="2"/>
        <v>2171</v>
      </c>
    </row>
    <row r="71" spans="1:14">
      <c r="A71" s="139">
        <v>66</v>
      </c>
      <c r="B71" s="140">
        <f t="shared" si="3"/>
        <v>66</v>
      </c>
      <c r="C71" s="167">
        <f>'input aan NS afgerond op centen'!C73*100-C$8</f>
        <v>1296</v>
      </c>
      <c r="D71" s="168">
        <f>'input aan NS afgerond op centen'!B73*100-D$8</f>
        <v>2203</v>
      </c>
      <c r="E71" s="168">
        <f>'input aan NS afgerond op centen'!I73*100-E$8</f>
        <v>1037</v>
      </c>
      <c r="F71" s="168">
        <f>'input aan NS afgerond op centen'!H73*100-F$8</f>
        <v>1762</v>
      </c>
      <c r="G71" s="168">
        <f>'input aan NS afgerond op centen'!G73*100-G$8</f>
        <v>777.99999999999989</v>
      </c>
      <c r="H71" s="168">
        <f>'input aan NS afgerond op centen'!F73*100-H$8</f>
        <v>1322</v>
      </c>
      <c r="I71" s="215"/>
      <c r="K71" s="229">
        <f t="shared" si="0"/>
        <v>907.19999999999993</v>
      </c>
      <c r="L71" s="200"/>
      <c r="M71" s="230">
        <f t="shared" si="1"/>
        <v>1296</v>
      </c>
      <c r="N71" s="231">
        <f t="shared" si="2"/>
        <v>2203</v>
      </c>
    </row>
    <row r="72" spans="1:14">
      <c r="A72" s="139">
        <v>67</v>
      </c>
      <c r="B72" s="140">
        <f t="shared" si="3"/>
        <v>67</v>
      </c>
      <c r="C72" s="167">
        <f>'input aan NS afgerond op centen'!C74*100-C$8</f>
        <v>1314</v>
      </c>
      <c r="D72" s="168">
        <f>'input aan NS afgerond op centen'!B74*100-D$8</f>
        <v>2235</v>
      </c>
      <c r="E72" s="168">
        <f>'input aan NS afgerond op centen'!I74*100-E$8</f>
        <v>1051</v>
      </c>
      <c r="F72" s="168">
        <f>'input aan NS afgerond op centen'!H74*100-F$8</f>
        <v>1787</v>
      </c>
      <c r="G72" s="168">
        <f>'input aan NS afgerond op centen'!G74*100-G$8</f>
        <v>789</v>
      </c>
      <c r="H72" s="168">
        <f>'input aan NS afgerond op centen'!F74*100-H$8</f>
        <v>1341</v>
      </c>
      <c r="I72" s="215"/>
      <c r="K72" s="229">
        <f t="shared" si="0"/>
        <v>919.8</v>
      </c>
      <c r="L72" s="200"/>
      <c r="M72" s="230">
        <f t="shared" si="1"/>
        <v>1314</v>
      </c>
      <c r="N72" s="231">
        <f t="shared" si="2"/>
        <v>2235</v>
      </c>
    </row>
    <row r="73" spans="1:14">
      <c r="A73" s="139">
        <v>68</v>
      </c>
      <c r="B73" s="140">
        <f t="shared" si="3"/>
        <v>68</v>
      </c>
      <c r="C73" s="167">
        <f>'input aan NS afgerond op centen'!C75*100-C$8</f>
        <v>1333</v>
      </c>
      <c r="D73" s="168">
        <f>'input aan NS afgerond op centen'!B75*100-D$8</f>
        <v>2267</v>
      </c>
      <c r="E73" s="168">
        <f>'input aan NS afgerond op centen'!I75*100-E$8</f>
        <v>1067</v>
      </c>
      <c r="F73" s="168">
        <f>'input aan NS afgerond op centen'!H75*100-F$8</f>
        <v>1813</v>
      </c>
      <c r="G73" s="168">
        <f>'input aan NS afgerond op centen'!G75*100-G$8</f>
        <v>800</v>
      </c>
      <c r="H73" s="168">
        <f>'input aan NS afgerond op centen'!F75*100-H$8</f>
        <v>1360</v>
      </c>
      <c r="I73" s="215"/>
      <c r="K73" s="229">
        <f t="shared" si="0"/>
        <v>933.09999999999991</v>
      </c>
      <c r="L73" s="200"/>
      <c r="M73" s="230">
        <f t="shared" si="1"/>
        <v>1333</v>
      </c>
      <c r="N73" s="231">
        <f t="shared" si="2"/>
        <v>2267</v>
      </c>
    </row>
    <row r="74" spans="1:14">
      <c r="A74" s="139">
        <v>69</v>
      </c>
      <c r="B74" s="140">
        <f t="shared" si="3"/>
        <v>69</v>
      </c>
      <c r="C74" s="167">
        <f>'input aan NS afgerond op centen'!C76*100-C$8</f>
        <v>1352</v>
      </c>
      <c r="D74" s="168">
        <f>'input aan NS afgerond op centen'!B76*100-D$8</f>
        <v>2299</v>
      </c>
      <c r="E74" s="168">
        <f>'input aan NS afgerond op centen'!I76*100-E$8</f>
        <v>1082</v>
      </c>
      <c r="F74" s="168">
        <f>'input aan NS afgerond op centen'!H76*100-F$8</f>
        <v>1838.9999999999998</v>
      </c>
      <c r="G74" s="168">
        <f>'input aan NS afgerond op centen'!G76*100-G$8</f>
        <v>812.00000000000011</v>
      </c>
      <c r="H74" s="168">
        <f>'input aan NS afgerond op centen'!F76*100-H$8</f>
        <v>1379</v>
      </c>
      <c r="I74" s="215"/>
      <c r="K74" s="229">
        <f t="shared" si="0"/>
        <v>946.4</v>
      </c>
      <c r="L74" s="200"/>
      <c r="M74" s="230">
        <f t="shared" si="1"/>
        <v>1352</v>
      </c>
      <c r="N74" s="231">
        <f t="shared" si="2"/>
        <v>2299</v>
      </c>
    </row>
    <row r="75" spans="1:14">
      <c r="A75" s="139">
        <v>70</v>
      </c>
      <c r="B75" s="140">
        <f t="shared" si="3"/>
        <v>70</v>
      </c>
      <c r="C75" s="167">
        <f>'input aan NS afgerond op centen'!C77*100-C$8</f>
        <v>1371</v>
      </c>
      <c r="D75" s="168">
        <f>'input aan NS afgerond op centen'!B77*100-D$8</f>
        <v>2331</v>
      </c>
      <c r="E75" s="168">
        <f>'input aan NS afgerond op centen'!I77*100-E$8</f>
        <v>1097</v>
      </c>
      <c r="F75" s="168">
        <f>'input aan NS afgerond op centen'!H77*100-F$8</f>
        <v>1863.9999999999998</v>
      </c>
      <c r="G75" s="168">
        <f>'input aan NS afgerond op centen'!G77*100-G$8</f>
        <v>823</v>
      </c>
      <c r="H75" s="168">
        <f>'input aan NS afgerond op centen'!F77*100-H$8</f>
        <v>1398</v>
      </c>
      <c r="I75" s="215"/>
      <c r="K75" s="229">
        <f t="shared" si="0"/>
        <v>959.69999999999993</v>
      </c>
      <c r="L75" s="200"/>
      <c r="M75" s="230">
        <f t="shared" si="1"/>
        <v>1371</v>
      </c>
      <c r="N75" s="231">
        <f t="shared" si="2"/>
        <v>2331</v>
      </c>
    </row>
    <row r="76" spans="1:14">
      <c r="A76" s="139">
        <v>71</v>
      </c>
      <c r="B76" s="140">
        <f t="shared" si="3"/>
        <v>71</v>
      </c>
      <c r="C76" s="167">
        <f>'input aan NS afgerond op centen'!C78*100-C$8</f>
        <v>1390</v>
      </c>
      <c r="D76" s="168">
        <f>'input aan NS afgerond op centen'!B78*100-D$8</f>
        <v>2363</v>
      </c>
      <c r="E76" s="168">
        <f>'input aan NS afgerond op centen'!I78*100-E$8</f>
        <v>1112</v>
      </c>
      <c r="F76" s="168">
        <f>'input aan NS afgerond op centen'!H78*100-F$8</f>
        <v>1890</v>
      </c>
      <c r="G76" s="168">
        <f>'input aan NS afgerond op centen'!G78*100-G$8</f>
        <v>834</v>
      </c>
      <c r="H76" s="168">
        <f>'input aan NS afgerond op centen'!F78*100-H$8</f>
        <v>1418</v>
      </c>
      <c r="I76" s="215"/>
      <c r="K76" s="229">
        <f t="shared" si="0"/>
        <v>972.99999999999989</v>
      </c>
      <c r="L76" s="200"/>
      <c r="M76" s="230">
        <f t="shared" si="1"/>
        <v>1390</v>
      </c>
      <c r="N76" s="231">
        <f t="shared" si="2"/>
        <v>2363</v>
      </c>
    </row>
    <row r="77" spans="1:14">
      <c r="A77" s="139">
        <v>72</v>
      </c>
      <c r="B77" s="140">
        <f t="shared" si="3"/>
        <v>72</v>
      </c>
      <c r="C77" s="167">
        <f>'input aan NS afgerond op centen'!C79*100-C$8</f>
        <v>1409</v>
      </c>
      <c r="D77" s="168">
        <f>'input aan NS afgerond op centen'!B79*100-D$8</f>
        <v>2396</v>
      </c>
      <c r="E77" s="168">
        <f>'input aan NS afgerond op centen'!I79*100-E$8</f>
        <v>1127</v>
      </c>
      <c r="F77" s="168">
        <f>'input aan NS afgerond op centen'!H79*100-F$8</f>
        <v>1916</v>
      </c>
      <c r="G77" s="168">
        <f>'input aan NS afgerond op centen'!G79*100-G$8</f>
        <v>846.00000000000011</v>
      </c>
      <c r="H77" s="168">
        <f>'input aan NS afgerond op centen'!F79*100-H$8</f>
        <v>1437</v>
      </c>
      <c r="I77" s="215"/>
      <c r="K77" s="229">
        <f t="shared" si="0"/>
        <v>986.3</v>
      </c>
      <c r="L77" s="200"/>
      <c r="M77" s="230">
        <f t="shared" si="1"/>
        <v>1409</v>
      </c>
      <c r="N77" s="231">
        <f t="shared" si="2"/>
        <v>2396</v>
      </c>
    </row>
    <row r="78" spans="1:14">
      <c r="A78" s="139">
        <v>73</v>
      </c>
      <c r="B78" s="140">
        <f t="shared" si="3"/>
        <v>73</v>
      </c>
      <c r="C78" s="167">
        <f>'input aan NS afgerond op centen'!C80*100-C$8</f>
        <v>1428</v>
      </c>
      <c r="D78" s="168">
        <f>'input aan NS afgerond op centen'!B80*100-D$8</f>
        <v>2428</v>
      </c>
      <c r="E78" s="168">
        <f>'input aan NS afgerond op centen'!I80*100-E$8</f>
        <v>1143</v>
      </c>
      <c r="F78" s="168">
        <f>'input aan NS afgerond op centen'!H80*100-F$8</f>
        <v>1942</v>
      </c>
      <c r="G78" s="168">
        <f>'input aan NS afgerond op centen'!G80*100-G$8</f>
        <v>857</v>
      </c>
      <c r="H78" s="168">
        <f>'input aan NS afgerond op centen'!F80*100-H$8</f>
        <v>1457</v>
      </c>
      <c r="I78" s="215"/>
      <c r="K78" s="229">
        <f t="shared" ref="K78:K141" si="4">C78*$K$9</f>
        <v>999.59999999999991</v>
      </c>
      <c r="L78" s="200"/>
      <c r="M78" s="230">
        <f t="shared" ref="M78:M141" si="5">C78</f>
        <v>1428</v>
      </c>
      <c r="N78" s="231">
        <f t="shared" ref="N78:N141" si="6">D78</f>
        <v>2428</v>
      </c>
    </row>
    <row r="79" spans="1:14">
      <c r="A79" s="139">
        <v>74</v>
      </c>
      <c r="B79" s="140">
        <f t="shared" ref="B79:B142" si="7">A79</f>
        <v>74</v>
      </c>
      <c r="C79" s="167">
        <f>'input aan NS afgerond op centen'!C81*100-C$8</f>
        <v>1447</v>
      </c>
      <c r="D79" s="168">
        <f>'input aan NS afgerond op centen'!B81*100-D$8</f>
        <v>2460</v>
      </c>
      <c r="E79" s="168">
        <f>'input aan NS afgerond op centen'!I81*100-E$8</f>
        <v>1158</v>
      </c>
      <c r="F79" s="168">
        <f>'input aan NS afgerond op centen'!H81*100-F$8</f>
        <v>1967</v>
      </c>
      <c r="G79" s="168">
        <f>'input aan NS afgerond op centen'!G81*100-G$8</f>
        <v>868.99999999999989</v>
      </c>
      <c r="H79" s="168">
        <f>'input aan NS afgerond op centen'!F81*100-H$8</f>
        <v>1476</v>
      </c>
      <c r="I79" s="215"/>
      <c r="K79" s="229">
        <f t="shared" si="4"/>
        <v>1012.9</v>
      </c>
      <c r="L79" s="200"/>
      <c r="M79" s="230">
        <f t="shared" si="5"/>
        <v>1447</v>
      </c>
      <c r="N79" s="231">
        <f t="shared" si="6"/>
        <v>2460</v>
      </c>
    </row>
    <row r="80" spans="1:14">
      <c r="A80" s="139">
        <v>75</v>
      </c>
      <c r="B80" s="140">
        <f t="shared" si="7"/>
        <v>75</v>
      </c>
      <c r="C80" s="167">
        <f>'input aan NS afgerond op centen'!C82*100-C$8</f>
        <v>1466</v>
      </c>
      <c r="D80" s="168">
        <f>'input aan NS afgerond op centen'!B82*100-D$8</f>
        <v>2492</v>
      </c>
      <c r="E80" s="168">
        <f>'input aan NS afgerond op centen'!I82*100-E$8</f>
        <v>1173</v>
      </c>
      <c r="F80" s="168">
        <f>'input aan NS afgerond op centen'!H82*100-F$8</f>
        <v>1993</v>
      </c>
      <c r="G80" s="168">
        <f>'input aan NS afgerond op centen'!G82*100-G$8</f>
        <v>880</v>
      </c>
      <c r="H80" s="168">
        <f>'input aan NS afgerond op centen'!F82*100-H$8</f>
        <v>1495</v>
      </c>
      <c r="I80" s="215"/>
      <c r="K80" s="229">
        <f t="shared" si="4"/>
        <v>1026.2</v>
      </c>
      <c r="L80" s="200"/>
      <c r="M80" s="230">
        <f t="shared" si="5"/>
        <v>1466</v>
      </c>
      <c r="N80" s="231">
        <f t="shared" si="6"/>
        <v>2492</v>
      </c>
    </row>
    <row r="81" spans="1:14">
      <c r="A81" s="139">
        <v>76</v>
      </c>
      <c r="B81" s="140">
        <f t="shared" si="7"/>
        <v>76</v>
      </c>
      <c r="C81" s="167">
        <f>'input aan NS afgerond op centen'!C83*100-C$8</f>
        <v>1485</v>
      </c>
      <c r="D81" s="168">
        <f>'input aan NS afgerond op centen'!B83*100-D$8</f>
        <v>2524</v>
      </c>
      <c r="E81" s="168">
        <f>'input aan NS afgerond op centen'!I83*100-E$8</f>
        <v>1188</v>
      </c>
      <c r="F81" s="168">
        <f>'input aan NS afgerond op centen'!H83*100-F$8</f>
        <v>2019</v>
      </c>
      <c r="G81" s="168">
        <f>'input aan NS afgerond op centen'!G83*100-G$8</f>
        <v>891</v>
      </c>
      <c r="H81" s="168">
        <f>'input aan NS afgerond op centen'!F83*100-H$8</f>
        <v>1513.9999999999998</v>
      </c>
      <c r="I81" s="215"/>
      <c r="K81" s="229">
        <f t="shared" si="4"/>
        <v>1039.5</v>
      </c>
      <c r="L81" s="200"/>
      <c r="M81" s="230">
        <f t="shared" si="5"/>
        <v>1485</v>
      </c>
      <c r="N81" s="231">
        <f t="shared" si="6"/>
        <v>2524</v>
      </c>
    </row>
    <row r="82" spans="1:14">
      <c r="A82" s="139">
        <v>77</v>
      </c>
      <c r="B82" s="140">
        <f t="shared" si="7"/>
        <v>77</v>
      </c>
      <c r="C82" s="167">
        <f>'input aan NS afgerond op centen'!C84*100-C$8</f>
        <v>1503</v>
      </c>
      <c r="D82" s="168">
        <f>'input aan NS afgerond op centen'!B84*100-D$8</f>
        <v>2556</v>
      </c>
      <c r="E82" s="168">
        <f>'input aan NS afgerond op centen'!I84*100-E$8</f>
        <v>1203</v>
      </c>
      <c r="F82" s="168">
        <f>'input aan NS afgerond op centen'!H84*100-F$8</f>
        <v>2044</v>
      </c>
      <c r="G82" s="168">
        <f>'input aan NS afgerond op centen'!G84*100-G$8</f>
        <v>902</v>
      </c>
      <c r="H82" s="168">
        <f>'input aan NS afgerond op centen'!F84*100-H$8</f>
        <v>1533</v>
      </c>
      <c r="I82" s="215"/>
      <c r="K82" s="229">
        <f t="shared" si="4"/>
        <v>1052.0999999999999</v>
      </c>
      <c r="L82" s="200"/>
      <c r="M82" s="230">
        <f t="shared" si="5"/>
        <v>1503</v>
      </c>
      <c r="N82" s="231">
        <f t="shared" si="6"/>
        <v>2556</v>
      </c>
    </row>
    <row r="83" spans="1:14">
      <c r="A83" s="139">
        <v>78</v>
      </c>
      <c r="B83" s="140">
        <f t="shared" si="7"/>
        <v>78</v>
      </c>
      <c r="C83" s="167">
        <f>'input aan NS afgerond op centen'!C85*100-C$8</f>
        <v>1522</v>
      </c>
      <c r="D83" s="168">
        <f>'input aan NS afgerond op centen'!B85*100-D$8</f>
        <v>2588</v>
      </c>
      <c r="E83" s="168">
        <f>'input aan NS afgerond op centen'!I85*100-E$8</f>
        <v>1218</v>
      </c>
      <c r="F83" s="168">
        <f>'input aan NS afgerond op centen'!H85*100-F$8</f>
        <v>2070</v>
      </c>
      <c r="G83" s="168">
        <f>'input aan NS afgerond op centen'!G85*100-G$8</f>
        <v>914</v>
      </c>
      <c r="H83" s="168">
        <f>'input aan NS afgerond op centen'!F85*100-H$8</f>
        <v>1553</v>
      </c>
      <c r="I83" s="215"/>
      <c r="K83" s="229">
        <f t="shared" si="4"/>
        <v>1065.3999999999999</v>
      </c>
      <c r="L83" s="200"/>
      <c r="M83" s="230">
        <f t="shared" si="5"/>
        <v>1522</v>
      </c>
      <c r="N83" s="231">
        <f t="shared" si="6"/>
        <v>2588</v>
      </c>
    </row>
    <row r="84" spans="1:14">
      <c r="A84" s="139">
        <v>79</v>
      </c>
      <c r="B84" s="140">
        <f t="shared" si="7"/>
        <v>79</v>
      </c>
      <c r="C84" s="167">
        <f>'input aan NS afgerond op centen'!C86*100-C$8</f>
        <v>1540.9999999999998</v>
      </c>
      <c r="D84" s="168">
        <f>'input aan NS afgerond op centen'!B86*100-D$8</f>
        <v>2621</v>
      </c>
      <c r="E84" s="168">
        <f>'input aan NS afgerond op centen'!I86*100-E$8</f>
        <v>1233</v>
      </c>
      <c r="F84" s="168">
        <f>'input aan NS afgerond op centen'!H86*100-F$8</f>
        <v>2096</v>
      </c>
      <c r="G84" s="168">
        <f>'input aan NS afgerond op centen'!G86*100-G$8</f>
        <v>925</v>
      </c>
      <c r="H84" s="168">
        <f>'input aan NS afgerond op centen'!F86*100-H$8</f>
        <v>1572</v>
      </c>
      <c r="I84" s="215"/>
      <c r="K84" s="229">
        <f t="shared" si="4"/>
        <v>1078.6999999999998</v>
      </c>
      <c r="L84" s="200"/>
      <c r="M84" s="230">
        <f t="shared" si="5"/>
        <v>1540.9999999999998</v>
      </c>
      <c r="N84" s="231">
        <f t="shared" si="6"/>
        <v>2621</v>
      </c>
    </row>
    <row r="85" spans="1:14">
      <c r="A85" s="139">
        <v>80</v>
      </c>
      <c r="B85" s="140">
        <f t="shared" si="7"/>
        <v>80</v>
      </c>
      <c r="C85" s="167">
        <f>'input aan NS afgerond op centen'!C87*100-C$8</f>
        <v>1560</v>
      </c>
      <c r="D85" s="168">
        <f>'input aan NS afgerond op centen'!B87*100-D$8</f>
        <v>2653</v>
      </c>
      <c r="E85" s="168">
        <f>'input aan NS afgerond op centen'!I87*100-E$8</f>
        <v>1248</v>
      </c>
      <c r="F85" s="168">
        <f>'input aan NS afgerond op centen'!H87*100-F$8</f>
        <v>2122</v>
      </c>
      <c r="G85" s="168">
        <f>'input aan NS afgerond op centen'!G87*100-G$8</f>
        <v>935.99999999999989</v>
      </c>
      <c r="H85" s="168">
        <f>'input aan NS afgerond op centen'!F87*100-H$8</f>
        <v>1592</v>
      </c>
      <c r="I85" s="215"/>
      <c r="K85" s="229">
        <f t="shared" si="4"/>
        <v>1092</v>
      </c>
      <c r="L85" s="200"/>
      <c r="M85" s="230">
        <f t="shared" si="5"/>
        <v>1560</v>
      </c>
      <c r="N85" s="231">
        <f t="shared" si="6"/>
        <v>2653</v>
      </c>
    </row>
    <row r="86" spans="1:14">
      <c r="A86" s="139">
        <v>81</v>
      </c>
      <c r="B86" s="140">
        <f t="shared" si="7"/>
        <v>81</v>
      </c>
      <c r="C86" s="167">
        <f>'input aan NS afgerond op centen'!C88*100-C$8</f>
        <v>1577.0000000000002</v>
      </c>
      <c r="D86" s="168">
        <f>'input aan NS afgerond op centen'!B88*100-D$8</f>
        <v>2681</v>
      </c>
      <c r="E86" s="168">
        <f>'input aan NS afgerond op centen'!I88*100-E$8</f>
        <v>1262</v>
      </c>
      <c r="F86" s="168">
        <f>'input aan NS afgerond op centen'!H88*100-F$8</f>
        <v>2144</v>
      </c>
      <c r="G86" s="168">
        <f>'input aan NS afgerond op centen'!G88*100-G$8</f>
        <v>947</v>
      </c>
      <c r="H86" s="168">
        <f>'input aan NS afgerond op centen'!F88*100-H$8</f>
        <v>1608</v>
      </c>
      <c r="I86" s="215"/>
      <c r="K86" s="229">
        <f t="shared" si="4"/>
        <v>1103.9000000000001</v>
      </c>
      <c r="L86" s="200"/>
      <c r="M86" s="230">
        <f t="shared" si="5"/>
        <v>1577.0000000000002</v>
      </c>
      <c r="N86" s="231">
        <f t="shared" si="6"/>
        <v>2681</v>
      </c>
    </row>
    <row r="87" spans="1:14">
      <c r="A87" s="139">
        <v>82</v>
      </c>
      <c r="B87" s="140">
        <f t="shared" si="7"/>
        <v>82</v>
      </c>
      <c r="C87" s="167">
        <f>'input aan NS afgerond op centen'!C89*100-C$8</f>
        <v>1594</v>
      </c>
      <c r="D87" s="168">
        <f>'input aan NS afgerond op centen'!B89*100-D$8</f>
        <v>2710</v>
      </c>
      <c r="E87" s="168">
        <f>'input aan NS afgerond op centen'!I89*100-E$8</f>
        <v>1275</v>
      </c>
      <c r="F87" s="168">
        <f>'input aan NS afgerond op centen'!H89*100-F$8</f>
        <v>2167</v>
      </c>
      <c r="G87" s="168">
        <f>'input aan NS afgerond op centen'!G89*100-G$8</f>
        <v>957</v>
      </c>
      <c r="H87" s="168">
        <f>'input aan NS afgerond op centen'!F89*100-H$8</f>
        <v>1626</v>
      </c>
      <c r="I87" s="215"/>
      <c r="K87" s="229">
        <f t="shared" si="4"/>
        <v>1115.8</v>
      </c>
      <c r="L87" s="200"/>
      <c r="M87" s="230">
        <f t="shared" si="5"/>
        <v>1594</v>
      </c>
      <c r="N87" s="231">
        <f t="shared" si="6"/>
        <v>2710</v>
      </c>
    </row>
    <row r="88" spans="1:14">
      <c r="A88" s="139">
        <v>83</v>
      </c>
      <c r="B88" s="140">
        <f t="shared" si="7"/>
        <v>83</v>
      </c>
      <c r="C88" s="167">
        <f>'input aan NS afgerond op centen'!C90*100-C$8</f>
        <v>1611.0000000000002</v>
      </c>
      <c r="D88" s="168">
        <f>'input aan NS afgerond op centen'!B90*100-D$8</f>
        <v>2738</v>
      </c>
      <c r="E88" s="168">
        <f>'input aan NS afgerond op centen'!I90*100-E$8</f>
        <v>1289</v>
      </c>
      <c r="F88" s="168">
        <f>'input aan NS afgerond op centen'!H90*100-F$8</f>
        <v>2190</v>
      </c>
      <c r="G88" s="168">
        <f>'input aan NS afgerond op centen'!G90*100-G$8</f>
        <v>967</v>
      </c>
      <c r="H88" s="168">
        <f>'input aan NS afgerond op centen'!F90*100-H$8</f>
        <v>1643.0000000000002</v>
      </c>
      <c r="I88" s="215"/>
      <c r="K88" s="229">
        <f t="shared" si="4"/>
        <v>1127.7</v>
      </c>
      <c r="L88" s="200"/>
      <c r="M88" s="230">
        <f t="shared" si="5"/>
        <v>1611.0000000000002</v>
      </c>
      <c r="N88" s="231">
        <f t="shared" si="6"/>
        <v>2738</v>
      </c>
    </row>
    <row r="89" spans="1:14">
      <c r="A89" s="139">
        <v>84</v>
      </c>
      <c r="B89" s="140">
        <f t="shared" si="7"/>
        <v>84</v>
      </c>
      <c r="C89" s="167">
        <f>'input aan NS afgerond op centen'!C91*100-C$8</f>
        <v>1627.0000000000002</v>
      </c>
      <c r="D89" s="168">
        <f>'input aan NS afgerond op centen'!B91*100-D$8</f>
        <v>2767</v>
      </c>
      <c r="E89" s="168">
        <f>'input aan NS afgerond op centen'!I91*100-E$8</f>
        <v>1302</v>
      </c>
      <c r="F89" s="168">
        <f>'input aan NS afgerond op centen'!H91*100-F$8</f>
        <v>2213</v>
      </c>
      <c r="G89" s="168">
        <f>'input aan NS afgerond op centen'!G91*100-G$8</f>
        <v>977</v>
      </c>
      <c r="H89" s="168">
        <f>'input aan NS afgerond op centen'!F91*100-H$8</f>
        <v>1660</v>
      </c>
      <c r="I89" s="215"/>
      <c r="K89" s="229">
        <f t="shared" si="4"/>
        <v>1138.9000000000001</v>
      </c>
      <c r="L89" s="200"/>
      <c r="M89" s="230">
        <f t="shared" si="5"/>
        <v>1627.0000000000002</v>
      </c>
      <c r="N89" s="231">
        <f t="shared" si="6"/>
        <v>2767</v>
      </c>
    </row>
    <row r="90" spans="1:14">
      <c r="A90" s="139">
        <v>85</v>
      </c>
      <c r="B90" s="140">
        <f t="shared" si="7"/>
        <v>85</v>
      </c>
      <c r="C90" s="167">
        <f>'input aan NS afgerond op centen'!C92*100-C$8</f>
        <v>1644</v>
      </c>
      <c r="D90" s="168">
        <f>'input aan NS afgerond op centen'!B92*100-D$8</f>
        <v>2795</v>
      </c>
      <c r="E90" s="168">
        <f>'input aan NS afgerond op centen'!I92*100-E$8</f>
        <v>1315</v>
      </c>
      <c r="F90" s="168">
        <f>'input aan NS afgerond op centen'!H92*100-F$8</f>
        <v>2235</v>
      </c>
      <c r="G90" s="168">
        <f>'input aan NS afgerond op centen'!G92*100-G$8</f>
        <v>987</v>
      </c>
      <c r="H90" s="168">
        <f>'input aan NS afgerond op centen'!F92*100-H$8</f>
        <v>1677</v>
      </c>
      <c r="I90" s="215"/>
      <c r="K90" s="229">
        <f t="shared" si="4"/>
        <v>1150.8</v>
      </c>
      <c r="L90" s="200"/>
      <c r="M90" s="230">
        <f t="shared" si="5"/>
        <v>1644</v>
      </c>
      <c r="N90" s="231">
        <f t="shared" si="6"/>
        <v>2795</v>
      </c>
    </row>
    <row r="91" spans="1:14">
      <c r="A91" s="139">
        <v>86</v>
      </c>
      <c r="B91" s="140">
        <f t="shared" si="7"/>
        <v>86</v>
      </c>
      <c r="C91" s="167">
        <f>'input aan NS afgerond op centen'!C93*100-C$8</f>
        <v>1661.0000000000002</v>
      </c>
      <c r="D91" s="168">
        <f>'input aan NS afgerond op centen'!B93*100-D$8</f>
        <v>2824</v>
      </c>
      <c r="E91" s="168">
        <f>'input aan NS afgerond op centen'!I93*100-E$8</f>
        <v>1329</v>
      </c>
      <c r="F91" s="168">
        <f>'input aan NS afgerond op centen'!H93*100-F$8</f>
        <v>2259</v>
      </c>
      <c r="G91" s="168">
        <f>'input aan NS afgerond op centen'!G93*100-G$8</f>
        <v>997</v>
      </c>
      <c r="H91" s="168">
        <f>'input aan NS afgerond op centen'!F93*100-H$8</f>
        <v>1694</v>
      </c>
      <c r="I91" s="215"/>
      <c r="K91" s="229">
        <f t="shared" si="4"/>
        <v>1162.7</v>
      </c>
      <c r="L91" s="200"/>
      <c r="M91" s="230">
        <f t="shared" si="5"/>
        <v>1661.0000000000002</v>
      </c>
      <c r="N91" s="231">
        <f t="shared" si="6"/>
        <v>2824</v>
      </c>
    </row>
    <row r="92" spans="1:14">
      <c r="A92" s="139">
        <v>87</v>
      </c>
      <c r="B92" s="140">
        <f t="shared" si="7"/>
        <v>87</v>
      </c>
      <c r="C92" s="167">
        <f>'input aan NS afgerond op centen'!C94*100-C$8</f>
        <v>1678</v>
      </c>
      <c r="D92" s="168">
        <f>'input aan NS afgerond op centen'!B94*100-D$8</f>
        <v>2853</v>
      </c>
      <c r="E92" s="168">
        <f>'input aan NS afgerond op centen'!I94*100-E$8</f>
        <v>1343</v>
      </c>
      <c r="F92" s="168">
        <f>'input aan NS afgerond op centen'!H94*100-F$8</f>
        <v>2282</v>
      </c>
      <c r="G92" s="168">
        <f>'input aan NS afgerond op centen'!G94*100-G$8</f>
        <v>1007</v>
      </c>
      <c r="H92" s="168">
        <f>'input aan NS afgerond op centen'!F94*100-H$8</f>
        <v>1712</v>
      </c>
      <c r="I92" s="215"/>
      <c r="K92" s="229">
        <f t="shared" si="4"/>
        <v>1174.5999999999999</v>
      </c>
      <c r="L92" s="200"/>
      <c r="M92" s="230">
        <f t="shared" si="5"/>
        <v>1678</v>
      </c>
      <c r="N92" s="231">
        <f t="shared" si="6"/>
        <v>2853</v>
      </c>
    </row>
    <row r="93" spans="1:14">
      <c r="A93" s="139">
        <v>88</v>
      </c>
      <c r="B93" s="140">
        <f t="shared" si="7"/>
        <v>88</v>
      </c>
      <c r="C93" s="167">
        <f>'input aan NS afgerond op centen'!C95*100-C$8</f>
        <v>1695.0000000000002</v>
      </c>
      <c r="D93" s="168">
        <f>'input aan NS afgerond op centen'!B95*100-D$8</f>
        <v>2881</v>
      </c>
      <c r="E93" s="168">
        <f>'input aan NS afgerond op centen'!I95*100-E$8</f>
        <v>1356</v>
      </c>
      <c r="F93" s="168">
        <f>'input aan NS afgerond op centen'!H95*100-F$8</f>
        <v>2304</v>
      </c>
      <c r="G93" s="168">
        <f>'input aan NS afgerond op centen'!G95*100-G$8</f>
        <v>1017</v>
      </c>
      <c r="H93" s="168">
        <f>'input aan NS afgerond op centen'!F95*100-H$8</f>
        <v>1728</v>
      </c>
      <c r="I93" s="215"/>
      <c r="K93" s="229">
        <f t="shared" si="4"/>
        <v>1186.5</v>
      </c>
      <c r="L93" s="200"/>
      <c r="M93" s="230">
        <f t="shared" si="5"/>
        <v>1695.0000000000002</v>
      </c>
      <c r="N93" s="231">
        <f t="shared" si="6"/>
        <v>2881</v>
      </c>
    </row>
    <row r="94" spans="1:14">
      <c r="A94" s="139">
        <v>89</v>
      </c>
      <c r="B94" s="140">
        <f t="shared" si="7"/>
        <v>89</v>
      </c>
      <c r="C94" s="167">
        <f>'input aan NS afgerond op centen'!C96*100-C$8</f>
        <v>1711.0000000000002</v>
      </c>
      <c r="D94" s="168">
        <f>'input aan NS afgerond op centen'!B96*100-D$8</f>
        <v>2910</v>
      </c>
      <c r="E94" s="168">
        <f>'input aan NS afgerond op centen'!I96*100-E$8</f>
        <v>1369</v>
      </c>
      <c r="F94" s="168">
        <f>'input aan NS afgerond op centen'!H96*100-F$8</f>
        <v>2327</v>
      </c>
      <c r="G94" s="168">
        <f>'input aan NS afgerond op centen'!G96*100-G$8</f>
        <v>1027</v>
      </c>
      <c r="H94" s="168">
        <f>'input aan NS afgerond op centen'!F96*100-H$8</f>
        <v>1746</v>
      </c>
      <c r="I94" s="215"/>
      <c r="K94" s="229">
        <f t="shared" si="4"/>
        <v>1197.7</v>
      </c>
      <c r="L94" s="200"/>
      <c r="M94" s="230">
        <f t="shared" si="5"/>
        <v>1711.0000000000002</v>
      </c>
      <c r="N94" s="231">
        <f t="shared" si="6"/>
        <v>2910</v>
      </c>
    </row>
    <row r="95" spans="1:14">
      <c r="A95" s="139">
        <v>90</v>
      </c>
      <c r="B95" s="140">
        <f t="shared" si="7"/>
        <v>90</v>
      </c>
      <c r="C95" s="167">
        <f>'input aan NS afgerond op centen'!C97*100-C$8</f>
        <v>1728</v>
      </c>
      <c r="D95" s="168">
        <f>'input aan NS afgerond op centen'!B97*100-D$8</f>
        <v>2938</v>
      </c>
      <c r="E95" s="168">
        <f>'input aan NS afgerond op centen'!I97*100-E$8</f>
        <v>1383</v>
      </c>
      <c r="F95" s="168">
        <f>'input aan NS afgerond op centen'!H97*100-F$8</f>
        <v>2350</v>
      </c>
      <c r="G95" s="168">
        <f>'input aan NS afgerond op centen'!G97*100-G$8</f>
        <v>1037</v>
      </c>
      <c r="H95" s="168">
        <f>'input aan NS afgerond op centen'!F97*100-H$8</f>
        <v>1763</v>
      </c>
      <c r="I95" s="215"/>
      <c r="K95" s="229">
        <f t="shared" si="4"/>
        <v>1209.5999999999999</v>
      </c>
      <c r="L95" s="200"/>
      <c r="M95" s="230">
        <f t="shared" si="5"/>
        <v>1728</v>
      </c>
      <c r="N95" s="231">
        <f t="shared" si="6"/>
        <v>2938</v>
      </c>
    </row>
    <row r="96" spans="1:14">
      <c r="A96" s="139">
        <v>91</v>
      </c>
      <c r="B96" s="140">
        <f t="shared" si="7"/>
        <v>91</v>
      </c>
      <c r="C96" s="167">
        <f>'input aan NS afgerond op centen'!C98*100-C$8</f>
        <v>1745.0000000000002</v>
      </c>
      <c r="D96" s="168">
        <f>'input aan NS afgerond op centen'!B98*100-D$8</f>
        <v>2967</v>
      </c>
      <c r="E96" s="168">
        <f>'input aan NS afgerond op centen'!I98*100-E$8</f>
        <v>1396</v>
      </c>
      <c r="F96" s="168">
        <f>'input aan NS afgerond op centen'!H98*100-F$8</f>
        <v>2373</v>
      </c>
      <c r="G96" s="168">
        <f>'input aan NS afgerond op centen'!G98*100-G$8</f>
        <v>1047</v>
      </c>
      <c r="H96" s="168">
        <f>'input aan NS afgerond op centen'!F98*100-H$8</f>
        <v>1779.9999999999998</v>
      </c>
      <c r="I96" s="215"/>
      <c r="K96" s="229">
        <f t="shared" si="4"/>
        <v>1221.5</v>
      </c>
      <c r="L96" s="200"/>
      <c r="M96" s="230">
        <f t="shared" si="5"/>
        <v>1745.0000000000002</v>
      </c>
      <c r="N96" s="231">
        <f t="shared" si="6"/>
        <v>2967</v>
      </c>
    </row>
    <row r="97" spans="1:14">
      <c r="A97" s="139">
        <v>92</v>
      </c>
      <c r="B97" s="140">
        <f t="shared" si="7"/>
        <v>92</v>
      </c>
      <c r="C97" s="167">
        <f>'input aan NS afgerond op centen'!C99*100-C$8</f>
        <v>1762</v>
      </c>
      <c r="D97" s="168">
        <f>'input aan NS afgerond op centen'!B99*100-D$8</f>
        <v>2995</v>
      </c>
      <c r="E97" s="168">
        <f>'input aan NS afgerond op centen'!I99*100-E$8</f>
        <v>1410</v>
      </c>
      <c r="F97" s="168">
        <f>'input aan NS afgerond op centen'!H99*100-F$8</f>
        <v>2395</v>
      </c>
      <c r="G97" s="168">
        <f>'input aan NS afgerond op centen'!G99*100-G$8</f>
        <v>1058</v>
      </c>
      <c r="H97" s="168">
        <f>'input aan NS afgerond op centen'!F99*100-H$8</f>
        <v>1797</v>
      </c>
      <c r="I97" s="215"/>
      <c r="K97" s="229">
        <f t="shared" si="4"/>
        <v>1233.3999999999999</v>
      </c>
      <c r="L97" s="200"/>
      <c r="M97" s="230">
        <f t="shared" si="5"/>
        <v>1762</v>
      </c>
      <c r="N97" s="231">
        <f t="shared" si="6"/>
        <v>2995</v>
      </c>
    </row>
    <row r="98" spans="1:14">
      <c r="A98" s="139">
        <v>93</v>
      </c>
      <c r="B98" s="140">
        <f t="shared" si="7"/>
        <v>93</v>
      </c>
      <c r="C98" s="167">
        <f>'input aan NS afgerond op centen'!C100*100-C$8</f>
        <v>1779</v>
      </c>
      <c r="D98" s="168">
        <f>'input aan NS afgerond op centen'!B100*100-D$8</f>
        <v>3024</v>
      </c>
      <c r="E98" s="168">
        <f>'input aan NS afgerond op centen'!I100*100-E$8</f>
        <v>1423</v>
      </c>
      <c r="F98" s="168">
        <f>'input aan NS afgerond op centen'!H100*100-F$8</f>
        <v>2419</v>
      </c>
      <c r="G98" s="168">
        <f>'input aan NS afgerond op centen'!G100*100-G$8</f>
        <v>1068</v>
      </c>
      <c r="H98" s="168">
        <f>'input aan NS afgerond op centen'!F100*100-H$8</f>
        <v>1813.9999999999998</v>
      </c>
      <c r="I98" s="215"/>
      <c r="K98" s="229">
        <f t="shared" si="4"/>
        <v>1245.3</v>
      </c>
      <c r="L98" s="200"/>
      <c r="M98" s="230">
        <f t="shared" si="5"/>
        <v>1779</v>
      </c>
      <c r="N98" s="231">
        <f t="shared" si="6"/>
        <v>3024</v>
      </c>
    </row>
    <row r="99" spans="1:14">
      <c r="A99" s="139">
        <v>94</v>
      </c>
      <c r="B99" s="140">
        <f t="shared" si="7"/>
        <v>94</v>
      </c>
      <c r="C99" s="167">
        <f>'input aan NS afgerond op centen'!C101*100-C$8</f>
        <v>1795.0000000000002</v>
      </c>
      <c r="D99" s="168">
        <f>'input aan NS afgerond op centen'!B101*100-D$8</f>
        <v>3053</v>
      </c>
      <c r="E99" s="168">
        <f>'input aan NS afgerond op centen'!I101*100-E$8</f>
        <v>1436</v>
      </c>
      <c r="F99" s="168">
        <f>'input aan NS afgerond op centen'!H101*100-F$8</f>
        <v>2442</v>
      </c>
      <c r="G99" s="168">
        <f>'input aan NS afgerond op centen'!G101*100-G$8</f>
        <v>1077</v>
      </c>
      <c r="H99" s="168">
        <f>'input aan NS afgerond op centen'!F101*100-H$8</f>
        <v>1831.9999999999998</v>
      </c>
      <c r="I99" s="215"/>
      <c r="K99" s="229">
        <f t="shared" si="4"/>
        <v>1256.5</v>
      </c>
      <c r="L99" s="200"/>
      <c r="M99" s="230">
        <f t="shared" si="5"/>
        <v>1795.0000000000002</v>
      </c>
      <c r="N99" s="231">
        <f t="shared" si="6"/>
        <v>3053</v>
      </c>
    </row>
    <row r="100" spans="1:14">
      <c r="A100" s="139">
        <v>95</v>
      </c>
      <c r="B100" s="140">
        <f t="shared" si="7"/>
        <v>95</v>
      </c>
      <c r="C100" s="167">
        <f>'input aan NS afgerond op centen'!C102*100-C$8</f>
        <v>1812</v>
      </c>
      <c r="D100" s="168">
        <f>'input aan NS afgerond op centen'!B102*100-D$8</f>
        <v>3081</v>
      </c>
      <c r="E100" s="168">
        <f>'input aan NS afgerond op centen'!I102*100-E$8</f>
        <v>1450</v>
      </c>
      <c r="F100" s="168">
        <f>'input aan NS afgerond op centen'!H102*100-F$8</f>
        <v>2464</v>
      </c>
      <c r="G100" s="168">
        <f>'input aan NS afgerond op centen'!G102*100-G$8</f>
        <v>1088</v>
      </c>
      <c r="H100" s="168">
        <f>'input aan NS afgerond op centen'!F102*100-H$8</f>
        <v>1847.9999999999998</v>
      </c>
      <c r="I100" s="215"/>
      <c r="K100" s="229">
        <f t="shared" si="4"/>
        <v>1268.3999999999999</v>
      </c>
      <c r="L100" s="200"/>
      <c r="M100" s="230">
        <f t="shared" si="5"/>
        <v>1812</v>
      </c>
      <c r="N100" s="231">
        <f t="shared" si="6"/>
        <v>3081</v>
      </c>
    </row>
    <row r="101" spans="1:14">
      <c r="A101" s="139">
        <v>96</v>
      </c>
      <c r="B101" s="140">
        <f t="shared" si="7"/>
        <v>96</v>
      </c>
      <c r="C101" s="167">
        <f>'input aan NS afgerond op centen'!C103*100-C$8</f>
        <v>1829</v>
      </c>
      <c r="D101" s="168">
        <f>'input aan NS afgerond op centen'!B103*100-D$8</f>
        <v>3110</v>
      </c>
      <c r="E101" s="168">
        <f>'input aan NS afgerond op centen'!I103*100-E$8</f>
        <v>1463</v>
      </c>
      <c r="F101" s="168">
        <f>'input aan NS afgerond op centen'!H103*100-F$8</f>
        <v>2487</v>
      </c>
      <c r="G101" s="168">
        <f>'input aan NS afgerond op centen'!G103*100-G$8</f>
        <v>1098</v>
      </c>
      <c r="H101" s="168">
        <f>'input aan NS afgerond op centen'!F103*100-H$8</f>
        <v>1866.0000000000002</v>
      </c>
      <c r="I101" s="215"/>
      <c r="K101" s="229">
        <f t="shared" si="4"/>
        <v>1280.3</v>
      </c>
      <c r="L101" s="200"/>
      <c r="M101" s="230">
        <f t="shared" si="5"/>
        <v>1829</v>
      </c>
      <c r="N101" s="231">
        <f t="shared" si="6"/>
        <v>3110</v>
      </c>
    </row>
    <row r="102" spans="1:14">
      <c r="A102" s="139">
        <v>97</v>
      </c>
      <c r="B102" s="140">
        <f t="shared" si="7"/>
        <v>97</v>
      </c>
      <c r="C102" s="167">
        <f>'input aan NS afgerond op centen'!C104*100-C$8</f>
        <v>1846</v>
      </c>
      <c r="D102" s="168">
        <f>'input aan NS afgerond op centen'!B104*100-D$8</f>
        <v>3138</v>
      </c>
      <c r="E102" s="168">
        <f>'input aan NS afgerond op centen'!I104*100-E$8</f>
        <v>1477</v>
      </c>
      <c r="F102" s="168">
        <f>'input aan NS afgerond op centen'!H104*100-F$8</f>
        <v>2510</v>
      </c>
      <c r="G102" s="168">
        <f>'input aan NS afgerond op centen'!G104*100-G$8</f>
        <v>1108</v>
      </c>
      <c r="H102" s="168">
        <f>'input aan NS afgerond op centen'!F104*100-H$8</f>
        <v>1883</v>
      </c>
      <c r="I102" s="215"/>
      <c r="K102" s="229">
        <f t="shared" si="4"/>
        <v>1292.1999999999998</v>
      </c>
      <c r="L102" s="200"/>
      <c r="M102" s="230">
        <f t="shared" si="5"/>
        <v>1846</v>
      </c>
      <c r="N102" s="231">
        <f t="shared" si="6"/>
        <v>3138</v>
      </c>
    </row>
    <row r="103" spans="1:14">
      <c r="A103" s="139">
        <v>98</v>
      </c>
      <c r="B103" s="140">
        <f t="shared" si="7"/>
        <v>98</v>
      </c>
      <c r="C103" s="167">
        <f>'input aan NS afgerond op centen'!C105*100-C$8</f>
        <v>1863</v>
      </c>
      <c r="D103" s="168">
        <f>'input aan NS afgerond op centen'!B105*100-D$8</f>
        <v>3167</v>
      </c>
      <c r="E103" s="168">
        <f>'input aan NS afgerond op centen'!I105*100-E$8</f>
        <v>1491</v>
      </c>
      <c r="F103" s="168">
        <f>'input aan NS afgerond op centen'!H105*100-F$8</f>
        <v>2533</v>
      </c>
      <c r="G103" s="168">
        <f>'input aan NS afgerond op centen'!G105*100-G$8</f>
        <v>1118</v>
      </c>
      <c r="H103" s="168">
        <f>'input aan NS afgerond op centen'!F105*100-H$8</f>
        <v>1900.0000000000002</v>
      </c>
      <c r="I103" s="215"/>
      <c r="K103" s="229">
        <f t="shared" si="4"/>
        <v>1304.0999999999999</v>
      </c>
      <c r="L103" s="200"/>
      <c r="M103" s="230">
        <f t="shared" si="5"/>
        <v>1863</v>
      </c>
      <c r="N103" s="231">
        <f t="shared" si="6"/>
        <v>3167</v>
      </c>
    </row>
    <row r="104" spans="1:14">
      <c r="A104" s="139">
        <v>99</v>
      </c>
      <c r="B104" s="140">
        <f t="shared" si="7"/>
        <v>99</v>
      </c>
      <c r="C104" s="167">
        <f>'input aan NS afgerond op centen'!C106*100-C$8</f>
        <v>1879</v>
      </c>
      <c r="D104" s="168">
        <f>'input aan NS afgerond op centen'!B106*100-D$8</f>
        <v>3195.0000000000005</v>
      </c>
      <c r="E104" s="168">
        <f>'input aan NS afgerond op centen'!I106*100-E$8</f>
        <v>1503</v>
      </c>
      <c r="F104" s="168">
        <f>'input aan NS afgerond op centen'!H106*100-F$8</f>
        <v>2555</v>
      </c>
      <c r="G104" s="168">
        <f>'input aan NS afgerond op centen'!G106*100-G$8</f>
        <v>1128</v>
      </c>
      <c r="H104" s="168">
        <f>'input aan NS afgerond op centen'!F106*100-H$8</f>
        <v>1917</v>
      </c>
      <c r="I104" s="215"/>
      <c r="K104" s="229">
        <f t="shared" si="4"/>
        <v>1315.3</v>
      </c>
      <c r="L104" s="200"/>
      <c r="M104" s="230">
        <f t="shared" si="5"/>
        <v>1879</v>
      </c>
      <c r="N104" s="231">
        <f t="shared" si="6"/>
        <v>3195.0000000000005</v>
      </c>
    </row>
    <row r="105" spans="1:14">
      <c r="A105" s="139">
        <v>100</v>
      </c>
      <c r="B105" s="140">
        <f t="shared" si="7"/>
        <v>100</v>
      </c>
      <c r="C105" s="167">
        <f>'input aan NS afgerond op centen'!C107*100-C$8</f>
        <v>1896</v>
      </c>
      <c r="D105" s="168">
        <f>'input aan NS afgerond op centen'!B107*100-D$8</f>
        <v>3224</v>
      </c>
      <c r="E105" s="168">
        <f>'input aan NS afgerond op centen'!I107*100-E$8</f>
        <v>1517</v>
      </c>
      <c r="F105" s="168">
        <f>'input aan NS afgerond op centen'!H107*100-F$8</f>
        <v>2579</v>
      </c>
      <c r="G105" s="168">
        <f>'input aan NS afgerond op centen'!G107*100-G$8</f>
        <v>1138</v>
      </c>
      <c r="H105" s="168">
        <f>'input aan NS afgerond op centen'!F107*100-H$8</f>
        <v>1934.0000000000002</v>
      </c>
      <c r="I105" s="215"/>
      <c r="K105" s="229">
        <f t="shared" si="4"/>
        <v>1327.1999999999998</v>
      </c>
      <c r="L105" s="200"/>
      <c r="M105" s="230">
        <f t="shared" si="5"/>
        <v>1896</v>
      </c>
      <c r="N105" s="231">
        <f t="shared" si="6"/>
        <v>3224</v>
      </c>
    </row>
    <row r="106" spans="1:14">
      <c r="A106" s="139">
        <v>101</v>
      </c>
      <c r="B106" s="140">
        <f t="shared" si="7"/>
        <v>101</v>
      </c>
      <c r="C106" s="167">
        <f>'input aan NS afgerond op centen'!C108*100-C$8</f>
        <v>1910</v>
      </c>
      <c r="D106" s="168">
        <f>'input aan NS afgerond op centen'!B108*100-D$8</f>
        <v>3247</v>
      </c>
      <c r="E106" s="168">
        <f>'input aan NS afgerond op centen'!I108*100-E$8</f>
        <v>1528</v>
      </c>
      <c r="F106" s="168">
        <f>'input aan NS afgerond op centen'!H108*100-F$8</f>
        <v>2597</v>
      </c>
      <c r="G106" s="168">
        <f>'input aan NS afgerond op centen'!G108*100-G$8</f>
        <v>1146</v>
      </c>
      <c r="H106" s="168">
        <f>'input aan NS afgerond op centen'!F108*100-H$8</f>
        <v>1948</v>
      </c>
      <c r="I106" s="215"/>
      <c r="K106" s="229">
        <f t="shared" si="4"/>
        <v>1337</v>
      </c>
      <c r="L106" s="200"/>
      <c r="M106" s="230">
        <f t="shared" si="5"/>
        <v>1910</v>
      </c>
      <c r="N106" s="231">
        <f t="shared" si="6"/>
        <v>3247</v>
      </c>
    </row>
    <row r="107" spans="1:14">
      <c r="A107" s="139">
        <v>102</v>
      </c>
      <c r="B107" s="140">
        <f t="shared" si="7"/>
        <v>102</v>
      </c>
      <c r="C107" s="167">
        <f>'input aan NS afgerond op centen'!C109*100-C$8</f>
        <v>1923</v>
      </c>
      <c r="D107" s="168">
        <f>'input aan NS afgerond op centen'!B109*100-D$8</f>
        <v>3270.0000000000005</v>
      </c>
      <c r="E107" s="168">
        <f>'input aan NS afgerond op centen'!I109*100-E$8</f>
        <v>1539</v>
      </c>
      <c r="F107" s="168">
        <f>'input aan NS afgerond op centen'!H109*100-F$8</f>
        <v>2615</v>
      </c>
      <c r="G107" s="168">
        <f>'input aan NS afgerond op centen'!G109*100-G$8</f>
        <v>1154</v>
      </c>
      <c r="H107" s="168">
        <f>'input aan NS afgerond op centen'!F109*100-H$8</f>
        <v>1962</v>
      </c>
      <c r="I107" s="215"/>
      <c r="K107" s="229">
        <f t="shared" si="4"/>
        <v>1346.1</v>
      </c>
      <c r="L107" s="200"/>
      <c r="M107" s="230">
        <f t="shared" si="5"/>
        <v>1923</v>
      </c>
      <c r="N107" s="231">
        <f t="shared" si="6"/>
        <v>3270.0000000000005</v>
      </c>
    </row>
    <row r="108" spans="1:14">
      <c r="A108" s="139">
        <v>103</v>
      </c>
      <c r="B108" s="140">
        <f t="shared" si="7"/>
        <v>103</v>
      </c>
      <c r="C108" s="167">
        <f>'input aan NS afgerond op centen'!C110*100-C$8</f>
        <v>1937</v>
      </c>
      <c r="D108" s="168">
        <f>'input aan NS afgerond op centen'!B110*100-D$8</f>
        <v>3293</v>
      </c>
      <c r="E108" s="168">
        <f>'input aan NS afgerond op centen'!I110*100-E$8</f>
        <v>1550</v>
      </c>
      <c r="F108" s="168">
        <f>'input aan NS afgerond op centen'!H110*100-F$8</f>
        <v>2634</v>
      </c>
      <c r="G108" s="168">
        <f>'input aan NS afgerond op centen'!G110*100-G$8</f>
        <v>1163</v>
      </c>
      <c r="H108" s="168">
        <f>'input aan NS afgerond op centen'!F110*100-H$8</f>
        <v>1976</v>
      </c>
      <c r="I108" s="215"/>
      <c r="K108" s="229">
        <f t="shared" si="4"/>
        <v>1355.8999999999999</v>
      </c>
      <c r="L108" s="200"/>
      <c r="M108" s="230">
        <f t="shared" si="5"/>
        <v>1937</v>
      </c>
      <c r="N108" s="231">
        <f t="shared" si="6"/>
        <v>3293</v>
      </c>
    </row>
    <row r="109" spans="1:14">
      <c r="A109" s="139">
        <v>104</v>
      </c>
      <c r="B109" s="140">
        <f t="shared" si="7"/>
        <v>104</v>
      </c>
      <c r="C109" s="167">
        <f>'input aan NS afgerond op centen'!C111*100-C$8</f>
        <v>1950</v>
      </c>
      <c r="D109" s="168">
        <f>'input aan NS afgerond op centen'!B111*100-D$8</f>
        <v>3316.0000000000005</v>
      </c>
      <c r="E109" s="168">
        <f>'input aan NS afgerond op centen'!I111*100-E$8</f>
        <v>1560</v>
      </c>
      <c r="F109" s="168">
        <f>'input aan NS afgerond op centen'!H111*100-F$8</f>
        <v>2652</v>
      </c>
      <c r="G109" s="168">
        <f>'input aan NS afgerond op centen'!G111*100-G$8</f>
        <v>1170</v>
      </c>
      <c r="H109" s="168">
        <f>'input aan NS afgerond op centen'!F111*100-H$8</f>
        <v>1989</v>
      </c>
      <c r="I109" s="215"/>
      <c r="K109" s="229">
        <f t="shared" si="4"/>
        <v>1365</v>
      </c>
      <c r="L109" s="200"/>
      <c r="M109" s="230">
        <f t="shared" si="5"/>
        <v>1950</v>
      </c>
      <c r="N109" s="231">
        <f t="shared" si="6"/>
        <v>3316.0000000000005</v>
      </c>
    </row>
    <row r="110" spans="1:14">
      <c r="A110" s="139">
        <v>105</v>
      </c>
      <c r="B110" s="140">
        <f t="shared" si="7"/>
        <v>105</v>
      </c>
      <c r="C110" s="167">
        <f>'input aan NS afgerond op centen'!C112*100-C$8</f>
        <v>1964</v>
      </c>
      <c r="D110" s="168">
        <f>'input aan NS afgerond op centen'!B112*100-D$8</f>
        <v>3339</v>
      </c>
      <c r="E110" s="168">
        <f>'input aan NS afgerond op centen'!I112*100-E$8</f>
        <v>1571</v>
      </c>
      <c r="F110" s="168">
        <f>'input aan NS afgerond op centen'!H112*100-F$8</f>
        <v>2671</v>
      </c>
      <c r="G110" s="168">
        <f>'input aan NS afgerond op centen'!G112*100-G$8</f>
        <v>1179</v>
      </c>
      <c r="H110" s="168">
        <f>'input aan NS afgerond op centen'!F112*100-H$8</f>
        <v>2003</v>
      </c>
      <c r="I110" s="215"/>
      <c r="K110" s="229">
        <f t="shared" si="4"/>
        <v>1374.8</v>
      </c>
      <c r="L110" s="200"/>
      <c r="M110" s="230">
        <f t="shared" si="5"/>
        <v>1964</v>
      </c>
      <c r="N110" s="231">
        <f t="shared" si="6"/>
        <v>3339</v>
      </c>
    </row>
    <row r="111" spans="1:14">
      <c r="A111" s="139">
        <v>106</v>
      </c>
      <c r="B111" s="140">
        <f t="shared" si="7"/>
        <v>106</v>
      </c>
      <c r="C111" s="167">
        <f>'input aan NS afgerond op centen'!C113*100-C$8</f>
        <v>1977</v>
      </c>
      <c r="D111" s="168">
        <f>'input aan NS afgerond op centen'!B113*100-D$8</f>
        <v>3361.9999999999995</v>
      </c>
      <c r="E111" s="168">
        <f>'input aan NS afgerond op centen'!I113*100-E$8</f>
        <v>1582</v>
      </c>
      <c r="F111" s="168">
        <f>'input aan NS afgerond op centen'!H113*100-F$8</f>
        <v>2689</v>
      </c>
      <c r="G111" s="168">
        <f>'input aan NS afgerond op centen'!G113*100-G$8</f>
        <v>1187</v>
      </c>
      <c r="H111" s="168">
        <f>'input aan NS afgerond op centen'!F113*100-H$8</f>
        <v>2017</v>
      </c>
      <c r="I111" s="215"/>
      <c r="K111" s="229">
        <f t="shared" si="4"/>
        <v>1383.8999999999999</v>
      </c>
      <c r="L111" s="200"/>
      <c r="M111" s="230">
        <f t="shared" si="5"/>
        <v>1977</v>
      </c>
      <c r="N111" s="231">
        <f t="shared" si="6"/>
        <v>3361.9999999999995</v>
      </c>
    </row>
    <row r="112" spans="1:14">
      <c r="A112" s="139">
        <v>107</v>
      </c>
      <c r="B112" s="140">
        <f t="shared" si="7"/>
        <v>107</v>
      </c>
      <c r="C112" s="167">
        <f>'input aan NS afgerond op centen'!C114*100-C$8</f>
        <v>1991</v>
      </c>
      <c r="D112" s="168">
        <f>'input aan NS afgerond op centen'!B114*100-D$8</f>
        <v>3385</v>
      </c>
      <c r="E112" s="168">
        <f>'input aan NS afgerond op centen'!I114*100-E$8</f>
        <v>1593</v>
      </c>
      <c r="F112" s="168">
        <f>'input aan NS afgerond op centen'!H114*100-F$8</f>
        <v>2707</v>
      </c>
      <c r="G112" s="168">
        <f>'input aan NS afgerond op centen'!G114*100-G$8</f>
        <v>1195</v>
      </c>
      <c r="H112" s="168">
        <f>'input aan NS afgerond op centen'!F114*100-H$8</f>
        <v>2031</v>
      </c>
      <c r="I112" s="215"/>
      <c r="K112" s="229">
        <f t="shared" si="4"/>
        <v>1393.6999999999998</v>
      </c>
      <c r="L112" s="200"/>
      <c r="M112" s="230">
        <f t="shared" si="5"/>
        <v>1991</v>
      </c>
      <c r="N112" s="231">
        <f t="shared" si="6"/>
        <v>3385</v>
      </c>
    </row>
    <row r="113" spans="1:14">
      <c r="A113" s="139">
        <v>108</v>
      </c>
      <c r="B113" s="140">
        <f t="shared" si="7"/>
        <v>108</v>
      </c>
      <c r="C113" s="167">
        <f>'input aan NS afgerond op centen'!C115*100-C$8</f>
        <v>2004</v>
      </c>
      <c r="D113" s="168">
        <f>'input aan NS afgerond op centen'!B115*100-D$8</f>
        <v>3408</v>
      </c>
      <c r="E113" s="168">
        <f>'input aan NS afgerond op centen'!I115*100-E$8</f>
        <v>1603</v>
      </c>
      <c r="F113" s="168">
        <f>'input aan NS afgerond op centen'!H115*100-F$8</f>
        <v>2726</v>
      </c>
      <c r="G113" s="168">
        <f>'input aan NS afgerond op centen'!G115*100-G$8</f>
        <v>1203</v>
      </c>
      <c r="H113" s="168">
        <f>'input aan NS afgerond op centen'!F115*100-H$8</f>
        <v>2045</v>
      </c>
      <c r="I113" s="215"/>
      <c r="K113" s="229">
        <f t="shared" si="4"/>
        <v>1402.8</v>
      </c>
      <c r="L113" s="200"/>
      <c r="M113" s="230">
        <f t="shared" si="5"/>
        <v>2004</v>
      </c>
      <c r="N113" s="231">
        <f t="shared" si="6"/>
        <v>3408</v>
      </c>
    </row>
    <row r="114" spans="1:14">
      <c r="A114" s="139">
        <v>109</v>
      </c>
      <c r="B114" s="140">
        <f t="shared" si="7"/>
        <v>109</v>
      </c>
      <c r="C114" s="167">
        <f>'input aan NS afgerond op centen'!C116*100-C$8</f>
        <v>2018</v>
      </c>
      <c r="D114" s="168">
        <f>'input aan NS afgerond op centen'!B116*100-D$8</f>
        <v>3431</v>
      </c>
      <c r="E114" s="168">
        <f>'input aan NS afgerond op centen'!I116*100-E$8</f>
        <v>1615.0000000000002</v>
      </c>
      <c r="F114" s="168">
        <f>'input aan NS afgerond op centen'!H116*100-F$8</f>
        <v>2744</v>
      </c>
      <c r="G114" s="168">
        <f>'input aan NS afgerond op centen'!G116*100-G$8</f>
        <v>1211</v>
      </c>
      <c r="H114" s="168">
        <f>'input aan NS afgerond op centen'!F116*100-H$8</f>
        <v>2058</v>
      </c>
      <c r="I114" s="215"/>
      <c r="K114" s="229">
        <f t="shared" si="4"/>
        <v>1412.6</v>
      </c>
      <c r="L114" s="200"/>
      <c r="M114" s="230">
        <f t="shared" si="5"/>
        <v>2018</v>
      </c>
      <c r="N114" s="231">
        <f t="shared" si="6"/>
        <v>3431</v>
      </c>
    </row>
    <row r="115" spans="1:14">
      <c r="A115" s="139">
        <v>110</v>
      </c>
      <c r="B115" s="140">
        <f t="shared" si="7"/>
        <v>110</v>
      </c>
      <c r="C115" s="167">
        <f>'input aan NS afgerond op centen'!C117*100-C$8</f>
        <v>2031</v>
      </c>
      <c r="D115" s="168">
        <f>'input aan NS afgerond op centen'!B117*100-D$8</f>
        <v>3454</v>
      </c>
      <c r="E115" s="168">
        <f>'input aan NS afgerond op centen'!I117*100-E$8</f>
        <v>1625</v>
      </c>
      <c r="F115" s="168">
        <f>'input aan NS afgerond op centen'!H117*100-F$8</f>
        <v>2763</v>
      </c>
      <c r="G115" s="168">
        <f>'input aan NS afgerond op centen'!G117*100-G$8</f>
        <v>1219</v>
      </c>
      <c r="H115" s="168">
        <f>'input aan NS afgerond op centen'!F117*100-H$8</f>
        <v>2072</v>
      </c>
      <c r="I115" s="215"/>
      <c r="K115" s="229">
        <f t="shared" si="4"/>
        <v>1421.6999999999998</v>
      </c>
      <c r="L115" s="200"/>
      <c r="M115" s="230">
        <f t="shared" si="5"/>
        <v>2031</v>
      </c>
      <c r="N115" s="231">
        <f t="shared" si="6"/>
        <v>3454</v>
      </c>
    </row>
    <row r="116" spans="1:14">
      <c r="A116" s="139">
        <v>111</v>
      </c>
      <c r="B116" s="140">
        <f t="shared" si="7"/>
        <v>111</v>
      </c>
      <c r="C116" s="167">
        <f>'input aan NS afgerond op centen'!C118*100-C$8</f>
        <v>2045</v>
      </c>
      <c r="D116" s="168">
        <f>'input aan NS afgerond op centen'!B118*100-D$8</f>
        <v>3477.0000000000005</v>
      </c>
      <c r="E116" s="168">
        <f>'input aan NS afgerond op centen'!I118*100-E$8</f>
        <v>1635.9999999999998</v>
      </c>
      <c r="F116" s="168">
        <f>'input aan NS afgerond op centen'!H118*100-F$8</f>
        <v>2781</v>
      </c>
      <c r="G116" s="168">
        <f>'input aan NS afgerond op centen'!G118*100-G$8</f>
        <v>1227</v>
      </c>
      <c r="H116" s="168">
        <f>'input aan NS afgerond op centen'!F118*100-H$8</f>
        <v>2086</v>
      </c>
      <c r="I116" s="215"/>
      <c r="K116" s="229">
        <f t="shared" si="4"/>
        <v>1431.5</v>
      </c>
      <c r="L116" s="200"/>
      <c r="M116" s="230">
        <f t="shared" si="5"/>
        <v>2045</v>
      </c>
      <c r="N116" s="231">
        <f t="shared" si="6"/>
        <v>3477.0000000000005</v>
      </c>
    </row>
    <row r="117" spans="1:14">
      <c r="A117" s="139">
        <v>112</v>
      </c>
      <c r="B117" s="140">
        <f t="shared" si="7"/>
        <v>112</v>
      </c>
      <c r="C117" s="167">
        <f>'input aan NS afgerond op centen'!C119*100-C$8</f>
        <v>2058</v>
      </c>
      <c r="D117" s="168">
        <f>'input aan NS afgerond op centen'!B119*100-D$8</f>
        <v>3500</v>
      </c>
      <c r="E117" s="168">
        <f>'input aan NS afgerond op centen'!I119*100-E$8</f>
        <v>1647.0000000000002</v>
      </c>
      <c r="F117" s="168">
        <f>'input aan NS afgerond op centen'!H119*100-F$8</f>
        <v>2799</v>
      </c>
      <c r="G117" s="168">
        <f>'input aan NS afgerond op centen'!G119*100-G$8</f>
        <v>1235</v>
      </c>
      <c r="H117" s="168">
        <f>'input aan NS afgerond op centen'!F119*100-H$8</f>
        <v>2100</v>
      </c>
      <c r="I117" s="215"/>
      <c r="K117" s="229">
        <f t="shared" si="4"/>
        <v>1440.6</v>
      </c>
      <c r="L117" s="200"/>
      <c r="M117" s="230">
        <f t="shared" si="5"/>
        <v>2058</v>
      </c>
      <c r="N117" s="231">
        <f t="shared" si="6"/>
        <v>3500</v>
      </c>
    </row>
    <row r="118" spans="1:14">
      <c r="A118" s="139">
        <v>113</v>
      </c>
      <c r="B118" s="140">
        <f t="shared" si="7"/>
        <v>113</v>
      </c>
      <c r="C118" s="167">
        <f>'input aan NS afgerond op centen'!C120*100-C$8</f>
        <v>2072</v>
      </c>
      <c r="D118" s="168">
        <f>'input aan NS afgerond op centen'!B120*100-D$8</f>
        <v>3522.9999999999995</v>
      </c>
      <c r="E118" s="168">
        <f>'input aan NS afgerond op centen'!I120*100-E$8</f>
        <v>1658</v>
      </c>
      <c r="F118" s="168">
        <f>'input aan NS afgerond op centen'!H120*100-F$8</f>
        <v>2818</v>
      </c>
      <c r="G118" s="168">
        <f>'input aan NS afgerond op centen'!G120*100-G$8</f>
        <v>1244</v>
      </c>
      <c r="H118" s="168">
        <f>'input aan NS afgerond op centen'!F120*100-H$8</f>
        <v>2114</v>
      </c>
      <c r="I118" s="215"/>
      <c r="K118" s="229">
        <f t="shared" si="4"/>
        <v>1450.3999999999999</v>
      </c>
      <c r="L118" s="200"/>
      <c r="M118" s="230">
        <f t="shared" si="5"/>
        <v>2072</v>
      </c>
      <c r="N118" s="231">
        <f t="shared" si="6"/>
        <v>3522.9999999999995</v>
      </c>
    </row>
    <row r="119" spans="1:14">
      <c r="A119" s="139">
        <v>114</v>
      </c>
      <c r="B119" s="140">
        <f t="shared" si="7"/>
        <v>114</v>
      </c>
      <c r="C119" s="167">
        <f>'input aan NS afgerond op centen'!C121*100-C$8</f>
        <v>2086</v>
      </c>
      <c r="D119" s="168">
        <f>'input aan NS afgerond op centen'!B121*100-D$8</f>
        <v>3546</v>
      </c>
      <c r="E119" s="168">
        <f>'input aan NS afgerond op centen'!I121*100-E$8</f>
        <v>1669</v>
      </c>
      <c r="F119" s="168">
        <f>'input aan NS afgerond op centen'!H121*100-F$8</f>
        <v>2836</v>
      </c>
      <c r="G119" s="168">
        <f>'input aan NS afgerond op centen'!G121*100-G$8</f>
        <v>1252</v>
      </c>
      <c r="H119" s="168">
        <f>'input aan NS afgerond op centen'!F121*100-H$8</f>
        <v>2127</v>
      </c>
      <c r="I119" s="215"/>
      <c r="K119" s="229">
        <f t="shared" si="4"/>
        <v>1460.1999999999998</v>
      </c>
      <c r="L119" s="200"/>
      <c r="M119" s="230">
        <f t="shared" si="5"/>
        <v>2086</v>
      </c>
      <c r="N119" s="231">
        <f t="shared" si="6"/>
        <v>3546</v>
      </c>
    </row>
    <row r="120" spans="1:14">
      <c r="A120" s="139">
        <v>115</v>
      </c>
      <c r="B120" s="140">
        <f t="shared" si="7"/>
        <v>115</v>
      </c>
      <c r="C120" s="167">
        <f>'input aan NS afgerond op centen'!C122*100-C$8</f>
        <v>2099</v>
      </c>
      <c r="D120" s="168">
        <f>'input aan NS afgerond op centen'!B122*100-D$8</f>
        <v>3568.9999999999995</v>
      </c>
      <c r="E120" s="168">
        <f>'input aan NS afgerond op centen'!I122*100-E$8</f>
        <v>1678.9999999999998</v>
      </c>
      <c r="F120" s="168">
        <f>'input aan NS afgerond op centen'!H122*100-F$8</f>
        <v>2855</v>
      </c>
      <c r="G120" s="168">
        <f>'input aan NS afgerond op centen'!G122*100-G$8</f>
        <v>1260</v>
      </c>
      <c r="H120" s="168">
        <f>'input aan NS afgerond op centen'!F122*100-H$8</f>
        <v>2141</v>
      </c>
      <c r="I120" s="215"/>
      <c r="K120" s="229">
        <f t="shared" si="4"/>
        <v>1469.3</v>
      </c>
      <c r="L120" s="200"/>
      <c r="M120" s="230">
        <f t="shared" si="5"/>
        <v>2099</v>
      </c>
      <c r="N120" s="231">
        <f t="shared" si="6"/>
        <v>3568.9999999999995</v>
      </c>
    </row>
    <row r="121" spans="1:14">
      <c r="A121" s="139">
        <v>116</v>
      </c>
      <c r="B121" s="140">
        <f t="shared" si="7"/>
        <v>116</v>
      </c>
      <c r="C121" s="167">
        <f>'input aan NS afgerond op centen'!C123*100-C$8</f>
        <v>2113</v>
      </c>
      <c r="D121" s="168">
        <f>'input aan NS afgerond op centen'!B123*100-D$8</f>
        <v>3592</v>
      </c>
      <c r="E121" s="168">
        <f>'input aan NS afgerond op centen'!I123*100-E$8</f>
        <v>1691</v>
      </c>
      <c r="F121" s="168">
        <f>'input aan NS afgerond op centen'!H123*100-F$8</f>
        <v>2873</v>
      </c>
      <c r="G121" s="168">
        <f>'input aan NS afgerond op centen'!G123*100-G$8</f>
        <v>1268</v>
      </c>
      <c r="H121" s="168">
        <f>'input aan NS afgerond op centen'!F123*100-H$8</f>
        <v>2155</v>
      </c>
      <c r="I121" s="215"/>
      <c r="K121" s="229">
        <f t="shared" si="4"/>
        <v>1479.1</v>
      </c>
      <c r="L121" s="200"/>
      <c r="M121" s="230">
        <f t="shared" si="5"/>
        <v>2113</v>
      </c>
      <c r="N121" s="231">
        <f t="shared" si="6"/>
        <v>3592</v>
      </c>
    </row>
    <row r="122" spans="1:14">
      <c r="A122" s="139">
        <v>117</v>
      </c>
      <c r="B122" s="140">
        <f t="shared" si="7"/>
        <v>117</v>
      </c>
      <c r="C122" s="167">
        <f>'input aan NS afgerond op centen'!C124*100-C$8</f>
        <v>2126</v>
      </c>
      <c r="D122" s="168">
        <f>'input aan NS afgerond op centen'!B124*100-D$8</f>
        <v>3615</v>
      </c>
      <c r="E122" s="168">
        <f>'input aan NS afgerond op centen'!I124*100-E$8</f>
        <v>1701</v>
      </c>
      <c r="F122" s="168">
        <f>'input aan NS afgerond op centen'!H124*100-F$8</f>
        <v>2891</v>
      </c>
      <c r="G122" s="168">
        <f>'input aan NS afgerond op centen'!G124*100-G$8</f>
        <v>1276</v>
      </c>
      <c r="H122" s="168">
        <f>'input aan NS afgerond op centen'!F124*100-H$8</f>
        <v>2169</v>
      </c>
      <c r="I122" s="215"/>
      <c r="K122" s="229">
        <f t="shared" si="4"/>
        <v>1488.1999999999998</v>
      </c>
      <c r="L122" s="200"/>
      <c r="M122" s="230">
        <f t="shared" si="5"/>
        <v>2126</v>
      </c>
      <c r="N122" s="231">
        <f t="shared" si="6"/>
        <v>3615</v>
      </c>
    </row>
    <row r="123" spans="1:14">
      <c r="A123" s="139">
        <v>118</v>
      </c>
      <c r="B123" s="140">
        <f t="shared" si="7"/>
        <v>118</v>
      </c>
      <c r="C123" s="167">
        <f>'input aan NS afgerond op centen'!C125*100-C$8</f>
        <v>2140</v>
      </c>
      <c r="D123" s="168">
        <f>'input aan NS afgerond op centen'!B125*100-D$8</f>
        <v>3638</v>
      </c>
      <c r="E123" s="168">
        <f>'input aan NS afgerond op centen'!I125*100-E$8</f>
        <v>1712</v>
      </c>
      <c r="F123" s="168">
        <f>'input aan NS afgerond op centen'!H125*100-F$8</f>
        <v>2910</v>
      </c>
      <c r="G123" s="168">
        <f>'input aan NS afgerond op centen'!G125*100-G$8</f>
        <v>1284</v>
      </c>
      <c r="H123" s="168">
        <f>'input aan NS afgerond op centen'!F125*100-H$8</f>
        <v>2183</v>
      </c>
      <c r="I123" s="215"/>
      <c r="K123" s="229">
        <f t="shared" si="4"/>
        <v>1498</v>
      </c>
      <c r="L123" s="200"/>
      <c r="M123" s="230">
        <f t="shared" si="5"/>
        <v>2140</v>
      </c>
      <c r="N123" s="231">
        <f t="shared" si="6"/>
        <v>3638</v>
      </c>
    </row>
    <row r="124" spans="1:14">
      <c r="A124" s="139">
        <v>119</v>
      </c>
      <c r="B124" s="140">
        <f t="shared" si="7"/>
        <v>119</v>
      </c>
      <c r="C124" s="167">
        <f>'input aan NS afgerond op centen'!C126*100-C$8</f>
        <v>2153</v>
      </c>
      <c r="D124" s="168">
        <f>'input aan NS afgerond op centen'!B126*100-D$8</f>
        <v>3661</v>
      </c>
      <c r="E124" s="168">
        <f>'input aan NS afgerond op centen'!I126*100-E$8</f>
        <v>1723</v>
      </c>
      <c r="F124" s="168">
        <f>'input aan NS afgerond op centen'!H126*100-F$8</f>
        <v>2928</v>
      </c>
      <c r="G124" s="168">
        <f>'input aan NS afgerond op centen'!G126*100-G$8</f>
        <v>1292</v>
      </c>
      <c r="H124" s="168">
        <f>'input aan NS afgerond op centen'!F126*100-H$8</f>
        <v>2196</v>
      </c>
      <c r="I124" s="215"/>
      <c r="K124" s="229">
        <f t="shared" si="4"/>
        <v>1507.1</v>
      </c>
      <c r="L124" s="200"/>
      <c r="M124" s="230">
        <f t="shared" si="5"/>
        <v>2153</v>
      </c>
      <c r="N124" s="231">
        <f t="shared" si="6"/>
        <v>3661</v>
      </c>
    </row>
    <row r="125" spans="1:14">
      <c r="A125" s="139">
        <v>120</v>
      </c>
      <c r="B125" s="140">
        <f t="shared" si="7"/>
        <v>120</v>
      </c>
      <c r="C125" s="167">
        <f>'input aan NS afgerond op centen'!C127*100-C$8</f>
        <v>2167</v>
      </c>
      <c r="D125" s="168">
        <f>'input aan NS afgerond op centen'!B127*100-D$8</f>
        <v>3684.0000000000005</v>
      </c>
      <c r="E125" s="168">
        <f>'input aan NS afgerond op centen'!I127*100-E$8</f>
        <v>1734</v>
      </c>
      <c r="F125" s="168">
        <f>'input aan NS afgerond op centen'!H127*100-F$8</f>
        <v>2947</v>
      </c>
      <c r="G125" s="168">
        <f>'input aan NS afgerond op centen'!G127*100-G$8</f>
        <v>1301</v>
      </c>
      <c r="H125" s="168">
        <f>'input aan NS afgerond op centen'!F127*100-H$8</f>
        <v>2210</v>
      </c>
      <c r="I125" s="215"/>
      <c r="K125" s="229">
        <f t="shared" si="4"/>
        <v>1516.8999999999999</v>
      </c>
      <c r="L125" s="200"/>
      <c r="M125" s="230">
        <f t="shared" si="5"/>
        <v>2167</v>
      </c>
      <c r="N125" s="231">
        <f t="shared" si="6"/>
        <v>3684.0000000000005</v>
      </c>
    </row>
    <row r="126" spans="1:14">
      <c r="A126" s="139">
        <v>121</v>
      </c>
      <c r="B126" s="140">
        <f t="shared" si="7"/>
        <v>121</v>
      </c>
      <c r="C126" s="167">
        <f>'input aan NS afgerond op centen'!C128*100-C$8</f>
        <v>2176</v>
      </c>
      <c r="D126" s="168">
        <f>'input aan NS afgerond op centen'!B128*100-D$8</f>
        <v>3699</v>
      </c>
      <c r="E126" s="168">
        <f>'input aan NS afgerond op centen'!I128*100-E$8</f>
        <v>1741</v>
      </c>
      <c r="F126" s="168">
        <f>'input aan NS afgerond op centen'!H128*100-F$8</f>
        <v>2959</v>
      </c>
      <c r="G126" s="168">
        <f>'input aan NS afgerond op centen'!G128*100-G$8</f>
        <v>1306</v>
      </c>
      <c r="H126" s="168">
        <f>'input aan NS afgerond op centen'!F128*100-H$8</f>
        <v>2219</v>
      </c>
      <c r="I126" s="215"/>
      <c r="K126" s="229">
        <f t="shared" si="4"/>
        <v>1523.1999999999998</v>
      </c>
      <c r="L126" s="200"/>
      <c r="M126" s="230">
        <f t="shared" si="5"/>
        <v>2176</v>
      </c>
      <c r="N126" s="231">
        <f t="shared" si="6"/>
        <v>3699</v>
      </c>
    </row>
    <row r="127" spans="1:14">
      <c r="A127" s="139">
        <v>122</v>
      </c>
      <c r="B127" s="140">
        <f t="shared" si="7"/>
        <v>122</v>
      </c>
      <c r="C127" s="167">
        <f>'input aan NS afgerond op centen'!C129*100-C$8</f>
        <v>2185</v>
      </c>
      <c r="D127" s="168">
        <f>'input aan NS afgerond op centen'!B129*100-D$8</f>
        <v>3715</v>
      </c>
      <c r="E127" s="168">
        <f>'input aan NS afgerond op centen'!I129*100-E$8</f>
        <v>1748</v>
      </c>
      <c r="F127" s="168">
        <f>'input aan NS afgerond op centen'!H129*100-F$8</f>
        <v>2971</v>
      </c>
      <c r="G127" s="168">
        <f>'input aan NS afgerond op centen'!G129*100-G$8</f>
        <v>1311</v>
      </c>
      <c r="H127" s="168">
        <f>'input aan NS afgerond op centen'!F129*100-H$8</f>
        <v>2229</v>
      </c>
      <c r="I127" s="215"/>
      <c r="K127" s="229">
        <f t="shared" si="4"/>
        <v>1529.5</v>
      </c>
      <c r="L127" s="200"/>
      <c r="M127" s="230">
        <f t="shared" si="5"/>
        <v>2185</v>
      </c>
      <c r="N127" s="231">
        <f t="shared" si="6"/>
        <v>3715</v>
      </c>
    </row>
    <row r="128" spans="1:14">
      <c r="A128" s="139">
        <v>123</v>
      </c>
      <c r="B128" s="140">
        <f t="shared" si="7"/>
        <v>123</v>
      </c>
      <c r="C128" s="167">
        <f>'input aan NS afgerond op centen'!C130*100-C$8</f>
        <v>2194</v>
      </c>
      <c r="D128" s="168">
        <f>'input aan NS afgerond op centen'!B130*100-D$8</f>
        <v>3731</v>
      </c>
      <c r="E128" s="168">
        <f>'input aan NS afgerond op centen'!I130*100-E$8</f>
        <v>1755</v>
      </c>
      <c r="F128" s="168">
        <f>'input aan NS afgerond op centen'!H130*100-F$8</f>
        <v>2984</v>
      </c>
      <c r="G128" s="168">
        <f>'input aan NS afgerond op centen'!G130*100-G$8</f>
        <v>1317</v>
      </c>
      <c r="H128" s="168">
        <f>'input aan NS afgerond op centen'!F130*100-H$8</f>
        <v>2238</v>
      </c>
      <c r="I128" s="215"/>
      <c r="K128" s="229">
        <f t="shared" si="4"/>
        <v>1535.8</v>
      </c>
      <c r="L128" s="200"/>
      <c r="M128" s="230">
        <f t="shared" si="5"/>
        <v>2194</v>
      </c>
      <c r="N128" s="231">
        <f t="shared" si="6"/>
        <v>3731</v>
      </c>
    </row>
    <row r="129" spans="1:14">
      <c r="A129" s="139">
        <v>124</v>
      </c>
      <c r="B129" s="140">
        <f t="shared" si="7"/>
        <v>124</v>
      </c>
      <c r="C129" s="167">
        <f>'input aan NS afgerond op centen'!C131*100-C$8</f>
        <v>2204</v>
      </c>
      <c r="D129" s="168">
        <f>'input aan NS afgerond op centen'!B131*100-D$8</f>
        <v>3747</v>
      </c>
      <c r="E129" s="168">
        <f>'input aan NS afgerond op centen'!I131*100-E$8</f>
        <v>1763.0000000000002</v>
      </c>
      <c r="F129" s="168">
        <f>'input aan NS afgerond op centen'!H131*100-F$8</f>
        <v>2997</v>
      </c>
      <c r="G129" s="168">
        <f>'input aan NS afgerond op centen'!G131*100-G$8</f>
        <v>1323</v>
      </c>
      <c r="H129" s="168">
        <f>'input aan NS afgerond op centen'!F131*100-H$8</f>
        <v>2248</v>
      </c>
      <c r="I129" s="215"/>
      <c r="K129" s="229">
        <f t="shared" si="4"/>
        <v>1542.8</v>
      </c>
      <c r="L129" s="200"/>
      <c r="M129" s="230">
        <f t="shared" si="5"/>
        <v>2204</v>
      </c>
      <c r="N129" s="231">
        <f t="shared" si="6"/>
        <v>3747</v>
      </c>
    </row>
    <row r="130" spans="1:14">
      <c r="A130" s="139">
        <v>125</v>
      </c>
      <c r="B130" s="140">
        <f t="shared" si="7"/>
        <v>125</v>
      </c>
      <c r="C130" s="167">
        <f>'input aan NS afgerond op centen'!C132*100-C$8</f>
        <v>2213</v>
      </c>
      <c r="D130" s="168">
        <f>'input aan NS afgerond op centen'!B132*100-D$8</f>
        <v>3761.9999999999995</v>
      </c>
      <c r="E130" s="168">
        <f>'input aan NS afgerond op centen'!I132*100-E$8</f>
        <v>1771</v>
      </c>
      <c r="F130" s="168">
        <f>'input aan NS afgerond op centen'!H132*100-F$8</f>
        <v>3009</v>
      </c>
      <c r="G130" s="168">
        <f>'input aan NS afgerond op centen'!G132*100-G$8</f>
        <v>1328</v>
      </c>
      <c r="H130" s="168">
        <f>'input aan NS afgerond op centen'!F132*100-H$8</f>
        <v>2257</v>
      </c>
      <c r="I130" s="215"/>
      <c r="K130" s="229">
        <f t="shared" si="4"/>
        <v>1549.1</v>
      </c>
      <c r="L130" s="200"/>
      <c r="M130" s="230">
        <f t="shared" si="5"/>
        <v>2213</v>
      </c>
      <c r="N130" s="231">
        <f t="shared" si="6"/>
        <v>3761.9999999999995</v>
      </c>
    </row>
    <row r="131" spans="1:14">
      <c r="A131" s="139">
        <v>126</v>
      </c>
      <c r="B131" s="140">
        <f t="shared" si="7"/>
        <v>126</v>
      </c>
      <c r="C131" s="167">
        <f>'input aan NS afgerond op centen'!C133*100-C$8</f>
        <v>2222</v>
      </c>
      <c r="D131" s="168">
        <f>'input aan NS afgerond op centen'!B133*100-D$8</f>
        <v>3778</v>
      </c>
      <c r="E131" s="168">
        <f>'input aan NS afgerond op centen'!I133*100-E$8</f>
        <v>1778</v>
      </c>
      <c r="F131" s="168">
        <f>'input aan NS afgerond op centen'!H133*100-F$8</f>
        <v>3022</v>
      </c>
      <c r="G131" s="168">
        <f>'input aan NS afgerond op centen'!G133*100-G$8</f>
        <v>1334</v>
      </c>
      <c r="H131" s="168">
        <f>'input aan NS afgerond op centen'!F133*100-H$8</f>
        <v>2267</v>
      </c>
      <c r="I131" s="215"/>
      <c r="K131" s="229">
        <f t="shared" si="4"/>
        <v>1555.3999999999999</v>
      </c>
      <c r="L131" s="200"/>
      <c r="M131" s="230">
        <f t="shared" si="5"/>
        <v>2222</v>
      </c>
      <c r="N131" s="231">
        <f t="shared" si="6"/>
        <v>3778</v>
      </c>
    </row>
    <row r="132" spans="1:14">
      <c r="A132" s="139">
        <v>127</v>
      </c>
      <c r="B132" s="140">
        <f t="shared" si="7"/>
        <v>127</v>
      </c>
      <c r="C132" s="167">
        <f>'input aan NS afgerond op centen'!C134*100-C$8</f>
        <v>2232</v>
      </c>
      <c r="D132" s="168">
        <f>'input aan NS afgerond op centen'!B134*100-D$8</f>
        <v>3793.9999999999995</v>
      </c>
      <c r="E132" s="168">
        <f>'input aan NS afgerond op centen'!I134*100-E$8</f>
        <v>1785.9999999999998</v>
      </c>
      <c r="F132" s="168">
        <f>'input aan NS afgerond op centen'!H134*100-F$8</f>
        <v>3035</v>
      </c>
      <c r="G132" s="168">
        <f>'input aan NS afgerond op centen'!G134*100-G$8</f>
        <v>1340</v>
      </c>
      <c r="H132" s="168">
        <f>'input aan NS afgerond op centen'!F134*100-H$8</f>
        <v>2276</v>
      </c>
      <c r="I132" s="215"/>
      <c r="K132" s="229">
        <f t="shared" si="4"/>
        <v>1562.3999999999999</v>
      </c>
      <c r="L132" s="200"/>
      <c r="M132" s="230">
        <f t="shared" si="5"/>
        <v>2232</v>
      </c>
      <c r="N132" s="231">
        <f t="shared" si="6"/>
        <v>3793.9999999999995</v>
      </c>
    </row>
    <row r="133" spans="1:14">
      <c r="A133" s="139">
        <v>128</v>
      </c>
      <c r="B133" s="140">
        <f t="shared" si="7"/>
        <v>128</v>
      </c>
      <c r="C133" s="167">
        <f>'input aan NS afgerond op centen'!C135*100-C$8</f>
        <v>2241</v>
      </c>
      <c r="D133" s="168">
        <f>'input aan NS afgerond op centen'!B135*100-D$8</f>
        <v>3810</v>
      </c>
      <c r="E133" s="168">
        <f>'input aan NS afgerond op centen'!I135*100-E$8</f>
        <v>1793</v>
      </c>
      <c r="F133" s="168">
        <f>'input aan NS afgerond op centen'!H135*100-F$8</f>
        <v>3047</v>
      </c>
      <c r="G133" s="168">
        <f>'input aan NS afgerond op centen'!G135*100-G$8</f>
        <v>1345</v>
      </c>
      <c r="H133" s="168">
        <f>'input aan NS afgerond op centen'!F135*100-H$8</f>
        <v>2286</v>
      </c>
      <c r="I133" s="215"/>
      <c r="K133" s="229">
        <f t="shared" si="4"/>
        <v>1568.6999999999998</v>
      </c>
      <c r="L133" s="200"/>
      <c r="M133" s="230">
        <f t="shared" si="5"/>
        <v>2241</v>
      </c>
      <c r="N133" s="231">
        <f t="shared" si="6"/>
        <v>3810</v>
      </c>
    </row>
    <row r="134" spans="1:14">
      <c r="A134" s="139">
        <v>129</v>
      </c>
      <c r="B134" s="140">
        <f t="shared" si="7"/>
        <v>129</v>
      </c>
      <c r="C134" s="167">
        <f>'input aan NS afgerond op centen'!C136*100-C$8</f>
        <v>2250</v>
      </c>
      <c r="D134" s="168">
        <f>'input aan NS afgerond op centen'!B136*100-D$8</f>
        <v>3825</v>
      </c>
      <c r="E134" s="168">
        <f>'input aan NS afgerond op centen'!I136*100-E$8</f>
        <v>1800</v>
      </c>
      <c r="F134" s="168">
        <f>'input aan NS afgerond op centen'!H136*100-F$8</f>
        <v>3059</v>
      </c>
      <c r="G134" s="168">
        <f>'input aan NS afgerond op centen'!G136*100-G$8</f>
        <v>1350</v>
      </c>
      <c r="H134" s="168">
        <f>'input aan NS afgerond op centen'!F136*100-H$8</f>
        <v>2295</v>
      </c>
      <c r="I134" s="215"/>
      <c r="K134" s="229">
        <f t="shared" si="4"/>
        <v>1575</v>
      </c>
      <c r="L134" s="200"/>
      <c r="M134" s="230">
        <f t="shared" si="5"/>
        <v>2250</v>
      </c>
      <c r="N134" s="231">
        <f t="shared" si="6"/>
        <v>3825</v>
      </c>
    </row>
    <row r="135" spans="1:14">
      <c r="A135" s="139">
        <v>130</v>
      </c>
      <c r="B135" s="140">
        <f t="shared" si="7"/>
        <v>130</v>
      </c>
      <c r="C135" s="167">
        <f>'input aan NS afgerond op centen'!C137*100-C$8</f>
        <v>2259</v>
      </c>
      <c r="D135" s="168">
        <f>'input aan NS afgerond op centen'!B137*100-D$8</f>
        <v>3841.0000000000005</v>
      </c>
      <c r="E135" s="168">
        <f>'input aan NS afgerond op centen'!I137*100-E$8</f>
        <v>1807</v>
      </c>
      <c r="F135" s="168">
        <f>'input aan NS afgerond op centen'!H137*100-F$8</f>
        <v>3072</v>
      </c>
      <c r="G135" s="168">
        <f>'input aan NS afgerond op centen'!G137*100-G$8</f>
        <v>1356</v>
      </c>
      <c r="H135" s="168">
        <f>'input aan NS afgerond op centen'!F137*100-H$8</f>
        <v>2304</v>
      </c>
      <c r="I135" s="215"/>
      <c r="K135" s="229">
        <f t="shared" si="4"/>
        <v>1581.3</v>
      </c>
      <c r="L135" s="200"/>
      <c r="M135" s="230">
        <f t="shared" si="5"/>
        <v>2259</v>
      </c>
      <c r="N135" s="231">
        <f t="shared" si="6"/>
        <v>3841.0000000000005</v>
      </c>
    </row>
    <row r="136" spans="1:14">
      <c r="A136" s="139">
        <v>131</v>
      </c>
      <c r="B136" s="140">
        <f t="shared" si="7"/>
        <v>131</v>
      </c>
      <c r="C136" s="167">
        <f>'input aan NS afgerond op centen'!C138*100-C$8</f>
        <v>2269</v>
      </c>
      <c r="D136" s="168">
        <f>'input aan NS afgerond op centen'!B138*100-D$8</f>
        <v>3857</v>
      </c>
      <c r="E136" s="168">
        <f>'input aan NS afgerond op centen'!I138*100-E$8</f>
        <v>1815.0000000000002</v>
      </c>
      <c r="F136" s="168">
        <f>'input aan NS afgerond op centen'!H138*100-F$8</f>
        <v>3085.0000000000005</v>
      </c>
      <c r="G136" s="168">
        <f>'input aan NS afgerond op centen'!G138*100-G$8</f>
        <v>1362</v>
      </c>
      <c r="H136" s="168">
        <f>'input aan NS afgerond op centen'!F138*100-H$8</f>
        <v>2314</v>
      </c>
      <c r="I136" s="215"/>
      <c r="K136" s="229">
        <f t="shared" si="4"/>
        <v>1588.3</v>
      </c>
      <c r="L136" s="200"/>
      <c r="M136" s="230">
        <f t="shared" si="5"/>
        <v>2269</v>
      </c>
      <c r="N136" s="231">
        <f t="shared" si="6"/>
        <v>3857</v>
      </c>
    </row>
    <row r="137" spans="1:14">
      <c r="A137" s="139">
        <v>132</v>
      </c>
      <c r="B137" s="140">
        <f t="shared" si="7"/>
        <v>132</v>
      </c>
      <c r="C137" s="167">
        <f>'input aan NS afgerond op centen'!C139*100-C$8</f>
        <v>2278</v>
      </c>
      <c r="D137" s="168">
        <f>'input aan NS afgerond op centen'!B139*100-D$8</f>
        <v>3872.9999999999995</v>
      </c>
      <c r="E137" s="168">
        <f>'input aan NS afgerond op centen'!I139*100-E$8</f>
        <v>1823</v>
      </c>
      <c r="F137" s="168">
        <f>'input aan NS afgerond op centen'!H139*100-F$8</f>
        <v>3098</v>
      </c>
      <c r="G137" s="168">
        <f>'input aan NS afgerond op centen'!G139*100-G$8</f>
        <v>1367</v>
      </c>
      <c r="H137" s="168">
        <f>'input aan NS afgerond op centen'!F139*100-H$8</f>
        <v>2324</v>
      </c>
      <c r="I137" s="215"/>
      <c r="K137" s="229">
        <f t="shared" si="4"/>
        <v>1594.6</v>
      </c>
      <c r="L137" s="200"/>
      <c r="M137" s="230">
        <f t="shared" si="5"/>
        <v>2278</v>
      </c>
      <c r="N137" s="231">
        <f t="shared" si="6"/>
        <v>3872.9999999999995</v>
      </c>
    </row>
    <row r="138" spans="1:14">
      <c r="A138" s="139">
        <v>133</v>
      </c>
      <c r="B138" s="140">
        <f t="shared" si="7"/>
        <v>133</v>
      </c>
      <c r="C138" s="167">
        <f>'input aan NS afgerond op centen'!C140*100-C$8</f>
        <v>2287</v>
      </c>
      <c r="D138" s="168">
        <f>'input aan NS afgerond op centen'!B140*100-D$8</f>
        <v>3888</v>
      </c>
      <c r="E138" s="168">
        <f>'input aan NS afgerond op centen'!I140*100-E$8</f>
        <v>1830</v>
      </c>
      <c r="F138" s="168">
        <f>'input aan NS afgerond op centen'!H140*100-F$8</f>
        <v>3110.0000000000005</v>
      </c>
      <c r="G138" s="168">
        <f>'input aan NS afgerond op centen'!G140*100-G$8</f>
        <v>1373</v>
      </c>
      <c r="H138" s="168">
        <f>'input aan NS afgerond op centen'!F140*100-H$8</f>
        <v>2333</v>
      </c>
      <c r="I138" s="215"/>
      <c r="K138" s="229">
        <f t="shared" si="4"/>
        <v>1600.8999999999999</v>
      </c>
      <c r="L138" s="200"/>
      <c r="M138" s="230">
        <f t="shared" si="5"/>
        <v>2287</v>
      </c>
      <c r="N138" s="231">
        <f t="shared" si="6"/>
        <v>3888</v>
      </c>
    </row>
    <row r="139" spans="1:14">
      <c r="A139" s="139">
        <v>134</v>
      </c>
      <c r="B139" s="140">
        <f t="shared" si="7"/>
        <v>134</v>
      </c>
      <c r="C139" s="167">
        <f>'input aan NS afgerond op centen'!C141*100-C$8</f>
        <v>2296</v>
      </c>
      <c r="D139" s="168">
        <f>'input aan NS afgerond op centen'!B141*100-D$8</f>
        <v>3904</v>
      </c>
      <c r="E139" s="168">
        <f>'input aan NS afgerond op centen'!I141*100-E$8</f>
        <v>1837</v>
      </c>
      <c r="F139" s="168">
        <f>'input aan NS afgerond op centen'!H141*100-F$8</f>
        <v>3123</v>
      </c>
      <c r="G139" s="168">
        <f>'input aan NS afgerond op centen'!G141*100-G$8</f>
        <v>1378</v>
      </c>
      <c r="H139" s="168">
        <f>'input aan NS afgerond op centen'!F141*100-H$8</f>
        <v>2342</v>
      </c>
      <c r="I139" s="215"/>
      <c r="K139" s="229">
        <f t="shared" si="4"/>
        <v>1607.1999999999998</v>
      </c>
      <c r="L139" s="200"/>
      <c r="M139" s="230">
        <f t="shared" si="5"/>
        <v>2296</v>
      </c>
      <c r="N139" s="231">
        <f t="shared" si="6"/>
        <v>3904</v>
      </c>
    </row>
    <row r="140" spans="1:14">
      <c r="A140" s="139">
        <v>135</v>
      </c>
      <c r="B140" s="140">
        <f t="shared" si="7"/>
        <v>135</v>
      </c>
      <c r="C140" s="167">
        <f>'input aan NS afgerond op centen'!C142*100-C$8</f>
        <v>2306</v>
      </c>
      <c r="D140" s="168">
        <f>'input aan NS afgerond op centen'!B142*100-D$8</f>
        <v>3920.0000000000005</v>
      </c>
      <c r="E140" s="168">
        <f>'input aan NS afgerond op centen'!I142*100-E$8</f>
        <v>1844.9999999999998</v>
      </c>
      <c r="F140" s="168">
        <f>'input aan NS afgerond op centen'!H142*100-F$8</f>
        <v>3135.0000000000005</v>
      </c>
      <c r="G140" s="168">
        <f>'input aan NS afgerond op centen'!G142*100-G$8</f>
        <v>1384</v>
      </c>
      <c r="H140" s="168">
        <f>'input aan NS afgerond op centen'!F142*100-H$8</f>
        <v>2352</v>
      </c>
      <c r="I140" s="215"/>
      <c r="K140" s="229">
        <f t="shared" si="4"/>
        <v>1614.1999999999998</v>
      </c>
      <c r="L140" s="200"/>
      <c r="M140" s="230">
        <f t="shared" si="5"/>
        <v>2306</v>
      </c>
      <c r="N140" s="231">
        <f t="shared" si="6"/>
        <v>3920.0000000000005</v>
      </c>
    </row>
    <row r="141" spans="1:14">
      <c r="A141" s="139">
        <v>136</v>
      </c>
      <c r="B141" s="140">
        <f t="shared" si="7"/>
        <v>136</v>
      </c>
      <c r="C141" s="167">
        <f>'input aan NS afgerond op centen'!C143*100-C$8</f>
        <v>2315</v>
      </c>
      <c r="D141" s="168">
        <f>'input aan NS afgerond op centen'!B143*100-D$8</f>
        <v>3936</v>
      </c>
      <c r="E141" s="168">
        <f>'input aan NS afgerond op centen'!I143*100-E$8</f>
        <v>1851.9999999999998</v>
      </c>
      <c r="F141" s="168">
        <f>'input aan NS afgerond op centen'!H143*100-F$8</f>
        <v>3148</v>
      </c>
      <c r="G141" s="168">
        <f>'input aan NS afgerond op centen'!G143*100-G$8</f>
        <v>1389</v>
      </c>
      <c r="H141" s="168">
        <f>'input aan NS afgerond op centen'!F143*100-H$8</f>
        <v>2361</v>
      </c>
      <c r="I141" s="215"/>
      <c r="K141" s="229">
        <f t="shared" si="4"/>
        <v>1620.5</v>
      </c>
      <c r="L141" s="200"/>
      <c r="M141" s="230">
        <f t="shared" si="5"/>
        <v>2315</v>
      </c>
      <c r="N141" s="231">
        <f t="shared" si="6"/>
        <v>3936</v>
      </c>
    </row>
    <row r="142" spans="1:14">
      <c r="A142" s="139">
        <v>137</v>
      </c>
      <c r="B142" s="140">
        <f t="shared" si="7"/>
        <v>137</v>
      </c>
      <c r="C142" s="167">
        <f>'input aan NS afgerond op centen'!C144*100-C$8</f>
        <v>2324</v>
      </c>
      <c r="D142" s="168">
        <f>'input aan NS afgerond op centen'!B144*100-D$8</f>
        <v>3951</v>
      </c>
      <c r="E142" s="168">
        <f>'input aan NS afgerond op centen'!I144*100-E$8</f>
        <v>1859</v>
      </c>
      <c r="F142" s="168">
        <f>'input aan NS afgerond op centen'!H144*100-F$8</f>
        <v>3160.0000000000005</v>
      </c>
      <c r="G142" s="168">
        <f>'input aan NS afgerond op centen'!G144*100-G$8</f>
        <v>1395</v>
      </c>
      <c r="H142" s="168">
        <f>'input aan NS afgerond op centen'!F144*100-H$8</f>
        <v>2370</v>
      </c>
      <c r="I142" s="215"/>
      <c r="K142" s="229">
        <f t="shared" ref="K142:K205" si="8">C142*$K$9</f>
        <v>1626.8</v>
      </c>
      <c r="L142" s="200"/>
      <c r="M142" s="230">
        <f t="shared" ref="M142:M205" si="9">C142</f>
        <v>2324</v>
      </c>
      <c r="N142" s="231">
        <f t="shared" ref="N142:N205" si="10">D142</f>
        <v>3951</v>
      </c>
    </row>
    <row r="143" spans="1:14">
      <c r="A143" s="139">
        <v>138</v>
      </c>
      <c r="B143" s="140">
        <f t="shared" ref="B143:B206" si="11">A143</f>
        <v>138</v>
      </c>
      <c r="C143" s="167">
        <f>'input aan NS afgerond op centen'!C145*100-C$8</f>
        <v>2333</v>
      </c>
      <c r="D143" s="168">
        <f>'input aan NS afgerond op centen'!B145*100-D$8</f>
        <v>3967</v>
      </c>
      <c r="E143" s="168">
        <f>'input aan NS afgerond op centen'!I145*100-E$8</f>
        <v>1867</v>
      </c>
      <c r="F143" s="168">
        <f>'input aan NS afgerond op centen'!H145*100-F$8</f>
        <v>3173</v>
      </c>
      <c r="G143" s="168">
        <f>'input aan NS afgerond op centen'!G145*100-G$8</f>
        <v>1400</v>
      </c>
      <c r="H143" s="168">
        <f>'input aan NS afgerond op centen'!F145*100-H$8</f>
        <v>2380</v>
      </c>
      <c r="I143" s="215"/>
      <c r="K143" s="229">
        <f t="shared" si="8"/>
        <v>1633.1</v>
      </c>
      <c r="L143" s="200"/>
      <c r="M143" s="230">
        <f t="shared" si="9"/>
        <v>2333</v>
      </c>
      <c r="N143" s="231">
        <f t="shared" si="10"/>
        <v>3967</v>
      </c>
    </row>
    <row r="144" spans="1:14">
      <c r="A144" s="139">
        <v>139</v>
      </c>
      <c r="B144" s="140">
        <f t="shared" si="11"/>
        <v>139</v>
      </c>
      <c r="C144" s="167">
        <f>'input aan NS afgerond op centen'!C146*100-C$8</f>
        <v>2343</v>
      </c>
      <c r="D144" s="168">
        <f>'input aan NS afgerond op centen'!B146*100-D$8</f>
        <v>3983</v>
      </c>
      <c r="E144" s="168">
        <f>'input aan NS afgerond op centen'!I146*100-E$8</f>
        <v>1875</v>
      </c>
      <c r="F144" s="168">
        <f>'input aan NS afgerond op centen'!H146*100-F$8</f>
        <v>3186</v>
      </c>
      <c r="G144" s="168">
        <f>'input aan NS afgerond op centen'!G146*100-G$8</f>
        <v>1406</v>
      </c>
      <c r="H144" s="168">
        <f>'input aan NS afgerond op centen'!F146*100-H$8</f>
        <v>2390</v>
      </c>
      <c r="I144" s="215"/>
      <c r="K144" s="229">
        <f t="shared" si="8"/>
        <v>1640.1</v>
      </c>
      <c r="L144" s="200"/>
      <c r="M144" s="230">
        <f t="shared" si="9"/>
        <v>2343</v>
      </c>
      <c r="N144" s="231">
        <f t="shared" si="10"/>
        <v>3983</v>
      </c>
    </row>
    <row r="145" spans="1:14">
      <c r="A145" s="139">
        <v>140</v>
      </c>
      <c r="B145" s="140">
        <f t="shared" si="11"/>
        <v>140</v>
      </c>
      <c r="C145" s="167">
        <f>'input aan NS afgerond op centen'!C147*100-C$8</f>
        <v>2352</v>
      </c>
      <c r="D145" s="168">
        <f>'input aan NS afgerond op centen'!B147*100-D$8</f>
        <v>3999</v>
      </c>
      <c r="E145" s="168">
        <f>'input aan NS afgerond op centen'!I147*100-E$8</f>
        <v>1882</v>
      </c>
      <c r="F145" s="168">
        <f>'input aan NS afgerond op centen'!H147*100-F$8</f>
        <v>3199.0000000000005</v>
      </c>
      <c r="G145" s="168">
        <f>'input aan NS afgerond op centen'!G147*100-G$8</f>
        <v>1412</v>
      </c>
      <c r="H145" s="168">
        <f>'input aan NS afgerond op centen'!F147*100-H$8</f>
        <v>2399</v>
      </c>
      <c r="I145" s="215"/>
      <c r="K145" s="229">
        <f t="shared" si="8"/>
        <v>1646.3999999999999</v>
      </c>
      <c r="L145" s="200"/>
      <c r="M145" s="230">
        <f t="shared" si="9"/>
        <v>2352</v>
      </c>
      <c r="N145" s="231">
        <f t="shared" si="10"/>
        <v>3999</v>
      </c>
    </row>
    <row r="146" spans="1:14">
      <c r="A146" s="139">
        <v>141</v>
      </c>
      <c r="B146" s="140">
        <f t="shared" si="11"/>
        <v>141</v>
      </c>
      <c r="C146" s="167">
        <f>'input aan NS afgerond op centen'!C148*100-C$8</f>
        <v>2361</v>
      </c>
      <c r="D146" s="168">
        <f>'input aan NS afgerond op centen'!B148*100-D$8</f>
        <v>4014</v>
      </c>
      <c r="E146" s="168">
        <f>'input aan NS afgerond op centen'!I148*100-E$8</f>
        <v>1889</v>
      </c>
      <c r="F146" s="168">
        <f>'input aan NS afgerond op centen'!H148*100-F$8</f>
        <v>3211</v>
      </c>
      <c r="G146" s="168">
        <f>'input aan NS afgerond op centen'!G148*100-G$8</f>
        <v>1417</v>
      </c>
      <c r="H146" s="168">
        <f>'input aan NS afgerond op centen'!F148*100-H$8</f>
        <v>2408</v>
      </c>
      <c r="I146" s="215"/>
      <c r="K146" s="229">
        <f t="shared" si="8"/>
        <v>1652.6999999999998</v>
      </c>
      <c r="L146" s="200"/>
      <c r="M146" s="230">
        <f t="shared" si="9"/>
        <v>2361</v>
      </c>
      <c r="N146" s="231">
        <f t="shared" si="10"/>
        <v>4014</v>
      </c>
    </row>
    <row r="147" spans="1:14">
      <c r="A147" s="139">
        <v>142</v>
      </c>
      <c r="B147" s="140">
        <f t="shared" si="11"/>
        <v>142</v>
      </c>
      <c r="C147" s="167">
        <f>'input aan NS afgerond op centen'!C149*100-C$8</f>
        <v>2371</v>
      </c>
      <c r="D147" s="168">
        <f>'input aan NS afgerond op centen'!B149*100-D$8</f>
        <v>4030</v>
      </c>
      <c r="E147" s="168">
        <f>'input aan NS afgerond op centen'!I149*100-E$8</f>
        <v>1897.0000000000002</v>
      </c>
      <c r="F147" s="168">
        <f>'input aan NS afgerond op centen'!H149*100-F$8</f>
        <v>3223</v>
      </c>
      <c r="G147" s="168">
        <f>'input aan NS afgerond op centen'!G149*100-G$8</f>
        <v>1423</v>
      </c>
      <c r="H147" s="168">
        <f>'input aan NS afgerond op centen'!F149*100-H$8</f>
        <v>2418</v>
      </c>
      <c r="I147" s="215"/>
      <c r="K147" s="229">
        <f t="shared" si="8"/>
        <v>1659.6999999999998</v>
      </c>
      <c r="L147" s="200"/>
      <c r="M147" s="230">
        <f t="shared" si="9"/>
        <v>2371</v>
      </c>
      <c r="N147" s="231">
        <f t="shared" si="10"/>
        <v>4030</v>
      </c>
    </row>
    <row r="148" spans="1:14">
      <c r="A148" s="139">
        <v>143</v>
      </c>
      <c r="B148" s="140">
        <f t="shared" si="11"/>
        <v>143</v>
      </c>
      <c r="C148" s="167">
        <f>'input aan NS afgerond op centen'!C150*100-C$8</f>
        <v>2380</v>
      </c>
      <c r="D148" s="168">
        <f>'input aan NS afgerond op centen'!B150*100-D$8</f>
        <v>4046</v>
      </c>
      <c r="E148" s="168">
        <f>'input aan NS afgerond op centen'!I150*100-E$8</f>
        <v>1903.9999999999998</v>
      </c>
      <c r="F148" s="168">
        <f>'input aan NS afgerond op centen'!H150*100-F$8</f>
        <v>3236</v>
      </c>
      <c r="G148" s="168">
        <f>'input aan NS afgerond op centen'!G150*100-G$8</f>
        <v>1428</v>
      </c>
      <c r="H148" s="168">
        <f>'input aan NS afgerond op centen'!F150*100-H$8</f>
        <v>2427</v>
      </c>
      <c r="I148" s="215"/>
      <c r="K148" s="229">
        <f t="shared" si="8"/>
        <v>1666</v>
      </c>
      <c r="L148" s="200"/>
      <c r="M148" s="230">
        <f t="shared" si="9"/>
        <v>2380</v>
      </c>
      <c r="N148" s="231">
        <f t="shared" si="10"/>
        <v>4046</v>
      </c>
    </row>
    <row r="149" spans="1:14">
      <c r="A149" s="139">
        <v>144</v>
      </c>
      <c r="B149" s="140">
        <f t="shared" si="11"/>
        <v>144</v>
      </c>
      <c r="C149" s="167">
        <f>'input aan NS afgerond op centen'!C151*100-C$8</f>
        <v>2389</v>
      </c>
      <c r="D149" s="168">
        <f>'input aan NS afgerond op centen'!B151*100-D$8</f>
        <v>4062</v>
      </c>
      <c r="E149" s="168">
        <f>'input aan NS afgerond op centen'!I151*100-E$8</f>
        <v>1910.9999999999998</v>
      </c>
      <c r="F149" s="168">
        <f>'input aan NS afgerond op centen'!H151*100-F$8</f>
        <v>3249.0000000000005</v>
      </c>
      <c r="G149" s="168">
        <f>'input aan NS afgerond op centen'!G151*100-G$8</f>
        <v>1434</v>
      </c>
      <c r="H149" s="168">
        <f>'input aan NS afgerond op centen'!F151*100-H$8</f>
        <v>2437</v>
      </c>
      <c r="I149" s="215"/>
      <c r="K149" s="229">
        <f t="shared" si="8"/>
        <v>1672.3</v>
      </c>
      <c r="L149" s="200"/>
      <c r="M149" s="230">
        <f t="shared" si="9"/>
        <v>2389</v>
      </c>
      <c r="N149" s="231">
        <f t="shared" si="10"/>
        <v>4062</v>
      </c>
    </row>
    <row r="150" spans="1:14">
      <c r="A150" s="139">
        <v>145</v>
      </c>
      <c r="B150" s="140">
        <f t="shared" si="11"/>
        <v>145</v>
      </c>
      <c r="C150" s="167">
        <f>'input aan NS afgerond op centen'!C152*100-C$8</f>
        <v>2398</v>
      </c>
      <c r="D150" s="168">
        <f>'input aan NS afgerond op centen'!B152*100-D$8</f>
        <v>4077</v>
      </c>
      <c r="E150" s="168">
        <f>'input aan NS afgerond op centen'!I152*100-E$8</f>
        <v>1919</v>
      </c>
      <c r="F150" s="168">
        <f>'input aan NS afgerond op centen'!H152*100-F$8</f>
        <v>3261</v>
      </c>
      <c r="G150" s="168">
        <f>'input aan NS afgerond op centen'!G152*100-G$8</f>
        <v>1439</v>
      </c>
      <c r="H150" s="168">
        <f>'input aan NS afgerond op centen'!F152*100-H$8</f>
        <v>2446</v>
      </c>
      <c r="I150" s="215"/>
      <c r="K150" s="229">
        <f t="shared" si="8"/>
        <v>1678.6</v>
      </c>
      <c r="L150" s="200"/>
      <c r="M150" s="230">
        <f t="shared" si="9"/>
        <v>2398</v>
      </c>
      <c r="N150" s="231">
        <f t="shared" si="10"/>
        <v>4077</v>
      </c>
    </row>
    <row r="151" spans="1:14">
      <c r="A151" s="139">
        <v>146</v>
      </c>
      <c r="B151" s="140">
        <f t="shared" si="11"/>
        <v>146</v>
      </c>
      <c r="C151" s="167">
        <f>'input aan NS afgerond op centen'!C153*100-C$8</f>
        <v>2408</v>
      </c>
      <c r="D151" s="168">
        <f>'input aan NS afgerond op centen'!B153*100-D$8</f>
        <v>4093</v>
      </c>
      <c r="E151" s="168">
        <f>'input aan NS afgerond op centen'!I153*100-E$8</f>
        <v>1926.9999999999998</v>
      </c>
      <c r="F151" s="168">
        <f>'input aan NS afgerond op centen'!H153*100-F$8</f>
        <v>3274.0000000000005</v>
      </c>
      <c r="G151" s="168">
        <f>'input aan NS afgerond op centen'!G153*100-G$8</f>
        <v>1445</v>
      </c>
      <c r="H151" s="168">
        <f>'input aan NS afgerond op centen'!F153*100-H$8</f>
        <v>2456</v>
      </c>
      <c r="I151" s="215"/>
      <c r="K151" s="229">
        <f t="shared" si="8"/>
        <v>1685.6</v>
      </c>
      <c r="L151" s="200"/>
      <c r="M151" s="230">
        <f t="shared" si="9"/>
        <v>2408</v>
      </c>
      <c r="N151" s="231">
        <f t="shared" si="10"/>
        <v>4093</v>
      </c>
    </row>
    <row r="152" spans="1:14">
      <c r="A152" s="139">
        <v>147</v>
      </c>
      <c r="B152" s="140">
        <f t="shared" si="11"/>
        <v>147</v>
      </c>
      <c r="C152" s="167">
        <f>'input aan NS afgerond op centen'!C154*100-C$8</f>
        <v>2417</v>
      </c>
      <c r="D152" s="168">
        <f>'input aan NS afgerond op centen'!B154*100-D$8</f>
        <v>4109</v>
      </c>
      <c r="E152" s="168">
        <f>'input aan NS afgerond op centen'!I154*100-E$8</f>
        <v>1934</v>
      </c>
      <c r="F152" s="168">
        <f>'input aan NS afgerond op centen'!H154*100-F$8</f>
        <v>3287</v>
      </c>
      <c r="G152" s="168">
        <f>'input aan NS afgerond op centen'!G154*100-G$8</f>
        <v>1451</v>
      </c>
      <c r="H152" s="168">
        <f>'input aan NS afgerond op centen'!F154*100-H$8</f>
        <v>2465</v>
      </c>
      <c r="I152" s="215"/>
      <c r="K152" s="229">
        <f t="shared" si="8"/>
        <v>1691.8999999999999</v>
      </c>
      <c r="L152" s="200"/>
      <c r="M152" s="230">
        <f t="shared" si="9"/>
        <v>2417</v>
      </c>
      <c r="N152" s="231">
        <f t="shared" si="10"/>
        <v>4109</v>
      </c>
    </row>
    <row r="153" spans="1:14">
      <c r="A153" s="139">
        <v>148</v>
      </c>
      <c r="B153" s="140">
        <f t="shared" si="11"/>
        <v>148</v>
      </c>
      <c r="C153" s="167">
        <f>'input aan NS afgerond op centen'!C155*100-C$8</f>
        <v>2426</v>
      </c>
      <c r="D153" s="168">
        <f>'input aan NS afgerond op centen'!B155*100-D$8</f>
        <v>4125</v>
      </c>
      <c r="E153" s="168">
        <f>'input aan NS afgerond op centen'!I155*100-E$8</f>
        <v>1941</v>
      </c>
      <c r="F153" s="168">
        <f>'input aan NS afgerond op centen'!H155*100-F$8</f>
        <v>3299.0000000000005</v>
      </c>
      <c r="G153" s="168">
        <f>'input aan NS afgerond op centen'!G155*100-G$8</f>
        <v>1456</v>
      </c>
      <c r="H153" s="168">
        <f>'input aan NS afgerond op centen'!F155*100-H$8</f>
        <v>2475</v>
      </c>
      <c r="I153" s="215"/>
      <c r="K153" s="229">
        <f t="shared" si="8"/>
        <v>1698.1999999999998</v>
      </c>
      <c r="L153" s="200"/>
      <c r="M153" s="230">
        <f t="shared" si="9"/>
        <v>2426</v>
      </c>
      <c r="N153" s="231">
        <f t="shared" si="10"/>
        <v>4125</v>
      </c>
    </row>
    <row r="154" spans="1:14">
      <c r="A154" s="139">
        <v>149</v>
      </c>
      <c r="B154" s="140">
        <f t="shared" si="11"/>
        <v>149</v>
      </c>
      <c r="C154" s="167">
        <f>'input aan NS afgerond op centen'!C156*100-C$8</f>
        <v>2435</v>
      </c>
      <c r="D154" s="168">
        <f>'input aan NS afgerond op centen'!B156*100-D$8</f>
        <v>4141</v>
      </c>
      <c r="E154" s="168">
        <f>'input aan NS afgerond op centen'!I156*100-E$8</f>
        <v>1948</v>
      </c>
      <c r="F154" s="168">
        <f>'input aan NS afgerond op centen'!H156*100-F$8</f>
        <v>3312</v>
      </c>
      <c r="G154" s="168">
        <f>'input aan NS afgerond op centen'!G156*100-G$8</f>
        <v>1461</v>
      </c>
      <c r="H154" s="168">
        <f>'input aan NS afgerond op centen'!F156*100-H$8</f>
        <v>2484</v>
      </c>
      <c r="I154" s="215"/>
      <c r="K154" s="229">
        <f t="shared" si="8"/>
        <v>1704.5</v>
      </c>
      <c r="L154" s="200"/>
      <c r="M154" s="230">
        <f t="shared" si="9"/>
        <v>2435</v>
      </c>
      <c r="N154" s="231">
        <f t="shared" si="10"/>
        <v>4141</v>
      </c>
    </row>
    <row r="155" spans="1:14">
      <c r="A155" s="139">
        <v>150</v>
      </c>
      <c r="B155" s="140">
        <f t="shared" si="11"/>
        <v>150</v>
      </c>
      <c r="C155" s="167">
        <f>'input aan NS afgerond op centen'!C157*100-C$8</f>
        <v>2445</v>
      </c>
      <c r="D155" s="168">
        <f>'input aan NS afgerond op centen'!B157*100-D$8</f>
        <v>4156</v>
      </c>
      <c r="E155" s="168">
        <f>'input aan NS afgerond op centen'!I157*100-E$8</f>
        <v>1956.0000000000002</v>
      </c>
      <c r="F155" s="168">
        <f>'input aan NS afgerond op centen'!H157*100-F$8</f>
        <v>3324.0000000000005</v>
      </c>
      <c r="G155" s="168">
        <f>'input aan NS afgerond op centen'!G157*100-G$8</f>
        <v>1467</v>
      </c>
      <c r="H155" s="168">
        <f>'input aan NS afgerond op centen'!F157*100-H$8</f>
        <v>2493</v>
      </c>
      <c r="I155" s="215"/>
      <c r="K155" s="229">
        <f t="shared" si="8"/>
        <v>1711.5</v>
      </c>
      <c r="L155" s="200"/>
      <c r="M155" s="230">
        <f t="shared" si="9"/>
        <v>2445</v>
      </c>
      <c r="N155" s="231">
        <f t="shared" si="10"/>
        <v>4156</v>
      </c>
    </row>
    <row r="156" spans="1:14">
      <c r="A156" s="139">
        <v>151</v>
      </c>
      <c r="B156" s="140">
        <f t="shared" si="11"/>
        <v>151</v>
      </c>
      <c r="C156" s="167">
        <f>'input aan NS afgerond op centen'!C158*100-C$8</f>
        <v>2452</v>
      </c>
      <c r="D156" s="168">
        <f>'input aan NS afgerond op centen'!B158*100-D$8</f>
        <v>4169</v>
      </c>
      <c r="E156" s="168">
        <f>'input aan NS afgerond op centen'!I158*100-E$8</f>
        <v>1962</v>
      </c>
      <c r="F156" s="168">
        <f>'input aan NS afgerond op centen'!H158*100-F$8</f>
        <v>3335.0000000000005</v>
      </c>
      <c r="G156" s="168">
        <f>'input aan NS afgerond op centen'!G158*100-G$8</f>
        <v>1472</v>
      </c>
      <c r="H156" s="168">
        <f>'input aan NS afgerond op centen'!F158*100-H$8</f>
        <v>2501</v>
      </c>
      <c r="I156" s="215"/>
      <c r="K156" s="229">
        <f t="shared" si="8"/>
        <v>1716.3999999999999</v>
      </c>
      <c r="L156" s="200"/>
      <c r="M156" s="230">
        <f t="shared" si="9"/>
        <v>2452</v>
      </c>
      <c r="N156" s="231">
        <f t="shared" si="10"/>
        <v>4169</v>
      </c>
    </row>
    <row r="157" spans="1:14">
      <c r="A157" s="139">
        <v>152</v>
      </c>
      <c r="B157" s="140">
        <f t="shared" si="11"/>
        <v>152</v>
      </c>
      <c r="C157" s="167">
        <f>'input aan NS afgerond op centen'!C159*100-C$8</f>
        <v>2460</v>
      </c>
      <c r="D157" s="168">
        <f>'input aan NS afgerond op centen'!B159*100-D$8</f>
        <v>4183</v>
      </c>
      <c r="E157" s="168">
        <f>'input aan NS afgerond op centen'!I159*100-E$8</f>
        <v>1968</v>
      </c>
      <c r="F157" s="168">
        <f>'input aan NS afgerond op centen'!H159*100-F$8</f>
        <v>3346</v>
      </c>
      <c r="G157" s="168">
        <f>'input aan NS afgerond op centen'!G159*100-G$8</f>
        <v>1476</v>
      </c>
      <c r="H157" s="168">
        <f>'input aan NS afgerond op centen'!F159*100-H$8</f>
        <v>2510</v>
      </c>
      <c r="I157" s="215"/>
      <c r="K157" s="229">
        <f t="shared" si="8"/>
        <v>1722</v>
      </c>
      <c r="L157" s="200"/>
      <c r="M157" s="230">
        <f t="shared" si="9"/>
        <v>2460</v>
      </c>
      <c r="N157" s="231">
        <f t="shared" si="10"/>
        <v>4183</v>
      </c>
    </row>
    <row r="158" spans="1:14">
      <c r="A158" s="139">
        <v>153</v>
      </c>
      <c r="B158" s="140">
        <f t="shared" si="11"/>
        <v>153</v>
      </c>
      <c r="C158" s="167">
        <f>'input aan NS afgerond op centen'!C160*100-C$8</f>
        <v>2468</v>
      </c>
      <c r="D158" s="168">
        <f>'input aan NS afgerond op centen'!B160*100-D$8</f>
        <v>4196</v>
      </c>
      <c r="E158" s="168">
        <f>'input aan NS afgerond op centen'!I160*100-E$8</f>
        <v>1975</v>
      </c>
      <c r="F158" s="168">
        <f>'input aan NS afgerond op centen'!H160*100-F$8</f>
        <v>3355.9999999999995</v>
      </c>
      <c r="G158" s="168">
        <f>'input aan NS afgerond op centen'!G160*100-G$8</f>
        <v>1481</v>
      </c>
      <c r="H158" s="168">
        <f>'input aan NS afgerond op centen'!F160*100-H$8</f>
        <v>2517</v>
      </c>
      <c r="I158" s="215"/>
      <c r="K158" s="229">
        <f t="shared" si="8"/>
        <v>1727.6</v>
      </c>
      <c r="L158" s="200"/>
      <c r="M158" s="230">
        <f t="shared" si="9"/>
        <v>2468</v>
      </c>
      <c r="N158" s="231">
        <f t="shared" si="10"/>
        <v>4196</v>
      </c>
    </row>
    <row r="159" spans="1:14">
      <c r="A159" s="139">
        <v>154</v>
      </c>
      <c r="B159" s="140">
        <f t="shared" si="11"/>
        <v>154</v>
      </c>
      <c r="C159" s="167">
        <f>'input aan NS afgerond op centen'!C161*100-C$8</f>
        <v>2476</v>
      </c>
      <c r="D159" s="168">
        <f>'input aan NS afgerond op centen'!B161*100-D$8</f>
        <v>4209</v>
      </c>
      <c r="E159" s="168">
        <f>'input aan NS afgerond op centen'!I161*100-E$8</f>
        <v>1981</v>
      </c>
      <c r="F159" s="168">
        <f>'input aan NS afgerond op centen'!H161*100-F$8</f>
        <v>3367.0000000000005</v>
      </c>
      <c r="G159" s="168">
        <f>'input aan NS afgerond op centen'!G161*100-G$8</f>
        <v>1486</v>
      </c>
      <c r="H159" s="168">
        <f>'input aan NS afgerond op centen'!F161*100-H$8</f>
        <v>2525</v>
      </c>
      <c r="I159" s="215"/>
      <c r="K159" s="229">
        <f t="shared" si="8"/>
        <v>1733.1999999999998</v>
      </c>
      <c r="L159" s="200"/>
      <c r="M159" s="230">
        <f t="shared" si="9"/>
        <v>2476</v>
      </c>
      <c r="N159" s="231">
        <f t="shared" si="10"/>
        <v>4209</v>
      </c>
    </row>
    <row r="160" spans="1:14">
      <c r="A160" s="139">
        <v>155</v>
      </c>
      <c r="B160" s="140">
        <f t="shared" si="11"/>
        <v>155</v>
      </c>
      <c r="C160" s="167">
        <f>'input aan NS afgerond op centen'!C162*100-C$8</f>
        <v>2483</v>
      </c>
      <c r="D160" s="168">
        <f>'input aan NS afgerond op centen'!B162*100-D$8</f>
        <v>4222</v>
      </c>
      <c r="E160" s="168">
        <f>'input aan NS afgerond op centen'!I162*100-E$8</f>
        <v>1987</v>
      </c>
      <c r="F160" s="168">
        <f>'input aan NS afgerond op centen'!H162*100-F$8</f>
        <v>3376.9999999999995</v>
      </c>
      <c r="G160" s="168">
        <f>'input aan NS afgerond op centen'!G162*100-G$8</f>
        <v>1490</v>
      </c>
      <c r="H160" s="168">
        <f>'input aan NS afgerond op centen'!F162*100-H$8</f>
        <v>2533</v>
      </c>
      <c r="I160" s="215"/>
      <c r="K160" s="229">
        <f t="shared" si="8"/>
        <v>1738.1</v>
      </c>
      <c r="L160" s="200"/>
      <c r="M160" s="230">
        <f t="shared" si="9"/>
        <v>2483</v>
      </c>
      <c r="N160" s="231">
        <f t="shared" si="10"/>
        <v>4222</v>
      </c>
    </row>
    <row r="161" spans="1:14">
      <c r="A161" s="139">
        <v>156</v>
      </c>
      <c r="B161" s="140">
        <f t="shared" si="11"/>
        <v>156</v>
      </c>
      <c r="C161" s="167">
        <f>'input aan NS afgerond op centen'!C163*100-C$8</f>
        <v>2491</v>
      </c>
      <c r="D161" s="168">
        <f>'input aan NS afgerond op centen'!B163*100-D$8</f>
        <v>4235</v>
      </c>
      <c r="E161" s="168">
        <f>'input aan NS afgerond op centen'!I163*100-E$8</f>
        <v>1993</v>
      </c>
      <c r="F161" s="168">
        <f>'input aan NS afgerond op centen'!H163*100-F$8</f>
        <v>3387</v>
      </c>
      <c r="G161" s="168">
        <f>'input aan NS afgerond op centen'!G163*100-G$8</f>
        <v>1495</v>
      </c>
      <c r="H161" s="168">
        <f>'input aan NS afgerond op centen'!F163*100-H$8</f>
        <v>2541</v>
      </c>
      <c r="I161" s="215"/>
      <c r="K161" s="229">
        <f t="shared" si="8"/>
        <v>1743.6999999999998</v>
      </c>
      <c r="L161" s="200"/>
      <c r="M161" s="230">
        <f t="shared" si="9"/>
        <v>2491</v>
      </c>
      <c r="N161" s="231">
        <f t="shared" si="10"/>
        <v>4235</v>
      </c>
    </row>
    <row r="162" spans="1:14">
      <c r="A162" s="139">
        <v>157</v>
      </c>
      <c r="B162" s="140">
        <f t="shared" si="11"/>
        <v>157</v>
      </c>
      <c r="C162" s="167">
        <f>'input aan NS afgerond op centen'!C164*100-C$8</f>
        <v>2499</v>
      </c>
      <c r="D162" s="168">
        <f>'input aan NS afgerond op centen'!B164*100-D$8</f>
        <v>4248</v>
      </c>
      <c r="E162" s="168">
        <f>'input aan NS afgerond op centen'!I164*100-E$8</f>
        <v>1999</v>
      </c>
      <c r="F162" s="168">
        <f>'input aan NS afgerond op centen'!H164*100-F$8</f>
        <v>3398</v>
      </c>
      <c r="G162" s="168">
        <f>'input aan NS afgerond op centen'!G164*100-G$8</f>
        <v>1500</v>
      </c>
      <c r="H162" s="168">
        <f>'input aan NS afgerond op centen'!F164*100-H$8</f>
        <v>2549</v>
      </c>
      <c r="I162" s="215"/>
      <c r="K162" s="229">
        <f t="shared" si="8"/>
        <v>1749.3</v>
      </c>
      <c r="L162" s="200"/>
      <c r="M162" s="230">
        <f t="shared" si="9"/>
        <v>2499</v>
      </c>
      <c r="N162" s="231">
        <f t="shared" si="10"/>
        <v>4248</v>
      </c>
    </row>
    <row r="163" spans="1:14">
      <c r="A163" s="139">
        <v>158</v>
      </c>
      <c r="B163" s="140">
        <f t="shared" si="11"/>
        <v>158</v>
      </c>
      <c r="C163" s="167">
        <f>'input aan NS afgerond op centen'!C165*100-C$8</f>
        <v>2506</v>
      </c>
      <c r="D163" s="168">
        <f>'input aan NS afgerond op centen'!B165*100-D$8</f>
        <v>4261</v>
      </c>
      <c r="E163" s="168">
        <f>'input aan NS afgerond op centen'!I165*100-E$8</f>
        <v>2005</v>
      </c>
      <c r="F163" s="168">
        <f>'input aan NS afgerond op centen'!H165*100-F$8</f>
        <v>3408</v>
      </c>
      <c r="G163" s="168">
        <f>'input aan NS afgerond op centen'!G165*100-G$8</f>
        <v>1504</v>
      </c>
      <c r="H163" s="168">
        <f>'input aan NS afgerond op centen'!F165*100-H$8</f>
        <v>2556</v>
      </c>
      <c r="I163" s="215"/>
      <c r="K163" s="229">
        <f t="shared" si="8"/>
        <v>1754.1999999999998</v>
      </c>
      <c r="L163" s="200"/>
      <c r="M163" s="230">
        <f t="shared" si="9"/>
        <v>2506</v>
      </c>
      <c r="N163" s="231">
        <f t="shared" si="10"/>
        <v>4261</v>
      </c>
    </row>
    <row r="164" spans="1:14">
      <c r="A164" s="139">
        <v>159</v>
      </c>
      <c r="B164" s="140">
        <f t="shared" si="11"/>
        <v>159</v>
      </c>
      <c r="C164" s="167">
        <f>'input aan NS afgerond op centen'!C166*100-C$8</f>
        <v>2514</v>
      </c>
      <c r="D164" s="168">
        <f>'input aan NS afgerond op centen'!B166*100-D$8</f>
        <v>4274</v>
      </c>
      <c r="E164" s="168">
        <f>'input aan NS afgerond op centen'!I166*100-E$8</f>
        <v>2011</v>
      </c>
      <c r="F164" s="168">
        <f>'input aan NS afgerond op centen'!H166*100-F$8</f>
        <v>3419</v>
      </c>
      <c r="G164" s="168">
        <f>'input aan NS afgerond op centen'!G166*100-G$8</f>
        <v>1509</v>
      </c>
      <c r="H164" s="168">
        <f>'input aan NS afgerond op centen'!F166*100-H$8</f>
        <v>2564</v>
      </c>
      <c r="I164" s="215"/>
      <c r="K164" s="229">
        <f t="shared" si="8"/>
        <v>1759.8</v>
      </c>
      <c r="L164" s="200"/>
      <c r="M164" s="230">
        <f t="shared" si="9"/>
        <v>2514</v>
      </c>
      <c r="N164" s="231">
        <f t="shared" si="10"/>
        <v>4274</v>
      </c>
    </row>
    <row r="165" spans="1:14">
      <c r="A165" s="139">
        <v>160</v>
      </c>
      <c r="B165" s="140">
        <f t="shared" si="11"/>
        <v>160</v>
      </c>
      <c r="C165" s="167">
        <f>'input aan NS afgerond op centen'!C167*100-C$8</f>
        <v>2522</v>
      </c>
      <c r="D165" s="168">
        <f>'input aan NS afgerond op centen'!B167*100-D$8</f>
        <v>4288</v>
      </c>
      <c r="E165" s="168">
        <f>'input aan NS afgerond op centen'!I167*100-E$8</f>
        <v>2018</v>
      </c>
      <c r="F165" s="168">
        <f>'input aan NS afgerond op centen'!H167*100-F$8</f>
        <v>3430</v>
      </c>
      <c r="G165" s="168">
        <f>'input aan NS afgerond op centen'!G167*100-G$8</f>
        <v>1514</v>
      </c>
      <c r="H165" s="168">
        <f>'input aan NS afgerond op centen'!F167*100-H$8</f>
        <v>2573</v>
      </c>
      <c r="I165" s="215"/>
      <c r="K165" s="229">
        <f t="shared" si="8"/>
        <v>1765.3999999999999</v>
      </c>
      <c r="L165" s="200"/>
      <c r="M165" s="230">
        <f t="shared" si="9"/>
        <v>2522</v>
      </c>
      <c r="N165" s="231">
        <f t="shared" si="10"/>
        <v>4288</v>
      </c>
    </row>
    <row r="166" spans="1:14">
      <c r="A166" s="139">
        <v>161</v>
      </c>
      <c r="B166" s="140">
        <f t="shared" si="11"/>
        <v>161</v>
      </c>
      <c r="C166" s="167">
        <f>'input aan NS afgerond op centen'!C168*100-C$8</f>
        <v>2530</v>
      </c>
      <c r="D166" s="168">
        <f>'input aan NS afgerond op centen'!B168*100-D$8</f>
        <v>4301</v>
      </c>
      <c r="E166" s="168">
        <f>'input aan NS afgerond op centen'!I168*100-E$8</f>
        <v>2024</v>
      </c>
      <c r="F166" s="168">
        <f>'input aan NS afgerond op centen'!H168*100-F$8</f>
        <v>3440</v>
      </c>
      <c r="G166" s="168">
        <f>'input aan NS afgerond op centen'!G168*100-G$8</f>
        <v>1518</v>
      </c>
      <c r="H166" s="168">
        <f>'input aan NS afgerond op centen'!F168*100-H$8</f>
        <v>2580</v>
      </c>
      <c r="I166" s="215"/>
      <c r="K166" s="229">
        <f t="shared" si="8"/>
        <v>1771</v>
      </c>
      <c r="L166" s="200"/>
      <c r="M166" s="230">
        <f t="shared" si="9"/>
        <v>2530</v>
      </c>
      <c r="N166" s="231">
        <f t="shared" si="10"/>
        <v>4301</v>
      </c>
    </row>
    <row r="167" spans="1:14">
      <c r="A167" s="139">
        <v>162</v>
      </c>
      <c r="B167" s="140">
        <f t="shared" si="11"/>
        <v>162</v>
      </c>
      <c r="C167" s="167">
        <f>'input aan NS afgerond op centen'!C169*100-C$8</f>
        <v>2537</v>
      </c>
      <c r="D167" s="168">
        <f>'input aan NS afgerond op centen'!B169*100-D$8</f>
        <v>4314</v>
      </c>
      <c r="E167" s="168">
        <f>'input aan NS afgerond op centen'!I169*100-E$8</f>
        <v>2030</v>
      </c>
      <c r="F167" s="168">
        <f>'input aan NS afgerond op centen'!H169*100-F$8</f>
        <v>3451</v>
      </c>
      <c r="G167" s="168">
        <f>'input aan NS afgerond op centen'!G169*100-G$8</f>
        <v>1523</v>
      </c>
      <c r="H167" s="168">
        <f>'input aan NS afgerond op centen'!F169*100-H$8</f>
        <v>2588</v>
      </c>
      <c r="I167" s="215"/>
      <c r="K167" s="229">
        <f t="shared" si="8"/>
        <v>1775.8999999999999</v>
      </c>
      <c r="L167" s="200"/>
      <c r="M167" s="230">
        <f t="shared" si="9"/>
        <v>2537</v>
      </c>
      <c r="N167" s="231">
        <f t="shared" si="10"/>
        <v>4314</v>
      </c>
    </row>
    <row r="168" spans="1:14">
      <c r="A168" s="139">
        <v>163</v>
      </c>
      <c r="B168" s="140">
        <f t="shared" si="11"/>
        <v>163</v>
      </c>
      <c r="C168" s="167">
        <f>'input aan NS afgerond op centen'!C170*100-C$8</f>
        <v>2545</v>
      </c>
      <c r="D168" s="168">
        <f>'input aan NS afgerond op centen'!B170*100-D$8</f>
        <v>4327</v>
      </c>
      <c r="E168" s="168">
        <f>'input aan NS afgerond op centen'!I170*100-E$8</f>
        <v>2036</v>
      </c>
      <c r="F168" s="168">
        <f>'input aan NS afgerond op centen'!H170*100-F$8</f>
        <v>3461</v>
      </c>
      <c r="G168" s="168">
        <f>'input aan NS afgerond op centen'!G170*100-G$8</f>
        <v>1527</v>
      </c>
      <c r="H168" s="168">
        <f>'input aan NS afgerond op centen'!F170*100-H$8</f>
        <v>2596</v>
      </c>
      <c r="I168" s="215"/>
      <c r="K168" s="229">
        <f t="shared" si="8"/>
        <v>1781.5</v>
      </c>
      <c r="L168" s="200"/>
      <c r="M168" s="230">
        <f t="shared" si="9"/>
        <v>2545</v>
      </c>
      <c r="N168" s="231">
        <f t="shared" si="10"/>
        <v>4327</v>
      </c>
    </row>
    <row r="169" spans="1:14">
      <c r="A169" s="139">
        <v>164</v>
      </c>
      <c r="B169" s="140">
        <f t="shared" si="11"/>
        <v>164</v>
      </c>
      <c r="C169" s="167">
        <f>'input aan NS afgerond op centen'!C171*100-C$8</f>
        <v>2553</v>
      </c>
      <c r="D169" s="168">
        <f>'input aan NS afgerond op centen'!B171*100-D$8</f>
        <v>4340</v>
      </c>
      <c r="E169" s="168">
        <f>'input aan NS afgerond op centen'!I171*100-E$8</f>
        <v>2043</v>
      </c>
      <c r="F169" s="168">
        <f>'input aan NS afgerond op centen'!H171*100-F$8</f>
        <v>3471</v>
      </c>
      <c r="G169" s="168">
        <f>'input aan NS afgerond op centen'!G171*100-G$8</f>
        <v>1532</v>
      </c>
      <c r="H169" s="168">
        <f>'input aan NS afgerond op centen'!F171*100-H$8</f>
        <v>2604</v>
      </c>
      <c r="I169" s="215"/>
      <c r="K169" s="229">
        <f t="shared" si="8"/>
        <v>1787.1</v>
      </c>
      <c r="L169" s="200"/>
      <c r="M169" s="230">
        <f t="shared" si="9"/>
        <v>2553</v>
      </c>
      <c r="N169" s="231">
        <f t="shared" si="10"/>
        <v>4340</v>
      </c>
    </row>
    <row r="170" spans="1:14">
      <c r="A170" s="139">
        <v>165</v>
      </c>
      <c r="B170" s="140">
        <f t="shared" si="11"/>
        <v>165</v>
      </c>
      <c r="C170" s="167">
        <f>'input aan NS afgerond op centen'!C172*100-C$8</f>
        <v>2561</v>
      </c>
      <c r="D170" s="168">
        <f>'input aan NS afgerond op centen'!B172*100-D$8</f>
        <v>4353</v>
      </c>
      <c r="E170" s="168">
        <f>'input aan NS afgerond op centen'!I172*100-E$8</f>
        <v>2049</v>
      </c>
      <c r="F170" s="168">
        <f>'input aan NS afgerond op centen'!H172*100-F$8</f>
        <v>3482</v>
      </c>
      <c r="G170" s="168">
        <f>'input aan NS afgerond op centen'!G172*100-G$8</f>
        <v>1537</v>
      </c>
      <c r="H170" s="168">
        <f>'input aan NS afgerond op centen'!F172*100-H$8</f>
        <v>2612</v>
      </c>
      <c r="I170" s="215"/>
      <c r="K170" s="229">
        <f t="shared" si="8"/>
        <v>1792.6999999999998</v>
      </c>
      <c r="L170" s="200"/>
      <c r="M170" s="230">
        <f t="shared" si="9"/>
        <v>2561</v>
      </c>
      <c r="N170" s="231">
        <f t="shared" si="10"/>
        <v>4353</v>
      </c>
    </row>
    <row r="171" spans="1:14">
      <c r="A171" s="139">
        <v>166</v>
      </c>
      <c r="B171" s="140">
        <f t="shared" si="11"/>
        <v>166</v>
      </c>
      <c r="C171" s="167">
        <f>'input aan NS afgerond op centen'!C173*100-C$8</f>
        <v>2568</v>
      </c>
      <c r="D171" s="168">
        <f>'input aan NS afgerond op centen'!B173*100-D$8</f>
        <v>4366</v>
      </c>
      <c r="E171" s="168">
        <f>'input aan NS afgerond op centen'!I173*100-E$8</f>
        <v>2055</v>
      </c>
      <c r="F171" s="168">
        <f>'input aan NS afgerond op centen'!H173*100-F$8</f>
        <v>3492.0000000000005</v>
      </c>
      <c r="G171" s="168">
        <f>'input aan NS afgerond op centen'!G173*100-G$8</f>
        <v>1541</v>
      </c>
      <c r="H171" s="168">
        <f>'input aan NS afgerond op centen'!F173*100-H$8</f>
        <v>2619</v>
      </c>
      <c r="I171" s="215"/>
      <c r="K171" s="229">
        <f t="shared" si="8"/>
        <v>1797.6</v>
      </c>
      <c r="L171" s="200"/>
      <c r="M171" s="230">
        <f t="shared" si="9"/>
        <v>2568</v>
      </c>
      <c r="N171" s="231">
        <f t="shared" si="10"/>
        <v>4366</v>
      </c>
    </row>
    <row r="172" spans="1:14">
      <c r="A172" s="139">
        <v>167</v>
      </c>
      <c r="B172" s="140">
        <f t="shared" si="11"/>
        <v>167</v>
      </c>
      <c r="C172" s="167">
        <f>'input aan NS afgerond op centen'!C174*100-C$8</f>
        <v>2576</v>
      </c>
      <c r="D172" s="168">
        <f>'input aan NS afgerond op centen'!B174*100-D$8</f>
        <v>4379</v>
      </c>
      <c r="E172" s="168">
        <f>'input aan NS afgerond op centen'!I174*100-E$8</f>
        <v>2061</v>
      </c>
      <c r="F172" s="168">
        <f>'input aan NS afgerond op centen'!H174*100-F$8</f>
        <v>3503.0000000000005</v>
      </c>
      <c r="G172" s="168">
        <f>'input aan NS afgerond op centen'!G174*100-G$8</f>
        <v>1546</v>
      </c>
      <c r="H172" s="168">
        <f>'input aan NS afgerond op centen'!F174*100-H$8</f>
        <v>2627</v>
      </c>
      <c r="I172" s="215"/>
      <c r="K172" s="229">
        <f t="shared" si="8"/>
        <v>1803.1999999999998</v>
      </c>
      <c r="L172" s="200"/>
      <c r="M172" s="230">
        <f t="shared" si="9"/>
        <v>2576</v>
      </c>
      <c r="N172" s="231">
        <f t="shared" si="10"/>
        <v>4379</v>
      </c>
    </row>
    <row r="173" spans="1:14">
      <c r="A173" s="139">
        <v>168</v>
      </c>
      <c r="B173" s="140">
        <f t="shared" si="11"/>
        <v>168</v>
      </c>
      <c r="C173" s="167">
        <f>'input aan NS afgerond op centen'!C175*100-C$8</f>
        <v>2584</v>
      </c>
      <c r="D173" s="168">
        <f>'input aan NS afgerond op centen'!B175*100-D$8</f>
        <v>4393</v>
      </c>
      <c r="E173" s="168">
        <f>'input aan NS afgerond op centen'!I175*100-E$8</f>
        <v>2067</v>
      </c>
      <c r="F173" s="168">
        <f>'input aan NS afgerond op centen'!H175*100-F$8</f>
        <v>3514</v>
      </c>
      <c r="G173" s="168">
        <f>'input aan NS afgerond op centen'!G175*100-G$8</f>
        <v>1551.0000000000002</v>
      </c>
      <c r="H173" s="168">
        <f>'input aan NS afgerond op centen'!F175*100-H$8</f>
        <v>2636</v>
      </c>
      <c r="I173" s="215"/>
      <c r="K173" s="229">
        <f t="shared" si="8"/>
        <v>1808.8</v>
      </c>
      <c r="L173" s="200"/>
      <c r="M173" s="230">
        <f t="shared" si="9"/>
        <v>2584</v>
      </c>
      <c r="N173" s="231">
        <f t="shared" si="10"/>
        <v>4393</v>
      </c>
    </row>
    <row r="174" spans="1:14">
      <c r="A174" s="139">
        <v>169</v>
      </c>
      <c r="B174" s="140">
        <f t="shared" si="11"/>
        <v>169</v>
      </c>
      <c r="C174" s="167">
        <f>'input aan NS afgerond op centen'!C176*100-C$8</f>
        <v>2591</v>
      </c>
      <c r="D174" s="168">
        <f>'input aan NS afgerond op centen'!B176*100-D$8</f>
        <v>4406</v>
      </c>
      <c r="E174" s="168">
        <f>'input aan NS afgerond op centen'!I176*100-E$8</f>
        <v>2073</v>
      </c>
      <c r="F174" s="168">
        <f>'input aan NS afgerond op centen'!H176*100-F$8</f>
        <v>3524.0000000000005</v>
      </c>
      <c r="G174" s="168">
        <f>'input aan NS afgerond op centen'!G176*100-G$8</f>
        <v>1555</v>
      </c>
      <c r="H174" s="168">
        <f>'input aan NS afgerond op centen'!F176*100-H$8</f>
        <v>2643</v>
      </c>
      <c r="I174" s="215"/>
      <c r="K174" s="229">
        <f t="shared" si="8"/>
        <v>1813.6999999999998</v>
      </c>
      <c r="L174" s="200"/>
      <c r="M174" s="230">
        <f t="shared" si="9"/>
        <v>2591</v>
      </c>
      <c r="N174" s="231">
        <f t="shared" si="10"/>
        <v>4406</v>
      </c>
    </row>
    <row r="175" spans="1:14">
      <c r="A175" s="139">
        <v>170</v>
      </c>
      <c r="B175" s="140">
        <f t="shared" si="11"/>
        <v>170</v>
      </c>
      <c r="C175" s="167">
        <f>'input aan NS afgerond op centen'!C177*100-C$8</f>
        <v>2599</v>
      </c>
      <c r="D175" s="168">
        <f>'input aan NS afgerond op centen'!B177*100-D$8</f>
        <v>4419</v>
      </c>
      <c r="E175" s="168">
        <f>'input aan NS afgerond op centen'!I177*100-E$8</f>
        <v>2079</v>
      </c>
      <c r="F175" s="168">
        <f>'input aan NS afgerond op centen'!H177*100-F$8</f>
        <v>3535.0000000000005</v>
      </c>
      <c r="G175" s="168">
        <f>'input aan NS afgerond op centen'!G177*100-G$8</f>
        <v>1560.0000000000002</v>
      </c>
      <c r="H175" s="168">
        <f>'input aan NS afgerond op centen'!F177*100-H$8</f>
        <v>2651</v>
      </c>
      <c r="I175" s="215"/>
      <c r="K175" s="229">
        <f t="shared" si="8"/>
        <v>1819.3</v>
      </c>
      <c r="L175" s="200"/>
      <c r="M175" s="230">
        <f t="shared" si="9"/>
        <v>2599</v>
      </c>
      <c r="N175" s="231">
        <f t="shared" si="10"/>
        <v>4419</v>
      </c>
    </row>
    <row r="176" spans="1:14">
      <c r="A176" s="139">
        <v>171</v>
      </c>
      <c r="B176" s="140">
        <f t="shared" si="11"/>
        <v>171</v>
      </c>
      <c r="C176" s="167">
        <f>'input aan NS afgerond op centen'!C178*100-C$8</f>
        <v>2607</v>
      </c>
      <c r="D176" s="168">
        <f>'input aan NS afgerond op centen'!B178*100-D$8</f>
        <v>4432</v>
      </c>
      <c r="E176" s="168">
        <f>'input aan NS afgerond op centen'!I178*100-E$8</f>
        <v>2086</v>
      </c>
      <c r="F176" s="168">
        <f>'input aan NS afgerond op centen'!H178*100-F$8</f>
        <v>3544.9999999999995</v>
      </c>
      <c r="G176" s="168">
        <f>'input aan NS afgerond op centen'!G178*100-G$8</f>
        <v>1564.9999999999998</v>
      </c>
      <c r="H176" s="168">
        <f>'input aan NS afgerond op centen'!F178*100-H$8</f>
        <v>2659</v>
      </c>
      <c r="I176" s="215"/>
      <c r="K176" s="229">
        <f t="shared" si="8"/>
        <v>1824.8999999999999</v>
      </c>
      <c r="L176" s="200"/>
      <c r="M176" s="230">
        <f t="shared" si="9"/>
        <v>2607</v>
      </c>
      <c r="N176" s="231">
        <f t="shared" si="10"/>
        <v>4432</v>
      </c>
    </row>
    <row r="177" spans="1:14">
      <c r="A177" s="139">
        <v>172</v>
      </c>
      <c r="B177" s="140">
        <f t="shared" si="11"/>
        <v>172</v>
      </c>
      <c r="C177" s="167">
        <f>'input aan NS afgerond op centen'!C179*100-C$8</f>
        <v>2615</v>
      </c>
      <c r="D177" s="168">
        <f>'input aan NS afgerond op centen'!B179*100-D$8</f>
        <v>4445</v>
      </c>
      <c r="E177" s="168">
        <f>'input aan NS afgerond op centen'!I179*100-E$8</f>
        <v>2092</v>
      </c>
      <c r="F177" s="168">
        <f>'input aan NS afgerond op centen'!H179*100-F$8</f>
        <v>3555</v>
      </c>
      <c r="G177" s="168">
        <f>'input aan NS afgerond op centen'!G179*100-G$8</f>
        <v>1569</v>
      </c>
      <c r="H177" s="168">
        <f>'input aan NS afgerond op centen'!F179*100-H$8</f>
        <v>2667</v>
      </c>
      <c r="I177" s="215"/>
      <c r="K177" s="229">
        <f t="shared" si="8"/>
        <v>1830.4999999999998</v>
      </c>
      <c r="L177" s="200"/>
      <c r="M177" s="230">
        <f t="shared" si="9"/>
        <v>2615</v>
      </c>
      <c r="N177" s="231">
        <f t="shared" si="10"/>
        <v>4445</v>
      </c>
    </row>
    <row r="178" spans="1:14">
      <c r="A178" s="139">
        <v>173</v>
      </c>
      <c r="B178" s="140">
        <f t="shared" si="11"/>
        <v>173</v>
      </c>
      <c r="C178" s="167">
        <f>'input aan NS afgerond op centen'!C180*100-C$8</f>
        <v>2622</v>
      </c>
      <c r="D178" s="168">
        <f>'input aan NS afgerond op centen'!B180*100-D$8</f>
        <v>4458</v>
      </c>
      <c r="E178" s="168">
        <f>'input aan NS afgerond op centen'!I180*100-E$8</f>
        <v>2098</v>
      </c>
      <c r="F178" s="168">
        <f>'input aan NS afgerond op centen'!H180*100-F$8</f>
        <v>3566</v>
      </c>
      <c r="G178" s="168">
        <f>'input aan NS afgerond op centen'!G180*100-G$8</f>
        <v>1573.9999999999998</v>
      </c>
      <c r="H178" s="168">
        <f>'input aan NS afgerond op centen'!F180*100-H$8</f>
        <v>2675</v>
      </c>
      <c r="I178" s="215"/>
      <c r="K178" s="229">
        <f t="shared" si="8"/>
        <v>1835.3999999999999</v>
      </c>
      <c r="L178" s="200"/>
      <c r="M178" s="230">
        <f t="shared" si="9"/>
        <v>2622</v>
      </c>
      <c r="N178" s="231">
        <f t="shared" si="10"/>
        <v>4458</v>
      </c>
    </row>
    <row r="179" spans="1:14">
      <c r="A179" s="139">
        <v>174</v>
      </c>
      <c r="B179" s="140">
        <f t="shared" si="11"/>
        <v>174</v>
      </c>
      <c r="C179" s="167">
        <f>'input aan NS afgerond op centen'!C181*100-C$8</f>
        <v>2630</v>
      </c>
      <c r="D179" s="168">
        <f>'input aan NS afgerond op centen'!B181*100-D$8</f>
        <v>4471</v>
      </c>
      <c r="E179" s="168">
        <f>'input aan NS afgerond op centen'!I181*100-E$8</f>
        <v>2104</v>
      </c>
      <c r="F179" s="168">
        <f>'input aan NS afgerond op centen'!H181*100-F$8</f>
        <v>3576</v>
      </c>
      <c r="G179" s="168">
        <f>'input aan NS afgerond op centen'!G181*100-G$8</f>
        <v>1578</v>
      </c>
      <c r="H179" s="168">
        <f>'input aan NS afgerond op centen'!F181*100-H$8</f>
        <v>2682</v>
      </c>
      <c r="I179" s="215"/>
      <c r="K179" s="229">
        <f t="shared" si="8"/>
        <v>1840.9999999999998</v>
      </c>
      <c r="L179" s="200"/>
      <c r="M179" s="230">
        <f t="shared" si="9"/>
        <v>2630</v>
      </c>
      <c r="N179" s="231">
        <f t="shared" si="10"/>
        <v>4471</v>
      </c>
    </row>
    <row r="180" spans="1:14">
      <c r="A180" s="139">
        <v>175</v>
      </c>
      <c r="B180" s="140">
        <f t="shared" si="11"/>
        <v>175</v>
      </c>
      <c r="C180" s="167">
        <f>'input aan NS afgerond op centen'!C182*100-C$8</f>
        <v>2638</v>
      </c>
      <c r="D180" s="168">
        <f>'input aan NS afgerond op centen'!B182*100-D$8</f>
        <v>4485</v>
      </c>
      <c r="E180" s="168">
        <f>'input aan NS afgerond op centen'!I182*100-E$8</f>
        <v>2111</v>
      </c>
      <c r="F180" s="168">
        <f>'input aan NS afgerond op centen'!H182*100-F$8</f>
        <v>3587</v>
      </c>
      <c r="G180" s="168">
        <f>'input aan NS afgerond op centen'!G182*100-G$8</f>
        <v>1583.0000000000002</v>
      </c>
      <c r="H180" s="168">
        <f>'input aan NS afgerond op centen'!F182*100-H$8</f>
        <v>2691</v>
      </c>
      <c r="I180" s="215"/>
      <c r="K180" s="229">
        <f t="shared" si="8"/>
        <v>1846.6</v>
      </c>
      <c r="L180" s="200"/>
      <c r="M180" s="230">
        <f t="shared" si="9"/>
        <v>2638</v>
      </c>
      <c r="N180" s="231">
        <f t="shared" si="10"/>
        <v>4485</v>
      </c>
    </row>
    <row r="181" spans="1:14">
      <c r="A181" s="139">
        <v>176</v>
      </c>
      <c r="B181" s="140">
        <f t="shared" si="11"/>
        <v>176</v>
      </c>
      <c r="C181" s="167">
        <f>'input aan NS afgerond op centen'!C183*100-C$8</f>
        <v>2646</v>
      </c>
      <c r="D181" s="168">
        <f>'input aan NS afgerond op centen'!B183*100-D$8</f>
        <v>4498</v>
      </c>
      <c r="E181" s="168">
        <f>'input aan NS afgerond op centen'!I183*100-E$8</f>
        <v>2117</v>
      </c>
      <c r="F181" s="168">
        <f>'input aan NS afgerond op centen'!H183*100-F$8</f>
        <v>3598</v>
      </c>
      <c r="G181" s="168">
        <f>'input aan NS afgerond op centen'!G183*100-G$8</f>
        <v>1588</v>
      </c>
      <c r="H181" s="168">
        <f>'input aan NS afgerond op centen'!F183*100-H$8</f>
        <v>2699</v>
      </c>
      <c r="I181" s="215"/>
      <c r="K181" s="229">
        <f t="shared" si="8"/>
        <v>1852.1999999999998</v>
      </c>
      <c r="L181" s="200"/>
      <c r="M181" s="230">
        <f t="shared" si="9"/>
        <v>2646</v>
      </c>
      <c r="N181" s="231">
        <f t="shared" si="10"/>
        <v>4498</v>
      </c>
    </row>
    <row r="182" spans="1:14">
      <c r="A182" s="139">
        <v>177</v>
      </c>
      <c r="B182" s="140">
        <f t="shared" si="11"/>
        <v>177</v>
      </c>
      <c r="C182" s="167">
        <f>'input aan NS afgerond op centen'!C184*100-C$8</f>
        <v>2653</v>
      </c>
      <c r="D182" s="168">
        <f>'input aan NS afgerond op centen'!B184*100-D$8</f>
        <v>4511</v>
      </c>
      <c r="E182" s="168">
        <f>'input aan NS afgerond op centen'!I184*100-E$8</f>
        <v>2123</v>
      </c>
      <c r="F182" s="168">
        <f>'input aan NS afgerond op centen'!H184*100-F$8</f>
        <v>3608</v>
      </c>
      <c r="G182" s="168">
        <f>'input aan NS afgerond op centen'!G184*100-G$8</f>
        <v>1592.0000000000002</v>
      </c>
      <c r="H182" s="168">
        <f>'input aan NS afgerond op centen'!F184*100-H$8</f>
        <v>2706</v>
      </c>
      <c r="I182" s="215"/>
      <c r="K182" s="229">
        <f t="shared" si="8"/>
        <v>1857.1</v>
      </c>
      <c r="L182" s="200"/>
      <c r="M182" s="230">
        <f t="shared" si="9"/>
        <v>2653</v>
      </c>
      <c r="N182" s="231">
        <f t="shared" si="10"/>
        <v>4511</v>
      </c>
    </row>
    <row r="183" spans="1:14">
      <c r="A183" s="139">
        <v>178</v>
      </c>
      <c r="B183" s="140">
        <f t="shared" si="11"/>
        <v>178</v>
      </c>
      <c r="C183" s="167">
        <f>'input aan NS afgerond op centen'!C185*100-C$8</f>
        <v>2661</v>
      </c>
      <c r="D183" s="168">
        <f>'input aan NS afgerond op centen'!B185*100-D$8</f>
        <v>4524</v>
      </c>
      <c r="E183" s="168">
        <f>'input aan NS afgerond op centen'!I185*100-E$8</f>
        <v>2129</v>
      </c>
      <c r="F183" s="168">
        <f>'input aan NS afgerond op centen'!H185*100-F$8</f>
        <v>3619</v>
      </c>
      <c r="G183" s="168">
        <f>'input aan NS afgerond op centen'!G185*100-G$8</f>
        <v>1596.9999999999998</v>
      </c>
      <c r="H183" s="168">
        <f>'input aan NS afgerond op centen'!F185*100-H$8</f>
        <v>2714</v>
      </c>
      <c r="I183" s="215"/>
      <c r="K183" s="229">
        <f t="shared" si="8"/>
        <v>1862.6999999999998</v>
      </c>
      <c r="L183" s="200"/>
      <c r="M183" s="230">
        <f t="shared" si="9"/>
        <v>2661</v>
      </c>
      <c r="N183" s="231">
        <f t="shared" si="10"/>
        <v>4524</v>
      </c>
    </row>
    <row r="184" spans="1:14">
      <c r="A184" s="139">
        <v>179</v>
      </c>
      <c r="B184" s="140">
        <f t="shared" si="11"/>
        <v>179</v>
      </c>
      <c r="C184" s="167">
        <f>'input aan NS afgerond op centen'!C186*100-C$8</f>
        <v>2669</v>
      </c>
      <c r="D184" s="168">
        <f>'input aan NS afgerond op centen'!B186*100-D$8</f>
        <v>4537</v>
      </c>
      <c r="E184" s="168">
        <f>'input aan NS afgerond op centen'!I186*100-E$8</f>
        <v>2135</v>
      </c>
      <c r="F184" s="168">
        <f>'input aan NS afgerond op centen'!H186*100-F$8</f>
        <v>3629</v>
      </c>
      <c r="G184" s="168">
        <f>'input aan NS afgerond op centen'!G186*100-G$8</f>
        <v>1602</v>
      </c>
      <c r="H184" s="168">
        <f>'input aan NS afgerond op centen'!F186*100-H$8</f>
        <v>2722</v>
      </c>
      <c r="I184" s="215"/>
      <c r="K184" s="229">
        <f t="shared" si="8"/>
        <v>1868.3</v>
      </c>
      <c r="L184" s="200"/>
      <c r="M184" s="230">
        <f t="shared" si="9"/>
        <v>2669</v>
      </c>
      <c r="N184" s="231">
        <f t="shared" si="10"/>
        <v>4537</v>
      </c>
    </row>
    <row r="185" spans="1:14">
      <c r="A185" s="139">
        <v>180</v>
      </c>
      <c r="B185" s="140">
        <f t="shared" si="11"/>
        <v>180</v>
      </c>
      <c r="C185" s="167">
        <f>'input aan NS afgerond op centen'!C187*100-C$8</f>
        <v>2676</v>
      </c>
      <c r="D185" s="168">
        <f>'input aan NS afgerond op centen'!B187*100-D$8</f>
        <v>4550</v>
      </c>
      <c r="E185" s="168">
        <f>'input aan NS afgerond op centen'!I187*100-E$8</f>
        <v>2141</v>
      </c>
      <c r="F185" s="168">
        <f>'input aan NS afgerond op centen'!H187*100-F$8</f>
        <v>3639</v>
      </c>
      <c r="G185" s="168">
        <f>'input aan NS afgerond op centen'!G187*100-G$8</f>
        <v>1605.9999999999998</v>
      </c>
      <c r="H185" s="168">
        <f>'input aan NS afgerond op centen'!F187*100-H$8</f>
        <v>2730</v>
      </c>
      <c r="I185" s="215"/>
      <c r="K185" s="229">
        <f t="shared" si="8"/>
        <v>1873.1999999999998</v>
      </c>
      <c r="L185" s="200"/>
      <c r="M185" s="230">
        <f t="shared" si="9"/>
        <v>2676</v>
      </c>
      <c r="N185" s="231">
        <f t="shared" si="10"/>
        <v>4550</v>
      </c>
    </row>
    <row r="186" spans="1:14">
      <c r="A186" s="139">
        <v>181</v>
      </c>
      <c r="B186" s="140">
        <f t="shared" si="11"/>
        <v>181</v>
      </c>
      <c r="C186" s="167">
        <f>'input aan NS afgerond op centen'!C188*100-C$8</f>
        <v>2684</v>
      </c>
      <c r="D186" s="168">
        <f>'input aan NS afgerond op centen'!B188*100-D$8</f>
        <v>4563</v>
      </c>
      <c r="E186" s="168">
        <f>'input aan NS afgerond op centen'!I188*100-E$8</f>
        <v>2147</v>
      </c>
      <c r="F186" s="168">
        <f>'input aan NS afgerond op centen'!H188*100-F$8</f>
        <v>3650</v>
      </c>
      <c r="G186" s="168">
        <f>'input aan NS afgerond op centen'!G188*100-G$8</f>
        <v>1611</v>
      </c>
      <c r="H186" s="168">
        <f>'input aan NS afgerond op centen'!F188*100-H$8</f>
        <v>2738</v>
      </c>
      <c r="I186" s="215"/>
      <c r="K186" s="229">
        <f t="shared" si="8"/>
        <v>1878.8</v>
      </c>
      <c r="L186" s="200"/>
      <c r="M186" s="230">
        <f t="shared" si="9"/>
        <v>2684</v>
      </c>
      <c r="N186" s="231">
        <f t="shared" si="10"/>
        <v>4563</v>
      </c>
    </row>
    <row r="187" spans="1:14">
      <c r="A187" s="139">
        <v>182</v>
      </c>
      <c r="B187" s="140">
        <f t="shared" si="11"/>
        <v>182</v>
      </c>
      <c r="C187" s="167">
        <f>'input aan NS afgerond op centen'!C189*100-C$8</f>
        <v>2692</v>
      </c>
      <c r="D187" s="168">
        <f>'input aan NS afgerond op centen'!B189*100-D$8</f>
        <v>4576</v>
      </c>
      <c r="E187" s="168">
        <f>'input aan NS afgerond op centen'!I189*100-E$8</f>
        <v>2154</v>
      </c>
      <c r="F187" s="168">
        <f>'input aan NS afgerond op centen'!H189*100-F$8</f>
        <v>3660.0000000000005</v>
      </c>
      <c r="G187" s="168">
        <f>'input aan NS afgerond op centen'!G189*100-G$8</f>
        <v>1616</v>
      </c>
      <c r="H187" s="168">
        <f>'input aan NS afgerond op centen'!F189*100-H$8</f>
        <v>2745</v>
      </c>
      <c r="I187" s="215"/>
      <c r="K187" s="229">
        <f t="shared" si="8"/>
        <v>1884.3999999999999</v>
      </c>
      <c r="L187" s="200"/>
      <c r="M187" s="230">
        <f t="shared" si="9"/>
        <v>2692</v>
      </c>
      <c r="N187" s="231">
        <f t="shared" si="10"/>
        <v>4576</v>
      </c>
    </row>
    <row r="188" spans="1:14">
      <c r="A188" s="139">
        <v>183</v>
      </c>
      <c r="B188" s="140">
        <f t="shared" si="11"/>
        <v>183</v>
      </c>
      <c r="C188" s="167">
        <f>'input aan NS afgerond op centen'!C190*100-C$8</f>
        <v>2700</v>
      </c>
      <c r="D188" s="168">
        <f>'input aan NS afgerond op centen'!B190*100-D$8</f>
        <v>4590</v>
      </c>
      <c r="E188" s="168">
        <f>'input aan NS afgerond op centen'!I190*100-E$8</f>
        <v>2160</v>
      </c>
      <c r="F188" s="168">
        <f>'input aan NS afgerond op centen'!H190*100-F$8</f>
        <v>3671</v>
      </c>
      <c r="G188" s="168">
        <f>'input aan NS afgerond op centen'!G190*100-G$8</f>
        <v>1620</v>
      </c>
      <c r="H188" s="168">
        <f>'input aan NS afgerond op centen'!F190*100-H$8</f>
        <v>2754</v>
      </c>
      <c r="I188" s="215"/>
      <c r="K188" s="229">
        <f t="shared" si="8"/>
        <v>1889.9999999999998</v>
      </c>
      <c r="L188" s="200"/>
      <c r="M188" s="230">
        <f t="shared" si="9"/>
        <v>2700</v>
      </c>
      <c r="N188" s="231">
        <f t="shared" si="10"/>
        <v>4590</v>
      </c>
    </row>
    <row r="189" spans="1:14">
      <c r="A189" s="139">
        <v>184</v>
      </c>
      <c r="B189" s="140">
        <f t="shared" si="11"/>
        <v>184</v>
      </c>
      <c r="C189" s="167">
        <f>'input aan NS afgerond op centen'!C191*100-C$8</f>
        <v>2707</v>
      </c>
      <c r="D189" s="168">
        <f>'input aan NS afgerond op centen'!B191*100-D$8</f>
        <v>4603</v>
      </c>
      <c r="E189" s="168">
        <f>'input aan NS afgerond op centen'!I191*100-E$8</f>
        <v>2166</v>
      </c>
      <c r="F189" s="168">
        <f>'input aan NS afgerond op centen'!H191*100-F$8</f>
        <v>3682</v>
      </c>
      <c r="G189" s="168">
        <f>'input aan NS afgerond op centen'!G191*100-G$8</f>
        <v>1625</v>
      </c>
      <c r="H189" s="168">
        <f>'input aan NS afgerond op centen'!F191*100-H$8</f>
        <v>2762</v>
      </c>
      <c r="I189" s="215"/>
      <c r="K189" s="229">
        <f t="shared" si="8"/>
        <v>1894.8999999999999</v>
      </c>
      <c r="L189" s="200"/>
      <c r="M189" s="230">
        <f t="shared" si="9"/>
        <v>2707</v>
      </c>
      <c r="N189" s="231">
        <f t="shared" si="10"/>
        <v>4603</v>
      </c>
    </row>
    <row r="190" spans="1:14">
      <c r="A190" s="139">
        <v>185</v>
      </c>
      <c r="B190" s="140">
        <f t="shared" si="11"/>
        <v>185</v>
      </c>
      <c r="C190" s="167">
        <f>'input aan NS afgerond op centen'!C192*100-C$8</f>
        <v>2715</v>
      </c>
      <c r="D190" s="168">
        <f>'input aan NS afgerond op centen'!B192*100-D$8</f>
        <v>4616</v>
      </c>
      <c r="E190" s="168">
        <f>'input aan NS afgerond op centen'!I192*100-E$8</f>
        <v>2172</v>
      </c>
      <c r="F190" s="168">
        <f>'input aan NS afgerond op centen'!H192*100-F$8</f>
        <v>3692.0000000000005</v>
      </c>
      <c r="G190" s="168">
        <f>'input aan NS afgerond op centen'!G192*100-G$8</f>
        <v>1629</v>
      </c>
      <c r="H190" s="168">
        <f>'input aan NS afgerond op centen'!F192*100-H$8</f>
        <v>2769</v>
      </c>
      <c r="I190" s="215"/>
      <c r="K190" s="229">
        <f t="shared" si="8"/>
        <v>1900.4999999999998</v>
      </c>
      <c r="L190" s="200"/>
      <c r="M190" s="230">
        <f t="shared" si="9"/>
        <v>2715</v>
      </c>
      <c r="N190" s="231">
        <f t="shared" si="10"/>
        <v>4616</v>
      </c>
    </row>
    <row r="191" spans="1:14">
      <c r="A191" s="139">
        <v>186</v>
      </c>
      <c r="B191" s="140">
        <f t="shared" si="11"/>
        <v>186</v>
      </c>
      <c r="C191" s="167">
        <f>'input aan NS afgerond op centen'!C193*100-C$8</f>
        <v>2723</v>
      </c>
      <c r="D191" s="168">
        <f>'input aan NS afgerond op centen'!B193*100-D$8</f>
        <v>4629</v>
      </c>
      <c r="E191" s="168">
        <f>'input aan NS afgerond op centen'!I193*100-E$8</f>
        <v>2179</v>
      </c>
      <c r="F191" s="168">
        <f>'input aan NS afgerond op centen'!H193*100-F$8</f>
        <v>3703.0000000000005</v>
      </c>
      <c r="G191" s="168">
        <f>'input aan NS afgerond op centen'!G193*100-G$8</f>
        <v>1634</v>
      </c>
      <c r="H191" s="168">
        <f>'input aan NS afgerond op centen'!F193*100-H$8</f>
        <v>2777</v>
      </c>
      <c r="I191" s="215"/>
      <c r="K191" s="229">
        <f t="shared" si="8"/>
        <v>1906.1</v>
      </c>
      <c r="L191" s="200"/>
      <c r="M191" s="230">
        <f t="shared" si="9"/>
        <v>2723</v>
      </c>
      <c r="N191" s="231">
        <f t="shared" si="10"/>
        <v>4629</v>
      </c>
    </row>
    <row r="192" spans="1:14">
      <c r="A192" s="139">
        <v>187</v>
      </c>
      <c r="B192" s="140">
        <f t="shared" si="11"/>
        <v>187</v>
      </c>
      <c r="C192" s="167">
        <f>'input aan NS afgerond op centen'!C194*100-C$8</f>
        <v>2730</v>
      </c>
      <c r="D192" s="168">
        <f>'input aan NS afgerond op centen'!B194*100-D$8</f>
        <v>4642</v>
      </c>
      <c r="E192" s="168">
        <f>'input aan NS afgerond op centen'!I194*100-E$8</f>
        <v>2184</v>
      </c>
      <c r="F192" s="168">
        <f>'input aan NS afgerond op centen'!H194*100-F$8</f>
        <v>3712.9999999999995</v>
      </c>
      <c r="G192" s="168">
        <f>'input aan NS afgerond op centen'!G194*100-G$8</f>
        <v>1638</v>
      </c>
      <c r="H192" s="168">
        <f>'input aan NS afgerond op centen'!F194*100-H$8</f>
        <v>2785</v>
      </c>
      <c r="I192" s="215"/>
      <c r="K192" s="229">
        <f t="shared" si="8"/>
        <v>1910.9999999999998</v>
      </c>
      <c r="L192" s="200"/>
      <c r="M192" s="230">
        <f t="shared" si="9"/>
        <v>2730</v>
      </c>
      <c r="N192" s="231">
        <f t="shared" si="10"/>
        <v>4642</v>
      </c>
    </row>
    <row r="193" spans="1:14">
      <c r="A193" s="139">
        <v>188</v>
      </c>
      <c r="B193" s="140">
        <f t="shared" si="11"/>
        <v>188</v>
      </c>
      <c r="C193" s="167">
        <f>'input aan NS afgerond op centen'!C195*100-C$8</f>
        <v>2738</v>
      </c>
      <c r="D193" s="168">
        <f>'input aan NS afgerond op centen'!B195*100-D$8</f>
        <v>4655</v>
      </c>
      <c r="E193" s="168">
        <f>'input aan NS afgerond op centen'!I195*100-E$8</f>
        <v>2191</v>
      </c>
      <c r="F193" s="168">
        <f>'input aan NS afgerond op centen'!H195*100-F$8</f>
        <v>3723</v>
      </c>
      <c r="G193" s="168">
        <f>'input aan NS afgerond op centen'!G195*100-G$8</f>
        <v>1643</v>
      </c>
      <c r="H193" s="168">
        <f>'input aan NS afgerond op centen'!F195*100-H$8</f>
        <v>2793</v>
      </c>
      <c r="I193" s="215"/>
      <c r="K193" s="229">
        <f t="shared" si="8"/>
        <v>1916.6</v>
      </c>
      <c r="L193" s="200"/>
      <c r="M193" s="230">
        <f t="shared" si="9"/>
        <v>2738</v>
      </c>
      <c r="N193" s="231">
        <f t="shared" si="10"/>
        <v>4655</v>
      </c>
    </row>
    <row r="194" spans="1:14">
      <c r="A194" s="139">
        <v>189</v>
      </c>
      <c r="B194" s="140">
        <f t="shared" si="11"/>
        <v>189</v>
      </c>
      <c r="C194" s="167">
        <f>'input aan NS afgerond op centen'!C196*100-C$8</f>
        <v>2746</v>
      </c>
      <c r="D194" s="168">
        <f>'input aan NS afgerond op centen'!B196*100-D$8</f>
        <v>4668</v>
      </c>
      <c r="E194" s="168">
        <f>'input aan NS afgerond op centen'!I196*100-E$8</f>
        <v>2197</v>
      </c>
      <c r="F194" s="168">
        <f>'input aan NS afgerond op centen'!H196*100-F$8</f>
        <v>3734</v>
      </c>
      <c r="G194" s="168">
        <f>'input aan NS afgerond op centen'!G196*100-G$8</f>
        <v>1648</v>
      </c>
      <c r="H194" s="168">
        <f>'input aan NS afgerond op centen'!F196*100-H$8</f>
        <v>2801</v>
      </c>
      <c r="I194" s="215"/>
      <c r="K194" s="229">
        <f t="shared" si="8"/>
        <v>1922.1999999999998</v>
      </c>
      <c r="L194" s="200"/>
      <c r="M194" s="230">
        <f t="shared" si="9"/>
        <v>2746</v>
      </c>
      <c r="N194" s="231">
        <f t="shared" si="10"/>
        <v>4668</v>
      </c>
    </row>
    <row r="195" spans="1:14">
      <c r="A195" s="139">
        <v>190</v>
      </c>
      <c r="B195" s="140">
        <f t="shared" si="11"/>
        <v>190</v>
      </c>
      <c r="C195" s="167">
        <f>'input aan NS afgerond op centen'!C197*100-C$8</f>
        <v>2754</v>
      </c>
      <c r="D195" s="168">
        <f>'input aan NS afgerond op centen'!B197*100-D$8</f>
        <v>4681</v>
      </c>
      <c r="E195" s="168">
        <f>'input aan NS afgerond op centen'!I197*100-E$8</f>
        <v>2203</v>
      </c>
      <c r="F195" s="168">
        <f>'input aan NS afgerond op centen'!H197*100-F$8</f>
        <v>3744</v>
      </c>
      <c r="G195" s="168">
        <f>'input aan NS afgerond op centen'!G197*100-G$8</f>
        <v>1653</v>
      </c>
      <c r="H195" s="168">
        <f>'input aan NS afgerond op centen'!F197*100-H$8</f>
        <v>2808</v>
      </c>
      <c r="I195" s="215"/>
      <c r="K195" s="229">
        <f t="shared" si="8"/>
        <v>1927.8</v>
      </c>
      <c r="L195" s="200"/>
      <c r="M195" s="230">
        <f t="shared" si="9"/>
        <v>2754</v>
      </c>
      <c r="N195" s="231">
        <f t="shared" si="10"/>
        <v>4681</v>
      </c>
    </row>
    <row r="196" spans="1:14">
      <c r="A196" s="139">
        <v>191</v>
      </c>
      <c r="B196" s="140">
        <f t="shared" si="11"/>
        <v>191</v>
      </c>
      <c r="C196" s="167">
        <f>'input aan NS afgerond op centen'!C198*100-C$8</f>
        <v>2761</v>
      </c>
      <c r="D196" s="168">
        <f>'input aan NS afgerond op centen'!B198*100-D$8</f>
        <v>4695</v>
      </c>
      <c r="E196" s="168">
        <f>'input aan NS afgerond op centen'!I198*100-E$8</f>
        <v>2209</v>
      </c>
      <c r="F196" s="168">
        <f>'input aan NS afgerond op centen'!H198*100-F$8</f>
        <v>3755</v>
      </c>
      <c r="G196" s="168">
        <f>'input aan NS afgerond op centen'!G198*100-G$8</f>
        <v>1657</v>
      </c>
      <c r="H196" s="168">
        <f>'input aan NS afgerond op centen'!F198*100-H$8</f>
        <v>2817</v>
      </c>
      <c r="I196" s="215"/>
      <c r="K196" s="229">
        <f t="shared" si="8"/>
        <v>1932.6999999999998</v>
      </c>
      <c r="L196" s="200"/>
      <c r="M196" s="230">
        <f t="shared" si="9"/>
        <v>2761</v>
      </c>
      <c r="N196" s="231">
        <f t="shared" si="10"/>
        <v>4695</v>
      </c>
    </row>
    <row r="197" spans="1:14">
      <c r="A197" s="139">
        <v>192</v>
      </c>
      <c r="B197" s="140">
        <f t="shared" si="11"/>
        <v>192</v>
      </c>
      <c r="C197" s="167">
        <f>'input aan NS afgerond op centen'!C199*100-C$8</f>
        <v>2769</v>
      </c>
      <c r="D197" s="168">
        <f>'input aan NS afgerond op centen'!B199*100-D$8</f>
        <v>4708</v>
      </c>
      <c r="E197" s="168">
        <f>'input aan NS afgerond op centen'!I199*100-E$8</f>
        <v>2215</v>
      </c>
      <c r="F197" s="168">
        <f>'input aan NS afgerond op centen'!H199*100-F$8</f>
        <v>3766</v>
      </c>
      <c r="G197" s="168">
        <f>'input aan NS afgerond op centen'!G199*100-G$8</f>
        <v>1662</v>
      </c>
      <c r="H197" s="168">
        <f>'input aan NS afgerond op centen'!F199*100-H$8</f>
        <v>2825</v>
      </c>
      <c r="I197" s="215"/>
      <c r="K197" s="229">
        <f t="shared" si="8"/>
        <v>1938.3</v>
      </c>
      <c r="L197" s="200"/>
      <c r="M197" s="230">
        <f t="shared" si="9"/>
        <v>2769</v>
      </c>
      <c r="N197" s="231">
        <f t="shared" si="10"/>
        <v>4708</v>
      </c>
    </row>
    <row r="198" spans="1:14">
      <c r="A198" s="139">
        <v>193</v>
      </c>
      <c r="B198" s="140">
        <f t="shared" si="11"/>
        <v>193</v>
      </c>
      <c r="C198" s="167">
        <f>'input aan NS afgerond op centen'!C200*100-C$8</f>
        <v>2777</v>
      </c>
      <c r="D198" s="168">
        <f>'input aan NS afgerond op centen'!B200*100-D$8</f>
        <v>4721</v>
      </c>
      <c r="E198" s="168">
        <f>'input aan NS afgerond op centen'!I200*100-E$8</f>
        <v>2222</v>
      </c>
      <c r="F198" s="168">
        <f>'input aan NS afgerond op centen'!H200*100-F$8</f>
        <v>3776</v>
      </c>
      <c r="G198" s="168">
        <f>'input aan NS afgerond op centen'!G200*100-G$8</f>
        <v>1667.0000000000002</v>
      </c>
      <c r="H198" s="168">
        <f>'input aan NS afgerond op centen'!F200*100-H$8</f>
        <v>2832</v>
      </c>
      <c r="I198" s="215"/>
      <c r="K198" s="229">
        <f t="shared" si="8"/>
        <v>1943.8999999999999</v>
      </c>
      <c r="L198" s="200"/>
      <c r="M198" s="230">
        <f t="shared" si="9"/>
        <v>2777</v>
      </c>
      <c r="N198" s="231">
        <f t="shared" si="10"/>
        <v>4721</v>
      </c>
    </row>
    <row r="199" spans="1:14">
      <c r="A199" s="139">
        <v>194</v>
      </c>
      <c r="B199" s="140">
        <f t="shared" si="11"/>
        <v>194</v>
      </c>
      <c r="C199" s="167">
        <f>'input aan NS afgerond op centen'!C201*100-C$8</f>
        <v>2785</v>
      </c>
      <c r="D199" s="168">
        <f>'input aan NS afgerond op centen'!B201*100-D$8</f>
        <v>4734</v>
      </c>
      <c r="E199" s="168">
        <f>'input aan NS afgerond op centen'!I201*100-E$8</f>
        <v>2228</v>
      </c>
      <c r="F199" s="168">
        <f>'input aan NS afgerond op centen'!H201*100-F$8</f>
        <v>3787</v>
      </c>
      <c r="G199" s="168">
        <f>'input aan NS afgerond op centen'!G201*100-G$8</f>
        <v>1671</v>
      </c>
      <c r="H199" s="168">
        <f>'input aan NS afgerond op centen'!F201*100-H$8</f>
        <v>2840</v>
      </c>
      <c r="I199" s="215"/>
      <c r="K199" s="229">
        <f t="shared" si="8"/>
        <v>1949.4999999999998</v>
      </c>
      <c r="L199" s="200"/>
      <c r="M199" s="230">
        <f t="shared" si="9"/>
        <v>2785</v>
      </c>
      <c r="N199" s="231">
        <f t="shared" si="10"/>
        <v>4734</v>
      </c>
    </row>
    <row r="200" spans="1:14">
      <c r="A200" s="139">
        <v>195</v>
      </c>
      <c r="B200" s="140">
        <f t="shared" si="11"/>
        <v>195</v>
      </c>
      <c r="C200" s="167">
        <f>'input aan NS afgerond op centen'!C202*100-C$8</f>
        <v>2792</v>
      </c>
      <c r="D200" s="168">
        <f>'input aan NS afgerond op centen'!B202*100-D$8</f>
        <v>4747</v>
      </c>
      <c r="E200" s="168">
        <f>'input aan NS afgerond op centen'!I202*100-E$8</f>
        <v>2234</v>
      </c>
      <c r="F200" s="168">
        <f>'input aan NS afgerond op centen'!H202*100-F$8</f>
        <v>3797</v>
      </c>
      <c r="G200" s="168">
        <f>'input aan NS afgerond op centen'!G202*100-G$8</f>
        <v>1676.0000000000002</v>
      </c>
      <c r="H200" s="168">
        <f>'input aan NS afgerond op centen'!F202*100-H$8</f>
        <v>2848</v>
      </c>
      <c r="I200" s="215"/>
      <c r="K200" s="229">
        <f t="shared" si="8"/>
        <v>1954.3999999999999</v>
      </c>
      <c r="L200" s="200"/>
      <c r="M200" s="230">
        <f t="shared" si="9"/>
        <v>2792</v>
      </c>
      <c r="N200" s="231">
        <f t="shared" si="10"/>
        <v>4747</v>
      </c>
    </row>
    <row r="201" spans="1:14">
      <c r="A201" s="139">
        <v>196</v>
      </c>
      <c r="B201" s="140">
        <f t="shared" si="11"/>
        <v>196</v>
      </c>
      <c r="C201" s="167">
        <f>'input aan NS afgerond op centen'!C203*100-C$8</f>
        <v>2800</v>
      </c>
      <c r="D201" s="168">
        <f>'input aan NS afgerond op centen'!B203*100-D$8</f>
        <v>4760</v>
      </c>
      <c r="E201" s="168">
        <f>'input aan NS afgerond op centen'!I203*100-E$8</f>
        <v>2240</v>
      </c>
      <c r="F201" s="168">
        <f>'input aan NS afgerond op centen'!H203*100-F$8</f>
        <v>3807</v>
      </c>
      <c r="G201" s="168">
        <f>'input aan NS afgerond op centen'!G203*100-G$8</f>
        <v>1680</v>
      </c>
      <c r="H201" s="168">
        <f>'input aan NS afgerond op centen'!F203*100-H$8</f>
        <v>2856</v>
      </c>
      <c r="I201" s="215"/>
      <c r="K201" s="229">
        <f t="shared" si="8"/>
        <v>1959.9999999999998</v>
      </c>
      <c r="L201" s="200"/>
      <c r="M201" s="230">
        <f t="shared" si="9"/>
        <v>2800</v>
      </c>
      <c r="N201" s="231">
        <f t="shared" si="10"/>
        <v>4760</v>
      </c>
    </row>
    <row r="202" spans="1:14">
      <c r="A202" s="139">
        <v>197</v>
      </c>
      <c r="B202" s="140">
        <f t="shared" si="11"/>
        <v>197</v>
      </c>
      <c r="C202" s="167">
        <f>'input aan NS afgerond op centen'!C204*100-C$8</f>
        <v>2808</v>
      </c>
      <c r="D202" s="168">
        <f>'input aan NS afgerond op centen'!B204*100-D$8</f>
        <v>4773</v>
      </c>
      <c r="E202" s="168">
        <f>'input aan NS afgerond op centen'!I204*100-E$8</f>
        <v>2247</v>
      </c>
      <c r="F202" s="168">
        <f>'input aan NS afgerond op centen'!H204*100-F$8</f>
        <v>3818</v>
      </c>
      <c r="G202" s="168">
        <f>'input aan NS afgerond op centen'!G204*100-G$8</f>
        <v>1685.0000000000002</v>
      </c>
      <c r="H202" s="168">
        <f>'input aan NS afgerond op centen'!F204*100-H$8</f>
        <v>2864</v>
      </c>
      <c r="I202" s="215"/>
      <c r="K202" s="229">
        <f t="shared" si="8"/>
        <v>1965.6</v>
      </c>
      <c r="L202" s="200"/>
      <c r="M202" s="230">
        <f t="shared" si="9"/>
        <v>2808</v>
      </c>
      <c r="N202" s="231">
        <f t="shared" si="10"/>
        <v>4773</v>
      </c>
    </row>
    <row r="203" spans="1:14">
      <c r="A203" s="139">
        <v>198</v>
      </c>
      <c r="B203" s="140">
        <f t="shared" si="11"/>
        <v>198</v>
      </c>
      <c r="C203" s="167">
        <f>'input aan NS afgerond op centen'!C205*100-C$8</f>
        <v>2815</v>
      </c>
      <c r="D203" s="168">
        <f>'input aan NS afgerond op centen'!B205*100-D$8</f>
        <v>4787</v>
      </c>
      <c r="E203" s="168">
        <f>'input aan NS afgerond op centen'!I205*100-E$8</f>
        <v>2252</v>
      </c>
      <c r="F203" s="168">
        <f>'input aan NS afgerond op centen'!H205*100-F$8</f>
        <v>3829</v>
      </c>
      <c r="G203" s="168">
        <f>'input aan NS afgerond op centen'!G205*100-G$8</f>
        <v>1689</v>
      </c>
      <c r="H203" s="168">
        <f>'input aan NS afgerond op centen'!F205*100-H$8</f>
        <v>2872</v>
      </c>
      <c r="I203" s="215"/>
      <c r="K203" s="229">
        <f t="shared" si="8"/>
        <v>1970.4999999999998</v>
      </c>
      <c r="L203" s="200"/>
      <c r="M203" s="230">
        <f t="shared" si="9"/>
        <v>2815</v>
      </c>
      <c r="N203" s="231">
        <f t="shared" si="10"/>
        <v>4787</v>
      </c>
    </row>
    <row r="204" spans="1:14">
      <c r="A204" s="139">
        <v>199</v>
      </c>
      <c r="B204" s="140">
        <f t="shared" si="11"/>
        <v>199</v>
      </c>
      <c r="C204" s="167">
        <f>'input aan NS afgerond op centen'!C206*100-C$8</f>
        <v>2823</v>
      </c>
      <c r="D204" s="168">
        <f>'input aan NS afgerond op centen'!B206*100-D$8</f>
        <v>4800</v>
      </c>
      <c r="E204" s="168">
        <f>'input aan NS afgerond op centen'!I206*100-E$8</f>
        <v>2259</v>
      </c>
      <c r="F204" s="168">
        <f>'input aan NS afgerond op centen'!H206*100-F$8</f>
        <v>3839</v>
      </c>
      <c r="G204" s="168">
        <f>'input aan NS afgerond op centen'!G206*100-G$8</f>
        <v>1694</v>
      </c>
      <c r="H204" s="168">
        <f>'input aan NS afgerond op centen'!F206*100-H$8</f>
        <v>2880</v>
      </c>
      <c r="I204" s="215"/>
      <c r="K204" s="229">
        <f t="shared" si="8"/>
        <v>1976.1</v>
      </c>
      <c r="L204" s="200"/>
      <c r="M204" s="230">
        <f t="shared" si="9"/>
        <v>2823</v>
      </c>
      <c r="N204" s="231">
        <f t="shared" si="10"/>
        <v>4800</v>
      </c>
    </row>
    <row r="205" spans="1:14">
      <c r="A205" s="139">
        <v>200</v>
      </c>
      <c r="B205" s="140">
        <f t="shared" si="11"/>
        <v>200</v>
      </c>
      <c r="C205" s="167">
        <f>'input aan NS afgerond op centen'!C207*100-C$8</f>
        <v>2831</v>
      </c>
      <c r="D205" s="168">
        <f>'input aan NS afgerond op centen'!B207*100-D$8</f>
        <v>4813</v>
      </c>
      <c r="E205" s="168">
        <f>'input aan NS afgerond op centen'!I207*100-E$8</f>
        <v>2265</v>
      </c>
      <c r="F205" s="168">
        <f>'input aan NS afgerond op centen'!H207*100-F$8</f>
        <v>3850</v>
      </c>
      <c r="G205" s="168">
        <f>'input aan NS afgerond op centen'!G207*100-G$8</f>
        <v>1698.9999999999998</v>
      </c>
      <c r="H205" s="168">
        <f>'input aan NS afgerond op centen'!F207*100-H$8</f>
        <v>2888</v>
      </c>
      <c r="I205" s="215"/>
      <c r="K205" s="229">
        <f t="shared" si="8"/>
        <v>1981.6999999999998</v>
      </c>
      <c r="L205" s="200"/>
      <c r="M205" s="230">
        <f t="shared" si="9"/>
        <v>2831</v>
      </c>
      <c r="N205" s="231">
        <f t="shared" si="10"/>
        <v>4813</v>
      </c>
    </row>
    <row r="206" spans="1:14">
      <c r="A206" s="139">
        <v>201</v>
      </c>
      <c r="B206" s="140">
        <f t="shared" si="11"/>
        <v>201</v>
      </c>
      <c r="C206" s="167">
        <f>'input aan NS afgerond op centen'!C208*100-C$8</f>
        <v>2834</v>
      </c>
      <c r="D206" s="168">
        <f>'input aan NS afgerond op centen'!B208*100-D$8</f>
        <v>4818</v>
      </c>
      <c r="E206" s="168">
        <f>'input aan NS afgerond op centen'!I208*100-E$8</f>
        <v>2267</v>
      </c>
      <c r="F206" s="168">
        <f>'input aan NS afgerond op centen'!H208*100-F$8</f>
        <v>3854</v>
      </c>
      <c r="G206" s="168">
        <f>'input aan NS afgerond op centen'!G208*100-G$8</f>
        <v>1701.0000000000002</v>
      </c>
      <c r="H206" s="168">
        <f>'input aan NS afgerond op centen'!F208*100-H$8</f>
        <v>2891</v>
      </c>
      <c r="I206" s="215"/>
      <c r="K206" s="229">
        <f t="shared" ref="K206:K254" si="12">C206*$K$9</f>
        <v>1983.8</v>
      </c>
      <c r="L206" s="200"/>
      <c r="M206" s="230">
        <f t="shared" ref="M206:M255" si="13">C206</f>
        <v>2834</v>
      </c>
      <c r="N206" s="231">
        <f t="shared" ref="N206:N255" si="14">D206</f>
        <v>4818</v>
      </c>
    </row>
    <row r="207" spans="1:14">
      <c r="A207" s="139">
        <v>202</v>
      </c>
      <c r="B207" s="140">
        <f t="shared" ref="B207:B254" si="15">A207</f>
        <v>202</v>
      </c>
      <c r="C207" s="167">
        <f>'input aan NS afgerond op centen'!C209*100-C$8</f>
        <v>2837</v>
      </c>
      <c r="D207" s="168">
        <f>'input aan NS afgerond op centen'!B209*100-D$8</f>
        <v>4823</v>
      </c>
      <c r="E207" s="168">
        <f>'input aan NS afgerond op centen'!I209*100-E$8</f>
        <v>2270</v>
      </c>
      <c r="F207" s="168">
        <f>'input aan NS afgerond op centen'!H209*100-F$8</f>
        <v>3858</v>
      </c>
      <c r="G207" s="168">
        <f>'input aan NS afgerond op centen'!G209*100-G$8</f>
        <v>1703</v>
      </c>
      <c r="H207" s="168">
        <f>'input aan NS afgerond op centen'!F209*100-H$8</f>
        <v>2894</v>
      </c>
      <c r="I207" s="215"/>
      <c r="K207" s="229">
        <f t="shared" si="12"/>
        <v>1985.8999999999999</v>
      </c>
      <c r="L207" s="200"/>
      <c r="M207" s="230">
        <f t="shared" si="13"/>
        <v>2837</v>
      </c>
      <c r="N207" s="231">
        <f t="shared" si="14"/>
        <v>4823</v>
      </c>
    </row>
    <row r="208" spans="1:14">
      <c r="A208" s="139">
        <v>203</v>
      </c>
      <c r="B208" s="140">
        <f t="shared" si="15"/>
        <v>203</v>
      </c>
      <c r="C208" s="167">
        <f>'input aan NS afgerond op centen'!C210*100-C$8</f>
        <v>2840</v>
      </c>
      <c r="D208" s="168">
        <f>'input aan NS afgerond op centen'!B210*100-D$8</f>
        <v>4828</v>
      </c>
      <c r="E208" s="168">
        <f>'input aan NS afgerond op centen'!I210*100-E$8</f>
        <v>2272</v>
      </c>
      <c r="F208" s="168">
        <f>'input aan NS afgerond op centen'!H210*100-F$8</f>
        <v>3862</v>
      </c>
      <c r="G208" s="168">
        <f>'input aan NS afgerond op centen'!G210*100-G$8</f>
        <v>1704</v>
      </c>
      <c r="H208" s="168">
        <f>'input aan NS afgerond op centen'!F210*100-H$8</f>
        <v>2897</v>
      </c>
      <c r="I208" s="215"/>
      <c r="K208" s="229">
        <f t="shared" si="12"/>
        <v>1987.9999999999998</v>
      </c>
      <c r="L208" s="200"/>
      <c r="M208" s="230">
        <f t="shared" si="13"/>
        <v>2840</v>
      </c>
      <c r="N208" s="231">
        <f t="shared" si="14"/>
        <v>4828</v>
      </c>
    </row>
    <row r="209" spans="1:14">
      <c r="A209" s="139">
        <v>204</v>
      </c>
      <c r="B209" s="140">
        <f t="shared" si="15"/>
        <v>204</v>
      </c>
      <c r="C209" s="167">
        <f>'input aan NS afgerond op centen'!C211*100-C$8</f>
        <v>2842</v>
      </c>
      <c r="D209" s="168">
        <f>'input aan NS afgerond op centen'!B211*100-D$8</f>
        <v>4833</v>
      </c>
      <c r="E209" s="168">
        <f>'input aan NS afgerond op centen'!I211*100-E$8</f>
        <v>2274</v>
      </c>
      <c r="F209" s="168">
        <f>'input aan NS afgerond op centen'!H211*100-F$8</f>
        <v>3866</v>
      </c>
      <c r="G209" s="168">
        <f>'input aan NS afgerond op centen'!G211*100-G$8</f>
        <v>1705.9999999999998</v>
      </c>
      <c r="H209" s="168">
        <f>'input aan NS afgerond op centen'!F211*100-H$8</f>
        <v>2900</v>
      </c>
      <c r="I209" s="215"/>
      <c r="K209" s="229">
        <f t="shared" si="12"/>
        <v>1989.3999999999999</v>
      </c>
      <c r="L209" s="200"/>
      <c r="M209" s="230">
        <f t="shared" si="13"/>
        <v>2842</v>
      </c>
      <c r="N209" s="231">
        <f t="shared" si="14"/>
        <v>4833</v>
      </c>
    </row>
    <row r="210" spans="1:14">
      <c r="A210" s="139">
        <v>205</v>
      </c>
      <c r="B210" s="140">
        <f t="shared" si="15"/>
        <v>205</v>
      </c>
      <c r="C210" s="167">
        <f>'input aan NS afgerond op centen'!C212*100-C$8</f>
        <v>2845</v>
      </c>
      <c r="D210" s="168">
        <f>'input aan NS afgerond op centen'!B212*100-D$8</f>
        <v>4837</v>
      </c>
      <c r="E210" s="168">
        <f>'input aan NS afgerond op centen'!I212*100-E$8</f>
        <v>2276</v>
      </c>
      <c r="F210" s="168">
        <f>'input aan NS afgerond op centen'!H212*100-F$8</f>
        <v>3869</v>
      </c>
      <c r="G210" s="168">
        <f>'input aan NS afgerond op centen'!G212*100-G$8</f>
        <v>1707</v>
      </c>
      <c r="H210" s="168">
        <f>'input aan NS afgerond op centen'!F212*100-H$8</f>
        <v>2902</v>
      </c>
      <c r="I210" s="215"/>
      <c r="K210" s="229">
        <f t="shared" si="12"/>
        <v>1991.4999999999998</v>
      </c>
      <c r="L210" s="200"/>
      <c r="M210" s="230">
        <f t="shared" si="13"/>
        <v>2845</v>
      </c>
      <c r="N210" s="231">
        <f t="shared" si="14"/>
        <v>4837</v>
      </c>
    </row>
    <row r="211" spans="1:14">
      <c r="A211" s="139">
        <v>206</v>
      </c>
      <c r="B211" s="140">
        <f t="shared" si="15"/>
        <v>206</v>
      </c>
      <c r="C211" s="167">
        <f>'input aan NS afgerond op centen'!C213*100-C$8</f>
        <v>2848</v>
      </c>
      <c r="D211" s="168">
        <f>'input aan NS afgerond op centen'!B213*100-D$8</f>
        <v>4842</v>
      </c>
      <c r="E211" s="168">
        <f>'input aan NS afgerond op centen'!I213*100-E$8</f>
        <v>2279</v>
      </c>
      <c r="F211" s="168">
        <f>'input aan NS afgerond op centen'!H213*100-F$8</f>
        <v>3873</v>
      </c>
      <c r="G211" s="168">
        <f>'input aan NS afgerond op centen'!G213*100-G$8</f>
        <v>1709</v>
      </c>
      <c r="H211" s="168">
        <f>'input aan NS afgerond op centen'!F213*100-H$8</f>
        <v>2905</v>
      </c>
      <c r="I211" s="215"/>
      <c r="K211" s="229">
        <f t="shared" si="12"/>
        <v>1993.6</v>
      </c>
      <c r="L211" s="200"/>
      <c r="M211" s="230">
        <f t="shared" si="13"/>
        <v>2848</v>
      </c>
      <c r="N211" s="231">
        <f t="shared" si="14"/>
        <v>4842</v>
      </c>
    </row>
    <row r="212" spans="1:14">
      <c r="A212" s="139">
        <v>207</v>
      </c>
      <c r="B212" s="140">
        <f t="shared" si="15"/>
        <v>207</v>
      </c>
      <c r="C212" s="167">
        <f>'input aan NS afgerond op centen'!C214*100-C$8</f>
        <v>2851</v>
      </c>
      <c r="D212" s="168">
        <f>'input aan NS afgerond op centen'!B214*100-D$8</f>
        <v>4847</v>
      </c>
      <c r="E212" s="168">
        <f>'input aan NS afgerond op centen'!I214*100-E$8</f>
        <v>2281</v>
      </c>
      <c r="F212" s="168">
        <f>'input aan NS afgerond op centen'!H214*100-F$8</f>
        <v>3876.9999999999995</v>
      </c>
      <c r="G212" s="168">
        <f>'input aan NS afgerond op centen'!G214*100-G$8</f>
        <v>1711</v>
      </c>
      <c r="H212" s="168">
        <f>'input aan NS afgerond op centen'!F214*100-H$8</f>
        <v>2908</v>
      </c>
      <c r="I212" s="215"/>
      <c r="K212" s="229">
        <f t="shared" si="12"/>
        <v>1995.6999999999998</v>
      </c>
      <c r="L212" s="200"/>
      <c r="M212" s="230">
        <f t="shared" si="13"/>
        <v>2851</v>
      </c>
      <c r="N212" s="231">
        <f t="shared" si="14"/>
        <v>4847</v>
      </c>
    </row>
    <row r="213" spans="1:14">
      <c r="A213" s="139">
        <v>208</v>
      </c>
      <c r="B213" s="140">
        <f t="shared" si="15"/>
        <v>208</v>
      </c>
      <c r="C213" s="167">
        <f>'input aan NS afgerond op centen'!C215*100-C$8</f>
        <v>2854</v>
      </c>
      <c r="D213" s="168">
        <f>'input aan NS afgerond op centen'!B215*100-D$8</f>
        <v>4852</v>
      </c>
      <c r="E213" s="168">
        <f>'input aan NS afgerond op centen'!I215*100-E$8</f>
        <v>2283</v>
      </c>
      <c r="F213" s="168">
        <f>'input aan NS afgerond op centen'!H215*100-F$8</f>
        <v>3880.9999999999995</v>
      </c>
      <c r="G213" s="168">
        <f>'input aan NS afgerond op centen'!G215*100-G$8</f>
        <v>1713</v>
      </c>
      <c r="H213" s="168">
        <f>'input aan NS afgerond op centen'!F215*100-H$8</f>
        <v>2911</v>
      </c>
      <c r="I213" s="215"/>
      <c r="K213" s="229">
        <f t="shared" si="12"/>
        <v>1997.8</v>
      </c>
      <c r="L213" s="200"/>
      <c r="M213" s="230">
        <f t="shared" si="13"/>
        <v>2854</v>
      </c>
      <c r="N213" s="231">
        <f t="shared" si="14"/>
        <v>4852</v>
      </c>
    </row>
    <row r="214" spans="1:14">
      <c r="A214" s="139">
        <v>209</v>
      </c>
      <c r="B214" s="140">
        <f t="shared" si="15"/>
        <v>209</v>
      </c>
      <c r="C214" s="167">
        <f>'input aan NS afgerond op centen'!C216*100-C$8</f>
        <v>2857</v>
      </c>
      <c r="D214" s="168">
        <f>'input aan NS afgerond op centen'!B216*100-D$8</f>
        <v>4857</v>
      </c>
      <c r="E214" s="168">
        <f>'input aan NS afgerond op centen'!I216*100-E$8</f>
        <v>2286</v>
      </c>
      <c r="F214" s="168">
        <f>'input aan NS afgerond op centen'!H216*100-F$8</f>
        <v>3885.0000000000005</v>
      </c>
      <c r="G214" s="168">
        <f>'input aan NS afgerond op centen'!G216*100-G$8</f>
        <v>1714.9999999999998</v>
      </c>
      <c r="H214" s="168">
        <f>'input aan NS afgerond op centen'!F216*100-H$8</f>
        <v>2914</v>
      </c>
      <c r="I214" s="215"/>
      <c r="K214" s="229">
        <f t="shared" si="12"/>
        <v>1999.8999999999999</v>
      </c>
      <c r="L214" s="200"/>
      <c r="M214" s="230">
        <f t="shared" si="13"/>
        <v>2857</v>
      </c>
      <c r="N214" s="231">
        <f t="shared" si="14"/>
        <v>4857</v>
      </c>
    </row>
    <row r="215" spans="1:14">
      <c r="A215" s="139">
        <v>210</v>
      </c>
      <c r="B215" s="140">
        <f t="shared" si="15"/>
        <v>210</v>
      </c>
      <c r="C215" s="167">
        <f>'input aan NS afgerond op centen'!C217*100-C$8</f>
        <v>2860</v>
      </c>
      <c r="D215" s="168">
        <f>'input aan NS afgerond op centen'!B217*100-D$8</f>
        <v>4862</v>
      </c>
      <c r="E215" s="168">
        <f>'input aan NS afgerond op centen'!I217*100-E$8</f>
        <v>2288</v>
      </c>
      <c r="F215" s="168">
        <f>'input aan NS afgerond op centen'!H217*100-F$8</f>
        <v>3889</v>
      </c>
      <c r="G215" s="168">
        <f>'input aan NS afgerond op centen'!G217*100-G$8</f>
        <v>1716</v>
      </c>
      <c r="H215" s="168">
        <f>'input aan NS afgerond op centen'!F217*100-H$8</f>
        <v>2917</v>
      </c>
      <c r="I215" s="215"/>
      <c r="K215" s="229">
        <f t="shared" si="12"/>
        <v>2001.9999999999998</v>
      </c>
      <c r="L215" s="200"/>
      <c r="M215" s="230">
        <f t="shared" si="13"/>
        <v>2860</v>
      </c>
      <c r="N215" s="231">
        <f t="shared" si="14"/>
        <v>4862</v>
      </c>
    </row>
    <row r="216" spans="1:14">
      <c r="A216" s="139">
        <v>211</v>
      </c>
      <c r="B216" s="140">
        <f t="shared" si="15"/>
        <v>211</v>
      </c>
      <c r="C216" s="167">
        <f>'input aan NS afgerond op centen'!C218*100-C$8</f>
        <v>2863</v>
      </c>
      <c r="D216" s="168">
        <f>'input aan NS afgerond op centen'!B218*100-D$8</f>
        <v>4867</v>
      </c>
      <c r="E216" s="168">
        <f>'input aan NS afgerond op centen'!I218*100-E$8</f>
        <v>2291</v>
      </c>
      <c r="F216" s="168">
        <f>'input aan NS afgerond op centen'!H218*100-F$8</f>
        <v>3893</v>
      </c>
      <c r="G216" s="168">
        <f>'input aan NS afgerond op centen'!G218*100-G$8</f>
        <v>1718</v>
      </c>
      <c r="H216" s="168">
        <f>'input aan NS afgerond op centen'!F218*100-H$8</f>
        <v>2920</v>
      </c>
      <c r="I216" s="215"/>
      <c r="K216" s="229">
        <f t="shared" si="12"/>
        <v>2004.1</v>
      </c>
      <c r="L216" s="200"/>
      <c r="M216" s="230">
        <f t="shared" si="13"/>
        <v>2863</v>
      </c>
      <c r="N216" s="231">
        <f t="shared" si="14"/>
        <v>4867</v>
      </c>
    </row>
    <row r="217" spans="1:14">
      <c r="A217" s="139">
        <v>212</v>
      </c>
      <c r="B217" s="140">
        <f t="shared" si="15"/>
        <v>212</v>
      </c>
      <c r="C217" s="167">
        <f>'input aan NS afgerond op centen'!C219*100-C$8</f>
        <v>2866</v>
      </c>
      <c r="D217" s="168">
        <f>'input aan NS afgerond op centen'!B219*100-D$8</f>
        <v>4872</v>
      </c>
      <c r="E217" s="168">
        <f>'input aan NS afgerond op centen'!I219*100-E$8</f>
        <v>2293</v>
      </c>
      <c r="F217" s="168">
        <f>'input aan NS afgerond op centen'!H219*100-F$8</f>
        <v>3897</v>
      </c>
      <c r="G217" s="168">
        <f>'input aan NS afgerond op centen'!G219*100-G$8</f>
        <v>1720</v>
      </c>
      <c r="H217" s="168">
        <f>'input aan NS afgerond op centen'!F219*100-H$8</f>
        <v>2923</v>
      </c>
      <c r="I217" s="215"/>
      <c r="K217" s="229">
        <f t="shared" si="12"/>
        <v>2006.1999999999998</v>
      </c>
      <c r="L217" s="200"/>
      <c r="M217" s="230">
        <f t="shared" si="13"/>
        <v>2866</v>
      </c>
      <c r="N217" s="231">
        <f t="shared" si="14"/>
        <v>4872</v>
      </c>
    </row>
    <row r="218" spans="1:14">
      <c r="A218" s="139">
        <v>213</v>
      </c>
      <c r="B218" s="140">
        <f t="shared" si="15"/>
        <v>213</v>
      </c>
      <c r="C218" s="167">
        <f>'input aan NS afgerond op centen'!C220*100-C$8</f>
        <v>2869</v>
      </c>
      <c r="D218" s="168">
        <f>'input aan NS afgerond op centen'!B220*100-D$8</f>
        <v>4877</v>
      </c>
      <c r="E218" s="168">
        <f>'input aan NS afgerond op centen'!I220*100-E$8</f>
        <v>2295</v>
      </c>
      <c r="F218" s="168">
        <f>'input aan NS afgerond op centen'!H220*100-F$8</f>
        <v>3901</v>
      </c>
      <c r="G218" s="168">
        <f>'input aan NS afgerond op centen'!G220*100-G$8</f>
        <v>1721.9999999999998</v>
      </c>
      <c r="H218" s="168">
        <f>'input aan NS afgerond op centen'!F220*100-H$8</f>
        <v>2926</v>
      </c>
      <c r="I218" s="215"/>
      <c r="K218" s="229">
        <f t="shared" si="12"/>
        <v>2008.3</v>
      </c>
      <c r="L218" s="200"/>
      <c r="M218" s="230">
        <f t="shared" si="13"/>
        <v>2869</v>
      </c>
      <c r="N218" s="231">
        <f t="shared" si="14"/>
        <v>4877</v>
      </c>
    </row>
    <row r="219" spans="1:14">
      <c r="A219" s="139">
        <v>214</v>
      </c>
      <c r="B219" s="140">
        <f t="shared" si="15"/>
        <v>214</v>
      </c>
      <c r="C219" s="167">
        <f>'input aan NS afgerond op centen'!C221*100-C$8</f>
        <v>2871</v>
      </c>
      <c r="D219" s="168">
        <f>'input aan NS afgerond op centen'!B221*100-D$8</f>
        <v>4882</v>
      </c>
      <c r="E219" s="168">
        <f>'input aan NS afgerond op centen'!I221*100-E$8</f>
        <v>2297</v>
      </c>
      <c r="F219" s="168">
        <f>'input aan NS afgerond op centen'!H221*100-F$8</f>
        <v>3905</v>
      </c>
      <c r="G219" s="168">
        <f>'input aan NS afgerond op centen'!G221*100-G$8</f>
        <v>1723</v>
      </c>
      <c r="H219" s="168">
        <f>'input aan NS afgerond op centen'!F221*100-H$8</f>
        <v>2929</v>
      </c>
      <c r="I219" s="215"/>
      <c r="K219" s="229">
        <f t="shared" si="12"/>
        <v>2009.6999999999998</v>
      </c>
      <c r="L219" s="200"/>
      <c r="M219" s="230">
        <f t="shared" si="13"/>
        <v>2871</v>
      </c>
      <c r="N219" s="231">
        <f t="shared" si="14"/>
        <v>4882</v>
      </c>
    </row>
    <row r="220" spans="1:14">
      <c r="A220" s="139">
        <v>215</v>
      </c>
      <c r="B220" s="140">
        <f t="shared" si="15"/>
        <v>215</v>
      </c>
      <c r="C220" s="167">
        <f>'input aan NS afgerond op centen'!C222*100-C$8</f>
        <v>2874</v>
      </c>
      <c r="D220" s="168">
        <f>'input aan NS afgerond op centen'!B222*100-D$8</f>
        <v>4887</v>
      </c>
      <c r="E220" s="168">
        <f>'input aan NS afgerond op centen'!I222*100-E$8</f>
        <v>2299</v>
      </c>
      <c r="F220" s="168">
        <f>'input aan NS afgerond op centen'!H222*100-F$8</f>
        <v>3909</v>
      </c>
      <c r="G220" s="168">
        <f>'input aan NS afgerond op centen'!G222*100-G$8</f>
        <v>1725</v>
      </c>
      <c r="H220" s="168">
        <f>'input aan NS afgerond op centen'!F222*100-H$8</f>
        <v>2932</v>
      </c>
      <c r="I220" s="215"/>
      <c r="K220" s="229">
        <f t="shared" si="12"/>
        <v>2011.8</v>
      </c>
      <c r="L220" s="200"/>
      <c r="M220" s="230">
        <f t="shared" si="13"/>
        <v>2874</v>
      </c>
      <c r="N220" s="231">
        <f t="shared" si="14"/>
        <v>4887</v>
      </c>
    </row>
    <row r="221" spans="1:14">
      <c r="A221" s="139">
        <v>216</v>
      </c>
      <c r="B221" s="140">
        <f t="shared" si="15"/>
        <v>216</v>
      </c>
      <c r="C221" s="167">
        <f>'input aan NS afgerond op centen'!C223*100-C$8</f>
        <v>2877</v>
      </c>
      <c r="D221" s="168">
        <f>'input aan NS afgerond op centen'!B223*100-D$8</f>
        <v>4892</v>
      </c>
      <c r="E221" s="168">
        <f>'input aan NS afgerond op centen'!I223*100-E$8</f>
        <v>2302</v>
      </c>
      <c r="F221" s="168">
        <f>'input aan NS afgerond op centen'!H223*100-F$8</f>
        <v>3912.9999999999995</v>
      </c>
      <c r="G221" s="168">
        <f>'input aan NS afgerond op centen'!G223*100-G$8</f>
        <v>1727</v>
      </c>
      <c r="H221" s="168">
        <f>'input aan NS afgerond op centen'!F223*100-H$8</f>
        <v>2935</v>
      </c>
      <c r="I221" s="215"/>
      <c r="K221" s="229">
        <f t="shared" si="12"/>
        <v>2013.8999999999999</v>
      </c>
      <c r="L221" s="200"/>
      <c r="M221" s="230">
        <f t="shared" si="13"/>
        <v>2877</v>
      </c>
      <c r="N221" s="231">
        <f t="shared" si="14"/>
        <v>4892</v>
      </c>
    </row>
    <row r="222" spans="1:14">
      <c r="A222" s="139">
        <v>217</v>
      </c>
      <c r="B222" s="140">
        <f t="shared" si="15"/>
        <v>217</v>
      </c>
      <c r="C222" s="167">
        <f>'input aan NS afgerond op centen'!C224*100-C$8</f>
        <v>2880</v>
      </c>
      <c r="D222" s="168">
        <f>'input aan NS afgerond op centen'!B224*100-D$8</f>
        <v>4897</v>
      </c>
      <c r="E222" s="168">
        <f>'input aan NS afgerond op centen'!I224*100-E$8</f>
        <v>2304</v>
      </c>
      <c r="F222" s="168">
        <f>'input aan NS afgerond op centen'!H224*100-F$8</f>
        <v>3917.0000000000005</v>
      </c>
      <c r="G222" s="168">
        <f>'input aan NS afgerond op centen'!G224*100-G$8</f>
        <v>1728</v>
      </c>
      <c r="H222" s="168">
        <f>'input aan NS afgerond op centen'!F224*100-H$8</f>
        <v>2938</v>
      </c>
      <c r="I222" s="215"/>
      <c r="K222" s="229">
        <f t="shared" si="12"/>
        <v>2015.9999999999998</v>
      </c>
      <c r="L222" s="200"/>
      <c r="M222" s="230">
        <f t="shared" si="13"/>
        <v>2880</v>
      </c>
      <c r="N222" s="231">
        <f t="shared" si="14"/>
        <v>4897</v>
      </c>
    </row>
    <row r="223" spans="1:14">
      <c r="A223" s="139">
        <v>218</v>
      </c>
      <c r="B223" s="140">
        <f t="shared" si="15"/>
        <v>218</v>
      </c>
      <c r="C223" s="167">
        <f>'input aan NS afgerond op centen'!C225*100-C$8</f>
        <v>2883</v>
      </c>
      <c r="D223" s="168">
        <f>'input aan NS afgerond op centen'!B225*100-D$8</f>
        <v>4901</v>
      </c>
      <c r="E223" s="168">
        <f>'input aan NS afgerond op centen'!I225*100-E$8</f>
        <v>2307</v>
      </c>
      <c r="F223" s="168">
        <f>'input aan NS afgerond op centen'!H225*100-F$8</f>
        <v>3919.9999999999995</v>
      </c>
      <c r="G223" s="168">
        <f>'input aan NS afgerond op centen'!G225*100-G$8</f>
        <v>1730</v>
      </c>
      <c r="H223" s="168">
        <f>'input aan NS afgerond op centen'!F225*100-H$8</f>
        <v>2940</v>
      </c>
      <c r="I223" s="215"/>
      <c r="K223" s="229">
        <f t="shared" si="12"/>
        <v>2018.1</v>
      </c>
      <c r="L223" s="200"/>
      <c r="M223" s="230">
        <f t="shared" si="13"/>
        <v>2883</v>
      </c>
      <c r="N223" s="231">
        <f t="shared" si="14"/>
        <v>4901</v>
      </c>
    </row>
    <row r="224" spans="1:14">
      <c r="A224" s="139">
        <v>219</v>
      </c>
      <c r="B224" s="140">
        <f t="shared" si="15"/>
        <v>219</v>
      </c>
      <c r="C224" s="167">
        <f>'input aan NS afgerond op centen'!C226*100-C$8</f>
        <v>2886</v>
      </c>
      <c r="D224" s="168">
        <f>'input aan NS afgerond op centen'!B226*100-D$8</f>
        <v>4906</v>
      </c>
      <c r="E224" s="168">
        <f>'input aan NS afgerond op centen'!I226*100-E$8</f>
        <v>2309</v>
      </c>
      <c r="F224" s="168">
        <f>'input aan NS afgerond op centen'!H226*100-F$8</f>
        <v>3924.0000000000005</v>
      </c>
      <c r="G224" s="168">
        <f>'input aan NS afgerond op centen'!G226*100-G$8</f>
        <v>1732</v>
      </c>
      <c r="H224" s="168">
        <f>'input aan NS afgerond op centen'!F226*100-H$8</f>
        <v>2943</v>
      </c>
      <c r="I224" s="215"/>
      <c r="K224" s="229">
        <f t="shared" si="12"/>
        <v>2020.1999999999998</v>
      </c>
      <c r="L224" s="200"/>
      <c r="M224" s="230">
        <f t="shared" si="13"/>
        <v>2886</v>
      </c>
      <c r="N224" s="231">
        <f t="shared" si="14"/>
        <v>4906</v>
      </c>
    </row>
    <row r="225" spans="1:14">
      <c r="A225" s="139">
        <v>220</v>
      </c>
      <c r="B225" s="140">
        <f t="shared" si="15"/>
        <v>220</v>
      </c>
      <c r="C225" s="167">
        <f>'input aan NS afgerond op centen'!C227*100-C$8</f>
        <v>2889</v>
      </c>
      <c r="D225" s="168">
        <f>'input aan NS afgerond op centen'!B227*100-D$8</f>
        <v>4911</v>
      </c>
      <c r="E225" s="168">
        <f>'input aan NS afgerond op centen'!I227*100-E$8</f>
        <v>2311</v>
      </c>
      <c r="F225" s="168">
        <f>'input aan NS afgerond op centen'!H227*100-F$8</f>
        <v>3928.0000000000005</v>
      </c>
      <c r="G225" s="168">
        <f>'input aan NS afgerond op centen'!G227*100-G$8</f>
        <v>1734</v>
      </c>
      <c r="H225" s="168">
        <f>'input aan NS afgerond op centen'!F227*100-H$8</f>
        <v>2946</v>
      </c>
      <c r="I225" s="215"/>
      <c r="K225" s="229">
        <f t="shared" si="12"/>
        <v>2022.3</v>
      </c>
      <c r="L225" s="200"/>
      <c r="M225" s="230">
        <f t="shared" si="13"/>
        <v>2889</v>
      </c>
      <c r="N225" s="231">
        <f t="shared" si="14"/>
        <v>4911</v>
      </c>
    </row>
    <row r="226" spans="1:14">
      <c r="A226" s="139">
        <v>221</v>
      </c>
      <c r="B226" s="140">
        <f t="shared" si="15"/>
        <v>221</v>
      </c>
      <c r="C226" s="167">
        <f>'input aan NS afgerond op centen'!C228*100-C$8</f>
        <v>2892</v>
      </c>
      <c r="D226" s="168">
        <f>'input aan NS afgerond op centen'!B228*100-D$8</f>
        <v>4916</v>
      </c>
      <c r="E226" s="168">
        <f>'input aan NS afgerond op centen'!I228*100-E$8</f>
        <v>2314</v>
      </c>
      <c r="F226" s="168">
        <f>'input aan NS afgerond op centen'!H228*100-F$8</f>
        <v>3932</v>
      </c>
      <c r="G226" s="168">
        <f>'input aan NS afgerond op centen'!G228*100-G$8</f>
        <v>1736</v>
      </c>
      <c r="H226" s="168">
        <f>'input aan NS afgerond op centen'!F228*100-H$8</f>
        <v>2949</v>
      </c>
      <c r="I226" s="215"/>
      <c r="K226" s="229">
        <f t="shared" si="12"/>
        <v>2024.3999999999999</v>
      </c>
      <c r="L226" s="200"/>
      <c r="M226" s="230">
        <f t="shared" si="13"/>
        <v>2892</v>
      </c>
      <c r="N226" s="231">
        <f t="shared" si="14"/>
        <v>4916</v>
      </c>
    </row>
    <row r="227" spans="1:14">
      <c r="A227" s="139">
        <v>222</v>
      </c>
      <c r="B227" s="140">
        <f t="shared" si="15"/>
        <v>222</v>
      </c>
      <c r="C227" s="167">
        <f>'input aan NS afgerond op centen'!C229*100-C$8</f>
        <v>2895</v>
      </c>
      <c r="D227" s="168">
        <f>'input aan NS afgerond op centen'!B229*100-D$8</f>
        <v>4921</v>
      </c>
      <c r="E227" s="168">
        <f>'input aan NS afgerond op centen'!I229*100-E$8</f>
        <v>2316</v>
      </c>
      <c r="F227" s="168">
        <f>'input aan NS afgerond op centen'!H229*100-F$8</f>
        <v>3936</v>
      </c>
      <c r="G227" s="168">
        <f>'input aan NS afgerond op centen'!G229*100-G$8</f>
        <v>1737</v>
      </c>
      <c r="H227" s="168">
        <f>'input aan NS afgerond op centen'!F229*100-H$8</f>
        <v>2952</v>
      </c>
      <c r="I227" s="215"/>
      <c r="K227" s="229">
        <f t="shared" si="12"/>
        <v>2026.4999999999998</v>
      </c>
      <c r="L227" s="200"/>
      <c r="M227" s="230">
        <f t="shared" si="13"/>
        <v>2895</v>
      </c>
      <c r="N227" s="231">
        <f t="shared" si="14"/>
        <v>4921</v>
      </c>
    </row>
    <row r="228" spans="1:14">
      <c r="A228" s="139">
        <v>223</v>
      </c>
      <c r="B228" s="140">
        <f t="shared" si="15"/>
        <v>223</v>
      </c>
      <c r="C228" s="167">
        <f>'input aan NS afgerond op centen'!C230*100-C$8</f>
        <v>2898</v>
      </c>
      <c r="D228" s="168">
        <f>'input aan NS afgerond op centen'!B230*100-D$8</f>
        <v>4926</v>
      </c>
      <c r="E228" s="168">
        <f>'input aan NS afgerond op centen'!I230*100-E$8</f>
        <v>2319</v>
      </c>
      <c r="F228" s="168">
        <f>'input aan NS afgerond op centen'!H230*100-F$8</f>
        <v>3940</v>
      </c>
      <c r="G228" s="168">
        <f>'input aan NS afgerond op centen'!G230*100-G$8</f>
        <v>1739</v>
      </c>
      <c r="H228" s="168">
        <f>'input aan NS afgerond op centen'!F230*100-H$8</f>
        <v>2955</v>
      </c>
      <c r="I228" s="215"/>
      <c r="K228" s="229">
        <f t="shared" si="12"/>
        <v>2028.6</v>
      </c>
      <c r="L228" s="200"/>
      <c r="M228" s="230">
        <f t="shared" si="13"/>
        <v>2898</v>
      </c>
      <c r="N228" s="231">
        <f t="shared" si="14"/>
        <v>4926</v>
      </c>
    </row>
    <row r="229" spans="1:14">
      <c r="A229" s="139">
        <v>224</v>
      </c>
      <c r="B229" s="140">
        <f t="shared" si="15"/>
        <v>224</v>
      </c>
      <c r="C229" s="167">
        <f>'input aan NS afgerond op centen'!C231*100-C$8</f>
        <v>2900</v>
      </c>
      <c r="D229" s="168">
        <f>'input aan NS afgerond op centen'!B231*100-D$8</f>
        <v>4931</v>
      </c>
      <c r="E229" s="168">
        <f>'input aan NS afgerond op centen'!I231*100-E$8</f>
        <v>2320</v>
      </c>
      <c r="F229" s="168">
        <f>'input aan NS afgerond op centen'!H231*100-F$8</f>
        <v>3944</v>
      </c>
      <c r="G229" s="168">
        <f>'input aan NS afgerond op centen'!G231*100-G$8</f>
        <v>1739.9999999999998</v>
      </c>
      <c r="H229" s="168">
        <f>'input aan NS afgerond op centen'!F231*100-H$8</f>
        <v>2958</v>
      </c>
      <c r="I229" s="215"/>
      <c r="K229" s="229">
        <f t="shared" si="12"/>
        <v>2029.9999999999998</v>
      </c>
      <c r="L229" s="200"/>
      <c r="M229" s="230">
        <f t="shared" si="13"/>
        <v>2900</v>
      </c>
      <c r="N229" s="231">
        <f t="shared" si="14"/>
        <v>4931</v>
      </c>
    </row>
    <row r="230" spans="1:14">
      <c r="A230" s="139">
        <v>225</v>
      </c>
      <c r="B230" s="140">
        <f t="shared" si="15"/>
        <v>225</v>
      </c>
      <c r="C230" s="167">
        <f>'input aan NS afgerond op centen'!C232*100-C$8</f>
        <v>2903</v>
      </c>
      <c r="D230" s="168">
        <f>'input aan NS afgerond op centen'!B232*100-D$8</f>
        <v>4936</v>
      </c>
      <c r="E230" s="168">
        <f>'input aan NS afgerond op centen'!I232*100-E$8</f>
        <v>2323</v>
      </c>
      <c r="F230" s="168">
        <f>'input aan NS afgerond op centen'!H232*100-F$8</f>
        <v>3948</v>
      </c>
      <c r="G230" s="168">
        <f>'input aan NS afgerond op centen'!G232*100-G$8</f>
        <v>1742.0000000000002</v>
      </c>
      <c r="H230" s="168">
        <f>'input aan NS afgerond op centen'!F232*100-H$8</f>
        <v>2961</v>
      </c>
      <c r="I230" s="215"/>
      <c r="K230" s="229">
        <f t="shared" si="12"/>
        <v>2032.1</v>
      </c>
      <c r="L230" s="200"/>
      <c r="M230" s="230">
        <f t="shared" si="13"/>
        <v>2903</v>
      </c>
      <c r="N230" s="231">
        <f t="shared" si="14"/>
        <v>4936</v>
      </c>
    </row>
    <row r="231" spans="1:14">
      <c r="A231" s="139">
        <v>226</v>
      </c>
      <c r="B231" s="140">
        <f t="shared" si="15"/>
        <v>226</v>
      </c>
      <c r="C231" s="167">
        <f>'input aan NS afgerond op centen'!C233*100-C$8</f>
        <v>2906</v>
      </c>
      <c r="D231" s="168">
        <f>'input aan NS afgerond op centen'!B233*100-D$8</f>
        <v>4941</v>
      </c>
      <c r="E231" s="168">
        <f>'input aan NS afgerond op centen'!I233*100-E$8</f>
        <v>2325</v>
      </c>
      <c r="F231" s="168">
        <f>'input aan NS afgerond op centen'!H233*100-F$8</f>
        <v>3951.9999999999995</v>
      </c>
      <c r="G231" s="168">
        <f>'input aan NS afgerond op centen'!G233*100-G$8</f>
        <v>1744</v>
      </c>
      <c r="H231" s="168">
        <f>'input aan NS afgerond op centen'!F233*100-H$8</f>
        <v>2964</v>
      </c>
      <c r="I231" s="215"/>
      <c r="K231" s="229">
        <f t="shared" si="12"/>
        <v>2034.1999999999998</v>
      </c>
      <c r="L231" s="200"/>
      <c r="M231" s="230">
        <f t="shared" si="13"/>
        <v>2906</v>
      </c>
      <c r="N231" s="231">
        <f t="shared" si="14"/>
        <v>4941</v>
      </c>
    </row>
    <row r="232" spans="1:14">
      <c r="A232" s="139">
        <v>227</v>
      </c>
      <c r="B232" s="140">
        <f t="shared" si="15"/>
        <v>227</v>
      </c>
      <c r="C232" s="167">
        <f>'input aan NS afgerond op centen'!C234*100-C$8</f>
        <v>2909</v>
      </c>
      <c r="D232" s="168">
        <f>'input aan NS afgerond op centen'!B234*100-D$8</f>
        <v>4946</v>
      </c>
      <c r="E232" s="168">
        <f>'input aan NS afgerond op centen'!I234*100-E$8</f>
        <v>2327</v>
      </c>
      <c r="F232" s="168">
        <f>'input aan NS afgerond op centen'!H234*100-F$8</f>
        <v>3955.9999999999995</v>
      </c>
      <c r="G232" s="168">
        <f>'input aan NS afgerond op centen'!G234*100-G$8</f>
        <v>1746</v>
      </c>
      <c r="H232" s="168">
        <f>'input aan NS afgerond op centen'!F234*100-H$8</f>
        <v>2967</v>
      </c>
      <c r="I232" s="215"/>
      <c r="K232" s="229">
        <f t="shared" si="12"/>
        <v>2036.3</v>
      </c>
      <c r="L232" s="200"/>
      <c r="M232" s="230">
        <f t="shared" si="13"/>
        <v>2909</v>
      </c>
      <c r="N232" s="231">
        <f t="shared" si="14"/>
        <v>4946</v>
      </c>
    </row>
    <row r="233" spans="1:14">
      <c r="A233" s="139">
        <v>228</v>
      </c>
      <c r="B233" s="140">
        <f t="shared" si="15"/>
        <v>228</v>
      </c>
      <c r="C233" s="167">
        <f>'input aan NS afgerond op centen'!C235*100-C$8</f>
        <v>2912</v>
      </c>
      <c r="D233" s="168">
        <f>'input aan NS afgerond op centen'!B235*100-D$8</f>
        <v>4951</v>
      </c>
      <c r="E233" s="168">
        <f>'input aan NS afgerond op centen'!I235*100-E$8</f>
        <v>2330</v>
      </c>
      <c r="F233" s="168">
        <f>'input aan NS afgerond op centen'!H235*100-F$8</f>
        <v>3960.0000000000005</v>
      </c>
      <c r="G233" s="168">
        <f>'input aan NS afgerond op centen'!G235*100-G$8</f>
        <v>1748</v>
      </c>
      <c r="H233" s="168">
        <f>'input aan NS afgerond op centen'!F235*100-H$8</f>
        <v>2970</v>
      </c>
      <c r="I233" s="215"/>
      <c r="K233" s="229">
        <f t="shared" si="12"/>
        <v>2038.3999999999999</v>
      </c>
      <c r="L233" s="200"/>
      <c r="M233" s="230">
        <f t="shared" si="13"/>
        <v>2912</v>
      </c>
      <c r="N233" s="231">
        <f t="shared" si="14"/>
        <v>4951</v>
      </c>
    </row>
    <row r="234" spans="1:14">
      <c r="A234" s="139">
        <v>229</v>
      </c>
      <c r="B234" s="140">
        <f t="shared" si="15"/>
        <v>229</v>
      </c>
      <c r="C234" s="167">
        <f>'input aan NS afgerond op centen'!C236*100-C$8</f>
        <v>2915</v>
      </c>
      <c r="D234" s="168">
        <f>'input aan NS afgerond op centen'!B236*100-D$8</f>
        <v>4956</v>
      </c>
      <c r="E234" s="168">
        <f>'input aan NS afgerond op centen'!I236*100-E$8</f>
        <v>2332</v>
      </c>
      <c r="F234" s="168">
        <f>'input aan NS afgerond op centen'!H236*100-F$8</f>
        <v>3964</v>
      </c>
      <c r="G234" s="168">
        <f>'input aan NS afgerond op centen'!G236*100-G$8</f>
        <v>1748.9999999999998</v>
      </c>
      <c r="H234" s="168">
        <f>'input aan NS afgerond op centen'!F236*100-H$8</f>
        <v>2973</v>
      </c>
      <c r="I234" s="215"/>
      <c r="K234" s="229">
        <f t="shared" si="12"/>
        <v>2040.4999999999998</v>
      </c>
      <c r="L234" s="200"/>
      <c r="M234" s="230">
        <f t="shared" si="13"/>
        <v>2915</v>
      </c>
      <c r="N234" s="231">
        <f t="shared" si="14"/>
        <v>4956</v>
      </c>
    </row>
    <row r="235" spans="1:14">
      <c r="A235" s="139">
        <v>230</v>
      </c>
      <c r="B235" s="140">
        <f t="shared" si="15"/>
        <v>230</v>
      </c>
      <c r="C235" s="167">
        <f>'input aan NS afgerond op centen'!C237*100-C$8</f>
        <v>2918</v>
      </c>
      <c r="D235" s="168">
        <f>'input aan NS afgerond op centen'!B237*100-D$8</f>
        <v>4961</v>
      </c>
      <c r="E235" s="168">
        <f>'input aan NS afgerond op centen'!I237*100-E$8</f>
        <v>2335</v>
      </c>
      <c r="F235" s="168">
        <f>'input aan NS afgerond op centen'!H237*100-F$8</f>
        <v>3968</v>
      </c>
      <c r="G235" s="168">
        <f>'input aan NS afgerond op centen'!G237*100-G$8</f>
        <v>1751.0000000000002</v>
      </c>
      <c r="H235" s="168">
        <f>'input aan NS afgerond op centen'!F237*100-H$8</f>
        <v>2976</v>
      </c>
      <c r="I235" s="215"/>
      <c r="K235" s="229">
        <f t="shared" si="12"/>
        <v>2042.6</v>
      </c>
      <c r="L235" s="200"/>
      <c r="M235" s="230">
        <f t="shared" si="13"/>
        <v>2918</v>
      </c>
      <c r="N235" s="231">
        <f t="shared" si="14"/>
        <v>4961</v>
      </c>
    </row>
    <row r="236" spans="1:14">
      <c r="A236" s="139">
        <v>231</v>
      </c>
      <c r="B236" s="140">
        <f t="shared" si="15"/>
        <v>231</v>
      </c>
      <c r="C236" s="167">
        <f>'input aan NS afgerond op centen'!C238*100-C$8</f>
        <v>2921</v>
      </c>
      <c r="D236" s="168">
        <f>'input aan NS afgerond op centen'!B238*100-D$8</f>
        <v>4965</v>
      </c>
      <c r="E236" s="168">
        <f>'input aan NS afgerond op centen'!I238*100-E$8</f>
        <v>2337</v>
      </c>
      <c r="F236" s="168">
        <f>'input aan NS afgerond op centen'!H238*100-F$8</f>
        <v>3971</v>
      </c>
      <c r="G236" s="168">
        <f>'input aan NS afgerond op centen'!G238*100-G$8</f>
        <v>1753</v>
      </c>
      <c r="H236" s="168">
        <f>'input aan NS afgerond op centen'!F238*100-H$8</f>
        <v>2979</v>
      </c>
      <c r="I236" s="215"/>
      <c r="K236" s="229">
        <f t="shared" si="12"/>
        <v>2044.6999999999998</v>
      </c>
      <c r="L236" s="200"/>
      <c r="M236" s="230">
        <f t="shared" si="13"/>
        <v>2921</v>
      </c>
      <c r="N236" s="231">
        <f t="shared" si="14"/>
        <v>4965</v>
      </c>
    </row>
    <row r="237" spans="1:14">
      <c r="A237" s="139">
        <v>232</v>
      </c>
      <c r="B237" s="140">
        <f t="shared" si="15"/>
        <v>232</v>
      </c>
      <c r="C237" s="167">
        <f>'input aan NS afgerond op centen'!C239*100-C$8</f>
        <v>2924</v>
      </c>
      <c r="D237" s="168">
        <f>'input aan NS afgerond op centen'!B239*100-D$8</f>
        <v>4970</v>
      </c>
      <c r="E237" s="168">
        <f>'input aan NS afgerond op centen'!I239*100-E$8</f>
        <v>2339</v>
      </c>
      <c r="F237" s="168">
        <f>'input aan NS afgerond op centen'!H239*100-F$8</f>
        <v>3975</v>
      </c>
      <c r="G237" s="168">
        <f>'input aan NS afgerond op centen'!G239*100-G$8</f>
        <v>1755</v>
      </c>
      <c r="H237" s="168">
        <f>'input aan NS afgerond op centen'!F239*100-H$8</f>
        <v>2982</v>
      </c>
      <c r="I237" s="215"/>
      <c r="K237" s="229">
        <f t="shared" si="12"/>
        <v>2046.8</v>
      </c>
      <c r="L237" s="200"/>
      <c r="M237" s="230">
        <f t="shared" si="13"/>
        <v>2924</v>
      </c>
      <c r="N237" s="231">
        <f t="shared" si="14"/>
        <v>4970</v>
      </c>
    </row>
    <row r="238" spans="1:14">
      <c r="A238" s="139">
        <v>233</v>
      </c>
      <c r="B238" s="140">
        <f t="shared" si="15"/>
        <v>233</v>
      </c>
      <c r="C238" s="167">
        <f>'input aan NS afgerond op centen'!C240*100-C$8</f>
        <v>2926</v>
      </c>
      <c r="D238" s="168">
        <f>'input aan NS afgerond op centen'!B240*100-D$8</f>
        <v>4975</v>
      </c>
      <c r="E238" s="168">
        <f>'input aan NS afgerond op centen'!I240*100-E$8</f>
        <v>2341</v>
      </c>
      <c r="F238" s="168">
        <f>'input aan NS afgerond op centen'!H240*100-F$8</f>
        <v>3979</v>
      </c>
      <c r="G238" s="168">
        <f>'input aan NS afgerond op centen'!G240*100-G$8</f>
        <v>1755.9999999999998</v>
      </c>
      <c r="H238" s="168">
        <f>'input aan NS afgerond op centen'!F240*100-H$8</f>
        <v>2985</v>
      </c>
      <c r="I238" s="215"/>
      <c r="K238" s="229">
        <f t="shared" si="12"/>
        <v>2048.1999999999998</v>
      </c>
      <c r="L238" s="200"/>
      <c r="M238" s="230">
        <f t="shared" si="13"/>
        <v>2926</v>
      </c>
      <c r="N238" s="231">
        <f t="shared" si="14"/>
        <v>4975</v>
      </c>
    </row>
    <row r="239" spans="1:14">
      <c r="A239" s="139">
        <v>234</v>
      </c>
      <c r="B239" s="140">
        <f t="shared" si="15"/>
        <v>234</v>
      </c>
      <c r="C239" s="167">
        <f>'input aan NS afgerond op centen'!C241*100-C$8</f>
        <v>2929</v>
      </c>
      <c r="D239" s="168">
        <f>'input aan NS afgerond op centen'!B241*100-D$8</f>
        <v>4980</v>
      </c>
      <c r="E239" s="168">
        <f>'input aan NS afgerond op centen'!I241*100-E$8</f>
        <v>2343</v>
      </c>
      <c r="F239" s="168">
        <f>'input aan NS afgerond op centen'!H241*100-F$8</f>
        <v>3983</v>
      </c>
      <c r="G239" s="168">
        <f>'input aan NS afgerond op centen'!G241*100-G$8</f>
        <v>1758.0000000000002</v>
      </c>
      <c r="H239" s="168">
        <f>'input aan NS afgerond op centen'!F241*100-H$8</f>
        <v>2988</v>
      </c>
      <c r="I239" s="215"/>
      <c r="K239" s="229">
        <f t="shared" si="12"/>
        <v>2050.2999999999997</v>
      </c>
      <c r="L239" s="200"/>
      <c r="M239" s="230">
        <f t="shared" si="13"/>
        <v>2929</v>
      </c>
      <c r="N239" s="231">
        <f t="shared" si="14"/>
        <v>4980</v>
      </c>
    </row>
    <row r="240" spans="1:14">
      <c r="A240" s="139">
        <v>235</v>
      </c>
      <c r="B240" s="140">
        <f t="shared" si="15"/>
        <v>235</v>
      </c>
      <c r="C240" s="167">
        <f>'input aan NS afgerond op centen'!C242*100-C$8</f>
        <v>2932</v>
      </c>
      <c r="D240" s="168">
        <f>'input aan NS afgerond op centen'!B242*100-D$8</f>
        <v>4985</v>
      </c>
      <c r="E240" s="168">
        <f>'input aan NS afgerond op centen'!I242*100-E$8</f>
        <v>2346</v>
      </c>
      <c r="F240" s="168">
        <f>'input aan NS afgerond op centen'!H242*100-F$8</f>
        <v>3987</v>
      </c>
      <c r="G240" s="168">
        <f>'input aan NS afgerond op centen'!G242*100-G$8</f>
        <v>1760.0000000000002</v>
      </c>
      <c r="H240" s="168">
        <f>'input aan NS afgerond op centen'!F242*100-H$8</f>
        <v>2991</v>
      </c>
      <c r="I240" s="215"/>
      <c r="K240" s="229">
        <f t="shared" si="12"/>
        <v>2052.4</v>
      </c>
      <c r="L240" s="200"/>
      <c r="M240" s="230">
        <f t="shared" si="13"/>
        <v>2932</v>
      </c>
      <c r="N240" s="231">
        <f t="shared" si="14"/>
        <v>4985</v>
      </c>
    </row>
    <row r="241" spans="1:14">
      <c r="A241" s="139">
        <v>236</v>
      </c>
      <c r="B241" s="140">
        <f t="shared" si="15"/>
        <v>236</v>
      </c>
      <c r="C241" s="167">
        <f>'input aan NS afgerond op centen'!C243*100-C$8</f>
        <v>2935</v>
      </c>
      <c r="D241" s="168">
        <f>'input aan NS afgerond op centen'!B243*100-D$8</f>
        <v>4990</v>
      </c>
      <c r="E241" s="168">
        <f>'input aan NS afgerond op centen'!I243*100-E$8</f>
        <v>2348</v>
      </c>
      <c r="F241" s="168">
        <f>'input aan NS afgerond op centen'!H243*100-F$8</f>
        <v>3991</v>
      </c>
      <c r="G241" s="168">
        <f>'input aan NS afgerond op centen'!G243*100-G$8</f>
        <v>1761</v>
      </c>
      <c r="H241" s="168">
        <f>'input aan NS afgerond op centen'!F243*100-H$8</f>
        <v>2994</v>
      </c>
      <c r="I241" s="215"/>
      <c r="K241" s="229">
        <f t="shared" si="12"/>
        <v>2054.5</v>
      </c>
      <c r="L241" s="200"/>
      <c r="M241" s="230">
        <f t="shared" si="13"/>
        <v>2935</v>
      </c>
      <c r="N241" s="231">
        <f t="shared" si="14"/>
        <v>4990</v>
      </c>
    </row>
    <row r="242" spans="1:14">
      <c r="A242" s="139">
        <v>237</v>
      </c>
      <c r="B242" s="140">
        <f t="shared" si="15"/>
        <v>237</v>
      </c>
      <c r="C242" s="167">
        <f>'input aan NS afgerond op centen'!C244*100-C$8</f>
        <v>2938</v>
      </c>
      <c r="D242" s="168">
        <f>'input aan NS afgerond op centen'!B244*100-D$8</f>
        <v>4995</v>
      </c>
      <c r="E242" s="168">
        <f>'input aan NS afgerond op centen'!I244*100-E$8</f>
        <v>2351</v>
      </c>
      <c r="F242" s="168">
        <f>'input aan NS afgerond op centen'!H244*100-F$8</f>
        <v>3995</v>
      </c>
      <c r="G242" s="168">
        <f>'input aan NS afgerond op centen'!G244*100-G$8</f>
        <v>1763</v>
      </c>
      <c r="H242" s="168">
        <f>'input aan NS afgerond op centen'!F244*100-H$8</f>
        <v>2997</v>
      </c>
      <c r="I242" s="215"/>
      <c r="K242" s="229">
        <f t="shared" si="12"/>
        <v>2056.6</v>
      </c>
      <c r="L242" s="200"/>
      <c r="M242" s="230">
        <f t="shared" si="13"/>
        <v>2938</v>
      </c>
      <c r="N242" s="231">
        <f t="shared" si="14"/>
        <v>4995</v>
      </c>
    </row>
    <row r="243" spans="1:14">
      <c r="A243" s="139">
        <v>238</v>
      </c>
      <c r="B243" s="140">
        <f t="shared" si="15"/>
        <v>238</v>
      </c>
      <c r="C243" s="167">
        <f>'input aan NS afgerond op centen'!C245*100-C$8</f>
        <v>2941</v>
      </c>
      <c r="D243" s="168">
        <f>'input aan NS afgerond op centen'!B245*100-D$8</f>
        <v>5000</v>
      </c>
      <c r="E243" s="168">
        <f>'input aan NS afgerond op centen'!I245*100-E$8</f>
        <v>2353</v>
      </c>
      <c r="F243" s="168">
        <f>'input aan NS afgerond op centen'!H245*100-F$8</f>
        <v>3999</v>
      </c>
      <c r="G243" s="168">
        <f>'input aan NS afgerond op centen'!G245*100-G$8</f>
        <v>1764.9999999999998</v>
      </c>
      <c r="H243" s="168">
        <f>'input aan NS afgerond op centen'!F245*100-H$8</f>
        <v>3000</v>
      </c>
      <c r="I243" s="215"/>
      <c r="K243" s="229">
        <f t="shared" si="12"/>
        <v>2058.6999999999998</v>
      </c>
      <c r="L243" s="200"/>
      <c r="M243" s="230">
        <f t="shared" si="13"/>
        <v>2941</v>
      </c>
      <c r="N243" s="231">
        <f t="shared" si="14"/>
        <v>5000</v>
      </c>
    </row>
    <row r="244" spans="1:14">
      <c r="A244" s="139">
        <v>239</v>
      </c>
      <c r="B244" s="140">
        <f t="shared" si="15"/>
        <v>239</v>
      </c>
      <c r="C244" s="167">
        <f>'input aan NS afgerond op centen'!C246*100-C$8</f>
        <v>2944</v>
      </c>
      <c r="D244" s="168">
        <f>'input aan NS afgerond op centen'!B246*100-D$8</f>
        <v>5005</v>
      </c>
      <c r="E244" s="168">
        <f>'input aan NS afgerond op centen'!I246*100-E$8</f>
        <v>2355</v>
      </c>
      <c r="F244" s="168">
        <f>'input aan NS afgerond op centen'!H246*100-F$8</f>
        <v>4003</v>
      </c>
      <c r="G244" s="168">
        <f>'input aan NS afgerond op centen'!G246*100-G$8</f>
        <v>1767.0000000000002</v>
      </c>
      <c r="H244" s="168">
        <f>'input aan NS afgerond op centen'!F246*100-H$8</f>
        <v>3003</v>
      </c>
      <c r="I244" s="215"/>
      <c r="K244" s="229">
        <f t="shared" si="12"/>
        <v>2060.7999999999997</v>
      </c>
      <c r="L244" s="200"/>
      <c r="M244" s="230">
        <f t="shared" si="13"/>
        <v>2944</v>
      </c>
      <c r="N244" s="231">
        <f t="shared" si="14"/>
        <v>5005</v>
      </c>
    </row>
    <row r="245" spans="1:14">
      <c r="A245" s="139">
        <v>240</v>
      </c>
      <c r="B245" s="140">
        <f t="shared" si="15"/>
        <v>240</v>
      </c>
      <c r="C245" s="167">
        <f>'input aan NS afgerond op centen'!C247*100-C$8</f>
        <v>2947</v>
      </c>
      <c r="D245" s="168">
        <f>'input aan NS afgerond op centen'!B247*100-D$8</f>
        <v>5010</v>
      </c>
      <c r="E245" s="168">
        <f>'input aan NS afgerond op centen'!I247*100-E$8</f>
        <v>2358</v>
      </c>
      <c r="F245" s="168">
        <f>'input aan NS afgerond op centen'!H247*100-F$8</f>
        <v>4007</v>
      </c>
      <c r="G245" s="168">
        <f>'input aan NS afgerond op centen'!G247*100-G$8</f>
        <v>1769</v>
      </c>
      <c r="H245" s="168">
        <f>'input aan NS afgerond op centen'!F247*100-H$8</f>
        <v>3006</v>
      </c>
      <c r="I245" s="215"/>
      <c r="K245" s="229">
        <f t="shared" si="12"/>
        <v>2062.9</v>
      </c>
      <c r="L245" s="200"/>
      <c r="M245" s="230">
        <f t="shared" si="13"/>
        <v>2947</v>
      </c>
      <c r="N245" s="231">
        <f t="shared" si="14"/>
        <v>5010</v>
      </c>
    </row>
    <row r="246" spans="1:14">
      <c r="A246" s="139">
        <v>241</v>
      </c>
      <c r="B246" s="140">
        <f t="shared" si="15"/>
        <v>241</v>
      </c>
      <c r="C246" s="167">
        <f>'input aan NS afgerond op centen'!C248*100-C$8</f>
        <v>2950</v>
      </c>
      <c r="D246" s="168">
        <f>'input aan NS afgerond op centen'!B248*100-D$8</f>
        <v>5015</v>
      </c>
      <c r="E246" s="168">
        <f>'input aan NS afgerond op centen'!I248*100-E$8</f>
        <v>2360</v>
      </c>
      <c r="F246" s="168">
        <f>'input aan NS afgerond op centen'!H248*100-F$8</f>
        <v>4011</v>
      </c>
      <c r="G246" s="168">
        <f>'input aan NS afgerond op centen'!G248*100-G$8</f>
        <v>1770</v>
      </c>
      <c r="H246" s="168">
        <f>'input aan NS afgerond op centen'!F248*100-H$8</f>
        <v>3009</v>
      </c>
      <c r="I246" s="215"/>
      <c r="K246" s="229">
        <f t="shared" si="12"/>
        <v>2065</v>
      </c>
      <c r="L246" s="200"/>
      <c r="M246" s="230">
        <f t="shared" si="13"/>
        <v>2950</v>
      </c>
      <c r="N246" s="231">
        <f t="shared" si="14"/>
        <v>5015</v>
      </c>
    </row>
    <row r="247" spans="1:14">
      <c r="A247" s="139">
        <v>242</v>
      </c>
      <c r="B247" s="140">
        <f t="shared" si="15"/>
        <v>242</v>
      </c>
      <c r="C247" s="167">
        <f>'input aan NS afgerond op centen'!C249*100-C$8</f>
        <v>2953</v>
      </c>
      <c r="D247" s="168">
        <f>'input aan NS afgerond op centen'!B249*100-D$8</f>
        <v>5020</v>
      </c>
      <c r="E247" s="168">
        <f>'input aan NS afgerond op centen'!I249*100-E$8</f>
        <v>2363</v>
      </c>
      <c r="F247" s="168">
        <f>'input aan NS afgerond op centen'!H249*100-F$8</f>
        <v>4015</v>
      </c>
      <c r="G247" s="168">
        <f>'input aan NS afgerond op centen'!G249*100-G$8</f>
        <v>1771.9999999999998</v>
      </c>
      <c r="H247" s="168">
        <f>'input aan NS afgerond op centen'!F249*100-H$8</f>
        <v>3012</v>
      </c>
      <c r="I247" s="215"/>
      <c r="K247" s="229">
        <f t="shared" si="12"/>
        <v>2067.1</v>
      </c>
      <c r="L247" s="200"/>
      <c r="M247" s="230">
        <f t="shared" si="13"/>
        <v>2953</v>
      </c>
      <c r="N247" s="231">
        <f t="shared" si="14"/>
        <v>5020</v>
      </c>
    </row>
    <row r="248" spans="1:14">
      <c r="A248" s="139">
        <v>243</v>
      </c>
      <c r="B248" s="140">
        <f t="shared" si="15"/>
        <v>243</v>
      </c>
      <c r="C248" s="167">
        <f>'input aan NS afgerond op centen'!C250*100-C$8</f>
        <v>2955</v>
      </c>
      <c r="D248" s="168">
        <f>'input aan NS afgerond op centen'!B250*100-D$8</f>
        <v>5025</v>
      </c>
      <c r="E248" s="168">
        <f>'input aan NS afgerond op centen'!I250*100-E$8</f>
        <v>2364</v>
      </c>
      <c r="F248" s="168">
        <f>'input aan NS afgerond op centen'!H250*100-F$8</f>
        <v>4019</v>
      </c>
      <c r="G248" s="168">
        <f>'input aan NS afgerond op centen'!G250*100-G$8</f>
        <v>1773</v>
      </c>
      <c r="H248" s="168">
        <f>'input aan NS afgerond op centen'!F250*100-H$8</f>
        <v>3015</v>
      </c>
      <c r="I248" s="215"/>
      <c r="K248" s="229">
        <f t="shared" si="12"/>
        <v>2068.5</v>
      </c>
      <c r="L248" s="200"/>
      <c r="M248" s="230">
        <f t="shared" si="13"/>
        <v>2955</v>
      </c>
      <c r="N248" s="231">
        <f t="shared" si="14"/>
        <v>5025</v>
      </c>
    </row>
    <row r="249" spans="1:14">
      <c r="A249" s="139">
        <v>244</v>
      </c>
      <c r="B249" s="140">
        <f t="shared" si="15"/>
        <v>244</v>
      </c>
      <c r="C249" s="167">
        <f>'input aan NS afgerond op centen'!C251*100-C$8</f>
        <v>2958</v>
      </c>
      <c r="D249" s="168">
        <f>'input aan NS afgerond op centen'!B251*100-D$8</f>
        <v>5029</v>
      </c>
      <c r="E249" s="168">
        <f>'input aan NS afgerond op centen'!I251*100-E$8</f>
        <v>2367</v>
      </c>
      <c r="F249" s="168">
        <f>'input aan NS afgerond op centen'!H251*100-F$8</f>
        <v>4023</v>
      </c>
      <c r="G249" s="168">
        <f>'input aan NS afgerond op centen'!G251*100-G$8</f>
        <v>1775</v>
      </c>
      <c r="H249" s="168">
        <f>'input aan NS afgerond op centen'!F251*100-H$8</f>
        <v>3017</v>
      </c>
      <c r="I249" s="215"/>
      <c r="K249" s="229">
        <f t="shared" si="12"/>
        <v>2070.6</v>
      </c>
      <c r="L249" s="200"/>
      <c r="M249" s="230">
        <f t="shared" si="13"/>
        <v>2958</v>
      </c>
      <c r="N249" s="231">
        <f t="shared" si="14"/>
        <v>5029</v>
      </c>
    </row>
    <row r="250" spans="1:14">
      <c r="A250" s="139">
        <v>245</v>
      </c>
      <c r="B250" s="140">
        <f t="shared" si="15"/>
        <v>245</v>
      </c>
      <c r="C250" s="167">
        <f>'input aan NS afgerond op centen'!C252*100-C$8</f>
        <v>2961</v>
      </c>
      <c r="D250" s="168">
        <f>'input aan NS afgerond op centen'!B252*100-D$8</f>
        <v>5034</v>
      </c>
      <c r="E250" s="168">
        <f>'input aan NS afgerond op centen'!I252*100-E$8</f>
        <v>2369</v>
      </c>
      <c r="F250" s="168">
        <f>'input aan NS afgerond op centen'!H252*100-F$8</f>
        <v>4027</v>
      </c>
      <c r="G250" s="168">
        <f>'input aan NS afgerond op centen'!G252*100-G$8</f>
        <v>1777</v>
      </c>
      <c r="H250" s="168">
        <f>'input aan NS afgerond op centen'!F252*100-H$8</f>
        <v>3020</v>
      </c>
      <c r="I250" s="215"/>
      <c r="K250" s="229">
        <f t="shared" si="12"/>
        <v>2072.6999999999998</v>
      </c>
      <c r="L250" s="200"/>
      <c r="M250" s="230">
        <f t="shared" si="13"/>
        <v>2961</v>
      </c>
      <c r="N250" s="231">
        <f t="shared" si="14"/>
        <v>5034</v>
      </c>
    </row>
    <row r="251" spans="1:14">
      <c r="A251" s="139">
        <v>246</v>
      </c>
      <c r="B251" s="140">
        <f t="shared" si="15"/>
        <v>246</v>
      </c>
      <c r="C251" s="167">
        <f>'input aan NS afgerond op centen'!C253*100-C$8</f>
        <v>2964</v>
      </c>
      <c r="D251" s="168">
        <f>'input aan NS afgerond op centen'!B253*100-D$8</f>
        <v>5039</v>
      </c>
      <c r="E251" s="168">
        <f>'input aan NS afgerond op centen'!I253*100-E$8</f>
        <v>2371</v>
      </c>
      <c r="F251" s="168">
        <f>'input aan NS afgerond op centen'!H253*100-F$8</f>
        <v>4031</v>
      </c>
      <c r="G251" s="168">
        <f>'input aan NS afgerond op centen'!G253*100-G$8</f>
        <v>1779</v>
      </c>
      <c r="H251" s="168">
        <f>'input aan NS afgerond op centen'!F253*100-H$8</f>
        <v>3023</v>
      </c>
      <c r="I251" s="215"/>
      <c r="K251" s="229">
        <f t="shared" si="12"/>
        <v>2074.7999999999997</v>
      </c>
      <c r="L251" s="200"/>
      <c r="M251" s="230">
        <f t="shared" si="13"/>
        <v>2964</v>
      </c>
      <c r="N251" s="231">
        <f t="shared" si="14"/>
        <v>5039</v>
      </c>
    </row>
    <row r="252" spans="1:14">
      <c r="A252" s="139">
        <v>247</v>
      </c>
      <c r="B252" s="140">
        <f t="shared" si="15"/>
        <v>247</v>
      </c>
      <c r="C252" s="167">
        <f>'input aan NS afgerond op centen'!C254*100-C$8</f>
        <v>2967</v>
      </c>
      <c r="D252" s="168">
        <f>'input aan NS afgerond op centen'!B254*100-D$8</f>
        <v>5044</v>
      </c>
      <c r="E252" s="168">
        <f>'input aan NS afgerond op centen'!I254*100-E$8</f>
        <v>2374</v>
      </c>
      <c r="F252" s="168">
        <f>'input aan NS afgerond op centen'!H254*100-F$8</f>
        <v>4035</v>
      </c>
      <c r="G252" s="168">
        <f>'input aan NS afgerond op centen'!G254*100-G$8</f>
        <v>1780.9999999999998</v>
      </c>
      <c r="H252" s="168">
        <f>'input aan NS afgerond op centen'!F254*100-H$8</f>
        <v>3026</v>
      </c>
      <c r="I252" s="215"/>
      <c r="K252" s="229">
        <f t="shared" si="12"/>
        <v>2076.9</v>
      </c>
      <c r="L252" s="200"/>
      <c r="M252" s="230">
        <f t="shared" si="13"/>
        <v>2967</v>
      </c>
      <c r="N252" s="231">
        <f t="shared" si="14"/>
        <v>5044</v>
      </c>
    </row>
    <row r="253" spans="1:14">
      <c r="A253" s="139">
        <v>248</v>
      </c>
      <c r="B253" s="140">
        <f t="shared" si="15"/>
        <v>248</v>
      </c>
      <c r="C253" s="167">
        <f>'input aan NS afgerond op centen'!C255*100-C$8</f>
        <v>2970</v>
      </c>
      <c r="D253" s="168">
        <f>'input aan NS afgerond op centen'!B255*100-D$8</f>
        <v>5049</v>
      </c>
      <c r="E253" s="168">
        <f>'input aan NS afgerond op centen'!I255*100-E$8</f>
        <v>2376</v>
      </c>
      <c r="F253" s="168">
        <f>'input aan NS afgerond op centen'!H255*100-F$8</f>
        <v>4039</v>
      </c>
      <c r="G253" s="168">
        <f>'input aan NS afgerond op centen'!G255*100-G$8</f>
        <v>1782</v>
      </c>
      <c r="H253" s="168">
        <f>'input aan NS afgerond op centen'!F255*100-H$8</f>
        <v>3029</v>
      </c>
      <c r="I253" s="215"/>
      <c r="K253" s="229">
        <f t="shared" si="12"/>
        <v>2079</v>
      </c>
      <c r="L253" s="200"/>
      <c r="M253" s="230">
        <f t="shared" si="13"/>
        <v>2970</v>
      </c>
      <c r="N253" s="231">
        <f t="shared" si="14"/>
        <v>5049</v>
      </c>
    </row>
    <row r="254" spans="1:14">
      <c r="A254" s="148">
        <v>249</v>
      </c>
      <c r="B254" s="149">
        <f t="shared" si="15"/>
        <v>249</v>
      </c>
      <c r="C254" s="172">
        <f>'input aan NS afgerond op centen'!C256*100-C$8</f>
        <v>2973</v>
      </c>
      <c r="D254" s="169">
        <f>'input aan NS afgerond op centen'!B256*100-D$8</f>
        <v>5054</v>
      </c>
      <c r="E254" s="169">
        <f>'input aan NS afgerond op centen'!I256*100-E$8</f>
        <v>2379</v>
      </c>
      <c r="F254" s="169">
        <f>'input aan NS afgerond op centen'!H256*100-F$8</f>
        <v>4043</v>
      </c>
      <c r="G254" s="169">
        <f>'input aan NS afgerond op centen'!G256*100-G$8</f>
        <v>1784</v>
      </c>
      <c r="H254" s="172">
        <f>'input aan NS afgerond op centen'!F256*100-H$8</f>
        <v>3032</v>
      </c>
      <c r="I254" s="215"/>
      <c r="K254" s="238">
        <f t="shared" si="12"/>
        <v>2081.1</v>
      </c>
      <c r="L254" s="200"/>
      <c r="M254" s="239">
        <f t="shared" si="13"/>
        <v>2973</v>
      </c>
      <c r="N254" s="240">
        <f t="shared" si="14"/>
        <v>5054</v>
      </c>
    </row>
    <row r="255" spans="1:14" ht="18" customHeight="1" thickBot="1">
      <c r="A255" s="146">
        <v>250</v>
      </c>
      <c r="B255" s="147">
        <v>999</v>
      </c>
      <c r="C255" s="173">
        <f>'input aan NS afgerond op centen'!C257*100-C$8</f>
        <v>2976</v>
      </c>
      <c r="D255" s="174">
        <f>'input aan NS afgerond op centen'!B257*100-D$8</f>
        <v>5059</v>
      </c>
      <c r="E255" s="174">
        <f>'input aan NS afgerond op centen'!I257*100-E$8</f>
        <v>2381</v>
      </c>
      <c r="F255" s="174">
        <f>'input aan NS afgerond op centen'!H257*100-F$8</f>
        <v>4047</v>
      </c>
      <c r="G255" s="174">
        <f>'input aan NS afgerond op centen'!G257*100-G$8</f>
        <v>1786</v>
      </c>
      <c r="H255" s="173">
        <f>'input aan NS afgerond op centen'!F257*100-H$8</f>
        <v>3035</v>
      </c>
      <c r="I255" s="215"/>
      <c r="K255" s="241">
        <f>C255*$K$9</f>
        <v>2083.1999999999998</v>
      </c>
      <c r="L255" s="200"/>
      <c r="M255" s="242">
        <f t="shared" si="13"/>
        <v>2976</v>
      </c>
      <c r="N255" s="243">
        <f t="shared" si="14"/>
        <v>5059</v>
      </c>
    </row>
    <row r="256" spans="1:14">
      <c r="L256" s="200"/>
    </row>
  </sheetData>
  <phoneticPr fontId="24" type="noConversion"/>
  <pageMargins left="0.75" right="0.18" top="0.53" bottom="1" header="0.5" footer="0.5"/>
  <pageSetup paperSize="9" scale="87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7</vt:i4>
      </vt:variant>
      <vt:variant>
        <vt:lpstr>Benoemde bereiken</vt:lpstr>
      </vt:variant>
      <vt:variant>
        <vt:i4>3</vt:i4>
      </vt:variant>
    </vt:vector>
  </HeadingPairs>
  <TitlesOfParts>
    <vt:vector size="10" baseType="lpstr">
      <vt:lpstr>tariefeenheden</vt:lpstr>
      <vt:lpstr>degressie en km-tarief</vt:lpstr>
      <vt:lpstr>rekentabel</vt:lpstr>
      <vt:lpstr>toelichting</vt:lpstr>
      <vt:lpstr>input aan NS afgerond op centen</vt:lpstr>
      <vt:lpstr>point-to-point tbv ROR intern</vt:lpstr>
      <vt:lpstr>tabel EOD 1jan21</vt:lpstr>
      <vt:lpstr>'point-to-point tbv ROR intern'!Afdrukbereik</vt:lpstr>
      <vt:lpstr>rekentabel!Afdrukbereik</vt:lpstr>
      <vt:lpstr>'tabel EOD 1jan21'!Afdrukbereik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Cats, Martijn</cp:lastModifiedBy>
  <cp:lastPrinted>2014-02-06T13:12:43Z</cp:lastPrinted>
  <dcterms:created xsi:type="dcterms:W3CDTF">2013-10-10T12:49:00Z</dcterms:created>
  <dcterms:modified xsi:type="dcterms:W3CDTF">2021-01-07T08:39:07Z</dcterms:modified>
</cp:coreProperties>
</file>