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ata\Commercie\Producten\Producten en Tarieven\Producten en Tarieven 2022\Tarieven 2022\Valleilijn - goedgekeurd\"/>
    </mc:Choice>
  </mc:AlternateContent>
  <xr:revisionPtr revIDLastSave="0" documentId="13_ncr:1_{3CC7EA46-F741-4FC4-ABB4-BE7F337ED575}" xr6:coauthVersionLast="44" xr6:coauthVersionMax="45" xr10:uidLastSave="{00000000-0000-0000-0000-000000000000}"/>
  <bookViews>
    <workbookView xWindow="11940" yWindow="-90" windowWidth="14400" windowHeight="7515" firstSheet="6" activeTab="6" xr2:uid="{00000000-000D-0000-FFFF-FFFF00000000}"/>
  </bookViews>
  <sheets>
    <sheet name="tariefeenheden" sheetId="4" r:id="rId1"/>
    <sheet name="degressie en km-tarief" sheetId="3" r:id="rId2"/>
    <sheet name="rekentabel" sheetId="1" r:id="rId3"/>
    <sheet name="toelichting" sheetId="2" state="hidden" r:id="rId4"/>
    <sheet name="input aan NS afgerond op centen" sheetId="5" r:id="rId5"/>
    <sheet name="point-to-point tbv ROR intern" sheetId="6" r:id="rId6"/>
    <sheet name="tabel EOD 1jan22" sheetId="7" r:id="rId7"/>
  </sheets>
  <externalReferences>
    <externalReference r:id="rId8"/>
  </externalReferences>
  <definedNames>
    <definedName name="_xlnm.Print_Area" localSheetId="5">'point-to-point tbv ROR intern'!$A$1:$I$61</definedName>
    <definedName name="_xlnm.Print_Area" localSheetId="2">rekentabel!$A$1:$W$257</definedName>
    <definedName name="_xlnm.Print_Area" localSheetId="6">'tabel EOD 1jan22'!$A$1:$I$256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3" i="6" l="1"/>
  <c r="G42" i="6"/>
  <c r="G41" i="6"/>
  <c r="G40" i="6"/>
  <c r="X98" i="5" l="1"/>
  <c r="Y98" i="5"/>
  <c r="Z98" i="5"/>
  <c r="AA98" i="5"/>
  <c r="X99" i="5"/>
  <c r="Y99" i="5"/>
  <c r="Z99" i="5"/>
  <c r="AA99" i="5"/>
  <c r="X100" i="5"/>
  <c r="Y100" i="5"/>
  <c r="Z100" i="5"/>
  <c r="AA100" i="5"/>
  <c r="X101" i="5"/>
  <c r="Y101" i="5"/>
  <c r="Z101" i="5"/>
  <c r="AA101" i="5"/>
  <c r="X102" i="5"/>
  <c r="Y102" i="5"/>
  <c r="Z102" i="5"/>
  <c r="AA102" i="5"/>
  <c r="X103" i="5"/>
  <c r="Y103" i="5"/>
  <c r="Z103" i="5"/>
  <c r="AA103" i="5"/>
  <c r="X104" i="5"/>
  <c r="Y104" i="5"/>
  <c r="Z104" i="5"/>
  <c r="AA104" i="5"/>
  <c r="X105" i="5"/>
  <c r="Y105" i="5"/>
  <c r="Z105" i="5"/>
  <c r="AA105" i="5"/>
  <c r="X106" i="5"/>
  <c r="Y106" i="5"/>
  <c r="Z106" i="5"/>
  <c r="AA106" i="5"/>
  <c r="X107" i="5"/>
  <c r="Y107" i="5"/>
  <c r="Z107" i="5"/>
  <c r="AA107" i="5"/>
  <c r="X108" i="5"/>
  <c r="Y108" i="5"/>
  <c r="Z108" i="5"/>
  <c r="AA108" i="5"/>
  <c r="X109" i="5"/>
  <c r="Y109" i="5"/>
  <c r="Z109" i="5"/>
  <c r="AA109" i="5"/>
  <c r="X110" i="5"/>
  <c r="Y110" i="5"/>
  <c r="Z110" i="5"/>
  <c r="AA110" i="5"/>
  <c r="X111" i="5"/>
  <c r="Y111" i="5"/>
  <c r="Z111" i="5"/>
  <c r="AA111" i="5"/>
  <c r="X112" i="5"/>
  <c r="Y112" i="5"/>
  <c r="Z112" i="5"/>
  <c r="AA112" i="5"/>
  <c r="X113" i="5"/>
  <c r="Y113" i="5"/>
  <c r="Z113" i="5"/>
  <c r="AA113" i="5"/>
  <c r="X114" i="5"/>
  <c r="Y114" i="5"/>
  <c r="Z114" i="5"/>
  <c r="AA114" i="5"/>
  <c r="X115" i="5"/>
  <c r="Y115" i="5"/>
  <c r="Z115" i="5"/>
  <c r="AA115" i="5"/>
  <c r="X116" i="5"/>
  <c r="Y116" i="5"/>
  <c r="Z116" i="5"/>
  <c r="AA116" i="5"/>
  <c r="X117" i="5"/>
  <c r="Y117" i="5"/>
  <c r="Z117" i="5"/>
  <c r="AA117" i="5"/>
  <c r="X118" i="5"/>
  <c r="Y118" i="5"/>
  <c r="Z118" i="5"/>
  <c r="AA118" i="5"/>
  <c r="X119" i="5"/>
  <c r="Y119" i="5"/>
  <c r="Z119" i="5"/>
  <c r="AA119" i="5"/>
  <c r="X120" i="5"/>
  <c r="Y120" i="5"/>
  <c r="Z120" i="5"/>
  <c r="AA120" i="5"/>
  <c r="X121" i="5"/>
  <c r="Y121" i="5"/>
  <c r="Z121" i="5"/>
  <c r="AA121" i="5"/>
  <c r="X122" i="5"/>
  <c r="Y122" i="5"/>
  <c r="Z122" i="5"/>
  <c r="AA122" i="5"/>
  <c r="X123" i="5"/>
  <c r="Y123" i="5"/>
  <c r="Z123" i="5"/>
  <c r="AA123" i="5"/>
  <c r="X124" i="5"/>
  <c r="Y124" i="5"/>
  <c r="Z124" i="5"/>
  <c r="AA124" i="5"/>
  <c r="X125" i="5"/>
  <c r="Y125" i="5"/>
  <c r="Z125" i="5"/>
  <c r="AA125" i="5"/>
  <c r="X126" i="5"/>
  <c r="Y126" i="5"/>
  <c r="Z126" i="5"/>
  <c r="AA126" i="5"/>
  <c r="X127" i="5"/>
  <c r="Y127" i="5"/>
  <c r="Z127" i="5"/>
  <c r="AA127" i="5"/>
  <c r="X128" i="5"/>
  <c r="Y128" i="5"/>
  <c r="Z128" i="5"/>
  <c r="AA128" i="5"/>
  <c r="X129" i="5"/>
  <c r="Y129" i="5"/>
  <c r="Z129" i="5"/>
  <c r="AA129" i="5"/>
  <c r="X130" i="5"/>
  <c r="Y130" i="5"/>
  <c r="Z130" i="5"/>
  <c r="AA130" i="5"/>
  <c r="X131" i="5"/>
  <c r="Y131" i="5"/>
  <c r="Z131" i="5"/>
  <c r="AA131" i="5"/>
  <c r="X132" i="5"/>
  <c r="Y132" i="5"/>
  <c r="Z132" i="5"/>
  <c r="AA132" i="5"/>
  <c r="X133" i="5"/>
  <c r="Y133" i="5"/>
  <c r="Z133" i="5"/>
  <c r="AA133" i="5"/>
  <c r="X134" i="5"/>
  <c r="Y134" i="5"/>
  <c r="Z134" i="5"/>
  <c r="AA134" i="5"/>
  <c r="X135" i="5"/>
  <c r="Y135" i="5"/>
  <c r="Z135" i="5"/>
  <c r="AA135" i="5"/>
  <c r="X136" i="5"/>
  <c r="Y136" i="5"/>
  <c r="Z136" i="5"/>
  <c r="AA136" i="5"/>
  <c r="X137" i="5"/>
  <c r="Y137" i="5"/>
  <c r="Z137" i="5"/>
  <c r="AA137" i="5"/>
  <c r="X138" i="5"/>
  <c r="Y138" i="5"/>
  <c r="Z138" i="5"/>
  <c r="AA138" i="5"/>
  <c r="X139" i="5"/>
  <c r="Y139" i="5"/>
  <c r="Z139" i="5"/>
  <c r="AA139" i="5"/>
  <c r="X140" i="5"/>
  <c r="Y140" i="5"/>
  <c r="Z140" i="5"/>
  <c r="AA140" i="5"/>
  <c r="X141" i="5"/>
  <c r="Y141" i="5"/>
  <c r="Z141" i="5"/>
  <c r="AA141" i="5"/>
  <c r="X142" i="5"/>
  <c r="Y142" i="5"/>
  <c r="Z142" i="5"/>
  <c r="AA142" i="5"/>
  <c r="X143" i="5"/>
  <c r="Y143" i="5"/>
  <c r="Z143" i="5"/>
  <c r="AA143" i="5"/>
  <c r="X144" i="5"/>
  <c r="Y144" i="5"/>
  <c r="Z144" i="5"/>
  <c r="AA144" i="5"/>
  <c r="X145" i="5"/>
  <c r="Y145" i="5"/>
  <c r="Z145" i="5"/>
  <c r="AA145" i="5"/>
  <c r="X146" i="5"/>
  <c r="Y146" i="5"/>
  <c r="Z146" i="5"/>
  <c r="AA146" i="5"/>
  <c r="X147" i="5"/>
  <c r="Y147" i="5"/>
  <c r="Z147" i="5"/>
  <c r="AA147" i="5"/>
  <c r="X148" i="5"/>
  <c r="Y148" i="5"/>
  <c r="Z148" i="5"/>
  <c r="AA148" i="5"/>
  <c r="X149" i="5"/>
  <c r="Y149" i="5"/>
  <c r="Z149" i="5"/>
  <c r="AA149" i="5"/>
  <c r="X150" i="5"/>
  <c r="Y150" i="5"/>
  <c r="Z150" i="5"/>
  <c r="AA150" i="5"/>
  <c r="X151" i="5"/>
  <c r="Y151" i="5"/>
  <c r="Z151" i="5"/>
  <c r="AA151" i="5"/>
  <c r="X152" i="5"/>
  <c r="Y152" i="5"/>
  <c r="Z152" i="5"/>
  <c r="AA152" i="5"/>
  <c r="X153" i="5"/>
  <c r="Y153" i="5"/>
  <c r="Z153" i="5"/>
  <c r="AA153" i="5"/>
  <c r="X154" i="5"/>
  <c r="Y154" i="5"/>
  <c r="Z154" i="5"/>
  <c r="AA154" i="5"/>
  <c r="X155" i="5"/>
  <c r="Y155" i="5"/>
  <c r="Z155" i="5"/>
  <c r="AA155" i="5"/>
  <c r="X156" i="5"/>
  <c r="Y156" i="5"/>
  <c r="Z156" i="5"/>
  <c r="AA156" i="5"/>
  <c r="X157" i="5"/>
  <c r="Y157" i="5"/>
  <c r="Z157" i="5"/>
  <c r="AA157" i="5"/>
  <c r="X158" i="5"/>
  <c r="Y158" i="5"/>
  <c r="Z158" i="5"/>
  <c r="AA158" i="5"/>
  <c r="X159" i="5"/>
  <c r="Y159" i="5"/>
  <c r="Z159" i="5"/>
  <c r="AA159" i="5"/>
  <c r="X160" i="5"/>
  <c r="Y160" i="5"/>
  <c r="Z160" i="5"/>
  <c r="AA160" i="5"/>
  <c r="X161" i="5"/>
  <c r="Y161" i="5"/>
  <c r="Z161" i="5"/>
  <c r="AA161" i="5"/>
  <c r="X162" i="5"/>
  <c r="Y162" i="5"/>
  <c r="Z162" i="5"/>
  <c r="AA162" i="5"/>
  <c r="X163" i="5"/>
  <c r="Y163" i="5"/>
  <c r="Z163" i="5"/>
  <c r="AA163" i="5"/>
  <c r="X164" i="5"/>
  <c r="Y164" i="5"/>
  <c r="Z164" i="5"/>
  <c r="AA164" i="5"/>
  <c r="X165" i="5"/>
  <c r="Y165" i="5"/>
  <c r="Z165" i="5"/>
  <c r="AA165" i="5"/>
  <c r="X166" i="5"/>
  <c r="Y166" i="5"/>
  <c r="Z166" i="5"/>
  <c r="AA166" i="5"/>
  <c r="X167" i="5"/>
  <c r="Y167" i="5"/>
  <c r="Z167" i="5"/>
  <c r="AA167" i="5"/>
  <c r="X168" i="5"/>
  <c r="Y168" i="5"/>
  <c r="Z168" i="5"/>
  <c r="AA168" i="5"/>
  <c r="X169" i="5"/>
  <c r="Y169" i="5"/>
  <c r="Z169" i="5"/>
  <c r="AA169" i="5"/>
  <c r="X170" i="5"/>
  <c r="Y170" i="5"/>
  <c r="Z170" i="5"/>
  <c r="AA170" i="5"/>
  <c r="X171" i="5"/>
  <c r="Y171" i="5"/>
  <c r="Z171" i="5"/>
  <c r="AA171" i="5"/>
  <c r="X172" i="5"/>
  <c r="Y172" i="5"/>
  <c r="Z172" i="5"/>
  <c r="AA172" i="5"/>
  <c r="X173" i="5"/>
  <c r="Y173" i="5"/>
  <c r="Z173" i="5"/>
  <c r="AA173" i="5"/>
  <c r="X174" i="5"/>
  <c r="Y174" i="5"/>
  <c r="Z174" i="5"/>
  <c r="AA174" i="5"/>
  <c r="X175" i="5"/>
  <c r="Y175" i="5"/>
  <c r="Z175" i="5"/>
  <c r="AA175" i="5"/>
  <c r="X176" i="5"/>
  <c r="Y176" i="5"/>
  <c r="Z176" i="5"/>
  <c r="AA176" i="5"/>
  <c r="X177" i="5"/>
  <c r="Y177" i="5"/>
  <c r="Z177" i="5"/>
  <c r="AA177" i="5"/>
  <c r="X178" i="5"/>
  <c r="Y178" i="5"/>
  <c r="Z178" i="5"/>
  <c r="AA178" i="5"/>
  <c r="X179" i="5"/>
  <c r="Y179" i="5"/>
  <c r="Z179" i="5"/>
  <c r="AA179" i="5"/>
  <c r="X180" i="5"/>
  <c r="Y180" i="5"/>
  <c r="Z180" i="5"/>
  <c r="AA180" i="5"/>
  <c r="X181" i="5"/>
  <c r="Y181" i="5"/>
  <c r="Z181" i="5"/>
  <c r="AA181" i="5"/>
  <c r="X182" i="5"/>
  <c r="Y182" i="5"/>
  <c r="Z182" i="5"/>
  <c r="AA182" i="5"/>
  <c r="X183" i="5"/>
  <c r="Y183" i="5"/>
  <c r="Z183" i="5"/>
  <c r="AA183" i="5"/>
  <c r="X184" i="5"/>
  <c r="Y184" i="5"/>
  <c r="Z184" i="5"/>
  <c r="AA184" i="5"/>
  <c r="X185" i="5"/>
  <c r="Y185" i="5"/>
  <c r="Z185" i="5"/>
  <c r="AA185" i="5"/>
  <c r="X186" i="5"/>
  <c r="Y186" i="5"/>
  <c r="Z186" i="5"/>
  <c r="AA186" i="5"/>
  <c r="X187" i="5"/>
  <c r="Y187" i="5"/>
  <c r="Z187" i="5"/>
  <c r="AA187" i="5"/>
  <c r="X188" i="5"/>
  <c r="Y188" i="5"/>
  <c r="Z188" i="5"/>
  <c r="AA188" i="5"/>
  <c r="X189" i="5"/>
  <c r="Y189" i="5"/>
  <c r="Z189" i="5"/>
  <c r="AA189" i="5"/>
  <c r="X190" i="5"/>
  <c r="Y190" i="5"/>
  <c r="Z190" i="5"/>
  <c r="AA190" i="5"/>
  <c r="X191" i="5"/>
  <c r="Y191" i="5"/>
  <c r="Z191" i="5"/>
  <c r="AA191" i="5"/>
  <c r="X192" i="5"/>
  <c r="Y192" i="5"/>
  <c r="Z192" i="5"/>
  <c r="AA192" i="5"/>
  <c r="X193" i="5"/>
  <c r="Y193" i="5"/>
  <c r="Z193" i="5"/>
  <c r="AA193" i="5"/>
  <c r="X194" i="5"/>
  <c r="Y194" i="5"/>
  <c r="Z194" i="5"/>
  <c r="AA194" i="5"/>
  <c r="X195" i="5"/>
  <c r="Y195" i="5"/>
  <c r="Z195" i="5"/>
  <c r="AA195" i="5"/>
  <c r="X196" i="5"/>
  <c r="Y196" i="5"/>
  <c r="Z196" i="5"/>
  <c r="AA196" i="5"/>
  <c r="X197" i="5"/>
  <c r="Y197" i="5"/>
  <c r="Z197" i="5"/>
  <c r="AA197" i="5"/>
  <c r="X198" i="5"/>
  <c r="Y198" i="5"/>
  <c r="Z198" i="5"/>
  <c r="AA198" i="5"/>
  <c r="X199" i="5"/>
  <c r="Y199" i="5"/>
  <c r="Z199" i="5"/>
  <c r="AA199" i="5"/>
  <c r="X200" i="5"/>
  <c r="Y200" i="5"/>
  <c r="Z200" i="5"/>
  <c r="AA200" i="5"/>
  <c r="X201" i="5"/>
  <c r="Y201" i="5"/>
  <c r="Z201" i="5"/>
  <c r="AA201" i="5"/>
  <c r="X202" i="5"/>
  <c r="Y202" i="5"/>
  <c r="Z202" i="5"/>
  <c r="AA202" i="5"/>
  <c r="X203" i="5"/>
  <c r="Y203" i="5"/>
  <c r="Z203" i="5"/>
  <c r="AA203" i="5"/>
  <c r="X204" i="5"/>
  <c r="Y204" i="5"/>
  <c r="Z204" i="5"/>
  <c r="AA204" i="5"/>
  <c r="X205" i="5"/>
  <c r="Y205" i="5"/>
  <c r="Z205" i="5"/>
  <c r="AA205" i="5"/>
  <c r="X206" i="5"/>
  <c r="Y206" i="5"/>
  <c r="Z206" i="5"/>
  <c r="AA206" i="5"/>
  <c r="X207" i="5"/>
  <c r="Y207" i="5"/>
  <c r="Z207" i="5"/>
  <c r="AA207" i="5"/>
  <c r="X208" i="5"/>
  <c r="Y208" i="5"/>
  <c r="Z208" i="5"/>
  <c r="AA208" i="5"/>
  <c r="X209" i="5"/>
  <c r="Y209" i="5"/>
  <c r="Z209" i="5"/>
  <c r="AA209" i="5"/>
  <c r="X210" i="5"/>
  <c r="Y210" i="5"/>
  <c r="Z210" i="5"/>
  <c r="AA210" i="5"/>
  <c r="X211" i="5"/>
  <c r="Y211" i="5"/>
  <c r="Z211" i="5"/>
  <c r="AA211" i="5"/>
  <c r="X212" i="5"/>
  <c r="Y212" i="5"/>
  <c r="Z212" i="5"/>
  <c r="AA212" i="5"/>
  <c r="X213" i="5"/>
  <c r="Y213" i="5"/>
  <c r="Z213" i="5"/>
  <c r="AA213" i="5"/>
  <c r="X214" i="5"/>
  <c r="Y214" i="5"/>
  <c r="Z214" i="5"/>
  <c r="AA214" i="5"/>
  <c r="X215" i="5"/>
  <c r="Y215" i="5"/>
  <c r="Z215" i="5"/>
  <c r="AA215" i="5"/>
  <c r="X216" i="5"/>
  <c r="Y216" i="5"/>
  <c r="Z216" i="5"/>
  <c r="AA216" i="5"/>
  <c r="X217" i="5"/>
  <c r="Y217" i="5"/>
  <c r="Z217" i="5"/>
  <c r="AA217" i="5"/>
  <c r="X218" i="5"/>
  <c r="Y218" i="5"/>
  <c r="Z218" i="5"/>
  <c r="AA218" i="5"/>
  <c r="X219" i="5"/>
  <c r="Y219" i="5"/>
  <c r="Z219" i="5"/>
  <c r="AA219" i="5"/>
  <c r="X220" i="5"/>
  <c r="Y220" i="5"/>
  <c r="Z220" i="5"/>
  <c r="AA220" i="5"/>
  <c r="X221" i="5"/>
  <c r="Y221" i="5"/>
  <c r="Z221" i="5"/>
  <c r="AA221" i="5"/>
  <c r="X222" i="5"/>
  <c r="Y222" i="5"/>
  <c r="Z222" i="5"/>
  <c r="AA222" i="5"/>
  <c r="X223" i="5"/>
  <c r="Y223" i="5"/>
  <c r="Z223" i="5"/>
  <c r="AA223" i="5"/>
  <c r="X224" i="5"/>
  <c r="Y224" i="5"/>
  <c r="Z224" i="5"/>
  <c r="AA224" i="5"/>
  <c r="X225" i="5"/>
  <c r="Y225" i="5"/>
  <c r="Z225" i="5"/>
  <c r="AA225" i="5"/>
  <c r="X226" i="5"/>
  <c r="Y226" i="5"/>
  <c r="Z226" i="5"/>
  <c r="AA226" i="5"/>
  <c r="X227" i="5"/>
  <c r="Y227" i="5"/>
  <c r="Z227" i="5"/>
  <c r="AA227" i="5"/>
  <c r="X228" i="5"/>
  <c r="Y228" i="5"/>
  <c r="Z228" i="5"/>
  <c r="AA228" i="5"/>
  <c r="X229" i="5"/>
  <c r="Y229" i="5"/>
  <c r="Z229" i="5"/>
  <c r="AA229" i="5"/>
  <c r="X230" i="5"/>
  <c r="Y230" i="5"/>
  <c r="Z230" i="5"/>
  <c r="AA230" i="5"/>
  <c r="X231" i="5"/>
  <c r="Y231" i="5"/>
  <c r="Z231" i="5"/>
  <c r="AA231" i="5"/>
  <c r="X232" i="5"/>
  <c r="Y232" i="5"/>
  <c r="Z232" i="5"/>
  <c r="AA232" i="5"/>
  <c r="X233" i="5"/>
  <c r="Y233" i="5"/>
  <c r="Z233" i="5"/>
  <c r="AA233" i="5"/>
  <c r="X234" i="5"/>
  <c r="Y234" i="5"/>
  <c r="Z234" i="5"/>
  <c r="AA234" i="5"/>
  <c r="X235" i="5"/>
  <c r="Y235" i="5"/>
  <c r="Z235" i="5"/>
  <c r="AA235" i="5"/>
  <c r="X236" i="5"/>
  <c r="Y236" i="5"/>
  <c r="Z236" i="5"/>
  <c r="AA236" i="5"/>
  <c r="X237" i="5"/>
  <c r="Y237" i="5"/>
  <c r="Z237" i="5"/>
  <c r="AA237" i="5"/>
  <c r="X238" i="5"/>
  <c r="Y238" i="5"/>
  <c r="Z238" i="5"/>
  <c r="AA238" i="5"/>
  <c r="X239" i="5"/>
  <c r="Y239" i="5"/>
  <c r="Z239" i="5"/>
  <c r="AA239" i="5"/>
  <c r="X240" i="5"/>
  <c r="Y240" i="5"/>
  <c r="Z240" i="5"/>
  <c r="AA240" i="5"/>
  <c r="X241" i="5"/>
  <c r="Y241" i="5"/>
  <c r="Z241" i="5"/>
  <c r="AA241" i="5"/>
  <c r="X242" i="5"/>
  <c r="Y242" i="5"/>
  <c r="Z242" i="5"/>
  <c r="AA242" i="5"/>
  <c r="X243" i="5"/>
  <c r="Y243" i="5"/>
  <c r="Z243" i="5"/>
  <c r="AA243" i="5"/>
  <c r="X244" i="5"/>
  <c r="Y244" i="5"/>
  <c r="Z244" i="5"/>
  <c r="AA244" i="5"/>
  <c r="X245" i="5"/>
  <c r="Y245" i="5"/>
  <c r="Z245" i="5"/>
  <c r="AA245" i="5"/>
  <c r="X246" i="5"/>
  <c r="Y246" i="5"/>
  <c r="Z246" i="5"/>
  <c r="AA246" i="5"/>
  <c r="X247" i="5"/>
  <c r="Y247" i="5"/>
  <c r="Z247" i="5"/>
  <c r="AA247" i="5"/>
  <c r="X248" i="5"/>
  <c r="Y248" i="5"/>
  <c r="Z248" i="5"/>
  <c r="AA248" i="5"/>
  <c r="X249" i="5"/>
  <c r="Y249" i="5"/>
  <c r="Z249" i="5"/>
  <c r="AA249" i="5"/>
  <c r="X250" i="5"/>
  <c r="Y250" i="5"/>
  <c r="Z250" i="5"/>
  <c r="AA250" i="5"/>
  <c r="X251" i="5"/>
  <c r="Y251" i="5"/>
  <c r="Z251" i="5"/>
  <c r="AA251" i="5"/>
  <c r="X252" i="5"/>
  <c r="Y252" i="5"/>
  <c r="Z252" i="5"/>
  <c r="AA252" i="5"/>
  <c r="X253" i="5"/>
  <c r="Y253" i="5"/>
  <c r="Z253" i="5"/>
  <c r="AA253" i="5"/>
  <c r="X254" i="5"/>
  <c r="Y254" i="5"/>
  <c r="Z254" i="5"/>
  <c r="AA254" i="5"/>
  <c r="X255" i="5"/>
  <c r="Y255" i="5"/>
  <c r="Z255" i="5"/>
  <c r="AA255" i="5"/>
  <c r="X256" i="5"/>
  <c r="Y256" i="5"/>
  <c r="Z256" i="5"/>
  <c r="AA256" i="5"/>
  <c r="X257" i="5"/>
  <c r="Y257" i="5"/>
  <c r="Z257" i="5"/>
  <c r="AA257" i="5"/>
  <c r="G53" i="6" l="1"/>
  <c r="C6" i="3" l="1"/>
  <c r="AO97" i="1" l="1"/>
  <c r="AK97" i="1"/>
  <c r="AL97" i="1" l="1"/>
  <c r="AM97" i="1"/>
  <c r="AJ97" i="1"/>
  <c r="AN97" i="1"/>
  <c r="S98" i="5"/>
  <c r="W98" i="5"/>
  <c r="T98" i="5"/>
  <c r="U98" i="5"/>
  <c r="W5" i="5"/>
  <c r="V5" i="5"/>
  <c r="U5" i="5"/>
  <c r="T5" i="5"/>
  <c r="S5" i="5"/>
  <c r="R5" i="5"/>
  <c r="Q5" i="5"/>
  <c r="P5" i="5"/>
  <c r="O5" i="5"/>
  <c r="N5" i="5"/>
  <c r="M5" i="5"/>
  <c r="L5" i="5"/>
  <c r="K5" i="5"/>
  <c r="J5" i="5"/>
  <c r="I5" i="5"/>
  <c r="H5" i="5"/>
  <c r="G5" i="5"/>
  <c r="F5" i="5"/>
  <c r="E5" i="5"/>
  <c r="D5" i="5"/>
  <c r="C5" i="5"/>
  <c r="B5" i="5"/>
  <c r="B3" i="5"/>
  <c r="V98" i="5" l="1"/>
  <c r="R98" i="5"/>
  <c r="C9" i="4"/>
  <c r="G9" i="7"/>
  <c r="G8" i="7" s="1"/>
  <c r="F9" i="7"/>
  <c r="F8" i="7" s="1"/>
  <c r="E8" i="7"/>
  <c r="D9" i="7"/>
  <c r="D8" i="7" s="1"/>
  <c r="H9" i="7"/>
  <c r="H8" i="7" s="1"/>
  <c r="B254" i="7"/>
  <c r="B253" i="7"/>
  <c r="B252" i="7"/>
  <c r="B251" i="7"/>
  <c r="B250" i="7"/>
  <c r="B249" i="7"/>
  <c r="B248" i="7"/>
  <c r="B247" i="7"/>
  <c r="B246" i="7"/>
  <c r="B245" i="7"/>
  <c r="B244" i="7"/>
  <c r="B243" i="7"/>
  <c r="B242" i="7"/>
  <c r="B241" i="7"/>
  <c r="B240" i="7"/>
  <c r="B239" i="7"/>
  <c r="B238" i="7"/>
  <c r="B237" i="7"/>
  <c r="B236" i="7"/>
  <c r="B235" i="7"/>
  <c r="B234" i="7"/>
  <c r="B233" i="7"/>
  <c r="B232" i="7"/>
  <c r="B231" i="7"/>
  <c r="B230" i="7"/>
  <c r="B229" i="7"/>
  <c r="B228" i="7"/>
  <c r="B227" i="7"/>
  <c r="B226" i="7"/>
  <c r="B225" i="7"/>
  <c r="B224" i="7"/>
  <c r="B223" i="7"/>
  <c r="B222" i="7"/>
  <c r="B221" i="7"/>
  <c r="B220" i="7"/>
  <c r="B219" i="7"/>
  <c r="B218" i="7"/>
  <c r="B217" i="7"/>
  <c r="B216" i="7"/>
  <c r="B215" i="7"/>
  <c r="B214" i="7"/>
  <c r="B213" i="7"/>
  <c r="B212" i="7"/>
  <c r="B211" i="7"/>
  <c r="B210" i="7"/>
  <c r="B209" i="7"/>
  <c r="B208" i="7"/>
  <c r="B207" i="7"/>
  <c r="B206" i="7"/>
  <c r="B205" i="7"/>
  <c r="B204" i="7"/>
  <c r="B203" i="7"/>
  <c r="B202" i="7"/>
  <c r="B201" i="7"/>
  <c r="B200" i="7"/>
  <c r="B199" i="7"/>
  <c r="B198" i="7"/>
  <c r="B197" i="7"/>
  <c r="B196" i="7"/>
  <c r="B195" i="7"/>
  <c r="B194" i="7"/>
  <c r="B193" i="7"/>
  <c r="B192" i="7"/>
  <c r="B191" i="7"/>
  <c r="B190" i="7"/>
  <c r="B189" i="7"/>
  <c r="B188" i="7"/>
  <c r="B187" i="7"/>
  <c r="B186" i="7"/>
  <c r="B185" i="7"/>
  <c r="B184" i="7"/>
  <c r="B183" i="7"/>
  <c r="B182" i="7"/>
  <c r="B181" i="7"/>
  <c r="B180" i="7"/>
  <c r="B179" i="7"/>
  <c r="B178" i="7"/>
  <c r="B177" i="7"/>
  <c r="B176" i="7"/>
  <c r="B175" i="7"/>
  <c r="B174" i="7"/>
  <c r="B173" i="7"/>
  <c r="B172" i="7"/>
  <c r="B171" i="7"/>
  <c r="B170" i="7"/>
  <c r="B169" i="7"/>
  <c r="B168" i="7"/>
  <c r="B167" i="7"/>
  <c r="B166" i="7"/>
  <c r="B165" i="7"/>
  <c r="B164" i="7"/>
  <c r="B163" i="7"/>
  <c r="B162" i="7"/>
  <c r="B161" i="7"/>
  <c r="B160" i="7"/>
  <c r="B159" i="7"/>
  <c r="B158" i="7"/>
  <c r="B157" i="7"/>
  <c r="B156" i="7"/>
  <c r="B155" i="7"/>
  <c r="B154" i="7"/>
  <c r="B153" i="7"/>
  <c r="B152" i="7"/>
  <c r="B151" i="7"/>
  <c r="B150" i="7"/>
  <c r="B149" i="7"/>
  <c r="B148" i="7"/>
  <c r="B147" i="7"/>
  <c r="B146" i="7"/>
  <c r="B145" i="7"/>
  <c r="B144" i="7"/>
  <c r="B143" i="7"/>
  <c r="B142" i="7"/>
  <c r="B141" i="7"/>
  <c r="B140" i="7"/>
  <c r="B139" i="7"/>
  <c r="B138" i="7"/>
  <c r="B137" i="7"/>
  <c r="B136" i="7"/>
  <c r="B135" i="7"/>
  <c r="B134" i="7"/>
  <c r="B133" i="7"/>
  <c r="B132" i="7"/>
  <c r="B131" i="7"/>
  <c r="B130" i="7"/>
  <c r="B129" i="7"/>
  <c r="B128" i="7"/>
  <c r="B127" i="7"/>
  <c r="B126" i="7"/>
  <c r="B125" i="7"/>
  <c r="B124" i="7"/>
  <c r="B123" i="7"/>
  <c r="B122" i="7"/>
  <c r="B121" i="7"/>
  <c r="B120" i="7"/>
  <c r="B119" i="7"/>
  <c r="B118" i="7"/>
  <c r="B117" i="7"/>
  <c r="B116" i="7"/>
  <c r="B115" i="7"/>
  <c r="B114" i="7"/>
  <c r="B113" i="7"/>
  <c r="B112" i="7"/>
  <c r="B111" i="7"/>
  <c r="B110" i="7"/>
  <c r="B109" i="7"/>
  <c r="B108" i="7"/>
  <c r="B107" i="7"/>
  <c r="B106" i="7"/>
  <c r="B105" i="7"/>
  <c r="B104" i="7"/>
  <c r="B103" i="7"/>
  <c r="B102" i="7"/>
  <c r="B101" i="7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H53" i="6"/>
  <c r="E53" i="6"/>
  <c r="D53" i="6"/>
  <c r="B23" i="6"/>
  <c r="A23" i="6"/>
  <c r="H21" i="6"/>
  <c r="G21" i="6"/>
  <c r="E21" i="6"/>
  <c r="D21" i="6"/>
  <c r="H20" i="6"/>
  <c r="G20" i="6"/>
  <c r="E20" i="6"/>
  <c r="D20" i="6"/>
  <c r="A11" i="4"/>
  <c r="A10" i="4"/>
  <c r="A8" i="4"/>
  <c r="A7" i="4"/>
  <c r="A6" i="4"/>
  <c r="C6" i="1"/>
  <c r="C7" i="3"/>
  <c r="C7" i="1" s="1"/>
  <c r="C8" i="5" s="1"/>
  <c r="C8" i="3"/>
  <c r="C8" i="1" s="1"/>
  <c r="C9" i="3"/>
  <c r="C9" i="1" s="1"/>
  <c r="C10" i="5" s="1"/>
  <c r="C10" i="3"/>
  <c r="C10" i="1" s="1"/>
  <c r="K10" i="1" s="1"/>
  <c r="K11" i="5" s="1"/>
  <c r="C11" i="3"/>
  <c r="C11" i="1" s="1"/>
  <c r="C12" i="5" s="1"/>
  <c r="C12" i="3"/>
  <c r="C12" i="1" s="1"/>
  <c r="C13" i="3"/>
  <c r="C13" i="1" s="1"/>
  <c r="K13" i="1" s="1"/>
  <c r="K14" i="5" s="1"/>
  <c r="C14" i="3"/>
  <c r="C34" i="2"/>
  <c r="C21" i="2"/>
  <c r="E34" i="2"/>
  <c r="C11" i="2"/>
  <c r="F34" i="2"/>
  <c r="C7" i="2"/>
  <c r="E7" i="2"/>
  <c r="F35" i="2"/>
  <c r="C29" i="2"/>
  <c r="C32" i="2"/>
  <c r="C33" i="2"/>
  <c r="D23" i="2"/>
  <c r="C12" i="2"/>
  <c r="E6" i="2"/>
  <c r="C13" i="2"/>
  <c r="E9" i="2"/>
  <c r="E8" i="2"/>
  <c r="E15" i="2"/>
  <c r="E35" i="2"/>
  <c r="E24" i="2"/>
  <c r="C14" i="2"/>
  <c r="E16" i="2"/>
  <c r="E22" i="2"/>
  <c r="D22" i="2"/>
  <c r="C24" i="2"/>
  <c r="D9" i="2"/>
  <c r="C23" i="2"/>
  <c r="C16" i="2"/>
  <c r="D16" i="2"/>
  <c r="D6" i="2"/>
  <c r="C31" i="2"/>
  <c r="D7" i="2"/>
  <c r="C9" i="2"/>
  <c r="C30" i="2"/>
  <c r="C6" i="2"/>
  <c r="E23" i="2"/>
  <c r="D21" i="2"/>
  <c r="D15" i="2"/>
  <c r="E21" i="2"/>
  <c r="D24" i="2"/>
  <c r="C35" i="2"/>
  <c r="C22" i="2"/>
  <c r="C15" i="2"/>
  <c r="C8" i="2"/>
  <c r="D8" i="2"/>
  <c r="H44" i="6" l="1"/>
  <c r="I44" i="6" s="1"/>
  <c r="J44" i="6" s="1"/>
  <c r="H40" i="6"/>
  <c r="H42" i="6"/>
  <c r="H41" i="6"/>
  <c r="H43" i="6"/>
  <c r="C7" i="5"/>
  <c r="F26" i="6" s="1"/>
  <c r="K6" i="1"/>
  <c r="K7" i="5" s="1"/>
  <c r="K11" i="1"/>
  <c r="K12" i="5" s="1"/>
  <c r="K9" i="1"/>
  <c r="K10" i="5" s="1"/>
  <c r="C14" i="5"/>
  <c r="AM98" i="1"/>
  <c r="U99" i="5"/>
  <c r="C12" i="4"/>
  <c r="AO98" i="1"/>
  <c r="W99" i="5"/>
  <c r="AK98" i="1"/>
  <c r="S99" i="5"/>
  <c r="AJ98" i="1"/>
  <c r="R99" i="5"/>
  <c r="AN98" i="1"/>
  <c r="V99" i="5"/>
  <c r="AL98" i="1"/>
  <c r="T99" i="5"/>
  <c r="C11" i="5"/>
  <c r="K7" i="1"/>
  <c r="K8" i="5" s="1"/>
  <c r="B7" i="1"/>
  <c r="J7" i="1" s="1"/>
  <c r="G12" i="1"/>
  <c r="I12" i="1"/>
  <c r="B12" i="1"/>
  <c r="K12" i="1"/>
  <c r="K13" i="5" s="1"/>
  <c r="C13" i="5"/>
  <c r="G8" i="1"/>
  <c r="I8" i="1"/>
  <c r="B8" i="1"/>
  <c r="K8" i="1"/>
  <c r="K9" i="5" s="1"/>
  <c r="C9" i="5"/>
  <c r="G26" i="6" s="1"/>
  <c r="G59" i="6" s="1"/>
  <c r="G73" i="6" s="1"/>
  <c r="C14" i="1"/>
  <c r="C15" i="3"/>
  <c r="G10" i="1"/>
  <c r="I10" i="1"/>
  <c r="B10" i="1"/>
  <c r="I6" i="1"/>
  <c r="G6" i="1"/>
  <c r="B6" i="1"/>
  <c r="G13" i="1"/>
  <c r="I13" i="1"/>
  <c r="B13" i="1"/>
  <c r="G9" i="1"/>
  <c r="I9" i="1"/>
  <c r="B9" i="1"/>
  <c r="G11" i="1"/>
  <c r="I11" i="1"/>
  <c r="B11" i="1"/>
  <c r="G7" i="1"/>
  <c r="I7" i="1"/>
  <c r="I7" i="5" l="1"/>
  <c r="Q6" i="1"/>
  <c r="Q7" i="5" s="1"/>
  <c r="G25" i="6"/>
  <c r="G58" i="6" s="1"/>
  <c r="G72" i="6" s="1"/>
  <c r="B7" i="5"/>
  <c r="J6" i="1"/>
  <c r="J7" i="5" s="1"/>
  <c r="G7" i="5"/>
  <c r="O6" i="1"/>
  <c r="O7" i="5" s="1"/>
  <c r="AO99" i="1"/>
  <c r="W100" i="5"/>
  <c r="AL99" i="1"/>
  <c r="T100" i="5"/>
  <c r="AM99" i="1"/>
  <c r="U100" i="5"/>
  <c r="AK99" i="1"/>
  <c r="S100" i="5"/>
  <c r="AN99" i="1"/>
  <c r="V100" i="5"/>
  <c r="AJ99" i="1"/>
  <c r="R100" i="5"/>
  <c r="I28" i="6"/>
  <c r="I61" i="6" s="1"/>
  <c r="I75" i="6" s="1"/>
  <c r="F25" i="6"/>
  <c r="F58" i="6" s="1"/>
  <c r="F72" i="6" s="1"/>
  <c r="H11" i="1"/>
  <c r="F11" i="1"/>
  <c r="J11" i="1"/>
  <c r="J12" i="5" s="1"/>
  <c r="B12" i="5"/>
  <c r="Q11" i="1"/>
  <c r="Q12" i="5" s="1"/>
  <c r="I12" i="5"/>
  <c r="Q10" i="1"/>
  <c r="Q11" i="5" s="1"/>
  <c r="I11" i="5"/>
  <c r="G8" i="5"/>
  <c r="O7" i="1"/>
  <c r="O8" i="5" s="1"/>
  <c r="H9" i="1"/>
  <c r="F9" i="1"/>
  <c r="B10" i="5"/>
  <c r="J9" i="1"/>
  <c r="J10" i="5" s="1"/>
  <c r="Q13" i="1"/>
  <c r="Q14" i="5" s="1"/>
  <c r="I14" i="5"/>
  <c r="C15" i="1"/>
  <c r="C16" i="3"/>
  <c r="H8" i="1"/>
  <c r="F8" i="1"/>
  <c r="B9" i="5"/>
  <c r="J8" i="1"/>
  <c r="J9" i="5" s="1"/>
  <c r="I10" i="5"/>
  <c r="Q9" i="1"/>
  <c r="Q10" i="5" s="1"/>
  <c r="O13" i="1"/>
  <c r="O14" i="5" s="1"/>
  <c r="G14" i="5"/>
  <c r="H10" i="1"/>
  <c r="F10" i="1"/>
  <c r="B11" i="5"/>
  <c r="J10" i="1"/>
  <c r="J11" i="5" s="1"/>
  <c r="G14" i="1"/>
  <c r="I14" i="1"/>
  <c r="B14" i="1"/>
  <c r="C15" i="5"/>
  <c r="K14" i="1"/>
  <c r="K15" i="5" s="1"/>
  <c r="I9" i="5"/>
  <c r="Q8" i="1"/>
  <c r="Q9" i="5" s="1"/>
  <c r="H12" i="1"/>
  <c r="F12" i="1"/>
  <c r="J12" i="1"/>
  <c r="J13" i="5" s="1"/>
  <c r="B13" i="5"/>
  <c r="O8" i="1"/>
  <c r="O9" i="5" s="1"/>
  <c r="G9" i="5"/>
  <c r="I13" i="5"/>
  <c r="Q12" i="1"/>
  <c r="Q13" i="5" s="1"/>
  <c r="H7" i="1"/>
  <c r="F7" i="1"/>
  <c r="J8" i="5"/>
  <c r="B8" i="5"/>
  <c r="G10" i="5"/>
  <c r="O9" i="1"/>
  <c r="O10" i="5" s="1"/>
  <c r="F6" i="1"/>
  <c r="H6" i="1"/>
  <c r="Q7" i="1"/>
  <c r="Q8" i="5" s="1"/>
  <c r="I8" i="5"/>
  <c r="G12" i="5"/>
  <c r="O11" i="1"/>
  <c r="O12" i="5" s="1"/>
  <c r="H13" i="1"/>
  <c r="F13" i="1"/>
  <c r="B14" i="5"/>
  <c r="J13" i="1"/>
  <c r="J14" i="5" s="1"/>
  <c r="G11" i="5"/>
  <c r="O10" i="1"/>
  <c r="O11" i="5" s="1"/>
  <c r="H27" i="6"/>
  <c r="H60" i="6" s="1"/>
  <c r="H74" i="6" s="1"/>
  <c r="C22" i="6"/>
  <c r="C55" i="6" s="1"/>
  <c r="C69" i="6" s="1"/>
  <c r="O12" i="1"/>
  <c r="O13" i="5" s="1"/>
  <c r="G13" i="5"/>
  <c r="F7" i="5" l="1"/>
  <c r="N6" i="1"/>
  <c r="N7" i="5" s="1"/>
  <c r="H7" i="5"/>
  <c r="P6" i="1"/>
  <c r="P7" i="5" s="1"/>
  <c r="AN100" i="1"/>
  <c r="V101" i="5"/>
  <c r="AL100" i="1"/>
  <c r="T101" i="5"/>
  <c r="AK100" i="1"/>
  <c r="S101" i="5"/>
  <c r="AM100" i="1"/>
  <c r="U101" i="5"/>
  <c r="AO100" i="1"/>
  <c r="W101" i="5"/>
  <c r="AJ100" i="1"/>
  <c r="R101" i="5"/>
  <c r="Q14" i="1"/>
  <c r="Q15" i="5" s="1"/>
  <c r="I15" i="5"/>
  <c r="E13" i="7" s="1"/>
  <c r="P7" i="1"/>
  <c r="P8" i="5" s="1"/>
  <c r="H8" i="5"/>
  <c r="P12" i="1"/>
  <c r="P13" i="5" s="1"/>
  <c r="H13" i="5"/>
  <c r="C13" i="7"/>
  <c r="C16" i="1"/>
  <c r="C17" i="3"/>
  <c r="F10" i="5"/>
  <c r="N9" i="1"/>
  <c r="N10" i="5" s="1"/>
  <c r="P13" i="1"/>
  <c r="P14" i="5" s="1"/>
  <c r="H14" i="5"/>
  <c r="N10" i="1"/>
  <c r="N11" i="5" s="1"/>
  <c r="F11" i="5"/>
  <c r="F9" i="5"/>
  <c r="N8" i="1"/>
  <c r="N9" i="5" s="1"/>
  <c r="F14" i="5"/>
  <c r="N13" i="1"/>
  <c r="N14" i="5" s="1"/>
  <c r="H14" i="1"/>
  <c r="F14" i="1"/>
  <c r="B15" i="5"/>
  <c r="D13" i="7" s="1"/>
  <c r="N13" i="7" s="1"/>
  <c r="J14" i="1"/>
  <c r="J15" i="5" s="1"/>
  <c r="G15" i="1"/>
  <c r="I15" i="1"/>
  <c r="B15" i="1"/>
  <c r="C16" i="5"/>
  <c r="C14" i="7" s="1"/>
  <c r="K15" i="1"/>
  <c r="K16" i="5" s="1"/>
  <c r="H10" i="5"/>
  <c r="P9" i="1"/>
  <c r="P10" i="5" s="1"/>
  <c r="N11" i="1"/>
  <c r="N12" i="5" s="1"/>
  <c r="F12" i="5"/>
  <c r="F8" i="5"/>
  <c r="N7" i="1"/>
  <c r="N8" i="5" s="1"/>
  <c r="F13" i="5"/>
  <c r="N12" i="1"/>
  <c r="N13" i="5" s="1"/>
  <c r="G15" i="5"/>
  <c r="G13" i="7" s="1"/>
  <c r="O14" i="1"/>
  <c r="O15" i="5" s="1"/>
  <c r="H11" i="5"/>
  <c r="P10" i="1"/>
  <c r="P11" i="5" s="1"/>
  <c r="P8" i="1"/>
  <c r="P9" i="5" s="1"/>
  <c r="H9" i="5"/>
  <c r="H12" i="5"/>
  <c r="P11" i="1"/>
  <c r="P12" i="5" s="1"/>
  <c r="AJ101" i="1" l="1"/>
  <c r="R102" i="5"/>
  <c r="AM101" i="1"/>
  <c r="U102" i="5"/>
  <c r="AL101" i="1"/>
  <c r="T102" i="5"/>
  <c r="AO101" i="1"/>
  <c r="W102" i="5"/>
  <c r="AK101" i="1"/>
  <c r="S102" i="5"/>
  <c r="AN101" i="1"/>
  <c r="V102" i="5"/>
  <c r="K13" i="7"/>
  <c r="M13" i="7"/>
  <c r="K14" i="7"/>
  <c r="M14" i="7"/>
  <c r="C17" i="1"/>
  <c r="C18" i="3"/>
  <c r="H15" i="1"/>
  <c r="F15" i="1"/>
  <c r="J15" i="1"/>
  <c r="J16" i="5" s="1"/>
  <c r="B16" i="5"/>
  <c r="D14" i="7" s="1"/>
  <c r="N14" i="7" s="1"/>
  <c r="G16" i="1"/>
  <c r="I16" i="1"/>
  <c r="B16" i="1"/>
  <c r="C17" i="5"/>
  <c r="E24" i="6" s="1"/>
  <c r="E57" i="6" s="1"/>
  <c r="E71" i="6" s="1"/>
  <c r="K16" i="1"/>
  <c r="K17" i="5" s="1"/>
  <c r="I16" i="5"/>
  <c r="E14" i="7" s="1"/>
  <c r="Q15" i="1"/>
  <c r="Q16" i="5" s="1"/>
  <c r="F15" i="5"/>
  <c r="H13" i="7" s="1"/>
  <c r="N14" i="1"/>
  <c r="N15" i="5" s="1"/>
  <c r="G16" i="5"/>
  <c r="G14" i="7" s="1"/>
  <c r="O15" i="1"/>
  <c r="O16" i="5" s="1"/>
  <c r="H15" i="5"/>
  <c r="F13" i="7" s="1"/>
  <c r="P14" i="1"/>
  <c r="P15" i="5" s="1"/>
  <c r="AN102" i="1" l="1"/>
  <c r="V103" i="5"/>
  <c r="AO102" i="1"/>
  <c r="W103" i="5"/>
  <c r="AL102" i="1"/>
  <c r="T103" i="5"/>
  <c r="AJ102" i="1"/>
  <c r="R103" i="5"/>
  <c r="AK102" i="1"/>
  <c r="S103" i="5"/>
  <c r="AM102" i="1"/>
  <c r="U103" i="5"/>
  <c r="I17" i="5"/>
  <c r="E15" i="7" s="1"/>
  <c r="Q16" i="1"/>
  <c r="Q17" i="5" s="1"/>
  <c r="F16" i="5"/>
  <c r="H14" i="7" s="1"/>
  <c r="N15" i="1"/>
  <c r="N16" i="5" s="1"/>
  <c r="H16" i="5"/>
  <c r="F14" i="7" s="1"/>
  <c r="P15" i="1"/>
  <c r="P16" i="5" s="1"/>
  <c r="C18" i="1"/>
  <c r="C19" i="3"/>
  <c r="G17" i="5"/>
  <c r="G15" i="7" s="1"/>
  <c r="O16" i="1"/>
  <c r="O17" i="5" s="1"/>
  <c r="C15" i="7"/>
  <c r="D23" i="6"/>
  <c r="D56" i="6" s="1"/>
  <c r="D70" i="6" s="1"/>
  <c r="H16" i="1"/>
  <c r="F16" i="1"/>
  <c r="B17" i="5"/>
  <c r="D15" i="7" s="1"/>
  <c r="N15" i="7" s="1"/>
  <c r="J16" i="1"/>
  <c r="J17" i="5" s="1"/>
  <c r="G17" i="1"/>
  <c r="I17" i="1"/>
  <c r="B17" i="1"/>
  <c r="C18" i="5"/>
  <c r="I27" i="6" s="1"/>
  <c r="I60" i="6" s="1"/>
  <c r="I74" i="6" s="1"/>
  <c r="K17" i="1"/>
  <c r="K18" i="5" s="1"/>
  <c r="AM103" i="1" l="1"/>
  <c r="U104" i="5"/>
  <c r="AJ103" i="1"/>
  <c r="R104" i="5"/>
  <c r="AO103" i="1"/>
  <c r="W104" i="5"/>
  <c r="AK103" i="1"/>
  <c r="S104" i="5"/>
  <c r="AL103" i="1"/>
  <c r="T104" i="5"/>
  <c r="AN103" i="1"/>
  <c r="V104" i="5"/>
  <c r="M15" i="7"/>
  <c r="K15" i="7"/>
  <c r="C16" i="7"/>
  <c r="H26" i="6"/>
  <c r="H59" i="6" s="1"/>
  <c r="H73" i="6" s="1"/>
  <c r="C19" i="1"/>
  <c r="C20" i="3"/>
  <c r="F17" i="5"/>
  <c r="H15" i="7" s="1"/>
  <c r="N16" i="1"/>
  <c r="N17" i="5" s="1"/>
  <c r="G18" i="1"/>
  <c r="I18" i="1"/>
  <c r="B18" i="1"/>
  <c r="K18" i="1"/>
  <c r="K19" i="5" s="1"/>
  <c r="C19" i="5"/>
  <c r="C17" i="7" s="1"/>
  <c r="H17" i="1"/>
  <c r="F17" i="1"/>
  <c r="B18" i="5"/>
  <c r="D16" i="7" s="1"/>
  <c r="N16" i="7" s="1"/>
  <c r="J17" i="1"/>
  <c r="J18" i="5" s="1"/>
  <c r="I18" i="5"/>
  <c r="E16" i="7" s="1"/>
  <c r="Q17" i="1"/>
  <c r="Q18" i="5" s="1"/>
  <c r="G18" i="5"/>
  <c r="G16" i="7" s="1"/>
  <c r="O17" i="1"/>
  <c r="O18" i="5" s="1"/>
  <c r="H17" i="5"/>
  <c r="F15" i="7" s="1"/>
  <c r="P16" i="1"/>
  <c r="P17" i="5" s="1"/>
  <c r="AN104" i="1" l="1"/>
  <c r="V105" i="5"/>
  <c r="AK104" i="1"/>
  <c r="S105" i="5"/>
  <c r="AO104" i="1"/>
  <c r="W105" i="5"/>
  <c r="AM104" i="1"/>
  <c r="U105" i="5"/>
  <c r="AL104" i="1"/>
  <c r="T105" i="5"/>
  <c r="AJ104" i="1"/>
  <c r="R105" i="5"/>
  <c r="K16" i="7"/>
  <c r="M16" i="7"/>
  <c r="K17" i="7"/>
  <c r="M17" i="7"/>
  <c r="H18" i="1"/>
  <c r="F18" i="1"/>
  <c r="B19" i="5"/>
  <c r="D17" i="7" s="1"/>
  <c r="N17" i="7" s="1"/>
  <c r="J18" i="1"/>
  <c r="J19" i="5" s="1"/>
  <c r="H18" i="5"/>
  <c r="F16" i="7" s="1"/>
  <c r="P17" i="1"/>
  <c r="P18" i="5" s="1"/>
  <c r="I19" i="5"/>
  <c r="E17" i="7" s="1"/>
  <c r="Q18" i="1"/>
  <c r="Q19" i="5" s="1"/>
  <c r="C20" i="1"/>
  <c r="C21" i="3"/>
  <c r="C22" i="3" s="1"/>
  <c r="F18" i="5"/>
  <c r="H16" i="7" s="1"/>
  <c r="N17" i="1"/>
  <c r="N18" i="5" s="1"/>
  <c r="G19" i="5"/>
  <c r="G17" i="7" s="1"/>
  <c r="O18" i="1"/>
  <c r="O19" i="5" s="1"/>
  <c r="G19" i="1"/>
  <c r="I19" i="1"/>
  <c r="B19" i="1"/>
  <c r="C20" i="5"/>
  <c r="F24" i="6" s="1"/>
  <c r="F57" i="6" s="1"/>
  <c r="F71" i="6" s="1"/>
  <c r="K19" i="1"/>
  <c r="K20" i="5" s="1"/>
  <c r="AL105" i="1" l="1"/>
  <c r="T106" i="5"/>
  <c r="AJ105" i="1"/>
  <c r="R106" i="5"/>
  <c r="AM105" i="1"/>
  <c r="U106" i="5"/>
  <c r="AK105" i="1"/>
  <c r="S106" i="5"/>
  <c r="AO105" i="1"/>
  <c r="W106" i="5"/>
  <c r="AN105" i="1"/>
  <c r="V106" i="5"/>
  <c r="H25" i="6"/>
  <c r="H58" i="6" s="1"/>
  <c r="H72" i="6" s="1"/>
  <c r="I26" i="6"/>
  <c r="I59" i="6" s="1"/>
  <c r="I73" i="6" s="1"/>
  <c r="I20" i="5"/>
  <c r="E18" i="7" s="1"/>
  <c r="Q19" i="1"/>
  <c r="Q20" i="5" s="1"/>
  <c r="G20" i="5"/>
  <c r="G18" i="7" s="1"/>
  <c r="O19" i="1"/>
  <c r="O20" i="5" s="1"/>
  <c r="F19" i="5"/>
  <c r="H17" i="7" s="1"/>
  <c r="N18" i="1"/>
  <c r="N19" i="5" s="1"/>
  <c r="C18" i="7"/>
  <c r="C21" i="1"/>
  <c r="H19" i="1"/>
  <c r="F19" i="1"/>
  <c r="B20" i="5"/>
  <c r="D18" i="7" s="1"/>
  <c r="N18" i="7" s="1"/>
  <c r="J19" i="1"/>
  <c r="J20" i="5" s="1"/>
  <c r="G20" i="1"/>
  <c r="I20" i="1"/>
  <c r="B20" i="1"/>
  <c r="C21" i="5"/>
  <c r="C19" i="7" s="1"/>
  <c r="K20" i="1"/>
  <c r="K21" i="5" s="1"/>
  <c r="H19" i="5"/>
  <c r="F17" i="7" s="1"/>
  <c r="P18" i="1"/>
  <c r="P19" i="5" s="1"/>
  <c r="AN106" i="1" l="1"/>
  <c r="V107" i="5"/>
  <c r="AL106" i="1"/>
  <c r="T107" i="5"/>
  <c r="AM106" i="1"/>
  <c r="U107" i="5"/>
  <c r="AO106" i="1"/>
  <c r="W107" i="5"/>
  <c r="AK106" i="1"/>
  <c r="S107" i="5"/>
  <c r="AJ106" i="1"/>
  <c r="R107" i="5"/>
  <c r="M19" i="7"/>
  <c r="K19" i="7"/>
  <c r="K18" i="7"/>
  <c r="M18" i="7"/>
  <c r="G21" i="5"/>
  <c r="G19" i="7" s="1"/>
  <c r="O20" i="1"/>
  <c r="O21" i="5" s="1"/>
  <c r="H20" i="5"/>
  <c r="F18" i="7" s="1"/>
  <c r="P19" i="1"/>
  <c r="P20" i="5" s="1"/>
  <c r="C22" i="1"/>
  <c r="C23" i="3"/>
  <c r="G21" i="1"/>
  <c r="I21" i="1"/>
  <c r="B21" i="1"/>
  <c r="C22" i="5"/>
  <c r="G24" i="6" s="1"/>
  <c r="G57" i="6" s="1"/>
  <c r="G71" i="6" s="1"/>
  <c r="K21" i="1"/>
  <c r="K22" i="5" s="1"/>
  <c r="H20" i="1"/>
  <c r="F20" i="1"/>
  <c r="B21" i="5"/>
  <c r="D19" i="7" s="1"/>
  <c r="N19" i="7" s="1"/>
  <c r="J20" i="1"/>
  <c r="J21" i="5" s="1"/>
  <c r="I21" i="5"/>
  <c r="E19" i="7" s="1"/>
  <c r="Q20" i="1"/>
  <c r="Q21" i="5" s="1"/>
  <c r="F20" i="5"/>
  <c r="H18" i="7" s="1"/>
  <c r="N19" i="1"/>
  <c r="N20" i="5" s="1"/>
  <c r="AJ107" i="1" l="1"/>
  <c r="R108" i="5"/>
  <c r="AO107" i="1"/>
  <c r="W108" i="5"/>
  <c r="AM107" i="1"/>
  <c r="U108" i="5"/>
  <c r="AN107" i="1"/>
  <c r="V108" i="5"/>
  <c r="AK107" i="1"/>
  <c r="S108" i="5"/>
  <c r="AL107" i="1"/>
  <c r="T108" i="5"/>
  <c r="H21" i="5"/>
  <c r="F19" i="7" s="1"/>
  <c r="P20" i="1"/>
  <c r="P21" i="5" s="1"/>
  <c r="I22" i="5"/>
  <c r="E20" i="7" s="1"/>
  <c r="Q21" i="1"/>
  <c r="Q22" i="5" s="1"/>
  <c r="C23" i="1"/>
  <c r="C24" i="3"/>
  <c r="G22" i="5"/>
  <c r="G20" i="7" s="1"/>
  <c r="O21" i="1"/>
  <c r="O22" i="5" s="1"/>
  <c r="C20" i="7"/>
  <c r="F21" i="5"/>
  <c r="H19" i="7" s="1"/>
  <c r="N20" i="1"/>
  <c r="N21" i="5" s="1"/>
  <c r="H21" i="1"/>
  <c r="F21" i="1"/>
  <c r="J21" i="1"/>
  <c r="J22" i="5" s="1"/>
  <c r="B22" i="5"/>
  <c r="D20" i="7" s="1"/>
  <c r="N20" i="7" s="1"/>
  <c r="G22" i="1"/>
  <c r="I22" i="1"/>
  <c r="B22" i="1"/>
  <c r="C23" i="5"/>
  <c r="E23" i="6" s="1"/>
  <c r="E56" i="6" s="1"/>
  <c r="E70" i="6" s="1"/>
  <c r="K22" i="1"/>
  <c r="K23" i="5" s="1"/>
  <c r="I25" i="6" l="1"/>
  <c r="I58" i="6" s="1"/>
  <c r="I72" i="6" s="1"/>
  <c r="AL108" i="1"/>
  <c r="T109" i="5"/>
  <c r="AN108" i="1"/>
  <c r="V109" i="5"/>
  <c r="AO108" i="1"/>
  <c r="W109" i="5"/>
  <c r="AK108" i="1"/>
  <c r="S109" i="5"/>
  <c r="AM108" i="1"/>
  <c r="U109" i="5"/>
  <c r="AJ108" i="1"/>
  <c r="R109" i="5"/>
  <c r="K20" i="7"/>
  <c r="M20" i="7"/>
  <c r="C21" i="7"/>
  <c r="D22" i="6"/>
  <c r="D55" i="6" s="1"/>
  <c r="D69" i="6" s="1"/>
  <c r="H22" i="1"/>
  <c r="F22" i="1"/>
  <c r="B23" i="5"/>
  <c r="D21" i="7" s="1"/>
  <c r="N21" i="7" s="1"/>
  <c r="J22" i="1"/>
  <c r="J23" i="5" s="1"/>
  <c r="C24" i="1"/>
  <c r="C25" i="3"/>
  <c r="I23" i="5"/>
  <c r="E21" i="7" s="1"/>
  <c r="Q22" i="1"/>
  <c r="Q23" i="5" s="1"/>
  <c r="F22" i="5"/>
  <c r="H20" i="7" s="1"/>
  <c r="N21" i="1"/>
  <c r="N22" i="5" s="1"/>
  <c r="G23" i="5"/>
  <c r="G21" i="7" s="1"/>
  <c r="O22" i="1"/>
  <c r="O23" i="5" s="1"/>
  <c r="H22" i="5"/>
  <c r="F20" i="7" s="1"/>
  <c r="P21" i="1"/>
  <c r="P22" i="5" s="1"/>
  <c r="G23" i="1"/>
  <c r="I23" i="1"/>
  <c r="B23" i="1"/>
  <c r="C24" i="5"/>
  <c r="C22" i="7" s="1"/>
  <c r="K23" i="1"/>
  <c r="K24" i="5" s="1"/>
  <c r="AJ109" i="1" l="1"/>
  <c r="R110" i="5"/>
  <c r="AK109" i="1"/>
  <c r="S110" i="5"/>
  <c r="AO109" i="1"/>
  <c r="W110" i="5"/>
  <c r="AL109" i="1"/>
  <c r="T110" i="5"/>
  <c r="AM109" i="1"/>
  <c r="U110" i="5"/>
  <c r="AN109" i="1"/>
  <c r="V110" i="5"/>
  <c r="K21" i="7"/>
  <c r="M21" i="7"/>
  <c r="K22" i="7"/>
  <c r="M22" i="7"/>
  <c r="H23" i="1"/>
  <c r="F23" i="1"/>
  <c r="B24" i="5"/>
  <c r="D22" i="7" s="1"/>
  <c r="N22" i="7" s="1"/>
  <c r="J23" i="1"/>
  <c r="J24" i="5" s="1"/>
  <c r="G24" i="1"/>
  <c r="I24" i="1"/>
  <c r="B24" i="1"/>
  <c r="C25" i="5"/>
  <c r="K24" i="1"/>
  <c r="K25" i="5" s="1"/>
  <c r="H23" i="5"/>
  <c r="F21" i="7" s="1"/>
  <c r="P22" i="1"/>
  <c r="P23" i="5" s="1"/>
  <c r="I24" i="5"/>
  <c r="E22" i="7" s="1"/>
  <c r="Q23" i="1"/>
  <c r="Q24" i="5" s="1"/>
  <c r="G24" i="5"/>
  <c r="G22" i="7" s="1"/>
  <c r="O23" i="1"/>
  <c r="O24" i="5" s="1"/>
  <c r="C25" i="1"/>
  <c r="C26" i="3"/>
  <c r="F23" i="5"/>
  <c r="H21" i="7" s="1"/>
  <c r="N22" i="1"/>
  <c r="N23" i="5" s="1"/>
  <c r="AN110" i="1" l="1"/>
  <c r="V111" i="5"/>
  <c r="AL110" i="1"/>
  <c r="T111" i="5"/>
  <c r="AK110" i="1"/>
  <c r="S111" i="5"/>
  <c r="AM110" i="1"/>
  <c r="U111" i="5"/>
  <c r="AO110" i="1"/>
  <c r="W111" i="5"/>
  <c r="AJ110" i="1"/>
  <c r="R111" i="5"/>
  <c r="I25" i="5"/>
  <c r="E23" i="7" s="1"/>
  <c r="Q24" i="1"/>
  <c r="Q25" i="5" s="1"/>
  <c r="F24" i="5"/>
  <c r="H22" i="7" s="1"/>
  <c r="N23" i="1"/>
  <c r="N24" i="5" s="1"/>
  <c r="G25" i="1"/>
  <c r="I25" i="1"/>
  <c r="B25" i="1"/>
  <c r="C26" i="5"/>
  <c r="F23" i="6" s="1"/>
  <c r="F56" i="6" s="1"/>
  <c r="F70" i="6" s="1"/>
  <c r="K25" i="1"/>
  <c r="K26" i="5" s="1"/>
  <c r="C23" i="7"/>
  <c r="H24" i="1"/>
  <c r="F24" i="1"/>
  <c r="B25" i="5"/>
  <c r="D23" i="7" s="1"/>
  <c r="N23" i="7" s="1"/>
  <c r="J24" i="1"/>
  <c r="J25" i="5" s="1"/>
  <c r="C26" i="1"/>
  <c r="C27" i="3"/>
  <c r="G25" i="5"/>
  <c r="G23" i="7" s="1"/>
  <c r="O24" i="1"/>
  <c r="O25" i="5" s="1"/>
  <c r="H24" i="5"/>
  <c r="F22" i="7" s="1"/>
  <c r="P23" i="1"/>
  <c r="P24" i="5" s="1"/>
  <c r="AJ111" i="1" l="1"/>
  <c r="R112" i="5"/>
  <c r="AM111" i="1"/>
  <c r="U112" i="5"/>
  <c r="AK111" i="1"/>
  <c r="S112" i="5"/>
  <c r="AN111" i="1"/>
  <c r="V112" i="5"/>
  <c r="AO111" i="1"/>
  <c r="W112" i="5"/>
  <c r="AL111" i="1"/>
  <c r="T112" i="5"/>
  <c r="M23" i="7"/>
  <c r="K23" i="7"/>
  <c r="I26" i="5"/>
  <c r="E24" i="7" s="1"/>
  <c r="Q25" i="1"/>
  <c r="Q26" i="5" s="1"/>
  <c r="C27" i="1"/>
  <c r="C28" i="3"/>
  <c r="F25" i="5"/>
  <c r="H23" i="7" s="1"/>
  <c r="N24" i="1"/>
  <c r="N25" i="5" s="1"/>
  <c r="G26" i="5"/>
  <c r="G24" i="7" s="1"/>
  <c r="O25" i="1"/>
  <c r="O26" i="5" s="1"/>
  <c r="G26" i="1"/>
  <c r="I26" i="1"/>
  <c r="B26" i="1"/>
  <c r="C27" i="5"/>
  <c r="H24" i="6" s="1"/>
  <c r="H57" i="6" s="1"/>
  <c r="H71" i="6" s="1"/>
  <c r="K26" i="1"/>
  <c r="K27" i="5" s="1"/>
  <c r="H25" i="5"/>
  <c r="F23" i="7" s="1"/>
  <c r="P24" i="1"/>
  <c r="P25" i="5" s="1"/>
  <c r="C24" i="7"/>
  <c r="E22" i="6"/>
  <c r="E55" i="6" s="1"/>
  <c r="E69" i="6" s="1"/>
  <c r="H25" i="1"/>
  <c r="F25" i="1"/>
  <c r="B26" i="5"/>
  <c r="D24" i="7" s="1"/>
  <c r="N24" i="7" s="1"/>
  <c r="J25" i="1"/>
  <c r="J26" i="5" s="1"/>
  <c r="AL112" i="1" l="1"/>
  <c r="T113" i="5"/>
  <c r="AN112" i="1"/>
  <c r="V113" i="5"/>
  <c r="AM112" i="1"/>
  <c r="U113" i="5"/>
  <c r="AK112" i="1"/>
  <c r="S113" i="5"/>
  <c r="AO112" i="1"/>
  <c r="W113" i="5"/>
  <c r="AJ112" i="1"/>
  <c r="R113" i="5"/>
  <c r="K24" i="7"/>
  <c r="M24" i="7"/>
  <c r="C25" i="7"/>
  <c r="C28" i="1"/>
  <c r="C29" i="3"/>
  <c r="F26" i="5"/>
  <c r="H24" i="7" s="1"/>
  <c r="N25" i="1"/>
  <c r="N26" i="5" s="1"/>
  <c r="H26" i="1"/>
  <c r="F26" i="1"/>
  <c r="B27" i="5"/>
  <c r="D25" i="7" s="1"/>
  <c r="N25" i="7" s="1"/>
  <c r="J26" i="1"/>
  <c r="J27" i="5" s="1"/>
  <c r="G27" i="1"/>
  <c r="I27" i="1"/>
  <c r="B27" i="1"/>
  <c r="C28" i="5"/>
  <c r="G23" i="6" s="1"/>
  <c r="G56" i="6" s="1"/>
  <c r="K27" i="1"/>
  <c r="K28" i="5" s="1"/>
  <c r="H26" i="5"/>
  <c r="F24" i="7" s="1"/>
  <c r="P25" i="1"/>
  <c r="P26" i="5" s="1"/>
  <c r="I27" i="5"/>
  <c r="E25" i="7" s="1"/>
  <c r="Q26" i="1"/>
  <c r="Q27" i="5" s="1"/>
  <c r="G27" i="5"/>
  <c r="G25" i="7" s="1"/>
  <c r="O26" i="1"/>
  <c r="O27" i="5" s="1"/>
  <c r="AJ113" i="1" l="1"/>
  <c r="R114" i="5"/>
  <c r="AO113" i="1"/>
  <c r="W114" i="5"/>
  <c r="AN113" i="1"/>
  <c r="V114" i="5"/>
  <c r="AK113" i="1"/>
  <c r="S114" i="5"/>
  <c r="AM113" i="1"/>
  <c r="U114" i="5"/>
  <c r="AL113" i="1"/>
  <c r="T114" i="5"/>
  <c r="K25" i="7"/>
  <c r="M25" i="7"/>
  <c r="C26" i="7"/>
  <c r="F22" i="6"/>
  <c r="F55" i="6" s="1"/>
  <c r="F69" i="6" s="1"/>
  <c r="H27" i="1"/>
  <c r="F27" i="1"/>
  <c r="B28" i="5"/>
  <c r="D26" i="7" s="1"/>
  <c r="N26" i="7" s="1"/>
  <c r="J27" i="1"/>
  <c r="J28" i="5" s="1"/>
  <c r="I28" i="5"/>
  <c r="E26" i="7" s="1"/>
  <c r="Q27" i="1"/>
  <c r="Q28" i="5" s="1"/>
  <c r="F27" i="5"/>
  <c r="H25" i="7" s="1"/>
  <c r="N26" i="1"/>
  <c r="N27" i="5" s="1"/>
  <c r="C29" i="1"/>
  <c r="C30" i="3"/>
  <c r="G28" i="5"/>
  <c r="G26" i="7" s="1"/>
  <c r="O27" i="1"/>
  <c r="O28" i="5" s="1"/>
  <c r="H27" i="5"/>
  <c r="F25" i="7" s="1"/>
  <c r="P26" i="1"/>
  <c r="P27" i="5" s="1"/>
  <c r="G28" i="1"/>
  <c r="I28" i="1"/>
  <c r="B28" i="1"/>
  <c r="C29" i="5"/>
  <c r="C27" i="7" s="1"/>
  <c r="K28" i="1"/>
  <c r="K29" i="5" s="1"/>
  <c r="AL114" i="1" l="1"/>
  <c r="T115" i="5"/>
  <c r="AK114" i="1"/>
  <c r="S115" i="5"/>
  <c r="AN114" i="1"/>
  <c r="V115" i="5"/>
  <c r="AJ114" i="1"/>
  <c r="R115" i="5"/>
  <c r="AM114" i="1"/>
  <c r="U115" i="5"/>
  <c r="AO114" i="1"/>
  <c r="W115" i="5"/>
  <c r="K26" i="7"/>
  <c r="M26" i="7"/>
  <c r="M27" i="7"/>
  <c r="K27" i="7"/>
  <c r="I29" i="5"/>
  <c r="E27" i="7" s="1"/>
  <c r="Q28" i="1"/>
  <c r="Q29" i="5" s="1"/>
  <c r="G29" i="5"/>
  <c r="G27" i="7" s="1"/>
  <c r="O28" i="1"/>
  <c r="O29" i="5" s="1"/>
  <c r="C30" i="1"/>
  <c r="C31" i="3"/>
  <c r="F28" i="5"/>
  <c r="H26" i="7" s="1"/>
  <c r="N27" i="1"/>
  <c r="N28" i="5" s="1"/>
  <c r="H28" i="1"/>
  <c r="F28" i="1"/>
  <c r="B29" i="5"/>
  <c r="D27" i="7" s="1"/>
  <c r="N27" i="7" s="1"/>
  <c r="J28" i="1"/>
  <c r="J29" i="5" s="1"/>
  <c r="G29" i="1"/>
  <c r="I29" i="1"/>
  <c r="B29" i="1"/>
  <c r="C30" i="5"/>
  <c r="C28" i="7" s="1"/>
  <c r="K29" i="1"/>
  <c r="K30" i="5" s="1"/>
  <c r="H28" i="5"/>
  <c r="F26" i="7" s="1"/>
  <c r="P27" i="1"/>
  <c r="P28" i="5" s="1"/>
  <c r="AO115" i="1" l="1"/>
  <c r="W116" i="5"/>
  <c r="AJ115" i="1"/>
  <c r="R116" i="5"/>
  <c r="AK115" i="1"/>
  <c r="S116" i="5"/>
  <c r="AM115" i="1"/>
  <c r="U116" i="5"/>
  <c r="AN115" i="1"/>
  <c r="V116" i="5"/>
  <c r="AL115" i="1"/>
  <c r="T116" i="5"/>
  <c r="K28" i="7"/>
  <c r="M28" i="7"/>
  <c r="F29" i="5"/>
  <c r="H27" i="7" s="1"/>
  <c r="N28" i="1"/>
  <c r="N29" i="5" s="1"/>
  <c r="H29" i="1"/>
  <c r="F29" i="1"/>
  <c r="B30" i="5"/>
  <c r="D28" i="7" s="1"/>
  <c r="N28" i="7" s="1"/>
  <c r="J29" i="1"/>
  <c r="J30" i="5" s="1"/>
  <c r="I30" i="5"/>
  <c r="E28" i="7" s="1"/>
  <c r="Q29" i="1"/>
  <c r="Q30" i="5" s="1"/>
  <c r="C31" i="1"/>
  <c r="C32" i="3"/>
  <c r="G30" i="5"/>
  <c r="G28" i="7" s="1"/>
  <c r="O29" i="1"/>
  <c r="O30" i="5" s="1"/>
  <c r="H29" i="5"/>
  <c r="F27" i="7" s="1"/>
  <c r="P28" i="1"/>
  <c r="P29" i="5" s="1"/>
  <c r="G30" i="1"/>
  <c r="I30" i="1"/>
  <c r="B30" i="1"/>
  <c r="C31" i="5"/>
  <c r="C29" i="7" s="1"/>
  <c r="K30" i="1"/>
  <c r="K31" i="5" s="1"/>
  <c r="AL116" i="1" l="1"/>
  <c r="T117" i="5"/>
  <c r="AM116" i="1"/>
  <c r="U117" i="5"/>
  <c r="AK116" i="1"/>
  <c r="S117" i="5"/>
  <c r="AO116" i="1"/>
  <c r="W117" i="5"/>
  <c r="AN116" i="1"/>
  <c r="V117" i="5"/>
  <c r="AJ116" i="1"/>
  <c r="R117" i="5"/>
  <c r="K29" i="7"/>
  <c r="M29" i="7"/>
  <c r="H30" i="1"/>
  <c r="F30" i="1"/>
  <c r="B31" i="5"/>
  <c r="D29" i="7" s="1"/>
  <c r="N29" i="7" s="1"/>
  <c r="J30" i="1"/>
  <c r="J31" i="5" s="1"/>
  <c r="I31" i="5"/>
  <c r="E29" i="7" s="1"/>
  <c r="Q30" i="1"/>
  <c r="Q31" i="5" s="1"/>
  <c r="F30" i="5"/>
  <c r="H28" i="7" s="1"/>
  <c r="N29" i="1"/>
  <c r="N30" i="5" s="1"/>
  <c r="H30" i="5"/>
  <c r="F28" i="7" s="1"/>
  <c r="P29" i="1"/>
  <c r="P30" i="5" s="1"/>
  <c r="C32" i="1"/>
  <c r="C33" i="3"/>
  <c r="G31" i="5"/>
  <c r="G29" i="7" s="1"/>
  <c r="O30" i="1"/>
  <c r="O31" i="5" s="1"/>
  <c r="G31" i="1"/>
  <c r="I31" i="1"/>
  <c r="B31" i="1"/>
  <c r="C32" i="5"/>
  <c r="C30" i="7" s="1"/>
  <c r="K31" i="1"/>
  <c r="K32" i="5" s="1"/>
  <c r="AJ117" i="1" l="1"/>
  <c r="R118" i="5"/>
  <c r="AO117" i="1"/>
  <c r="W118" i="5"/>
  <c r="AM117" i="1"/>
  <c r="U118" i="5"/>
  <c r="AN117" i="1"/>
  <c r="V118" i="5"/>
  <c r="AK117" i="1"/>
  <c r="S118" i="5"/>
  <c r="AL117" i="1"/>
  <c r="T118" i="5"/>
  <c r="K30" i="7"/>
  <c r="M30" i="7"/>
  <c r="I32" i="5"/>
  <c r="E30" i="7" s="1"/>
  <c r="Q31" i="1"/>
  <c r="Q32" i="5" s="1"/>
  <c r="C33" i="1"/>
  <c r="C34" i="3"/>
  <c r="G32" i="1"/>
  <c r="I32" i="1"/>
  <c r="B32" i="1"/>
  <c r="C33" i="5"/>
  <c r="I24" i="6" s="1"/>
  <c r="I57" i="6" s="1"/>
  <c r="I71" i="6" s="1"/>
  <c r="K32" i="1"/>
  <c r="K33" i="5" s="1"/>
  <c r="F31" i="5"/>
  <c r="H29" i="7" s="1"/>
  <c r="N30" i="1"/>
  <c r="N31" i="5" s="1"/>
  <c r="G32" i="5"/>
  <c r="G30" i="7" s="1"/>
  <c r="O31" i="1"/>
  <c r="O32" i="5" s="1"/>
  <c r="H31" i="1"/>
  <c r="F31" i="1"/>
  <c r="B32" i="5"/>
  <c r="D30" i="7" s="1"/>
  <c r="N30" i="7" s="1"/>
  <c r="J31" i="1"/>
  <c r="J32" i="5" s="1"/>
  <c r="H31" i="5"/>
  <c r="F29" i="7" s="1"/>
  <c r="P30" i="1"/>
  <c r="P31" i="5" s="1"/>
  <c r="AL118" i="1" l="1"/>
  <c r="T119" i="5"/>
  <c r="AN118" i="1"/>
  <c r="V119" i="5"/>
  <c r="AM118" i="1"/>
  <c r="U119" i="5"/>
  <c r="AJ118" i="1"/>
  <c r="R119" i="5"/>
  <c r="AK118" i="1"/>
  <c r="S119" i="5"/>
  <c r="AO118" i="1"/>
  <c r="W119" i="5"/>
  <c r="C31" i="7"/>
  <c r="G22" i="6"/>
  <c r="G55" i="6" s="1"/>
  <c r="H23" i="6"/>
  <c r="H56" i="6" s="1"/>
  <c r="C34" i="1"/>
  <c r="C35" i="3"/>
  <c r="H32" i="1"/>
  <c r="F32" i="1"/>
  <c r="B33" i="5"/>
  <c r="D31" i="7" s="1"/>
  <c r="N31" i="7" s="1"/>
  <c r="J32" i="1"/>
  <c r="J33" i="5" s="1"/>
  <c r="G33" i="1"/>
  <c r="I33" i="1"/>
  <c r="B33" i="1"/>
  <c r="C34" i="5"/>
  <c r="C32" i="7" s="1"/>
  <c r="K33" i="1"/>
  <c r="K34" i="5" s="1"/>
  <c r="F32" i="5"/>
  <c r="H30" i="7" s="1"/>
  <c r="N31" i="1"/>
  <c r="N32" i="5" s="1"/>
  <c r="I33" i="5"/>
  <c r="E31" i="7" s="1"/>
  <c r="Q32" i="1"/>
  <c r="Q33" i="5" s="1"/>
  <c r="H32" i="5"/>
  <c r="F30" i="7" s="1"/>
  <c r="P31" i="1"/>
  <c r="P32" i="5" s="1"/>
  <c r="G33" i="5"/>
  <c r="G31" i="7" s="1"/>
  <c r="O32" i="1"/>
  <c r="O33" i="5" s="1"/>
  <c r="AO119" i="1" l="1"/>
  <c r="W120" i="5"/>
  <c r="AJ119" i="1"/>
  <c r="R120" i="5"/>
  <c r="AN119" i="1"/>
  <c r="V120" i="5"/>
  <c r="AK119" i="1"/>
  <c r="S120" i="5"/>
  <c r="AM119" i="1"/>
  <c r="U120" i="5"/>
  <c r="AL119" i="1"/>
  <c r="T120" i="5"/>
  <c r="K32" i="7"/>
  <c r="M32" i="7"/>
  <c r="M31" i="7"/>
  <c r="K31" i="7"/>
  <c r="I34" i="5"/>
  <c r="E32" i="7" s="1"/>
  <c r="Q33" i="1"/>
  <c r="Q34" i="5" s="1"/>
  <c r="H33" i="1"/>
  <c r="F33" i="1"/>
  <c r="B34" i="5"/>
  <c r="D32" i="7" s="1"/>
  <c r="N32" i="7" s="1"/>
  <c r="J33" i="1"/>
  <c r="J34" i="5" s="1"/>
  <c r="G34" i="1"/>
  <c r="I34" i="1"/>
  <c r="B34" i="1"/>
  <c r="C35" i="5"/>
  <c r="K34" i="1"/>
  <c r="K35" i="5" s="1"/>
  <c r="H33" i="5"/>
  <c r="F31" i="7" s="1"/>
  <c r="P32" i="1"/>
  <c r="P33" i="5" s="1"/>
  <c r="F33" i="5"/>
  <c r="H31" i="7" s="1"/>
  <c r="N32" i="1"/>
  <c r="N33" i="5" s="1"/>
  <c r="G34" i="5"/>
  <c r="G32" i="7" s="1"/>
  <c r="O33" i="1"/>
  <c r="O34" i="5" s="1"/>
  <c r="C35" i="1"/>
  <c r="C36" i="3"/>
  <c r="AL120" i="1" l="1"/>
  <c r="T121" i="5"/>
  <c r="AK120" i="1"/>
  <c r="S121" i="5"/>
  <c r="AN120" i="1"/>
  <c r="V121" i="5"/>
  <c r="AO120" i="1"/>
  <c r="W121" i="5"/>
  <c r="AM120" i="1"/>
  <c r="U121" i="5"/>
  <c r="AJ120" i="1"/>
  <c r="R121" i="5"/>
  <c r="G35" i="1"/>
  <c r="I35" i="1"/>
  <c r="B35" i="1"/>
  <c r="C36" i="5"/>
  <c r="C34" i="7" s="1"/>
  <c r="K35" i="1"/>
  <c r="K36" i="5" s="1"/>
  <c r="I35" i="5"/>
  <c r="E33" i="7" s="1"/>
  <c r="Q34" i="1"/>
  <c r="Q35" i="5" s="1"/>
  <c r="F34" i="5"/>
  <c r="H32" i="7" s="1"/>
  <c r="N33" i="1"/>
  <c r="N34" i="5" s="1"/>
  <c r="C36" i="1"/>
  <c r="C37" i="3"/>
  <c r="G35" i="5"/>
  <c r="G33" i="7" s="1"/>
  <c r="O34" i="1"/>
  <c r="O35" i="5" s="1"/>
  <c r="H34" i="5"/>
  <c r="F32" i="7" s="1"/>
  <c r="P33" i="1"/>
  <c r="P34" i="5" s="1"/>
  <c r="C33" i="7"/>
  <c r="H34" i="1"/>
  <c r="F34" i="1"/>
  <c r="B35" i="5"/>
  <c r="D33" i="7" s="1"/>
  <c r="N33" i="7" s="1"/>
  <c r="J34" i="1"/>
  <c r="J35" i="5" s="1"/>
  <c r="AJ121" i="1" l="1"/>
  <c r="R122" i="5"/>
  <c r="AO121" i="1"/>
  <c r="W122" i="5"/>
  <c r="AK121" i="1"/>
  <c r="S122" i="5"/>
  <c r="AM121" i="1"/>
  <c r="U122" i="5"/>
  <c r="AN121" i="1"/>
  <c r="V122" i="5"/>
  <c r="AL121" i="1"/>
  <c r="T122" i="5"/>
  <c r="K34" i="7"/>
  <c r="M34" i="7"/>
  <c r="K33" i="7"/>
  <c r="M33" i="7"/>
  <c r="H35" i="1"/>
  <c r="F35" i="1"/>
  <c r="B36" i="5"/>
  <c r="D34" i="7" s="1"/>
  <c r="N34" i="7" s="1"/>
  <c r="J35" i="1"/>
  <c r="J36" i="5" s="1"/>
  <c r="F35" i="5"/>
  <c r="H33" i="7" s="1"/>
  <c r="N34" i="1"/>
  <c r="N35" i="5" s="1"/>
  <c r="C37" i="1"/>
  <c r="C38" i="3"/>
  <c r="H35" i="5"/>
  <c r="F33" i="7" s="1"/>
  <c r="P34" i="1"/>
  <c r="P35" i="5" s="1"/>
  <c r="G36" i="1"/>
  <c r="I36" i="1"/>
  <c r="B36" i="1"/>
  <c r="C37" i="5"/>
  <c r="C35" i="7" s="1"/>
  <c r="K36" i="1"/>
  <c r="K37" i="5" s="1"/>
  <c r="I36" i="5"/>
  <c r="E34" i="7" s="1"/>
  <c r="Q35" i="1"/>
  <c r="Q36" i="5" s="1"/>
  <c r="G36" i="5"/>
  <c r="G34" i="7" s="1"/>
  <c r="O35" i="1"/>
  <c r="O36" i="5" s="1"/>
  <c r="AL122" i="1" l="1"/>
  <c r="T123" i="5"/>
  <c r="AM122" i="1"/>
  <c r="U123" i="5"/>
  <c r="AK122" i="1"/>
  <c r="S123" i="5"/>
  <c r="AJ122" i="1"/>
  <c r="R123" i="5"/>
  <c r="AN122" i="1"/>
  <c r="V123" i="5"/>
  <c r="AO122" i="1"/>
  <c r="W123" i="5"/>
  <c r="M35" i="7"/>
  <c r="K35" i="7"/>
  <c r="C38" i="1"/>
  <c r="C39" i="3"/>
  <c r="G37" i="5"/>
  <c r="G35" i="7" s="1"/>
  <c r="O36" i="1"/>
  <c r="O37" i="5" s="1"/>
  <c r="G37" i="1"/>
  <c r="I37" i="1"/>
  <c r="B37" i="1"/>
  <c r="C38" i="5"/>
  <c r="C36" i="7" s="1"/>
  <c r="K37" i="1"/>
  <c r="K38" i="5" s="1"/>
  <c r="I37" i="5"/>
  <c r="E35" i="7" s="1"/>
  <c r="Q36" i="1"/>
  <c r="Q37" i="5" s="1"/>
  <c r="F36" i="5"/>
  <c r="H34" i="7" s="1"/>
  <c r="N35" i="1"/>
  <c r="N36" i="5" s="1"/>
  <c r="H36" i="1"/>
  <c r="F36" i="1"/>
  <c r="B37" i="5"/>
  <c r="D35" i="7" s="1"/>
  <c r="N35" i="7" s="1"/>
  <c r="J36" i="1"/>
  <c r="J37" i="5" s="1"/>
  <c r="H36" i="5"/>
  <c r="F34" i="7" s="1"/>
  <c r="P35" i="1"/>
  <c r="P36" i="5" s="1"/>
  <c r="AO123" i="1" l="1"/>
  <c r="W124" i="5"/>
  <c r="AJ123" i="1"/>
  <c r="R124" i="5"/>
  <c r="AM123" i="1"/>
  <c r="U124" i="5"/>
  <c r="AN123" i="1"/>
  <c r="V124" i="5"/>
  <c r="AK123" i="1"/>
  <c r="S124" i="5"/>
  <c r="AL123" i="1"/>
  <c r="T124" i="5"/>
  <c r="K36" i="7"/>
  <c r="M36" i="7"/>
  <c r="F37" i="5"/>
  <c r="H35" i="7" s="1"/>
  <c r="N36" i="1"/>
  <c r="N37" i="5" s="1"/>
  <c r="H37" i="1"/>
  <c r="F37" i="1"/>
  <c r="B38" i="5"/>
  <c r="D36" i="7" s="1"/>
  <c r="N36" i="7" s="1"/>
  <c r="J37" i="1"/>
  <c r="J38" i="5" s="1"/>
  <c r="H37" i="5"/>
  <c r="F35" i="7" s="1"/>
  <c r="P36" i="1"/>
  <c r="P37" i="5" s="1"/>
  <c r="C39" i="1"/>
  <c r="C40" i="3"/>
  <c r="I38" i="5"/>
  <c r="E36" i="7" s="1"/>
  <c r="Q37" i="1"/>
  <c r="Q38" i="5" s="1"/>
  <c r="G38" i="5"/>
  <c r="G36" i="7" s="1"/>
  <c r="O37" i="1"/>
  <c r="O38" i="5" s="1"/>
  <c r="G38" i="1"/>
  <c r="I38" i="1"/>
  <c r="B38" i="1"/>
  <c r="C39" i="5"/>
  <c r="I23" i="6" s="1"/>
  <c r="I56" i="6" s="1"/>
  <c r="I70" i="6" s="1"/>
  <c r="K38" i="1"/>
  <c r="K39" i="5" s="1"/>
  <c r="AL124" i="1" l="1"/>
  <c r="T125" i="5"/>
  <c r="AN124" i="1"/>
  <c r="V125" i="5"/>
  <c r="AM124" i="1"/>
  <c r="U125" i="5"/>
  <c r="AO124" i="1"/>
  <c r="W125" i="5"/>
  <c r="AK124" i="1"/>
  <c r="S125" i="5"/>
  <c r="AJ124" i="1"/>
  <c r="R125" i="5"/>
  <c r="I39" i="5"/>
  <c r="E37" i="7" s="1"/>
  <c r="Q38" i="1"/>
  <c r="Q39" i="5" s="1"/>
  <c r="F38" i="5"/>
  <c r="H36" i="7" s="1"/>
  <c r="N37" i="1"/>
  <c r="N38" i="5" s="1"/>
  <c r="H38" i="5"/>
  <c r="F36" i="7" s="1"/>
  <c r="P37" i="1"/>
  <c r="P38" i="5" s="1"/>
  <c r="G39" i="5"/>
  <c r="G37" i="7" s="1"/>
  <c r="O38" i="1"/>
  <c r="O39" i="5" s="1"/>
  <c r="C37" i="7"/>
  <c r="H22" i="6"/>
  <c r="H55" i="6" s="1"/>
  <c r="C40" i="1"/>
  <c r="C41" i="3"/>
  <c r="H38" i="1"/>
  <c r="F38" i="1"/>
  <c r="B39" i="5"/>
  <c r="D37" i="7" s="1"/>
  <c r="N37" i="7" s="1"/>
  <c r="J38" i="1"/>
  <c r="J39" i="5" s="1"/>
  <c r="G39" i="1"/>
  <c r="I39" i="1"/>
  <c r="B39" i="1"/>
  <c r="C40" i="5"/>
  <c r="C38" i="7" s="1"/>
  <c r="K39" i="1"/>
  <c r="K40" i="5" s="1"/>
  <c r="AJ125" i="1" l="1"/>
  <c r="R126" i="5"/>
  <c r="AO125" i="1"/>
  <c r="W126" i="5"/>
  <c r="AN125" i="1"/>
  <c r="V126" i="5"/>
  <c r="AK125" i="1"/>
  <c r="S126" i="5"/>
  <c r="AM125" i="1"/>
  <c r="U126" i="5"/>
  <c r="AL125" i="1"/>
  <c r="T126" i="5"/>
  <c r="K38" i="7"/>
  <c r="M38" i="7"/>
  <c r="K37" i="7"/>
  <c r="M37" i="7"/>
  <c r="I40" i="5"/>
  <c r="E38" i="7" s="1"/>
  <c r="Q39" i="1"/>
  <c r="Q40" i="5" s="1"/>
  <c r="F39" i="5"/>
  <c r="H37" i="7" s="1"/>
  <c r="N38" i="1"/>
  <c r="N39" i="5" s="1"/>
  <c r="C41" i="1"/>
  <c r="C42" i="3"/>
  <c r="H39" i="1"/>
  <c r="F39" i="1"/>
  <c r="B40" i="5"/>
  <c r="D38" i="7" s="1"/>
  <c r="N38" i="7" s="1"/>
  <c r="J39" i="1"/>
  <c r="J40" i="5" s="1"/>
  <c r="G40" i="1"/>
  <c r="I40" i="1"/>
  <c r="B40" i="1"/>
  <c r="C41" i="5"/>
  <c r="C39" i="7" s="1"/>
  <c r="K40" i="1"/>
  <c r="K41" i="5" s="1"/>
  <c r="G40" i="5"/>
  <c r="G38" i="7" s="1"/>
  <c r="O39" i="1"/>
  <c r="O40" i="5" s="1"/>
  <c r="H39" i="5"/>
  <c r="F37" i="7" s="1"/>
  <c r="P38" i="1"/>
  <c r="P39" i="5" s="1"/>
  <c r="AL126" i="1" l="1"/>
  <c r="T127" i="5"/>
  <c r="AK126" i="1"/>
  <c r="S127" i="5"/>
  <c r="AN126" i="1"/>
  <c r="V127" i="5"/>
  <c r="AJ126" i="1"/>
  <c r="R127" i="5"/>
  <c r="AM126" i="1"/>
  <c r="U127" i="5"/>
  <c r="AO126" i="1"/>
  <c r="W127" i="5"/>
  <c r="I41" i="5"/>
  <c r="E39" i="7" s="1"/>
  <c r="Q40" i="1"/>
  <c r="Q41" i="5" s="1"/>
  <c r="F40" i="5"/>
  <c r="H38" i="7" s="1"/>
  <c r="N39" i="1"/>
  <c r="N40" i="5" s="1"/>
  <c r="H40" i="5"/>
  <c r="F38" i="7" s="1"/>
  <c r="P39" i="1"/>
  <c r="P40" i="5" s="1"/>
  <c r="G41" i="5"/>
  <c r="G39" i="7" s="1"/>
  <c r="O40" i="1"/>
  <c r="O41" i="5" s="1"/>
  <c r="I22" i="6"/>
  <c r="I55" i="6" s="1"/>
  <c r="I69" i="6" s="1"/>
  <c r="C42" i="1"/>
  <c r="C43" i="3"/>
  <c r="H40" i="1"/>
  <c r="F40" i="1"/>
  <c r="B41" i="5"/>
  <c r="D39" i="7" s="1"/>
  <c r="N39" i="7" s="1"/>
  <c r="J40" i="1"/>
  <c r="J41" i="5" s="1"/>
  <c r="G41" i="1"/>
  <c r="I41" i="1"/>
  <c r="B41" i="1"/>
  <c r="C42" i="5"/>
  <c r="C40" i="7" s="1"/>
  <c r="K41" i="1"/>
  <c r="K42" i="5" s="1"/>
  <c r="AO127" i="1" l="1"/>
  <c r="W128" i="5"/>
  <c r="AJ127" i="1"/>
  <c r="R128" i="5"/>
  <c r="AK127" i="1"/>
  <c r="S128" i="5"/>
  <c r="AM127" i="1"/>
  <c r="U128" i="5"/>
  <c r="AN127" i="1"/>
  <c r="V128" i="5"/>
  <c r="AL127" i="1"/>
  <c r="T128" i="5"/>
  <c r="K40" i="7"/>
  <c r="M40" i="7"/>
  <c r="M39" i="7"/>
  <c r="K39" i="7"/>
  <c r="C43" i="1"/>
  <c r="C44" i="3"/>
  <c r="G42" i="1"/>
  <c r="I42" i="1"/>
  <c r="B42" i="1"/>
  <c r="C43" i="5"/>
  <c r="C41" i="7" s="1"/>
  <c r="K42" i="1"/>
  <c r="K43" i="5" s="1"/>
  <c r="H41" i="1"/>
  <c r="F41" i="1"/>
  <c r="B42" i="5"/>
  <c r="D40" i="7" s="1"/>
  <c r="N40" i="7" s="1"/>
  <c r="J41" i="1"/>
  <c r="J42" i="5" s="1"/>
  <c r="I42" i="5"/>
  <c r="E40" i="7" s="1"/>
  <c r="Q41" i="1"/>
  <c r="Q42" i="5" s="1"/>
  <c r="F41" i="5"/>
  <c r="H39" i="7" s="1"/>
  <c r="N40" i="1"/>
  <c r="N41" i="5" s="1"/>
  <c r="G42" i="5"/>
  <c r="G40" i="7" s="1"/>
  <c r="O41" i="1"/>
  <c r="O42" i="5" s="1"/>
  <c r="H41" i="5"/>
  <c r="F39" i="7" s="1"/>
  <c r="P40" i="1"/>
  <c r="P41" i="5" s="1"/>
  <c r="AJ128" i="1" l="1"/>
  <c r="R129" i="5"/>
  <c r="AL128" i="1"/>
  <c r="T129" i="5"/>
  <c r="AM128" i="1"/>
  <c r="U129" i="5"/>
  <c r="AK128" i="1"/>
  <c r="S129" i="5"/>
  <c r="AO128" i="1"/>
  <c r="W129" i="5"/>
  <c r="AN128" i="1"/>
  <c r="V129" i="5"/>
  <c r="K41" i="7"/>
  <c r="M41" i="7"/>
  <c r="H42" i="5"/>
  <c r="F40" i="7" s="1"/>
  <c r="P41" i="1"/>
  <c r="P42" i="5" s="1"/>
  <c r="I43" i="5"/>
  <c r="E41" i="7" s="1"/>
  <c r="Q42" i="1"/>
  <c r="Q43" i="5" s="1"/>
  <c r="G43" i="5"/>
  <c r="G41" i="7" s="1"/>
  <c r="O42" i="1"/>
  <c r="O43" i="5" s="1"/>
  <c r="C44" i="1"/>
  <c r="C45" i="3"/>
  <c r="F42" i="5"/>
  <c r="H40" i="7" s="1"/>
  <c r="N41" i="1"/>
  <c r="N42" i="5" s="1"/>
  <c r="H42" i="1"/>
  <c r="F42" i="1"/>
  <c r="B43" i="5"/>
  <c r="D41" i="7" s="1"/>
  <c r="N41" i="7" s="1"/>
  <c r="J42" i="1"/>
  <c r="J43" i="5" s="1"/>
  <c r="G43" i="1"/>
  <c r="I43" i="1"/>
  <c r="B43" i="1"/>
  <c r="C44" i="5"/>
  <c r="C42" i="7" s="1"/>
  <c r="K43" i="1"/>
  <c r="K44" i="5" s="1"/>
  <c r="AL129" i="1" l="1"/>
  <c r="T130" i="5"/>
  <c r="AJ129" i="1"/>
  <c r="R130" i="5"/>
  <c r="AO129" i="1"/>
  <c r="W130" i="5"/>
  <c r="AM129" i="1"/>
  <c r="U130" i="5"/>
  <c r="AN129" i="1"/>
  <c r="V130" i="5"/>
  <c r="AK129" i="1"/>
  <c r="S130" i="5"/>
  <c r="K42" i="7"/>
  <c r="M42" i="7"/>
  <c r="H43" i="1"/>
  <c r="F43" i="1"/>
  <c r="B44" i="5"/>
  <c r="D42" i="7" s="1"/>
  <c r="N42" i="7" s="1"/>
  <c r="J43" i="1"/>
  <c r="J44" i="5" s="1"/>
  <c r="I44" i="5"/>
  <c r="E42" i="7" s="1"/>
  <c r="Q43" i="1"/>
  <c r="Q44" i="5" s="1"/>
  <c r="F43" i="5"/>
  <c r="H41" i="7" s="1"/>
  <c r="N42" i="1"/>
  <c r="N43" i="5" s="1"/>
  <c r="C45" i="1"/>
  <c r="C46" i="3"/>
  <c r="G44" i="5"/>
  <c r="G42" i="7" s="1"/>
  <c r="O43" i="1"/>
  <c r="O44" i="5" s="1"/>
  <c r="H43" i="5"/>
  <c r="F41" i="7" s="1"/>
  <c r="P42" i="1"/>
  <c r="P43" i="5" s="1"/>
  <c r="G44" i="1"/>
  <c r="I44" i="1"/>
  <c r="B44" i="1"/>
  <c r="C45" i="5"/>
  <c r="C43" i="7" s="1"/>
  <c r="K44" i="1"/>
  <c r="K45" i="5" s="1"/>
  <c r="AL130" i="1" l="1"/>
  <c r="T131" i="5"/>
  <c r="AN130" i="1"/>
  <c r="V131" i="5"/>
  <c r="AM130" i="1"/>
  <c r="U131" i="5"/>
  <c r="AJ130" i="1"/>
  <c r="R131" i="5"/>
  <c r="AK130" i="1"/>
  <c r="S131" i="5"/>
  <c r="AO130" i="1"/>
  <c r="W131" i="5"/>
  <c r="M43" i="7"/>
  <c r="K43" i="7"/>
  <c r="I45" i="5"/>
  <c r="E43" i="7" s="1"/>
  <c r="Q44" i="1"/>
  <c r="Q45" i="5" s="1"/>
  <c r="F44" i="5"/>
  <c r="H42" i="7" s="1"/>
  <c r="N43" i="1"/>
  <c r="N44" i="5" s="1"/>
  <c r="G45" i="5"/>
  <c r="G43" i="7" s="1"/>
  <c r="O44" i="1"/>
  <c r="O45" i="5" s="1"/>
  <c r="C46" i="1"/>
  <c r="C47" i="3"/>
  <c r="H44" i="1"/>
  <c r="F44" i="1"/>
  <c r="B45" i="5"/>
  <c r="D43" i="7" s="1"/>
  <c r="N43" i="7" s="1"/>
  <c r="J44" i="1"/>
  <c r="J45" i="5" s="1"/>
  <c r="G45" i="1"/>
  <c r="I45" i="1"/>
  <c r="B45" i="1"/>
  <c r="C46" i="5"/>
  <c r="C44" i="7" s="1"/>
  <c r="K45" i="1"/>
  <c r="K46" i="5" s="1"/>
  <c r="H44" i="5"/>
  <c r="F42" i="7" s="1"/>
  <c r="P43" i="1"/>
  <c r="P44" i="5" s="1"/>
  <c r="AK131" i="1" l="1"/>
  <c r="S132" i="5"/>
  <c r="AM131" i="1"/>
  <c r="U132" i="5"/>
  <c r="AO131" i="1"/>
  <c r="W132" i="5"/>
  <c r="AJ131" i="1"/>
  <c r="R132" i="5"/>
  <c r="AN131" i="1"/>
  <c r="V132" i="5"/>
  <c r="AL131" i="1"/>
  <c r="T132" i="5"/>
  <c r="K44" i="7"/>
  <c r="M44" i="7"/>
  <c r="F45" i="1"/>
  <c r="H45" i="1"/>
  <c r="B46" i="5"/>
  <c r="D44" i="7" s="1"/>
  <c r="N44" i="7" s="1"/>
  <c r="J45" i="1"/>
  <c r="J46" i="5" s="1"/>
  <c r="G46" i="1"/>
  <c r="I46" i="1"/>
  <c r="B46" i="1"/>
  <c r="C47" i="5"/>
  <c r="C45" i="7" s="1"/>
  <c r="K46" i="1"/>
  <c r="K47" i="5" s="1"/>
  <c r="C47" i="1"/>
  <c r="C48" i="3"/>
  <c r="I46" i="5"/>
  <c r="E44" i="7" s="1"/>
  <c r="Q45" i="1"/>
  <c r="Q46" i="5" s="1"/>
  <c r="F45" i="5"/>
  <c r="H43" i="7" s="1"/>
  <c r="N44" i="1"/>
  <c r="N45" i="5" s="1"/>
  <c r="G46" i="5"/>
  <c r="G44" i="7" s="1"/>
  <c r="O45" i="1"/>
  <c r="O46" i="5" s="1"/>
  <c r="H45" i="5"/>
  <c r="F43" i="7" s="1"/>
  <c r="P44" i="1"/>
  <c r="P45" i="5" s="1"/>
  <c r="AN132" i="1" l="1"/>
  <c r="V133" i="5"/>
  <c r="AO132" i="1"/>
  <c r="W133" i="5"/>
  <c r="AK132" i="1"/>
  <c r="S133" i="5"/>
  <c r="AJ132" i="1"/>
  <c r="R133" i="5"/>
  <c r="AM132" i="1"/>
  <c r="U133" i="5"/>
  <c r="AL132" i="1"/>
  <c r="T133" i="5"/>
  <c r="K45" i="7"/>
  <c r="M45" i="7"/>
  <c r="G47" i="1"/>
  <c r="I47" i="1"/>
  <c r="B47" i="1"/>
  <c r="C48" i="5"/>
  <c r="C46" i="7" s="1"/>
  <c r="K47" i="1"/>
  <c r="K48" i="5" s="1"/>
  <c r="I47" i="5"/>
  <c r="E45" i="7" s="1"/>
  <c r="Q46" i="1"/>
  <c r="Q47" i="5" s="1"/>
  <c r="H46" i="5"/>
  <c r="F44" i="7" s="1"/>
  <c r="P45" i="1"/>
  <c r="P46" i="5" s="1"/>
  <c r="C48" i="1"/>
  <c r="C49" i="3"/>
  <c r="C50" i="3" s="1"/>
  <c r="F46" i="1"/>
  <c r="H46" i="1"/>
  <c r="B47" i="5"/>
  <c r="D45" i="7" s="1"/>
  <c r="N45" i="7" s="1"/>
  <c r="J46" i="1"/>
  <c r="J47" i="5" s="1"/>
  <c r="G47" i="5"/>
  <c r="G45" i="7" s="1"/>
  <c r="O46" i="1"/>
  <c r="O47" i="5" s="1"/>
  <c r="F46" i="5"/>
  <c r="H44" i="7" s="1"/>
  <c r="N45" i="1"/>
  <c r="N46" i="5" s="1"/>
  <c r="AM133" i="1" l="1"/>
  <c r="U134" i="5"/>
  <c r="AJ133" i="1"/>
  <c r="R134" i="5"/>
  <c r="AK133" i="1"/>
  <c r="S134" i="5"/>
  <c r="AN133" i="1"/>
  <c r="V134" i="5"/>
  <c r="AL133" i="1"/>
  <c r="T134" i="5"/>
  <c r="AO133" i="1"/>
  <c r="W134" i="5"/>
  <c r="K46" i="7"/>
  <c r="M46" i="7"/>
  <c r="F47" i="5"/>
  <c r="H45" i="7" s="1"/>
  <c r="N46" i="1"/>
  <c r="N47" i="5" s="1"/>
  <c r="H47" i="1"/>
  <c r="F47" i="1"/>
  <c r="B48" i="5"/>
  <c r="D46" i="7" s="1"/>
  <c r="N46" i="7" s="1"/>
  <c r="J47" i="1"/>
  <c r="J48" i="5" s="1"/>
  <c r="G48" i="1"/>
  <c r="I48" i="1"/>
  <c r="B48" i="1"/>
  <c r="C49" i="5"/>
  <c r="C47" i="7" s="1"/>
  <c r="K48" i="1"/>
  <c r="K49" i="5" s="1"/>
  <c r="I48" i="5"/>
  <c r="E46" i="7" s="1"/>
  <c r="Q47" i="1"/>
  <c r="Q48" i="5" s="1"/>
  <c r="C49" i="1"/>
  <c r="H47" i="5"/>
  <c r="F45" i="7" s="1"/>
  <c r="P46" i="1"/>
  <c r="P47" i="5" s="1"/>
  <c r="G48" i="5"/>
  <c r="G46" i="7" s="1"/>
  <c r="O47" i="1"/>
  <c r="O48" i="5" s="1"/>
  <c r="AL134" i="1" l="1"/>
  <c r="T135" i="5"/>
  <c r="AO134" i="1"/>
  <c r="W135" i="5"/>
  <c r="AN134" i="1"/>
  <c r="V135" i="5"/>
  <c r="AJ134" i="1"/>
  <c r="R135" i="5"/>
  <c r="AK134" i="1"/>
  <c r="S135" i="5"/>
  <c r="AM134" i="1"/>
  <c r="U135" i="5"/>
  <c r="M47" i="7"/>
  <c r="K47" i="7"/>
  <c r="G49" i="5"/>
  <c r="G47" i="7" s="1"/>
  <c r="O48" i="1"/>
  <c r="O49" i="5" s="1"/>
  <c r="G49" i="1"/>
  <c r="I49" i="1"/>
  <c r="B49" i="1"/>
  <c r="C50" i="5"/>
  <c r="C48" i="7" s="1"/>
  <c r="K49" i="1"/>
  <c r="K50" i="5" s="1"/>
  <c r="I49" i="5"/>
  <c r="E47" i="7" s="1"/>
  <c r="Q48" i="1"/>
  <c r="Q49" i="5" s="1"/>
  <c r="F48" i="5"/>
  <c r="H46" i="7" s="1"/>
  <c r="N47" i="1"/>
  <c r="N48" i="5" s="1"/>
  <c r="H48" i="5"/>
  <c r="F46" i="7" s="1"/>
  <c r="P47" i="1"/>
  <c r="P48" i="5" s="1"/>
  <c r="C50" i="1"/>
  <c r="C51" i="3"/>
  <c r="F48" i="1"/>
  <c r="H48" i="1"/>
  <c r="B49" i="5"/>
  <c r="D47" i="7" s="1"/>
  <c r="N47" i="7" s="1"/>
  <c r="J48" i="1"/>
  <c r="J49" i="5" s="1"/>
  <c r="AK135" i="1" l="1"/>
  <c r="S136" i="5"/>
  <c r="AM135" i="1"/>
  <c r="U136" i="5"/>
  <c r="AL135" i="1"/>
  <c r="T136" i="5"/>
  <c r="AJ135" i="1"/>
  <c r="R136" i="5"/>
  <c r="AO135" i="1"/>
  <c r="W136" i="5"/>
  <c r="AN135" i="1"/>
  <c r="V136" i="5"/>
  <c r="K48" i="7"/>
  <c r="M48" i="7"/>
  <c r="F49" i="5"/>
  <c r="H47" i="7" s="1"/>
  <c r="N48" i="1"/>
  <c r="N49" i="5" s="1"/>
  <c r="I50" i="5"/>
  <c r="E48" i="7" s="1"/>
  <c r="Q49" i="1"/>
  <c r="Q50" i="5" s="1"/>
  <c r="G50" i="5"/>
  <c r="G48" i="7" s="1"/>
  <c r="O49" i="1"/>
  <c r="O50" i="5" s="1"/>
  <c r="C51" i="1"/>
  <c r="C52" i="3"/>
  <c r="G50" i="1"/>
  <c r="I50" i="1"/>
  <c r="B50" i="1"/>
  <c r="C51" i="5"/>
  <c r="C49" i="7" s="1"/>
  <c r="K50" i="1"/>
  <c r="K51" i="5" s="1"/>
  <c r="H49" i="5"/>
  <c r="F47" i="7" s="1"/>
  <c r="P48" i="1"/>
  <c r="P49" i="5" s="1"/>
  <c r="F49" i="1"/>
  <c r="H49" i="1"/>
  <c r="B50" i="5"/>
  <c r="D48" i="7" s="1"/>
  <c r="N48" i="7" s="1"/>
  <c r="J49" i="1"/>
  <c r="J50" i="5" s="1"/>
  <c r="AL136" i="1" l="1"/>
  <c r="T137" i="5"/>
  <c r="AN136" i="1"/>
  <c r="V137" i="5"/>
  <c r="AJ136" i="1"/>
  <c r="R137" i="5"/>
  <c r="AM136" i="1"/>
  <c r="U137" i="5"/>
  <c r="AK136" i="1"/>
  <c r="S137" i="5"/>
  <c r="AO136" i="1"/>
  <c r="W137" i="5"/>
  <c r="K49" i="7"/>
  <c r="M49" i="7"/>
  <c r="F50" i="1"/>
  <c r="H50" i="1"/>
  <c r="B51" i="5"/>
  <c r="D49" i="7" s="1"/>
  <c r="N49" i="7" s="1"/>
  <c r="J50" i="1"/>
  <c r="J51" i="5" s="1"/>
  <c r="G51" i="1"/>
  <c r="I51" i="1"/>
  <c r="B51" i="1"/>
  <c r="C52" i="5"/>
  <c r="C50" i="7" s="1"/>
  <c r="K51" i="1"/>
  <c r="K52" i="5" s="1"/>
  <c r="F50" i="5"/>
  <c r="H48" i="7" s="1"/>
  <c r="N49" i="1"/>
  <c r="N50" i="5" s="1"/>
  <c r="C52" i="1"/>
  <c r="C53" i="3"/>
  <c r="I51" i="5"/>
  <c r="E49" i="7" s="1"/>
  <c r="Q50" i="1"/>
  <c r="Q51" i="5" s="1"/>
  <c r="H50" i="5"/>
  <c r="F48" i="7" s="1"/>
  <c r="P49" i="1"/>
  <c r="P50" i="5" s="1"/>
  <c r="G51" i="5"/>
  <c r="G49" i="7" s="1"/>
  <c r="O50" i="1"/>
  <c r="O51" i="5" s="1"/>
  <c r="AL137" i="1" l="1"/>
  <c r="T138" i="5"/>
  <c r="AK137" i="1"/>
  <c r="S138" i="5"/>
  <c r="AM137" i="1"/>
  <c r="U138" i="5"/>
  <c r="AN137" i="1"/>
  <c r="V138" i="5"/>
  <c r="AO137" i="1"/>
  <c r="W138" i="5"/>
  <c r="AJ137" i="1"/>
  <c r="R138" i="5"/>
  <c r="K50" i="7"/>
  <c r="M50" i="7"/>
  <c r="H51" i="1"/>
  <c r="F51" i="1"/>
  <c r="B52" i="5"/>
  <c r="D50" i="7" s="1"/>
  <c r="N50" i="7" s="1"/>
  <c r="J51" i="1"/>
  <c r="J52" i="5" s="1"/>
  <c r="G52" i="1"/>
  <c r="I52" i="1"/>
  <c r="B52" i="1"/>
  <c r="C53" i="5"/>
  <c r="C51" i="7" s="1"/>
  <c r="K52" i="1"/>
  <c r="K53" i="5" s="1"/>
  <c r="I52" i="5"/>
  <c r="E50" i="7" s="1"/>
  <c r="Q51" i="1"/>
  <c r="Q52" i="5" s="1"/>
  <c r="H51" i="5"/>
  <c r="F49" i="7" s="1"/>
  <c r="P50" i="1"/>
  <c r="P51" i="5" s="1"/>
  <c r="C53" i="1"/>
  <c r="C54" i="3"/>
  <c r="G52" i="5"/>
  <c r="G50" i="7" s="1"/>
  <c r="O51" i="1"/>
  <c r="O52" i="5" s="1"/>
  <c r="F51" i="5"/>
  <c r="H49" i="7" s="1"/>
  <c r="N50" i="1"/>
  <c r="N51" i="5" s="1"/>
  <c r="AO138" i="1" l="1"/>
  <c r="W139" i="5"/>
  <c r="AJ138" i="1"/>
  <c r="R139" i="5"/>
  <c r="AM138" i="1"/>
  <c r="U139" i="5"/>
  <c r="AL138" i="1"/>
  <c r="T139" i="5"/>
  <c r="AN138" i="1"/>
  <c r="V139" i="5"/>
  <c r="AK138" i="1"/>
  <c r="S139" i="5"/>
  <c r="M51" i="7"/>
  <c r="K51" i="7"/>
  <c r="C54" i="1"/>
  <c r="C55" i="3"/>
  <c r="I53" i="5"/>
  <c r="E51" i="7" s="1"/>
  <c r="Q52" i="1"/>
  <c r="Q53" i="5" s="1"/>
  <c r="F52" i="5"/>
  <c r="H50" i="7" s="1"/>
  <c r="N51" i="1"/>
  <c r="N52" i="5" s="1"/>
  <c r="F52" i="1"/>
  <c r="H52" i="1"/>
  <c r="B53" i="5"/>
  <c r="D51" i="7" s="1"/>
  <c r="N51" i="7" s="1"/>
  <c r="J52" i="1"/>
  <c r="J53" i="5" s="1"/>
  <c r="G53" i="1"/>
  <c r="I53" i="1"/>
  <c r="B53" i="1"/>
  <c r="C54" i="5"/>
  <c r="C52" i="7" s="1"/>
  <c r="K53" i="1"/>
  <c r="K54" i="5" s="1"/>
  <c r="G53" i="5"/>
  <c r="G51" i="7" s="1"/>
  <c r="O52" i="1"/>
  <c r="O53" i="5" s="1"/>
  <c r="H52" i="5"/>
  <c r="F50" i="7" s="1"/>
  <c r="P51" i="1"/>
  <c r="P52" i="5" s="1"/>
  <c r="AK139" i="1" l="1"/>
  <c r="S140" i="5"/>
  <c r="AO139" i="1"/>
  <c r="W140" i="5"/>
  <c r="AM139" i="1"/>
  <c r="U140" i="5"/>
  <c r="AN139" i="1"/>
  <c r="V140" i="5"/>
  <c r="AL139" i="1"/>
  <c r="T140" i="5"/>
  <c r="AJ139" i="1"/>
  <c r="R140" i="5"/>
  <c r="K52" i="7"/>
  <c r="M52" i="7"/>
  <c r="F53" i="5"/>
  <c r="H51" i="7" s="1"/>
  <c r="N52" i="1"/>
  <c r="N53" i="5" s="1"/>
  <c r="I54" i="5"/>
  <c r="E52" i="7" s="1"/>
  <c r="Q53" i="1"/>
  <c r="Q54" i="5" s="1"/>
  <c r="H53" i="5"/>
  <c r="F51" i="7" s="1"/>
  <c r="P52" i="1"/>
  <c r="P53" i="5" s="1"/>
  <c r="C55" i="1"/>
  <c r="C56" i="3"/>
  <c r="G54" i="5"/>
  <c r="G52" i="7" s="1"/>
  <c r="O53" i="1"/>
  <c r="O54" i="5" s="1"/>
  <c r="F53" i="1"/>
  <c r="H53" i="1"/>
  <c r="B54" i="5"/>
  <c r="D52" i="7" s="1"/>
  <c r="N52" i="7" s="1"/>
  <c r="J53" i="1"/>
  <c r="J54" i="5" s="1"/>
  <c r="G54" i="1"/>
  <c r="I54" i="1"/>
  <c r="B54" i="1"/>
  <c r="C55" i="5"/>
  <c r="C53" i="7" s="1"/>
  <c r="K54" i="1"/>
  <c r="K55" i="5" s="1"/>
  <c r="AJ140" i="1" l="1"/>
  <c r="R141" i="5"/>
  <c r="AN140" i="1"/>
  <c r="V141" i="5"/>
  <c r="AM140" i="1"/>
  <c r="U141" i="5"/>
  <c r="AK140" i="1"/>
  <c r="S141" i="5"/>
  <c r="AL140" i="1"/>
  <c r="T141" i="5"/>
  <c r="AO140" i="1"/>
  <c r="W141" i="5"/>
  <c r="K53" i="7"/>
  <c r="M53" i="7"/>
  <c r="F54" i="1"/>
  <c r="H54" i="1"/>
  <c r="B55" i="5"/>
  <c r="D53" i="7" s="1"/>
  <c r="N53" i="7" s="1"/>
  <c r="J54" i="1"/>
  <c r="J55" i="5" s="1"/>
  <c r="I55" i="5"/>
  <c r="E53" i="7" s="1"/>
  <c r="Q54" i="1"/>
  <c r="Q55" i="5" s="1"/>
  <c r="H54" i="5"/>
  <c r="F52" i="7" s="1"/>
  <c r="P53" i="1"/>
  <c r="P54" i="5" s="1"/>
  <c r="C56" i="1"/>
  <c r="C57" i="3"/>
  <c r="F54" i="5"/>
  <c r="H52" i="7" s="1"/>
  <c r="N53" i="1"/>
  <c r="N54" i="5" s="1"/>
  <c r="G55" i="5"/>
  <c r="G53" i="7" s="1"/>
  <c r="O54" i="1"/>
  <c r="O55" i="5" s="1"/>
  <c r="G55" i="1"/>
  <c r="I55" i="1"/>
  <c r="B55" i="1"/>
  <c r="C56" i="5"/>
  <c r="C54" i="7" s="1"/>
  <c r="K55" i="1"/>
  <c r="K56" i="5" s="1"/>
  <c r="AO141" i="1" l="1"/>
  <c r="W142" i="5"/>
  <c r="AM141" i="1"/>
  <c r="U142" i="5"/>
  <c r="AJ141" i="1"/>
  <c r="R142" i="5"/>
  <c r="AL141" i="1"/>
  <c r="T142" i="5"/>
  <c r="AK141" i="1"/>
  <c r="S142" i="5"/>
  <c r="AN141" i="1"/>
  <c r="V142" i="5"/>
  <c r="K54" i="7"/>
  <c r="M54" i="7"/>
  <c r="I56" i="5"/>
  <c r="E54" i="7" s="1"/>
  <c r="Q55" i="1"/>
  <c r="Q56" i="5" s="1"/>
  <c r="G56" i="5"/>
  <c r="G54" i="7" s="1"/>
  <c r="O55" i="1"/>
  <c r="O56" i="5" s="1"/>
  <c r="C57" i="1"/>
  <c r="C58" i="3"/>
  <c r="H55" i="5"/>
  <c r="F53" i="7" s="1"/>
  <c r="P54" i="1"/>
  <c r="P55" i="5" s="1"/>
  <c r="H55" i="1"/>
  <c r="F55" i="1"/>
  <c r="B56" i="5"/>
  <c r="D54" i="7" s="1"/>
  <c r="N54" i="7" s="1"/>
  <c r="J55" i="1"/>
  <c r="J56" i="5" s="1"/>
  <c r="G56" i="1"/>
  <c r="I56" i="1"/>
  <c r="B56" i="1"/>
  <c r="C57" i="5"/>
  <c r="C55" i="7" s="1"/>
  <c r="K56" i="1"/>
  <c r="K57" i="5" s="1"/>
  <c r="F55" i="5"/>
  <c r="H53" i="7" s="1"/>
  <c r="N54" i="1"/>
  <c r="N55" i="5" s="1"/>
  <c r="AN142" i="1" l="1"/>
  <c r="V143" i="5"/>
  <c r="AL142" i="1"/>
  <c r="T143" i="5"/>
  <c r="AJ142" i="1"/>
  <c r="R143" i="5"/>
  <c r="AO142" i="1"/>
  <c r="W143" i="5"/>
  <c r="AK142" i="1"/>
  <c r="S143" i="5"/>
  <c r="AM142" i="1"/>
  <c r="U143" i="5"/>
  <c r="M55" i="7"/>
  <c r="K55" i="7"/>
  <c r="I57" i="5"/>
  <c r="E55" i="7" s="1"/>
  <c r="Q56" i="1"/>
  <c r="Q57" i="5" s="1"/>
  <c r="F56" i="5"/>
  <c r="H54" i="7" s="1"/>
  <c r="N55" i="1"/>
  <c r="N56" i="5" s="1"/>
  <c r="C58" i="1"/>
  <c r="C59" i="3"/>
  <c r="F56" i="1"/>
  <c r="H56" i="1"/>
  <c r="B57" i="5"/>
  <c r="D55" i="7" s="1"/>
  <c r="N55" i="7" s="1"/>
  <c r="J56" i="1"/>
  <c r="J57" i="5" s="1"/>
  <c r="G57" i="5"/>
  <c r="G55" i="7" s="1"/>
  <c r="O56" i="1"/>
  <c r="O57" i="5" s="1"/>
  <c r="H56" i="5"/>
  <c r="F54" i="7" s="1"/>
  <c r="P55" i="1"/>
  <c r="P56" i="5" s="1"/>
  <c r="G57" i="1"/>
  <c r="I57" i="1"/>
  <c r="B57" i="1"/>
  <c r="C58" i="5"/>
  <c r="C56" i="7" s="1"/>
  <c r="K57" i="1"/>
  <c r="K58" i="5" s="1"/>
  <c r="AM143" i="1" l="1"/>
  <c r="U144" i="5"/>
  <c r="AO143" i="1"/>
  <c r="W144" i="5"/>
  <c r="AL143" i="1"/>
  <c r="T144" i="5"/>
  <c r="AK143" i="1"/>
  <c r="S144" i="5"/>
  <c r="AJ143" i="1"/>
  <c r="R144" i="5"/>
  <c r="AN143" i="1"/>
  <c r="V144" i="5"/>
  <c r="K56" i="7"/>
  <c r="M56" i="7"/>
  <c r="I58" i="5"/>
  <c r="E56" i="7" s="1"/>
  <c r="Q57" i="1"/>
  <c r="Q58" i="5" s="1"/>
  <c r="H57" i="5"/>
  <c r="F55" i="7" s="1"/>
  <c r="P56" i="1"/>
  <c r="P57" i="5" s="1"/>
  <c r="C59" i="1"/>
  <c r="C60" i="3"/>
  <c r="G58" i="5"/>
  <c r="G56" i="7" s="1"/>
  <c r="O57" i="1"/>
  <c r="O58" i="5" s="1"/>
  <c r="F57" i="5"/>
  <c r="H55" i="7" s="1"/>
  <c r="N56" i="1"/>
  <c r="N57" i="5" s="1"/>
  <c r="F57" i="1"/>
  <c r="H57" i="1"/>
  <c r="B58" i="5"/>
  <c r="D56" i="7" s="1"/>
  <c r="N56" i="7" s="1"/>
  <c r="J57" i="1"/>
  <c r="J58" i="5" s="1"/>
  <c r="G58" i="1"/>
  <c r="I58" i="1"/>
  <c r="B58" i="1"/>
  <c r="C59" i="5"/>
  <c r="C57" i="7" s="1"/>
  <c r="K58" i="1"/>
  <c r="K59" i="5" s="1"/>
  <c r="AN144" i="1" l="1"/>
  <c r="V145" i="5"/>
  <c r="AK144" i="1"/>
  <c r="S145" i="5"/>
  <c r="AL144" i="1"/>
  <c r="T145" i="5"/>
  <c r="AM144" i="1"/>
  <c r="U145" i="5"/>
  <c r="AJ144" i="1"/>
  <c r="R145" i="5"/>
  <c r="AO144" i="1"/>
  <c r="W145" i="5"/>
  <c r="K57" i="7"/>
  <c r="M57" i="7"/>
  <c r="I59" i="5"/>
  <c r="E57" i="7" s="1"/>
  <c r="Q58" i="1"/>
  <c r="Q59" i="5" s="1"/>
  <c r="H58" i="5"/>
  <c r="F56" i="7" s="1"/>
  <c r="P57" i="1"/>
  <c r="P58" i="5" s="1"/>
  <c r="G59" i="5"/>
  <c r="G57" i="7" s="1"/>
  <c r="O58" i="1"/>
  <c r="O59" i="5" s="1"/>
  <c r="F58" i="5"/>
  <c r="H56" i="7" s="1"/>
  <c r="N57" i="1"/>
  <c r="N58" i="5" s="1"/>
  <c r="C60" i="1"/>
  <c r="C61" i="3"/>
  <c r="F58" i="1"/>
  <c r="H58" i="1"/>
  <c r="B59" i="5"/>
  <c r="D57" i="7" s="1"/>
  <c r="N57" i="7" s="1"/>
  <c r="J58" i="1"/>
  <c r="J59" i="5" s="1"/>
  <c r="G59" i="1"/>
  <c r="I59" i="1"/>
  <c r="B59" i="1"/>
  <c r="C60" i="5"/>
  <c r="C58" i="7" s="1"/>
  <c r="K59" i="1"/>
  <c r="K60" i="5" s="1"/>
  <c r="AO145" i="1" l="1"/>
  <c r="W146" i="5"/>
  <c r="AM145" i="1"/>
  <c r="U146" i="5"/>
  <c r="AK145" i="1"/>
  <c r="S146" i="5"/>
  <c r="AJ145" i="1"/>
  <c r="R146" i="5"/>
  <c r="AL145" i="1"/>
  <c r="T146" i="5"/>
  <c r="AN145" i="1"/>
  <c r="V146" i="5"/>
  <c r="K58" i="7"/>
  <c r="M58" i="7"/>
  <c r="I60" i="5"/>
  <c r="E58" i="7" s="1"/>
  <c r="Q59" i="1"/>
  <c r="Q60" i="5" s="1"/>
  <c r="H59" i="5"/>
  <c r="F57" i="7" s="1"/>
  <c r="P58" i="1"/>
  <c r="P59" i="5" s="1"/>
  <c r="F59" i="5"/>
  <c r="H57" i="7" s="1"/>
  <c r="N58" i="1"/>
  <c r="N59" i="5" s="1"/>
  <c r="C61" i="1"/>
  <c r="C62" i="3"/>
  <c r="G60" i="5"/>
  <c r="G58" i="7" s="1"/>
  <c r="O59" i="1"/>
  <c r="O60" i="5" s="1"/>
  <c r="H59" i="1"/>
  <c r="F59" i="1"/>
  <c r="B60" i="5"/>
  <c r="D58" i="7" s="1"/>
  <c r="N58" i="7" s="1"/>
  <c r="J59" i="1"/>
  <c r="J60" i="5" s="1"/>
  <c r="G60" i="1"/>
  <c r="I60" i="1"/>
  <c r="B60" i="1"/>
  <c r="C61" i="5"/>
  <c r="C59" i="7" s="1"/>
  <c r="K60" i="1"/>
  <c r="K61" i="5" s="1"/>
  <c r="AM146" i="1" l="1"/>
  <c r="U147" i="5"/>
  <c r="AN146" i="1"/>
  <c r="V147" i="5"/>
  <c r="AJ146" i="1"/>
  <c r="R147" i="5"/>
  <c r="AK146" i="1"/>
  <c r="S147" i="5"/>
  <c r="AO146" i="1"/>
  <c r="W147" i="5"/>
  <c r="AL146" i="1"/>
  <c r="T147" i="5"/>
  <c r="K59" i="7"/>
  <c r="M59" i="7"/>
  <c r="F60" i="1"/>
  <c r="H60" i="1"/>
  <c r="B61" i="5"/>
  <c r="D59" i="7" s="1"/>
  <c r="N59" i="7" s="1"/>
  <c r="J60" i="1"/>
  <c r="J61" i="5" s="1"/>
  <c r="I61" i="5"/>
  <c r="E59" i="7" s="1"/>
  <c r="Q60" i="1"/>
  <c r="Q61" i="5" s="1"/>
  <c r="F60" i="5"/>
  <c r="H58" i="7" s="1"/>
  <c r="N59" i="1"/>
  <c r="N60" i="5" s="1"/>
  <c r="C62" i="1"/>
  <c r="C63" i="3"/>
  <c r="G61" i="5"/>
  <c r="G59" i="7" s="1"/>
  <c r="O60" i="1"/>
  <c r="O61" i="5" s="1"/>
  <c r="H60" i="5"/>
  <c r="F58" i="7" s="1"/>
  <c r="P59" i="1"/>
  <c r="P60" i="5" s="1"/>
  <c r="G61" i="1"/>
  <c r="I61" i="1"/>
  <c r="B61" i="1"/>
  <c r="C62" i="5"/>
  <c r="C60" i="7" s="1"/>
  <c r="K61" i="1"/>
  <c r="K62" i="5" s="1"/>
  <c r="AM147" i="1" l="1"/>
  <c r="U148" i="5"/>
  <c r="AK147" i="1"/>
  <c r="S148" i="5"/>
  <c r="AN147" i="1"/>
  <c r="V148" i="5"/>
  <c r="AL147" i="1"/>
  <c r="T148" i="5"/>
  <c r="AO147" i="1"/>
  <c r="W148" i="5"/>
  <c r="AJ147" i="1"/>
  <c r="R148" i="5"/>
  <c r="K60" i="7"/>
  <c r="M60" i="7"/>
  <c r="I62" i="5"/>
  <c r="E60" i="7" s="1"/>
  <c r="Q61" i="1"/>
  <c r="Q62" i="5" s="1"/>
  <c r="C63" i="1"/>
  <c r="C64" i="3"/>
  <c r="H61" i="5"/>
  <c r="F59" i="7" s="1"/>
  <c r="P60" i="1"/>
  <c r="P61" i="5" s="1"/>
  <c r="G62" i="5"/>
  <c r="G60" i="7" s="1"/>
  <c r="O61" i="1"/>
  <c r="O62" i="5" s="1"/>
  <c r="F61" i="1"/>
  <c r="H61" i="1"/>
  <c r="B62" i="5"/>
  <c r="D60" i="7" s="1"/>
  <c r="N60" i="7" s="1"/>
  <c r="J61" i="1"/>
  <c r="J62" i="5" s="1"/>
  <c r="G62" i="1"/>
  <c r="I62" i="1"/>
  <c r="B62" i="1"/>
  <c r="C63" i="5"/>
  <c r="C61" i="7" s="1"/>
  <c r="K62" i="1"/>
  <c r="K63" i="5" s="1"/>
  <c r="F61" i="5"/>
  <c r="H59" i="7" s="1"/>
  <c r="N60" i="1"/>
  <c r="N61" i="5" s="1"/>
  <c r="AK148" i="1" l="1"/>
  <c r="S149" i="5"/>
  <c r="AJ148" i="1"/>
  <c r="R149" i="5"/>
  <c r="AL148" i="1"/>
  <c r="T149" i="5"/>
  <c r="AN148" i="1"/>
  <c r="V149" i="5"/>
  <c r="AM148" i="1"/>
  <c r="U149" i="5"/>
  <c r="AO148" i="1"/>
  <c r="W149" i="5"/>
  <c r="K61" i="7"/>
  <c r="M61" i="7"/>
  <c r="C64" i="1"/>
  <c r="C65" i="3"/>
  <c r="I63" i="5"/>
  <c r="E61" i="7" s="1"/>
  <c r="Q62" i="1"/>
  <c r="Q63" i="5" s="1"/>
  <c r="H62" i="5"/>
  <c r="F60" i="7" s="1"/>
  <c r="P61" i="1"/>
  <c r="P62" i="5" s="1"/>
  <c r="F62" i="1"/>
  <c r="H62" i="1"/>
  <c r="B63" i="5"/>
  <c r="D61" i="7" s="1"/>
  <c r="N61" i="7" s="1"/>
  <c r="J62" i="1"/>
  <c r="J63" i="5" s="1"/>
  <c r="G63" i="1"/>
  <c r="I63" i="1"/>
  <c r="B63" i="1"/>
  <c r="C64" i="5"/>
  <c r="C62" i="7" s="1"/>
  <c r="K63" i="1"/>
  <c r="K64" i="5" s="1"/>
  <c r="G63" i="5"/>
  <c r="G61" i="7" s="1"/>
  <c r="O62" i="1"/>
  <c r="O63" i="5" s="1"/>
  <c r="F62" i="5"/>
  <c r="H60" i="7" s="1"/>
  <c r="N61" i="1"/>
  <c r="N62" i="5" s="1"/>
  <c r="AK149" i="1" l="1"/>
  <c r="S150" i="5"/>
  <c r="AM149" i="1"/>
  <c r="U150" i="5"/>
  <c r="AL149" i="1"/>
  <c r="T150" i="5"/>
  <c r="AO149" i="1"/>
  <c r="W150" i="5"/>
  <c r="AN149" i="1"/>
  <c r="V150" i="5"/>
  <c r="AJ149" i="1"/>
  <c r="R150" i="5"/>
  <c r="K62" i="7"/>
  <c r="M62" i="7"/>
  <c r="I64" i="5"/>
  <c r="E62" i="7" s="1"/>
  <c r="Q63" i="1"/>
  <c r="Q64" i="5" s="1"/>
  <c r="H63" i="5"/>
  <c r="F61" i="7" s="1"/>
  <c r="P62" i="1"/>
  <c r="P63" i="5" s="1"/>
  <c r="G64" i="5"/>
  <c r="G62" i="7" s="1"/>
  <c r="O63" i="1"/>
  <c r="O64" i="5" s="1"/>
  <c r="C65" i="1"/>
  <c r="C66" i="3"/>
  <c r="F63" i="5"/>
  <c r="H61" i="7" s="1"/>
  <c r="N62" i="1"/>
  <c r="N63" i="5" s="1"/>
  <c r="H63" i="1"/>
  <c r="F63" i="1"/>
  <c r="B64" i="5"/>
  <c r="D62" i="7" s="1"/>
  <c r="N62" i="7" s="1"/>
  <c r="J63" i="1"/>
  <c r="J64" i="5" s="1"/>
  <c r="G64" i="1"/>
  <c r="I64" i="1"/>
  <c r="B64" i="1"/>
  <c r="C65" i="5"/>
  <c r="C63" i="7" s="1"/>
  <c r="K64" i="1"/>
  <c r="K65" i="5" s="1"/>
  <c r="AL150" i="1" l="1"/>
  <c r="T151" i="5"/>
  <c r="AJ150" i="1"/>
  <c r="R151" i="5"/>
  <c r="AO150" i="1"/>
  <c r="W151" i="5"/>
  <c r="AM150" i="1"/>
  <c r="U151" i="5"/>
  <c r="AN150" i="1"/>
  <c r="V151" i="5"/>
  <c r="AK150" i="1"/>
  <c r="S151" i="5"/>
  <c r="K63" i="7"/>
  <c r="M63" i="7"/>
  <c r="I65" i="5"/>
  <c r="E63" i="7" s="1"/>
  <c r="Q64" i="1"/>
  <c r="Q65" i="5" s="1"/>
  <c r="F64" i="5"/>
  <c r="H62" i="7" s="1"/>
  <c r="N63" i="1"/>
  <c r="N64" i="5" s="1"/>
  <c r="C66" i="1"/>
  <c r="C67" i="3"/>
  <c r="G65" i="5"/>
  <c r="G63" i="7" s="1"/>
  <c r="O64" i="1"/>
  <c r="O65" i="5" s="1"/>
  <c r="H64" i="5"/>
  <c r="F62" i="7" s="1"/>
  <c r="P63" i="1"/>
  <c r="P64" i="5" s="1"/>
  <c r="G65" i="1"/>
  <c r="I65" i="1"/>
  <c r="B65" i="1"/>
  <c r="C66" i="5"/>
  <c r="C64" i="7" s="1"/>
  <c r="K65" i="1"/>
  <c r="K66" i="5" s="1"/>
  <c r="F64" i="1"/>
  <c r="H64" i="1"/>
  <c r="B65" i="5"/>
  <c r="D63" i="7" s="1"/>
  <c r="N63" i="7" s="1"/>
  <c r="J64" i="1"/>
  <c r="J65" i="5" s="1"/>
  <c r="AK151" i="1" l="1"/>
  <c r="S152" i="5"/>
  <c r="AN151" i="1"/>
  <c r="V152" i="5"/>
  <c r="AO151" i="1"/>
  <c r="W152" i="5"/>
  <c r="AM151" i="1"/>
  <c r="U152" i="5"/>
  <c r="AL151" i="1"/>
  <c r="T152" i="5"/>
  <c r="AJ151" i="1"/>
  <c r="R152" i="5"/>
  <c r="K64" i="7"/>
  <c r="M64" i="7"/>
  <c r="F65" i="5"/>
  <c r="H63" i="7" s="1"/>
  <c r="N64" i="1"/>
  <c r="N65" i="5" s="1"/>
  <c r="I66" i="5"/>
  <c r="E64" i="7" s="1"/>
  <c r="Q65" i="1"/>
  <c r="Q66" i="5" s="1"/>
  <c r="G66" i="5"/>
  <c r="G64" i="7" s="1"/>
  <c r="O65" i="1"/>
  <c r="O66" i="5" s="1"/>
  <c r="C67" i="1"/>
  <c r="C68" i="3"/>
  <c r="H65" i="5"/>
  <c r="F63" i="7" s="1"/>
  <c r="P64" i="1"/>
  <c r="P65" i="5" s="1"/>
  <c r="F65" i="1"/>
  <c r="H65" i="1"/>
  <c r="B66" i="5"/>
  <c r="D64" i="7" s="1"/>
  <c r="N64" i="7" s="1"/>
  <c r="J65" i="1"/>
  <c r="J66" i="5" s="1"/>
  <c r="G66" i="1"/>
  <c r="I66" i="1"/>
  <c r="B66" i="1"/>
  <c r="C67" i="5"/>
  <c r="C65" i="7" s="1"/>
  <c r="K66" i="1"/>
  <c r="K67" i="5" s="1"/>
  <c r="AM152" i="1" l="1"/>
  <c r="U153" i="5"/>
  <c r="AJ152" i="1"/>
  <c r="R153" i="5"/>
  <c r="AL152" i="1"/>
  <c r="T153" i="5"/>
  <c r="AN152" i="1"/>
  <c r="V153" i="5"/>
  <c r="AO152" i="1"/>
  <c r="W153" i="5"/>
  <c r="AK152" i="1"/>
  <c r="S153" i="5"/>
  <c r="K65" i="7"/>
  <c r="M65" i="7"/>
  <c r="F66" i="5"/>
  <c r="H64" i="7" s="1"/>
  <c r="N65" i="1"/>
  <c r="N66" i="5" s="1"/>
  <c r="F66" i="1"/>
  <c r="H66" i="1"/>
  <c r="B67" i="5"/>
  <c r="D65" i="7" s="1"/>
  <c r="N65" i="7" s="1"/>
  <c r="J66" i="1"/>
  <c r="J67" i="5" s="1"/>
  <c r="I67" i="5"/>
  <c r="E65" i="7" s="1"/>
  <c r="Q66" i="1"/>
  <c r="Q67" i="5" s="1"/>
  <c r="H66" i="5"/>
  <c r="F64" i="7" s="1"/>
  <c r="P65" i="1"/>
  <c r="P66" i="5" s="1"/>
  <c r="C68" i="1"/>
  <c r="C69" i="3"/>
  <c r="G67" i="1"/>
  <c r="I67" i="1"/>
  <c r="B67" i="1"/>
  <c r="C68" i="5"/>
  <c r="C66" i="7" s="1"/>
  <c r="K67" i="1"/>
  <c r="K68" i="5" s="1"/>
  <c r="G67" i="5"/>
  <c r="G65" i="7" s="1"/>
  <c r="O66" i="1"/>
  <c r="O67" i="5" s="1"/>
  <c r="AK153" i="1" l="1"/>
  <c r="S154" i="5"/>
  <c r="AM153" i="1"/>
  <c r="U154" i="5"/>
  <c r="AN153" i="1"/>
  <c r="V154" i="5"/>
  <c r="AJ153" i="1"/>
  <c r="R154" i="5"/>
  <c r="AL153" i="1"/>
  <c r="T154" i="5"/>
  <c r="AO153" i="1"/>
  <c r="W154" i="5"/>
  <c r="K66" i="7"/>
  <c r="M66" i="7"/>
  <c r="G68" i="5"/>
  <c r="G66" i="7" s="1"/>
  <c r="O67" i="1"/>
  <c r="O68" i="5" s="1"/>
  <c r="C69" i="1"/>
  <c r="C70" i="3"/>
  <c r="H67" i="5"/>
  <c r="F65" i="7" s="1"/>
  <c r="P66" i="1"/>
  <c r="P67" i="5" s="1"/>
  <c r="H67" i="1"/>
  <c r="F67" i="1"/>
  <c r="B68" i="5"/>
  <c r="D66" i="7" s="1"/>
  <c r="N66" i="7" s="1"/>
  <c r="J67" i="1"/>
  <c r="J68" i="5" s="1"/>
  <c r="G68" i="1"/>
  <c r="I68" i="1"/>
  <c r="B68" i="1"/>
  <c r="C69" i="5"/>
  <c r="C67" i="7" s="1"/>
  <c r="K68" i="1"/>
  <c r="K69" i="5" s="1"/>
  <c r="F67" i="5"/>
  <c r="H65" i="7" s="1"/>
  <c r="N66" i="1"/>
  <c r="N67" i="5" s="1"/>
  <c r="I68" i="5"/>
  <c r="E66" i="7" s="1"/>
  <c r="Q67" i="1"/>
  <c r="Q68" i="5" s="1"/>
  <c r="AJ154" i="1" l="1"/>
  <c r="R155" i="5"/>
  <c r="AL154" i="1"/>
  <c r="T155" i="5"/>
  <c r="AN154" i="1"/>
  <c r="V155" i="5"/>
  <c r="AK154" i="1"/>
  <c r="S155" i="5"/>
  <c r="AM154" i="1"/>
  <c r="U155" i="5"/>
  <c r="AO154" i="1"/>
  <c r="W155" i="5"/>
  <c r="K67" i="7"/>
  <c r="M67" i="7"/>
  <c r="I69" i="5"/>
  <c r="E67" i="7" s="1"/>
  <c r="Q68" i="1"/>
  <c r="Q69" i="5" s="1"/>
  <c r="F68" i="5"/>
  <c r="H66" i="7" s="1"/>
  <c r="N67" i="1"/>
  <c r="N68" i="5" s="1"/>
  <c r="C70" i="1"/>
  <c r="C71" i="3"/>
  <c r="G69" i="5"/>
  <c r="G67" i="7" s="1"/>
  <c r="O68" i="1"/>
  <c r="O69" i="5" s="1"/>
  <c r="H68" i="5"/>
  <c r="F66" i="7" s="1"/>
  <c r="P67" i="1"/>
  <c r="P68" i="5" s="1"/>
  <c r="G69" i="1"/>
  <c r="I69" i="1"/>
  <c r="B69" i="1"/>
  <c r="C70" i="5"/>
  <c r="C68" i="7" s="1"/>
  <c r="K69" i="1"/>
  <c r="K70" i="5" s="1"/>
  <c r="F68" i="1"/>
  <c r="H68" i="1"/>
  <c r="B69" i="5"/>
  <c r="D67" i="7" s="1"/>
  <c r="N67" i="7" s="1"/>
  <c r="J68" i="1"/>
  <c r="J69" i="5" s="1"/>
  <c r="AM155" i="1" l="1"/>
  <c r="U156" i="5"/>
  <c r="AO155" i="1"/>
  <c r="W156" i="5"/>
  <c r="AK155" i="1"/>
  <c r="S156" i="5"/>
  <c r="AL155" i="1"/>
  <c r="T156" i="5"/>
  <c r="AJ155" i="1"/>
  <c r="R156" i="5"/>
  <c r="AN155" i="1"/>
  <c r="V156" i="5"/>
  <c r="K68" i="7"/>
  <c r="M68" i="7"/>
  <c r="G70" i="5"/>
  <c r="G68" i="7" s="1"/>
  <c r="O69" i="1"/>
  <c r="O70" i="5" s="1"/>
  <c r="F69" i="5"/>
  <c r="H67" i="7" s="1"/>
  <c r="N68" i="1"/>
  <c r="N69" i="5" s="1"/>
  <c r="C71" i="1"/>
  <c r="C72" i="3"/>
  <c r="I70" i="5"/>
  <c r="E68" i="7" s="1"/>
  <c r="Q69" i="1"/>
  <c r="Q70" i="5" s="1"/>
  <c r="H69" i="5"/>
  <c r="F67" i="7" s="1"/>
  <c r="P68" i="1"/>
  <c r="P69" i="5" s="1"/>
  <c r="F69" i="1"/>
  <c r="H69" i="1"/>
  <c r="B70" i="5"/>
  <c r="D68" i="7" s="1"/>
  <c r="N68" i="7" s="1"/>
  <c r="J69" i="1"/>
  <c r="J70" i="5" s="1"/>
  <c r="G70" i="1"/>
  <c r="I70" i="1"/>
  <c r="B70" i="1"/>
  <c r="C71" i="5"/>
  <c r="C69" i="7" s="1"/>
  <c r="K70" i="1"/>
  <c r="K71" i="5" s="1"/>
  <c r="AN156" i="1" l="1"/>
  <c r="V157" i="5"/>
  <c r="AL156" i="1"/>
  <c r="T157" i="5"/>
  <c r="AO156" i="1"/>
  <c r="W157" i="5"/>
  <c r="AJ156" i="1"/>
  <c r="R157" i="5"/>
  <c r="AK156" i="1"/>
  <c r="S157" i="5"/>
  <c r="AM156" i="1"/>
  <c r="U157" i="5"/>
  <c r="K69" i="7"/>
  <c r="M69" i="7"/>
  <c r="I71" i="5"/>
  <c r="E69" i="7" s="1"/>
  <c r="Q70" i="1"/>
  <c r="Q71" i="5" s="1"/>
  <c r="H70" i="5"/>
  <c r="F68" i="7" s="1"/>
  <c r="P69" i="1"/>
  <c r="P70" i="5" s="1"/>
  <c r="G71" i="5"/>
  <c r="G69" i="7" s="1"/>
  <c r="O70" i="1"/>
  <c r="O71" i="5" s="1"/>
  <c r="F70" i="5"/>
  <c r="H68" i="7" s="1"/>
  <c r="N69" i="1"/>
  <c r="N70" i="5" s="1"/>
  <c r="C72" i="1"/>
  <c r="C73" i="3"/>
  <c r="F70" i="1"/>
  <c r="H70" i="1"/>
  <c r="B71" i="5"/>
  <c r="D69" i="7" s="1"/>
  <c r="N69" i="7" s="1"/>
  <c r="J70" i="1"/>
  <c r="J71" i="5" s="1"/>
  <c r="G71" i="1"/>
  <c r="I71" i="1"/>
  <c r="B71" i="1"/>
  <c r="C72" i="5"/>
  <c r="C70" i="7" s="1"/>
  <c r="K71" i="1"/>
  <c r="K72" i="5" s="1"/>
  <c r="AL157" i="1" l="1"/>
  <c r="T158" i="5"/>
  <c r="AM157" i="1"/>
  <c r="U158" i="5"/>
  <c r="AK157" i="1"/>
  <c r="S158" i="5"/>
  <c r="AO157" i="1"/>
  <c r="W158" i="5"/>
  <c r="AN157" i="1"/>
  <c r="V158" i="5"/>
  <c r="AJ157" i="1"/>
  <c r="R158" i="5"/>
  <c r="K70" i="7"/>
  <c r="M70" i="7"/>
  <c r="G72" i="5"/>
  <c r="G70" i="7" s="1"/>
  <c r="O71" i="1"/>
  <c r="O72" i="5" s="1"/>
  <c r="I72" i="1"/>
  <c r="G72" i="1"/>
  <c r="B72" i="1"/>
  <c r="C73" i="5"/>
  <c r="C71" i="7" s="1"/>
  <c r="K72" i="1"/>
  <c r="K73" i="5" s="1"/>
  <c r="I72" i="5"/>
  <c r="E70" i="7" s="1"/>
  <c r="Q71" i="1"/>
  <c r="Q72" i="5" s="1"/>
  <c r="H71" i="5"/>
  <c r="F69" i="7" s="1"/>
  <c r="P70" i="1"/>
  <c r="P71" i="5" s="1"/>
  <c r="C73" i="1"/>
  <c r="C74" i="3"/>
  <c r="F71" i="5"/>
  <c r="H69" i="7" s="1"/>
  <c r="N70" i="1"/>
  <c r="N71" i="5" s="1"/>
  <c r="H71" i="1"/>
  <c r="F71" i="1"/>
  <c r="B72" i="5"/>
  <c r="D70" i="7" s="1"/>
  <c r="N70" i="7" s="1"/>
  <c r="J71" i="1"/>
  <c r="J72" i="5" s="1"/>
  <c r="AN158" i="1" l="1"/>
  <c r="V159" i="5"/>
  <c r="AL158" i="1"/>
  <c r="T159" i="5"/>
  <c r="AK158" i="1"/>
  <c r="S159" i="5"/>
  <c r="AM158" i="1"/>
  <c r="U159" i="5"/>
  <c r="AO158" i="1"/>
  <c r="W159" i="5"/>
  <c r="AJ158" i="1"/>
  <c r="R159" i="5"/>
  <c r="K71" i="7"/>
  <c r="M71" i="7"/>
  <c r="H72" i="5"/>
  <c r="F70" i="7" s="1"/>
  <c r="P71" i="1"/>
  <c r="P72" i="5" s="1"/>
  <c r="I73" i="1"/>
  <c r="G73" i="1"/>
  <c r="B73" i="1"/>
  <c r="C74" i="5"/>
  <c r="C72" i="7" s="1"/>
  <c r="K73" i="1"/>
  <c r="K74" i="5" s="1"/>
  <c r="G73" i="5"/>
  <c r="G71" i="7" s="1"/>
  <c r="O72" i="1"/>
  <c r="O73" i="5" s="1"/>
  <c r="I73" i="5"/>
  <c r="E71" i="7" s="1"/>
  <c r="Q72" i="1"/>
  <c r="Q73" i="5" s="1"/>
  <c r="F72" i="5"/>
  <c r="H70" i="7" s="1"/>
  <c r="N71" i="1"/>
  <c r="N72" i="5" s="1"/>
  <c r="C74" i="1"/>
  <c r="C75" i="3"/>
  <c r="H72" i="1"/>
  <c r="F72" i="1"/>
  <c r="B73" i="5"/>
  <c r="D71" i="7" s="1"/>
  <c r="N71" i="7" s="1"/>
  <c r="J72" i="1"/>
  <c r="J73" i="5" s="1"/>
  <c r="AK159" i="1" l="1"/>
  <c r="S160" i="5"/>
  <c r="AM159" i="1"/>
  <c r="U160" i="5"/>
  <c r="AO159" i="1"/>
  <c r="W160" i="5"/>
  <c r="AL159" i="1"/>
  <c r="T160" i="5"/>
  <c r="AN159" i="1"/>
  <c r="V160" i="5"/>
  <c r="AJ159" i="1"/>
  <c r="R160" i="5"/>
  <c r="K72" i="7"/>
  <c r="M72" i="7"/>
  <c r="H73" i="5"/>
  <c r="F71" i="7" s="1"/>
  <c r="P72" i="1"/>
  <c r="P73" i="5" s="1"/>
  <c r="G74" i="5"/>
  <c r="G72" i="7" s="1"/>
  <c r="O73" i="1"/>
  <c r="O74" i="5" s="1"/>
  <c r="C75" i="1"/>
  <c r="C76" i="3"/>
  <c r="I74" i="5"/>
  <c r="E72" i="7" s="1"/>
  <c r="Q73" i="1"/>
  <c r="Q74" i="5" s="1"/>
  <c r="I74" i="1"/>
  <c r="G74" i="1"/>
  <c r="B74" i="1"/>
  <c r="C75" i="5"/>
  <c r="C73" i="7" s="1"/>
  <c r="K74" i="1"/>
  <c r="K75" i="5" s="1"/>
  <c r="F73" i="5"/>
  <c r="H71" i="7" s="1"/>
  <c r="N72" i="1"/>
  <c r="N73" i="5" s="1"/>
  <c r="H73" i="1"/>
  <c r="F73" i="1"/>
  <c r="B74" i="5"/>
  <c r="D72" i="7" s="1"/>
  <c r="N72" i="7" s="1"/>
  <c r="J73" i="1"/>
  <c r="J74" i="5" s="1"/>
  <c r="AO160" i="1" l="1"/>
  <c r="W161" i="5"/>
  <c r="AK160" i="1"/>
  <c r="S161" i="5"/>
  <c r="AJ160" i="1"/>
  <c r="R161" i="5"/>
  <c r="AN160" i="1"/>
  <c r="V161" i="5"/>
  <c r="AL160" i="1"/>
  <c r="T161" i="5"/>
  <c r="AM160" i="1"/>
  <c r="U161" i="5"/>
  <c r="K73" i="7"/>
  <c r="M73" i="7"/>
  <c r="H74" i="5"/>
  <c r="F72" i="7" s="1"/>
  <c r="P73" i="1"/>
  <c r="P74" i="5" s="1"/>
  <c r="G75" i="5"/>
  <c r="G73" i="7" s="1"/>
  <c r="O74" i="1"/>
  <c r="O75" i="5" s="1"/>
  <c r="H74" i="1"/>
  <c r="F74" i="1"/>
  <c r="B75" i="5"/>
  <c r="D73" i="7" s="1"/>
  <c r="N73" i="7" s="1"/>
  <c r="J74" i="1"/>
  <c r="J75" i="5" s="1"/>
  <c r="C76" i="1"/>
  <c r="C77" i="3"/>
  <c r="F74" i="5"/>
  <c r="H72" i="7" s="1"/>
  <c r="N73" i="1"/>
  <c r="N74" i="5" s="1"/>
  <c r="I75" i="5"/>
  <c r="E73" i="7" s="1"/>
  <c r="Q74" i="1"/>
  <c r="Q75" i="5" s="1"/>
  <c r="I75" i="1"/>
  <c r="G75" i="1"/>
  <c r="B75" i="1"/>
  <c r="C76" i="5"/>
  <c r="C74" i="7" s="1"/>
  <c r="K75" i="1"/>
  <c r="K76" i="5" s="1"/>
  <c r="AM161" i="1" l="1"/>
  <c r="U162" i="5"/>
  <c r="AK161" i="1"/>
  <c r="S162" i="5"/>
  <c r="AN161" i="1"/>
  <c r="V162" i="5"/>
  <c r="AL161" i="1"/>
  <c r="T162" i="5"/>
  <c r="AJ161" i="1"/>
  <c r="R162" i="5"/>
  <c r="AO161" i="1"/>
  <c r="W162" i="5"/>
  <c r="K74" i="7"/>
  <c r="M74" i="7"/>
  <c r="G76" i="5"/>
  <c r="G74" i="7" s="1"/>
  <c r="O75" i="1"/>
  <c r="O76" i="5" s="1"/>
  <c r="I76" i="5"/>
  <c r="E74" i="7" s="1"/>
  <c r="Q75" i="1"/>
  <c r="Q76" i="5" s="1"/>
  <c r="C77" i="1"/>
  <c r="C78" i="3"/>
  <c r="F75" i="5"/>
  <c r="H73" i="7" s="1"/>
  <c r="N74" i="1"/>
  <c r="N75" i="5" s="1"/>
  <c r="H75" i="1"/>
  <c r="F75" i="1"/>
  <c r="B76" i="5"/>
  <c r="D74" i="7" s="1"/>
  <c r="N74" i="7" s="1"/>
  <c r="J75" i="1"/>
  <c r="J76" i="5" s="1"/>
  <c r="I76" i="1"/>
  <c r="G76" i="1"/>
  <c r="B76" i="1"/>
  <c r="C77" i="5"/>
  <c r="C75" i="7" s="1"/>
  <c r="K76" i="1"/>
  <c r="K77" i="5" s="1"/>
  <c r="H75" i="5"/>
  <c r="F73" i="7" s="1"/>
  <c r="P74" i="1"/>
  <c r="P75" i="5" s="1"/>
  <c r="AL162" i="1" l="1"/>
  <c r="T163" i="5"/>
  <c r="AO162" i="1"/>
  <c r="W163" i="5"/>
  <c r="AN162" i="1"/>
  <c r="V163" i="5"/>
  <c r="AJ162" i="1"/>
  <c r="R163" i="5"/>
  <c r="AK162" i="1"/>
  <c r="S163" i="5"/>
  <c r="AM162" i="1"/>
  <c r="U163" i="5"/>
  <c r="K75" i="7"/>
  <c r="M75" i="7"/>
  <c r="G77" i="5"/>
  <c r="G75" i="7" s="1"/>
  <c r="O76" i="1"/>
  <c r="O77" i="5" s="1"/>
  <c r="F76" i="5"/>
  <c r="H74" i="7" s="1"/>
  <c r="N75" i="1"/>
  <c r="N76" i="5" s="1"/>
  <c r="C78" i="1"/>
  <c r="C79" i="3"/>
  <c r="H76" i="1"/>
  <c r="F76" i="1"/>
  <c r="B77" i="5"/>
  <c r="D75" i="7" s="1"/>
  <c r="N75" i="7" s="1"/>
  <c r="J76" i="1"/>
  <c r="J77" i="5" s="1"/>
  <c r="I77" i="5"/>
  <c r="E75" i="7" s="1"/>
  <c r="Q76" i="1"/>
  <c r="Q77" i="5" s="1"/>
  <c r="H76" i="5"/>
  <c r="F74" i="7" s="1"/>
  <c r="P75" i="1"/>
  <c r="P76" i="5" s="1"/>
  <c r="I77" i="1"/>
  <c r="G77" i="1"/>
  <c r="B77" i="1"/>
  <c r="C78" i="5"/>
  <c r="C76" i="7" s="1"/>
  <c r="K77" i="1"/>
  <c r="K78" i="5" s="1"/>
  <c r="AK163" i="1" l="1"/>
  <c r="S164" i="5"/>
  <c r="AN163" i="1"/>
  <c r="V164" i="5"/>
  <c r="AJ163" i="1"/>
  <c r="R164" i="5"/>
  <c r="AM163" i="1"/>
  <c r="U164" i="5"/>
  <c r="AL163" i="1"/>
  <c r="T164" i="5"/>
  <c r="AO163" i="1"/>
  <c r="W164" i="5"/>
  <c r="K76" i="7"/>
  <c r="M76" i="7"/>
  <c r="I78" i="5"/>
  <c r="E76" i="7" s="1"/>
  <c r="Q77" i="1"/>
  <c r="Q78" i="5" s="1"/>
  <c r="G78" i="5"/>
  <c r="G76" i="7" s="1"/>
  <c r="O77" i="1"/>
  <c r="O78" i="5" s="1"/>
  <c r="F77" i="5"/>
  <c r="H75" i="7" s="1"/>
  <c r="N76" i="1"/>
  <c r="N77" i="5" s="1"/>
  <c r="H77" i="5"/>
  <c r="F75" i="7" s="1"/>
  <c r="P76" i="1"/>
  <c r="P77" i="5" s="1"/>
  <c r="C79" i="1"/>
  <c r="C80" i="3"/>
  <c r="H77" i="1"/>
  <c r="F77" i="1"/>
  <c r="B78" i="5"/>
  <c r="D76" i="7" s="1"/>
  <c r="N76" i="7" s="1"/>
  <c r="J77" i="1"/>
  <c r="J78" i="5" s="1"/>
  <c r="I78" i="1"/>
  <c r="G78" i="1"/>
  <c r="B78" i="1"/>
  <c r="C79" i="5"/>
  <c r="C77" i="7" s="1"/>
  <c r="K78" i="1"/>
  <c r="K79" i="5" s="1"/>
  <c r="AL164" i="1" l="1"/>
  <c r="T165" i="5"/>
  <c r="AN164" i="1"/>
  <c r="V165" i="5"/>
  <c r="AM164" i="1"/>
  <c r="U165" i="5"/>
  <c r="AO164" i="1"/>
  <c r="W165" i="5"/>
  <c r="AK164" i="1"/>
  <c r="S165" i="5"/>
  <c r="AJ164" i="1"/>
  <c r="R165" i="5"/>
  <c r="K77" i="7"/>
  <c r="M77" i="7"/>
  <c r="G79" i="5"/>
  <c r="G77" i="7" s="1"/>
  <c r="O78" i="1"/>
  <c r="O79" i="5" s="1"/>
  <c r="F78" i="5"/>
  <c r="H76" i="7" s="1"/>
  <c r="N77" i="1"/>
  <c r="N78" i="5" s="1"/>
  <c r="H78" i="5"/>
  <c r="F76" i="7" s="1"/>
  <c r="P77" i="1"/>
  <c r="P78" i="5" s="1"/>
  <c r="I79" i="5"/>
  <c r="E77" i="7" s="1"/>
  <c r="Q78" i="1"/>
  <c r="Q79" i="5" s="1"/>
  <c r="C80" i="1"/>
  <c r="C81" i="3"/>
  <c r="H78" i="1"/>
  <c r="F78" i="1"/>
  <c r="B79" i="5"/>
  <c r="D77" i="7" s="1"/>
  <c r="N77" i="7" s="1"/>
  <c r="J78" i="1"/>
  <c r="J79" i="5" s="1"/>
  <c r="I79" i="1"/>
  <c r="G79" i="1"/>
  <c r="B79" i="1"/>
  <c r="C80" i="5"/>
  <c r="C78" i="7" s="1"/>
  <c r="K79" i="1"/>
  <c r="K80" i="5" s="1"/>
  <c r="AK165" i="1" l="1"/>
  <c r="S166" i="5"/>
  <c r="AJ165" i="1"/>
  <c r="R166" i="5"/>
  <c r="AM165" i="1"/>
  <c r="U166" i="5"/>
  <c r="AO165" i="1"/>
  <c r="W166" i="5"/>
  <c r="AN165" i="1"/>
  <c r="V166" i="5"/>
  <c r="AL165" i="1"/>
  <c r="T166" i="5"/>
  <c r="K78" i="7"/>
  <c r="M78" i="7"/>
  <c r="G80" i="5"/>
  <c r="G78" i="7" s="1"/>
  <c r="O79" i="1"/>
  <c r="O80" i="5" s="1"/>
  <c r="F79" i="5"/>
  <c r="H77" i="7" s="1"/>
  <c r="N78" i="1"/>
  <c r="N79" i="5" s="1"/>
  <c r="H79" i="5"/>
  <c r="F77" i="7" s="1"/>
  <c r="P78" i="1"/>
  <c r="P79" i="5" s="1"/>
  <c r="I80" i="5"/>
  <c r="E78" i="7" s="1"/>
  <c r="Q79" i="1"/>
  <c r="Q80" i="5" s="1"/>
  <c r="C81" i="1"/>
  <c r="C82" i="3"/>
  <c r="H79" i="1"/>
  <c r="F79" i="1"/>
  <c r="B80" i="5"/>
  <c r="D78" i="7" s="1"/>
  <c r="N78" i="7" s="1"/>
  <c r="J79" i="1"/>
  <c r="J80" i="5" s="1"/>
  <c r="I80" i="1"/>
  <c r="G80" i="1"/>
  <c r="B80" i="1"/>
  <c r="C81" i="5"/>
  <c r="C79" i="7" s="1"/>
  <c r="K80" i="1"/>
  <c r="K81" i="5" s="1"/>
  <c r="AO166" i="1" l="1"/>
  <c r="W167" i="5"/>
  <c r="AN166" i="1"/>
  <c r="V167" i="5"/>
  <c r="AJ166" i="1"/>
  <c r="R167" i="5"/>
  <c r="AK166" i="1"/>
  <c r="S167" i="5"/>
  <c r="AL166" i="1"/>
  <c r="T167" i="5"/>
  <c r="AM166" i="1"/>
  <c r="U167" i="5"/>
  <c r="K79" i="7"/>
  <c r="M79" i="7"/>
  <c r="G81" i="5"/>
  <c r="G79" i="7" s="1"/>
  <c r="O80" i="1"/>
  <c r="O81" i="5" s="1"/>
  <c r="F80" i="5"/>
  <c r="H78" i="7" s="1"/>
  <c r="N79" i="1"/>
  <c r="N80" i="5" s="1"/>
  <c r="I81" i="5"/>
  <c r="E79" i="7" s="1"/>
  <c r="Q80" i="1"/>
  <c r="Q81" i="5" s="1"/>
  <c r="H80" i="5"/>
  <c r="F78" i="7" s="1"/>
  <c r="P79" i="1"/>
  <c r="P80" i="5" s="1"/>
  <c r="C82" i="1"/>
  <c r="C83" i="3"/>
  <c r="H80" i="1"/>
  <c r="F80" i="1"/>
  <c r="B81" i="5"/>
  <c r="D79" i="7" s="1"/>
  <c r="N79" i="7" s="1"/>
  <c r="J80" i="1"/>
  <c r="J81" i="5" s="1"/>
  <c r="I81" i="1"/>
  <c r="G81" i="1"/>
  <c r="B81" i="1"/>
  <c r="C82" i="5"/>
  <c r="C80" i="7" s="1"/>
  <c r="K81" i="1"/>
  <c r="K82" i="5" s="1"/>
  <c r="AK167" i="1" l="1"/>
  <c r="S168" i="5"/>
  <c r="AM167" i="1"/>
  <c r="U168" i="5"/>
  <c r="AN167" i="1"/>
  <c r="V168" i="5"/>
  <c r="AL167" i="1"/>
  <c r="T168" i="5"/>
  <c r="AJ167" i="1"/>
  <c r="R168" i="5"/>
  <c r="AO167" i="1"/>
  <c r="W168" i="5"/>
  <c r="K80" i="7"/>
  <c r="M80" i="7"/>
  <c r="G82" i="5"/>
  <c r="G80" i="7" s="1"/>
  <c r="O81" i="1"/>
  <c r="O82" i="5" s="1"/>
  <c r="F81" i="5"/>
  <c r="H79" i="7" s="1"/>
  <c r="N80" i="1"/>
  <c r="N81" i="5" s="1"/>
  <c r="H81" i="5"/>
  <c r="F79" i="7" s="1"/>
  <c r="P80" i="1"/>
  <c r="P81" i="5" s="1"/>
  <c r="I82" i="5"/>
  <c r="E80" i="7" s="1"/>
  <c r="Q81" i="1"/>
  <c r="Q82" i="5" s="1"/>
  <c r="C83" i="1"/>
  <c r="C84" i="3"/>
  <c r="H81" i="1"/>
  <c r="F81" i="1"/>
  <c r="B82" i="5"/>
  <c r="D80" i="7" s="1"/>
  <c r="N80" i="7" s="1"/>
  <c r="J81" i="1"/>
  <c r="J82" i="5" s="1"/>
  <c r="I82" i="1"/>
  <c r="G82" i="1"/>
  <c r="B82" i="1"/>
  <c r="C83" i="5"/>
  <c r="C81" i="7" s="1"/>
  <c r="K82" i="1"/>
  <c r="K83" i="5" s="1"/>
  <c r="AO168" i="1" l="1"/>
  <c r="W169" i="5"/>
  <c r="AL168" i="1"/>
  <c r="T169" i="5"/>
  <c r="AJ168" i="1"/>
  <c r="R169" i="5"/>
  <c r="AM168" i="1"/>
  <c r="U169" i="5"/>
  <c r="AK168" i="1"/>
  <c r="S169" i="5"/>
  <c r="AN168" i="1"/>
  <c r="V169" i="5"/>
  <c r="K81" i="7"/>
  <c r="M81" i="7"/>
  <c r="H82" i="5"/>
  <c r="F80" i="7" s="1"/>
  <c r="P81" i="1"/>
  <c r="P82" i="5" s="1"/>
  <c r="C84" i="1"/>
  <c r="C85" i="3"/>
  <c r="G83" i="5"/>
  <c r="G81" i="7" s="1"/>
  <c r="O82" i="1"/>
  <c r="O83" i="5" s="1"/>
  <c r="F82" i="5"/>
  <c r="H80" i="7" s="1"/>
  <c r="N81" i="1"/>
  <c r="N82" i="5" s="1"/>
  <c r="I83" i="5"/>
  <c r="E81" i="7" s="1"/>
  <c r="Q82" i="1"/>
  <c r="Q83" i="5" s="1"/>
  <c r="H82" i="1"/>
  <c r="F82" i="1"/>
  <c r="B83" i="5"/>
  <c r="D81" i="7" s="1"/>
  <c r="N81" i="7" s="1"/>
  <c r="J82" i="1"/>
  <c r="J83" i="5" s="1"/>
  <c r="I83" i="1"/>
  <c r="G83" i="1"/>
  <c r="B83" i="1"/>
  <c r="C84" i="5"/>
  <c r="C82" i="7" s="1"/>
  <c r="K83" i="1"/>
  <c r="K84" i="5" s="1"/>
  <c r="AJ169" i="1" l="1"/>
  <c r="R170" i="5"/>
  <c r="AL169" i="1"/>
  <c r="T170" i="5"/>
  <c r="AM169" i="1"/>
  <c r="U170" i="5"/>
  <c r="AN169" i="1"/>
  <c r="V170" i="5"/>
  <c r="AO169" i="1"/>
  <c r="W170" i="5"/>
  <c r="AK169" i="1"/>
  <c r="S170" i="5"/>
  <c r="K82" i="7"/>
  <c r="M82" i="7"/>
  <c r="H83" i="1"/>
  <c r="F83" i="1"/>
  <c r="B84" i="5"/>
  <c r="D82" i="7" s="1"/>
  <c r="N82" i="7" s="1"/>
  <c r="J83" i="1"/>
  <c r="J84" i="5" s="1"/>
  <c r="G84" i="5"/>
  <c r="G82" i="7" s="1"/>
  <c r="O83" i="1"/>
  <c r="O84" i="5" s="1"/>
  <c r="F83" i="5"/>
  <c r="H81" i="7" s="1"/>
  <c r="N82" i="1"/>
  <c r="N83" i="5" s="1"/>
  <c r="C85" i="1"/>
  <c r="C86" i="3"/>
  <c r="I84" i="1"/>
  <c r="G84" i="1"/>
  <c r="B84" i="1"/>
  <c r="C85" i="5"/>
  <c r="C83" i="7" s="1"/>
  <c r="K84" i="1"/>
  <c r="K85" i="5" s="1"/>
  <c r="I84" i="5"/>
  <c r="E82" i="7" s="1"/>
  <c r="Q83" i="1"/>
  <c r="Q84" i="5" s="1"/>
  <c r="H83" i="5"/>
  <c r="F81" i="7" s="1"/>
  <c r="P82" i="1"/>
  <c r="P83" i="5" s="1"/>
  <c r="AM170" i="1" l="1"/>
  <c r="U171" i="5"/>
  <c r="AL170" i="1"/>
  <c r="T171" i="5"/>
  <c r="AN170" i="1"/>
  <c r="V171" i="5"/>
  <c r="AJ170" i="1"/>
  <c r="R171" i="5"/>
  <c r="AO170" i="1"/>
  <c r="W171" i="5"/>
  <c r="AK170" i="1"/>
  <c r="S171" i="5"/>
  <c r="K83" i="7"/>
  <c r="M83" i="7"/>
  <c r="G85" i="5"/>
  <c r="G83" i="7" s="1"/>
  <c r="O84" i="1"/>
  <c r="O85" i="5" s="1"/>
  <c r="F84" i="5"/>
  <c r="H82" i="7" s="1"/>
  <c r="N83" i="1"/>
  <c r="N84" i="5" s="1"/>
  <c r="I85" i="5"/>
  <c r="E83" i="7" s="1"/>
  <c r="Q84" i="1"/>
  <c r="Q85" i="5" s="1"/>
  <c r="C86" i="1"/>
  <c r="C87" i="3"/>
  <c r="H84" i="1"/>
  <c r="F84" i="1"/>
  <c r="B85" i="5"/>
  <c r="D83" i="7" s="1"/>
  <c r="N83" i="7" s="1"/>
  <c r="J84" i="1"/>
  <c r="J85" i="5" s="1"/>
  <c r="I85" i="1"/>
  <c r="G85" i="1"/>
  <c r="B85" i="1"/>
  <c r="C86" i="5"/>
  <c r="C84" i="7" s="1"/>
  <c r="K85" i="1"/>
  <c r="K86" i="5" s="1"/>
  <c r="H84" i="5"/>
  <c r="F82" i="7" s="1"/>
  <c r="P83" i="1"/>
  <c r="P84" i="5" s="1"/>
  <c r="AM171" i="1" l="1"/>
  <c r="U172" i="5"/>
  <c r="AN171" i="1"/>
  <c r="V172" i="5"/>
  <c r="AL171" i="1"/>
  <c r="T172" i="5"/>
  <c r="AO171" i="1"/>
  <c r="W172" i="5"/>
  <c r="AJ171" i="1"/>
  <c r="R172" i="5"/>
  <c r="AK171" i="1"/>
  <c r="S172" i="5"/>
  <c r="K84" i="7"/>
  <c r="M84" i="7"/>
  <c r="I86" i="1"/>
  <c r="G86" i="1"/>
  <c r="B86" i="1"/>
  <c r="C87" i="5"/>
  <c r="C85" i="7" s="1"/>
  <c r="K86" i="1"/>
  <c r="K87" i="5" s="1"/>
  <c r="C87" i="1"/>
  <c r="C88" i="3"/>
  <c r="H85" i="1"/>
  <c r="F85" i="1"/>
  <c r="B86" i="5"/>
  <c r="D84" i="7" s="1"/>
  <c r="N84" i="7" s="1"/>
  <c r="J85" i="1"/>
  <c r="J86" i="5" s="1"/>
  <c r="F85" i="5"/>
  <c r="H83" i="7" s="1"/>
  <c r="N84" i="1"/>
  <c r="N85" i="5" s="1"/>
  <c r="G86" i="5"/>
  <c r="G84" i="7" s="1"/>
  <c r="O85" i="1"/>
  <c r="O86" i="5" s="1"/>
  <c r="I86" i="5"/>
  <c r="E84" i="7" s="1"/>
  <c r="Q85" i="1"/>
  <c r="Q86" i="5" s="1"/>
  <c r="H85" i="5"/>
  <c r="F83" i="7" s="1"/>
  <c r="P84" i="1"/>
  <c r="P85" i="5" s="1"/>
  <c r="AO172" i="1" l="1"/>
  <c r="W173" i="5"/>
  <c r="AM172" i="1"/>
  <c r="U173" i="5"/>
  <c r="AL172" i="1"/>
  <c r="T173" i="5"/>
  <c r="AK172" i="1"/>
  <c r="S173" i="5"/>
  <c r="AN172" i="1"/>
  <c r="V173" i="5"/>
  <c r="AJ172" i="1"/>
  <c r="R173" i="5"/>
  <c r="K85" i="7"/>
  <c r="M85" i="7"/>
  <c r="H86" i="5"/>
  <c r="F84" i="7" s="1"/>
  <c r="P85" i="1"/>
  <c r="P86" i="5" s="1"/>
  <c r="C88" i="1"/>
  <c r="C89" i="3"/>
  <c r="H86" i="1"/>
  <c r="F86" i="1"/>
  <c r="B87" i="5"/>
  <c r="D85" i="7" s="1"/>
  <c r="N85" i="7" s="1"/>
  <c r="J86" i="1"/>
  <c r="J87" i="5" s="1"/>
  <c r="I87" i="1"/>
  <c r="G87" i="1"/>
  <c r="B87" i="1"/>
  <c r="C88" i="5"/>
  <c r="C86" i="7" s="1"/>
  <c r="K87" i="1"/>
  <c r="K88" i="5" s="1"/>
  <c r="G87" i="5"/>
  <c r="G85" i="7" s="1"/>
  <c r="O86" i="1"/>
  <c r="O87" i="5" s="1"/>
  <c r="F86" i="5"/>
  <c r="H84" i="7" s="1"/>
  <c r="N85" i="1"/>
  <c r="N86" i="5" s="1"/>
  <c r="I87" i="5"/>
  <c r="E85" i="7" s="1"/>
  <c r="Q86" i="1"/>
  <c r="Q87" i="5" s="1"/>
  <c r="AK173" i="1" l="1"/>
  <c r="S174" i="5"/>
  <c r="AN173" i="1"/>
  <c r="V174" i="5"/>
  <c r="AL173" i="1"/>
  <c r="T174" i="5"/>
  <c r="AM173" i="1"/>
  <c r="U174" i="5"/>
  <c r="AO173" i="1"/>
  <c r="W174" i="5"/>
  <c r="AJ173" i="1"/>
  <c r="R174" i="5"/>
  <c r="K86" i="7"/>
  <c r="M86" i="7"/>
  <c r="H87" i="1"/>
  <c r="F87" i="1"/>
  <c r="B88" i="5"/>
  <c r="D86" i="7" s="1"/>
  <c r="N86" i="7" s="1"/>
  <c r="J87" i="1"/>
  <c r="J88" i="5" s="1"/>
  <c r="C89" i="1"/>
  <c r="C90" i="3"/>
  <c r="I88" i="1"/>
  <c r="G88" i="1"/>
  <c r="B88" i="1"/>
  <c r="C89" i="5"/>
  <c r="C87" i="7" s="1"/>
  <c r="K88" i="1"/>
  <c r="K89" i="5" s="1"/>
  <c r="G88" i="5"/>
  <c r="G86" i="7" s="1"/>
  <c r="O87" i="1"/>
  <c r="O88" i="5" s="1"/>
  <c r="F87" i="5"/>
  <c r="H85" i="7" s="1"/>
  <c r="N86" i="1"/>
  <c r="N87" i="5" s="1"/>
  <c r="I88" i="5"/>
  <c r="E86" i="7" s="1"/>
  <c r="Q87" i="1"/>
  <c r="Q88" i="5" s="1"/>
  <c r="H87" i="5"/>
  <c r="F85" i="7" s="1"/>
  <c r="P86" i="1"/>
  <c r="P87" i="5" s="1"/>
  <c r="AL174" i="1" l="1"/>
  <c r="T175" i="5"/>
  <c r="AJ174" i="1"/>
  <c r="R175" i="5"/>
  <c r="AM174" i="1"/>
  <c r="U175" i="5"/>
  <c r="AN174" i="1"/>
  <c r="V175" i="5"/>
  <c r="AK174" i="1"/>
  <c r="S175" i="5"/>
  <c r="AO174" i="1"/>
  <c r="W175" i="5"/>
  <c r="K87" i="7"/>
  <c r="M87" i="7"/>
  <c r="G89" i="5"/>
  <c r="G87" i="7" s="1"/>
  <c r="O88" i="1"/>
  <c r="O89" i="5" s="1"/>
  <c r="I89" i="5"/>
  <c r="E87" i="7" s="1"/>
  <c r="Q88" i="1"/>
  <c r="Q89" i="5" s="1"/>
  <c r="C90" i="1"/>
  <c r="C91" i="3"/>
  <c r="F88" i="5"/>
  <c r="H86" i="7" s="1"/>
  <c r="N87" i="1"/>
  <c r="N88" i="5" s="1"/>
  <c r="H88" i="1"/>
  <c r="F88" i="1"/>
  <c r="B89" i="5"/>
  <c r="D87" i="7" s="1"/>
  <c r="N87" i="7" s="1"/>
  <c r="J88" i="1"/>
  <c r="J89" i="5" s="1"/>
  <c r="I89" i="1"/>
  <c r="G89" i="1"/>
  <c r="B89" i="1"/>
  <c r="C90" i="5"/>
  <c r="C88" i="7" s="1"/>
  <c r="K89" i="1"/>
  <c r="K90" i="5" s="1"/>
  <c r="H88" i="5"/>
  <c r="F86" i="7" s="1"/>
  <c r="P87" i="1"/>
  <c r="P88" i="5" s="1"/>
  <c r="AM175" i="1" l="1"/>
  <c r="U176" i="5"/>
  <c r="AN175" i="1"/>
  <c r="V176" i="5"/>
  <c r="AJ175" i="1"/>
  <c r="R176" i="5"/>
  <c r="AO175" i="1"/>
  <c r="W176" i="5"/>
  <c r="AK175" i="1"/>
  <c r="S176" i="5"/>
  <c r="AL175" i="1"/>
  <c r="T176" i="5"/>
  <c r="K88" i="7"/>
  <c r="M88" i="7"/>
  <c r="H89" i="1"/>
  <c r="F89" i="1"/>
  <c r="B90" i="5"/>
  <c r="D88" i="7" s="1"/>
  <c r="N88" i="7" s="1"/>
  <c r="J89" i="1"/>
  <c r="J90" i="5" s="1"/>
  <c r="F89" i="5"/>
  <c r="H87" i="7" s="1"/>
  <c r="N88" i="1"/>
  <c r="N89" i="5" s="1"/>
  <c r="C91" i="1"/>
  <c r="C92" i="3"/>
  <c r="G90" i="5"/>
  <c r="G88" i="7" s="1"/>
  <c r="O89" i="1"/>
  <c r="O90" i="5" s="1"/>
  <c r="I90" i="5"/>
  <c r="E88" i="7" s="1"/>
  <c r="Q89" i="1"/>
  <c r="Q90" i="5" s="1"/>
  <c r="H89" i="5"/>
  <c r="F87" i="7" s="1"/>
  <c r="P88" i="1"/>
  <c r="P89" i="5" s="1"/>
  <c r="I90" i="1"/>
  <c r="G90" i="1"/>
  <c r="B90" i="1"/>
  <c r="C91" i="5"/>
  <c r="C89" i="7" s="1"/>
  <c r="K90" i="1"/>
  <c r="K91" i="5" s="1"/>
  <c r="AN176" i="1" l="1"/>
  <c r="V177" i="5"/>
  <c r="AO176" i="1"/>
  <c r="W177" i="5"/>
  <c r="AK176" i="1"/>
  <c r="S177" i="5"/>
  <c r="AJ176" i="1"/>
  <c r="R177" i="5"/>
  <c r="AM176" i="1"/>
  <c r="U177" i="5"/>
  <c r="AL176" i="1"/>
  <c r="T177" i="5"/>
  <c r="K89" i="7"/>
  <c r="M89" i="7"/>
  <c r="G91" i="5"/>
  <c r="G89" i="7" s="1"/>
  <c r="O90" i="1"/>
  <c r="O91" i="5" s="1"/>
  <c r="C92" i="1"/>
  <c r="C93" i="3"/>
  <c r="F90" i="5"/>
  <c r="H88" i="7" s="1"/>
  <c r="N89" i="1"/>
  <c r="N90" i="5" s="1"/>
  <c r="I91" i="5"/>
  <c r="E89" i="7" s="1"/>
  <c r="Q90" i="1"/>
  <c r="Q91" i="5" s="1"/>
  <c r="I91" i="1"/>
  <c r="G91" i="1"/>
  <c r="B91" i="1"/>
  <c r="C92" i="5"/>
  <c r="C90" i="7" s="1"/>
  <c r="K91" i="1"/>
  <c r="K92" i="5" s="1"/>
  <c r="H90" i="1"/>
  <c r="F90" i="1"/>
  <c r="B91" i="5"/>
  <c r="D89" i="7" s="1"/>
  <c r="N89" i="7" s="1"/>
  <c r="J90" i="1"/>
  <c r="J91" i="5" s="1"/>
  <c r="H90" i="5"/>
  <c r="F88" i="7" s="1"/>
  <c r="P89" i="1"/>
  <c r="P90" i="5" s="1"/>
  <c r="AL177" i="1" l="1"/>
  <c r="T178" i="5"/>
  <c r="AO177" i="1"/>
  <c r="W178" i="5"/>
  <c r="AJ177" i="1"/>
  <c r="R178" i="5"/>
  <c r="AK177" i="1"/>
  <c r="S178" i="5"/>
  <c r="AN177" i="1"/>
  <c r="V178" i="5"/>
  <c r="AM177" i="1"/>
  <c r="U178" i="5"/>
  <c r="K90" i="7"/>
  <c r="M90" i="7"/>
  <c r="C93" i="1"/>
  <c r="C94" i="3"/>
  <c r="I92" i="1"/>
  <c r="G92" i="1"/>
  <c r="B92" i="1"/>
  <c r="C93" i="5"/>
  <c r="C91" i="7" s="1"/>
  <c r="K92" i="1"/>
  <c r="K93" i="5" s="1"/>
  <c r="H91" i="1"/>
  <c r="F91" i="1"/>
  <c r="B92" i="5"/>
  <c r="D90" i="7" s="1"/>
  <c r="N90" i="7" s="1"/>
  <c r="J91" i="1"/>
  <c r="J92" i="5" s="1"/>
  <c r="H91" i="5"/>
  <c r="F89" i="7" s="1"/>
  <c r="P90" i="1"/>
  <c r="P91" i="5" s="1"/>
  <c r="G92" i="5"/>
  <c r="G90" i="7" s="1"/>
  <c r="O91" i="1"/>
  <c r="O92" i="5" s="1"/>
  <c r="F91" i="5"/>
  <c r="H89" i="7" s="1"/>
  <c r="N90" i="1"/>
  <c r="N91" i="5" s="1"/>
  <c r="I92" i="5"/>
  <c r="E90" i="7" s="1"/>
  <c r="Q91" i="1"/>
  <c r="Q92" i="5" s="1"/>
  <c r="AN178" i="1" l="1"/>
  <c r="V179" i="5"/>
  <c r="AO178" i="1"/>
  <c r="W179" i="5"/>
  <c r="AJ178" i="1"/>
  <c r="R179" i="5"/>
  <c r="AM178" i="1"/>
  <c r="U179" i="5"/>
  <c r="AK178" i="1"/>
  <c r="S179" i="5"/>
  <c r="AL178" i="1"/>
  <c r="T179" i="5"/>
  <c r="K91" i="7"/>
  <c r="M91" i="7"/>
  <c r="H92" i="5"/>
  <c r="F90" i="7" s="1"/>
  <c r="P91" i="1"/>
  <c r="P92" i="5" s="1"/>
  <c r="G93" i="5"/>
  <c r="G91" i="7" s="1"/>
  <c r="O92" i="1"/>
  <c r="O93" i="5" s="1"/>
  <c r="I93" i="5"/>
  <c r="E91" i="7" s="1"/>
  <c r="Q92" i="1"/>
  <c r="Q93" i="5" s="1"/>
  <c r="C94" i="1"/>
  <c r="C95" i="3"/>
  <c r="F92" i="5"/>
  <c r="H90" i="7" s="1"/>
  <c r="N91" i="1"/>
  <c r="N92" i="5" s="1"/>
  <c r="H92" i="1"/>
  <c r="F92" i="1"/>
  <c r="B93" i="5"/>
  <c r="D91" i="7" s="1"/>
  <c r="N91" i="7" s="1"/>
  <c r="J92" i="1"/>
  <c r="J93" i="5" s="1"/>
  <c r="I93" i="1"/>
  <c r="G93" i="1"/>
  <c r="B93" i="1"/>
  <c r="C94" i="5"/>
  <c r="C92" i="7" s="1"/>
  <c r="K93" i="1"/>
  <c r="K94" i="5" s="1"/>
  <c r="AL179" i="1" l="1"/>
  <c r="T180" i="5"/>
  <c r="AM179" i="1"/>
  <c r="U180" i="5"/>
  <c r="AJ179" i="1"/>
  <c r="R180" i="5"/>
  <c r="AK179" i="1"/>
  <c r="S180" i="5"/>
  <c r="AO179" i="1"/>
  <c r="W180" i="5"/>
  <c r="AN179" i="1"/>
  <c r="V180" i="5"/>
  <c r="K92" i="7"/>
  <c r="M92" i="7"/>
  <c r="H93" i="1"/>
  <c r="F93" i="1"/>
  <c r="B94" i="5"/>
  <c r="D92" i="7" s="1"/>
  <c r="N92" i="7" s="1"/>
  <c r="J93" i="1"/>
  <c r="J94" i="5" s="1"/>
  <c r="G94" i="5"/>
  <c r="G92" i="7" s="1"/>
  <c r="O93" i="1"/>
  <c r="O94" i="5" s="1"/>
  <c r="F93" i="5"/>
  <c r="H91" i="7" s="1"/>
  <c r="N92" i="1"/>
  <c r="N93" i="5" s="1"/>
  <c r="C95" i="1"/>
  <c r="C96" i="3"/>
  <c r="I94" i="5"/>
  <c r="E92" i="7" s="1"/>
  <c r="Q93" i="1"/>
  <c r="Q94" i="5" s="1"/>
  <c r="H93" i="5"/>
  <c r="F91" i="7" s="1"/>
  <c r="P92" i="1"/>
  <c r="P93" i="5" s="1"/>
  <c r="I94" i="1"/>
  <c r="G94" i="1"/>
  <c r="B94" i="1"/>
  <c r="C95" i="5"/>
  <c r="C93" i="7" s="1"/>
  <c r="K94" i="1"/>
  <c r="K95" i="5" s="1"/>
  <c r="AN180" i="1" l="1"/>
  <c r="V181" i="5"/>
  <c r="AK180" i="1"/>
  <c r="S181" i="5"/>
  <c r="AM180" i="1"/>
  <c r="U181" i="5"/>
  <c r="AO180" i="1"/>
  <c r="W181" i="5"/>
  <c r="AJ180" i="1"/>
  <c r="R181" i="5"/>
  <c r="AL180" i="1"/>
  <c r="T181" i="5"/>
  <c r="K93" i="7"/>
  <c r="M93" i="7"/>
  <c r="I95" i="5"/>
  <c r="E93" i="7" s="1"/>
  <c r="Q94" i="1"/>
  <c r="Q95" i="5" s="1"/>
  <c r="C96" i="1"/>
  <c r="C97" i="3"/>
  <c r="F94" i="5"/>
  <c r="H92" i="7" s="1"/>
  <c r="N93" i="1"/>
  <c r="N94" i="5" s="1"/>
  <c r="G95" i="5"/>
  <c r="G93" i="7" s="1"/>
  <c r="O94" i="1"/>
  <c r="O95" i="5" s="1"/>
  <c r="H94" i="1"/>
  <c r="F94" i="1"/>
  <c r="B95" i="5"/>
  <c r="D93" i="7" s="1"/>
  <c r="N93" i="7" s="1"/>
  <c r="J94" i="1"/>
  <c r="J95" i="5" s="1"/>
  <c r="I95" i="1"/>
  <c r="G95" i="1"/>
  <c r="B95" i="1"/>
  <c r="C96" i="5"/>
  <c r="C94" i="7" s="1"/>
  <c r="K95" i="1"/>
  <c r="K96" i="5" s="1"/>
  <c r="H94" i="5"/>
  <c r="F92" i="7" s="1"/>
  <c r="P93" i="1"/>
  <c r="P94" i="5" s="1"/>
  <c r="AL181" i="1" l="1"/>
  <c r="T182" i="5"/>
  <c r="AO181" i="1"/>
  <c r="W182" i="5"/>
  <c r="AM181" i="1"/>
  <c r="U182" i="5"/>
  <c r="AN181" i="1"/>
  <c r="V182" i="5"/>
  <c r="AJ181" i="1"/>
  <c r="R182" i="5"/>
  <c r="AK181" i="1"/>
  <c r="S182" i="5"/>
  <c r="K94" i="7"/>
  <c r="M94" i="7"/>
  <c r="C97" i="1"/>
  <c r="C98" i="3"/>
  <c r="H95" i="1"/>
  <c r="F95" i="1"/>
  <c r="B96" i="5"/>
  <c r="D94" i="7" s="1"/>
  <c r="N94" i="7" s="1"/>
  <c r="J95" i="1"/>
  <c r="J96" i="5" s="1"/>
  <c r="I96" i="1"/>
  <c r="G96" i="1"/>
  <c r="B96" i="1"/>
  <c r="C97" i="5"/>
  <c r="C95" i="7" s="1"/>
  <c r="K96" i="1"/>
  <c r="K97" i="5" s="1"/>
  <c r="G96" i="5"/>
  <c r="G94" i="7" s="1"/>
  <c r="O95" i="1"/>
  <c r="O96" i="5" s="1"/>
  <c r="F95" i="5"/>
  <c r="H93" i="7" s="1"/>
  <c r="N94" i="1"/>
  <c r="N95" i="5" s="1"/>
  <c r="I96" i="5"/>
  <c r="E94" i="7" s="1"/>
  <c r="Q95" i="1"/>
  <c r="Q96" i="5" s="1"/>
  <c r="H95" i="5"/>
  <c r="F93" i="7" s="1"/>
  <c r="P94" i="1"/>
  <c r="P95" i="5" s="1"/>
  <c r="AK182" i="1" l="1"/>
  <c r="S183" i="5"/>
  <c r="AN182" i="1"/>
  <c r="V183" i="5"/>
  <c r="AO182" i="1"/>
  <c r="W183" i="5"/>
  <c r="AJ182" i="1"/>
  <c r="R183" i="5"/>
  <c r="AM182" i="1"/>
  <c r="U183" i="5"/>
  <c r="AL182" i="1"/>
  <c r="T183" i="5"/>
  <c r="K95" i="7"/>
  <c r="M95" i="7"/>
  <c r="G97" i="5"/>
  <c r="G95" i="7" s="1"/>
  <c r="O96" i="1"/>
  <c r="O97" i="5" s="1"/>
  <c r="F96" i="5"/>
  <c r="H94" i="7" s="1"/>
  <c r="N95" i="1"/>
  <c r="N96" i="5" s="1"/>
  <c r="I97" i="5"/>
  <c r="E95" i="7" s="1"/>
  <c r="Q96" i="1"/>
  <c r="Q97" i="5" s="1"/>
  <c r="H96" i="5"/>
  <c r="F94" i="7" s="1"/>
  <c r="P95" i="1"/>
  <c r="P96" i="5" s="1"/>
  <c r="C98" i="1"/>
  <c r="C99" i="3"/>
  <c r="H96" i="1"/>
  <c r="F96" i="1"/>
  <c r="B97" i="5"/>
  <c r="D95" i="7" s="1"/>
  <c r="N95" i="7" s="1"/>
  <c r="J96" i="1"/>
  <c r="J97" i="5" s="1"/>
  <c r="I97" i="1"/>
  <c r="G97" i="1"/>
  <c r="B97" i="1"/>
  <c r="C98" i="5"/>
  <c r="C96" i="7" s="1"/>
  <c r="K97" i="1"/>
  <c r="K98" i="5" s="1"/>
  <c r="AL183" i="1" l="1"/>
  <c r="T184" i="5"/>
  <c r="AJ183" i="1"/>
  <c r="R184" i="5"/>
  <c r="AO183" i="1"/>
  <c r="W184" i="5"/>
  <c r="AK183" i="1"/>
  <c r="S184" i="5"/>
  <c r="AM183" i="1"/>
  <c r="U184" i="5"/>
  <c r="AN183" i="1"/>
  <c r="V184" i="5"/>
  <c r="K96" i="7"/>
  <c r="M96" i="7"/>
  <c r="C99" i="1"/>
  <c r="C100" i="3"/>
  <c r="I98" i="1"/>
  <c r="G98" i="1"/>
  <c r="B98" i="1"/>
  <c r="C99" i="5"/>
  <c r="C97" i="7" s="1"/>
  <c r="K98" i="1"/>
  <c r="K99" i="5" s="1"/>
  <c r="G98" i="5"/>
  <c r="G96" i="7" s="1"/>
  <c r="O97" i="1"/>
  <c r="O98" i="5" s="1"/>
  <c r="F97" i="5"/>
  <c r="H95" i="7" s="1"/>
  <c r="N96" i="1"/>
  <c r="N97" i="5" s="1"/>
  <c r="I98" i="5"/>
  <c r="E96" i="7" s="1"/>
  <c r="Q97" i="1"/>
  <c r="Q98" i="5" s="1"/>
  <c r="H97" i="5"/>
  <c r="F95" i="7" s="1"/>
  <c r="P96" i="1"/>
  <c r="P97" i="5" s="1"/>
  <c r="H97" i="1"/>
  <c r="F97" i="1"/>
  <c r="B98" i="5"/>
  <c r="D96" i="7" s="1"/>
  <c r="N96" i="7" s="1"/>
  <c r="J97" i="1"/>
  <c r="J98" i="5" s="1"/>
  <c r="AN184" i="1" l="1"/>
  <c r="V185" i="5"/>
  <c r="AK184" i="1"/>
  <c r="S185" i="5"/>
  <c r="AM184" i="1"/>
  <c r="U185" i="5"/>
  <c r="AL184" i="1"/>
  <c r="T185" i="5"/>
  <c r="AJ184" i="1"/>
  <c r="R185" i="5"/>
  <c r="AO184" i="1"/>
  <c r="W185" i="5"/>
  <c r="K97" i="7"/>
  <c r="M97" i="7"/>
  <c r="H98" i="5"/>
  <c r="F96" i="7" s="1"/>
  <c r="P97" i="1"/>
  <c r="P98" i="5" s="1"/>
  <c r="G99" i="5"/>
  <c r="G97" i="7" s="1"/>
  <c r="O98" i="1"/>
  <c r="O99" i="5" s="1"/>
  <c r="I99" i="5"/>
  <c r="E97" i="7" s="1"/>
  <c r="Q98" i="1"/>
  <c r="Q99" i="5" s="1"/>
  <c r="C100" i="1"/>
  <c r="C101" i="3"/>
  <c r="F98" i="5"/>
  <c r="H96" i="7" s="1"/>
  <c r="N97" i="1"/>
  <c r="N98" i="5" s="1"/>
  <c r="H98" i="1"/>
  <c r="F98" i="1"/>
  <c r="B99" i="5"/>
  <c r="D97" i="7" s="1"/>
  <c r="N97" i="7" s="1"/>
  <c r="J98" i="1"/>
  <c r="J99" i="5" s="1"/>
  <c r="I99" i="1"/>
  <c r="G99" i="1"/>
  <c r="B99" i="1"/>
  <c r="C100" i="5"/>
  <c r="C98" i="7" s="1"/>
  <c r="K99" i="1"/>
  <c r="K100" i="5" s="1"/>
  <c r="AJ185" i="1" l="1"/>
  <c r="R186" i="5"/>
  <c r="AM185" i="1"/>
  <c r="U186" i="5"/>
  <c r="AK185" i="1"/>
  <c r="S186" i="5"/>
  <c r="AN185" i="1"/>
  <c r="V186" i="5"/>
  <c r="AL185" i="1"/>
  <c r="T186" i="5"/>
  <c r="AO185" i="1"/>
  <c r="W186" i="5"/>
  <c r="K98" i="7"/>
  <c r="M98" i="7"/>
  <c r="G100" i="5"/>
  <c r="G98" i="7" s="1"/>
  <c r="O99" i="1"/>
  <c r="O100" i="5" s="1"/>
  <c r="C101" i="1"/>
  <c r="C102" i="3"/>
  <c r="I100" i="1"/>
  <c r="G100" i="1"/>
  <c r="B100" i="1"/>
  <c r="C101" i="5"/>
  <c r="C99" i="7" s="1"/>
  <c r="K100" i="1"/>
  <c r="K101" i="5" s="1"/>
  <c r="F99" i="5"/>
  <c r="H97" i="7" s="1"/>
  <c r="N98" i="1"/>
  <c r="N99" i="5" s="1"/>
  <c r="I100" i="5"/>
  <c r="E98" i="7" s="1"/>
  <c r="Q99" i="1"/>
  <c r="Q100" i="5" s="1"/>
  <c r="H99" i="5"/>
  <c r="F97" i="7" s="1"/>
  <c r="P98" i="1"/>
  <c r="P99" i="5" s="1"/>
  <c r="H99" i="1"/>
  <c r="F99" i="1"/>
  <c r="B100" i="5"/>
  <c r="D98" i="7" s="1"/>
  <c r="N98" i="7" s="1"/>
  <c r="J99" i="1"/>
  <c r="J100" i="5" s="1"/>
  <c r="AK186" i="1" l="1"/>
  <c r="S187" i="5"/>
  <c r="AM186" i="1"/>
  <c r="U187" i="5"/>
  <c r="AL186" i="1"/>
  <c r="T187" i="5"/>
  <c r="AN186" i="1"/>
  <c r="V187" i="5"/>
  <c r="AJ186" i="1"/>
  <c r="R187" i="5"/>
  <c r="AO186" i="1"/>
  <c r="W187" i="5"/>
  <c r="K99" i="7"/>
  <c r="M99" i="7"/>
  <c r="H100" i="5"/>
  <c r="F98" i="7" s="1"/>
  <c r="P99" i="1"/>
  <c r="P100" i="5" s="1"/>
  <c r="C102" i="1"/>
  <c r="C103" i="3"/>
  <c r="H100" i="1"/>
  <c r="F100" i="1"/>
  <c r="B101" i="5"/>
  <c r="D99" i="7" s="1"/>
  <c r="N99" i="7" s="1"/>
  <c r="J100" i="1"/>
  <c r="J101" i="5" s="1"/>
  <c r="I101" i="1"/>
  <c r="G101" i="1"/>
  <c r="B101" i="1"/>
  <c r="C102" i="5"/>
  <c r="C100" i="7" s="1"/>
  <c r="K101" i="1"/>
  <c r="K102" i="5" s="1"/>
  <c r="G101" i="5"/>
  <c r="G99" i="7" s="1"/>
  <c r="O100" i="1"/>
  <c r="O101" i="5" s="1"/>
  <c r="F100" i="5"/>
  <c r="H98" i="7" s="1"/>
  <c r="N99" i="1"/>
  <c r="N100" i="5" s="1"/>
  <c r="I101" i="5"/>
  <c r="E99" i="7" s="1"/>
  <c r="Q100" i="1"/>
  <c r="Q101" i="5" s="1"/>
  <c r="AJ187" i="1" l="1"/>
  <c r="R188" i="5"/>
  <c r="AL187" i="1"/>
  <c r="T188" i="5"/>
  <c r="AK187" i="1"/>
  <c r="S188" i="5"/>
  <c r="AN187" i="1"/>
  <c r="V188" i="5"/>
  <c r="AM187" i="1"/>
  <c r="U188" i="5"/>
  <c r="AO187" i="1"/>
  <c r="W188" i="5"/>
  <c r="K100" i="7"/>
  <c r="M100" i="7"/>
  <c r="C103" i="1"/>
  <c r="C104" i="3"/>
  <c r="H101" i="1"/>
  <c r="F101" i="1"/>
  <c r="B102" i="5"/>
  <c r="D100" i="7" s="1"/>
  <c r="N100" i="7" s="1"/>
  <c r="J101" i="1"/>
  <c r="J102" i="5" s="1"/>
  <c r="I102" i="1"/>
  <c r="G102" i="1"/>
  <c r="B102" i="1"/>
  <c r="C103" i="5"/>
  <c r="C101" i="7" s="1"/>
  <c r="K102" i="1"/>
  <c r="K103" i="5" s="1"/>
  <c r="G102" i="5"/>
  <c r="G100" i="7" s="1"/>
  <c r="O101" i="1"/>
  <c r="O102" i="5" s="1"/>
  <c r="F101" i="5"/>
  <c r="H99" i="7" s="1"/>
  <c r="N100" i="1"/>
  <c r="N101" i="5" s="1"/>
  <c r="I102" i="5"/>
  <c r="E100" i="7" s="1"/>
  <c r="Q101" i="1"/>
  <c r="Q102" i="5" s="1"/>
  <c r="H101" i="5"/>
  <c r="F99" i="7" s="1"/>
  <c r="P100" i="1"/>
  <c r="P101" i="5" s="1"/>
  <c r="AJ188" i="1" l="1"/>
  <c r="R189" i="5"/>
  <c r="AN188" i="1"/>
  <c r="V189" i="5"/>
  <c r="AK188" i="1"/>
  <c r="S189" i="5"/>
  <c r="AM188" i="1"/>
  <c r="U189" i="5"/>
  <c r="AL188" i="1"/>
  <c r="T189" i="5"/>
  <c r="AO188" i="1"/>
  <c r="W189" i="5"/>
  <c r="K101" i="7"/>
  <c r="M101" i="7"/>
  <c r="G103" i="5"/>
  <c r="G101" i="7" s="1"/>
  <c r="O102" i="1"/>
  <c r="O103" i="5" s="1"/>
  <c r="F102" i="5"/>
  <c r="H100" i="7" s="1"/>
  <c r="N101" i="1"/>
  <c r="N102" i="5" s="1"/>
  <c r="I103" i="5"/>
  <c r="E101" i="7" s="1"/>
  <c r="Q102" i="1"/>
  <c r="Q103" i="5" s="1"/>
  <c r="H102" i="5"/>
  <c r="F100" i="7" s="1"/>
  <c r="P101" i="1"/>
  <c r="P102" i="5" s="1"/>
  <c r="C104" i="1"/>
  <c r="C105" i="3"/>
  <c r="H102" i="1"/>
  <c r="F102" i="1"/>
  <c r="B103" i="5"/>
  <c r="D101" i="7" s="1"/>
  <c r="N101" i="7" s="1"/>
  <c r="J102" i="1"/>
  <c r="J103" i="5" s="1"/>
  <c r="I103" i="1"/>
  <c r="G103" i="1"/>
  <c r="B103" i="1"/>
  <c r="C104" i="5"/>
  <c r="C102" i="7" s="1"/>
  <c r="K103" i="1"/>
  <c r="K104" i="5" s="1"/>
  <c r="AL189" i="1" l="1"/>
  <c r="T190" i="5"/>
  <c r="AK189" i="1"/>
  <c r="S190" i="5"/>
  <c r="AO189" i="1"/>
  <c r="W190" i="5"/>
  <c r="AM189" i="1"/>
  <c r="U190" i="5"/>
  <c r="AJ189" i="1"/>
  <c r="R190" i="5"/>
  <c r="AN189" i="1"/>
  <c r="V190" i="5"/>
  <c r="K102" i="7"/>
  <c r="M102" i="7"/>
  <c r="H103" i="5"/>
  <c r="F101" i="7" s="1"/>
  <c r="P102" i="1"/>
  <c r="P103" i="5" s="1"/>
  <c r="G104" i="5"/>
  <c r="G102" i="7" s="1"/>
  <c r="O103" i="1"/>
  <c r="O104" i="5" s="1"/>
  <c r="F103" i="5"/>
  <c r="H101" i="7" s="1"/>
  <c r="N102" i="1"/>
  <c r="N103" i="5" s="1"/>
  <c r="I104" i="5"/>
  <c r="E102" i="7" s="1"/>
  <c r="Q103" i="1"/>
  <c r="Q104" i="5" s="1"/>
  <c r="C105" i="1"/>
  <c r="C106" i="3"/>
  <c r="H103" i="1"/>
  <c r="F103" i="1"/>
  <c r="B104" i="5"/>
  <c r="D102" i="7" s="1"/>
  <c r="N102" i="7" s="1"/>
  <c r="J103" i="1"/>
  <c r="J104" i="5" s="1"/>
  <c r="I104" i="1"/>
  <c r="G104" i="1"/>
  <c r="B104" i="1"/>
  <c r="C105" i="5"/>
  <c r="C103" i="7" s="1"/>
  <c r="K104" i="1"/>
  <c r="K105" i="5" s="1"/>
  <c r="AN190" i="1" l="1"/>
  <c r="V191" i="5"/>
  <c r="AM190" i="1"/>
  <c r="U191" i="5"/>
  <c r="AK190" i="1"/>
  <c r="S191" i="5"/>
  <c r="AO190" i="1"/>
  <c r="W191" i="5"/>
  <c r="AJ190" i="1"/>
  <c r="R191" i="5"/>
  <c r="AL190" i="1"/>
  <c r="T191" i="5"/>
  <c r="K103" i="7"/>
  <c r="M103" i="7"/>
  <c r="G105" i="5"/>
  <c r="G103" i="7" s="1"/>
  <c r="O104" i="1"/>
  <c r="O105" i="5" s="1"/>
  <c r="F104" i="5"/>
  <c r="H102" i="7" s="1"/>
  <c r="N103" i="1"/>
  <c r="N104" i="5" s="1"/>
  <c r="I105" i="5"/>
  <c r="E103" i="7" s="1"/>
  <c r="Q104" i="1"/>
  <c r="Q105" i="5" s="1"/>
  <c r="C106" i="1"/>
  <c r="C107" i="3"/>
  <c r="H104" i="5"/>
  <c r="F102" i="7" s="1"/>
  <c r="P103" i="1"/>
  <c r="P104" i="5" s="1"/>
  <c r="H104" i="1"/>
  <c r="F104" i="1"/>
  <c r="B105" i="5"/>
  <c r="D103" i="7" s="1"/>
  <c r="N103" i="7" s="1"/>
  <c r="J104" i="1"/>
  <c r="J105" i="5" s="1"/>
  <c r="I105" i="1"/>
  <c r="G105" i="1"/>
  <c r="B105" i="1"/>
  <c r="C106" i="5"/>
  <c r="C104" i="7" s="1"/>
  <c r="K105" i="1"/>
  <c r="K106" i="5" s="1"/>
  <c r="AL191" i="1" l="1"/>
  <c r="T192" i="5"/>
  <c r="AJ191" i="1"/>
  <c r="R192" i="5"/>
  <c r="AM191" i="1"/>
  <c r="U192" i="5"/>
  <c r="AO191" i="1"/>
  <c r="W192" i="5"/>
  <c r="AK191" i="1"/>
  <c r="S192" i="5"/>
  <c r="AN191" i="1"/>
  <c r="V192" i="5"/>
  <c r="K104" i="7"/>
  <c r="M104" i="7"/>
  <c r="I106" i="5"/>
  <c r="E104" i="7" s="1"/>
  <c r="Q105" i="1"/>
  <c r="Q106" i="5" s="1"/>
  <c r="G106" i="5"/>
  <c r="G104" i="7" s="1"/>
  <c r="O105" i="1"/>
  <c r="O106" i="5" s="1"/>
  <c r="F105" i="5"/>
  <c r="H103" i="7" s="1"/>
  <c r="N104" i="1"/>
  <c r="N105" i="5" s="1"/>
  <c r="C107" i="1"/>
  <c r="C108" i="3"/>
  <c r="H105" i="5"/>
  <c r="F103" i="7" s="1"/>
  <c r="P104" i="1"/>
  <c r="P105" i="5" s="1"/>
  <c r="I106" i="1"/>
  <c r="G106" i="1"/>
  <c r="B106" i="1"/>
  <c r="C107" i="5"/>
  <c r="C105" i="7" s="1"/>
  <c r="K106" i="1"/>
  <c r="K107" i="5" s="1"/>
  <c r="H105" i="1"/>
  <c r="F105" i="1"/>
  <c r="B106" i="5"/>
  <c r="D104" i="7" s="1"/>
  <c r="N104" i="7" s="1"/>
  <c r="J105" i="1"/>
  <c r="J106" i="5" s="1"/>
  <c r="AN192" i="1" l="1"/>
  <c r="V193" i="5"/>
  <c r="AO192" i="1"/>
  <c r="W193" i="5"/>
  <c r="AM192" i="1"/>
  <c r="U193" i="5"/>
  <c r="AL192" i="1"/>
  <c r="T193" i="5"/>
  <c r="AK192" i="1"/>
  <c r="S193" i="5"/>
  <c r="AJ192" i="1"/>
  <c r="R193" i="5"/>
  <c r="K105" i="7"/>
  <c r="M105" i="7"/>
  <c r="F106" i="5"/>
  <c r="H104" i="7" s="1"/>
  <c r="N105" i="1"/>
  <c r="N106" i="5" s="1"/>
  <c r="H106" i="5"/>
  <c r="F104" i="7" s="1"/>
  <c r="P105" i="1"/>
  <c r="P106" i="5" s="1"/>
  <c r="G107" i="5"/>
  <c r="G105" i="7" s="1"/>
  <c r="O106" i="1"/>
  <c r="O107" i="5" s="1"/>
  <c r="C108" i="1"/>
  <c r="C109" i="3"/>
  <c r="I107" i="1"/>
  <c r="G107" i="1"/>
  <c r="B107" i="1"/>
  <c r="C108" i="5"/>
  <c r="C106" i="7" s="1"/>
  <c r="K107" i="1"/>
  <c r="K108" i="5" s="1"/>
  <c r="I107" i="5"/>
  <c r="E105" i="7" s="1"/>
  <c r="Q106" i="1"/>
  <c r="Q107" i="5" s="1"/>
  <c r="H106" i="1"/>
  <c r="F106" i="1"/>
  <c r="B107" i="5"/>
  <c r="D105" i="7" s="1"/>
  <c r="N105" i="7" s="1"/>
  <c r="J106" i="1"/>
  <c r="J107" i="5" s="1"/>
  <c r="AJ193" i="1" l="1"/>
  <c r="R194" i="5"/>
  <c r="AL193" i="1"/>
  <c r="T194" i="5"/>
  <c r="AK193" i="1"/>
  <c r="S194" i="5"/>
  <c r="AM193" i="1"/>
  <c r="U194" i="5"/>
  <c r="AN193" i="1"/>
  <c r="V194" i="5"/>
  <c r="AO193" i="1"/>
  <c r="W194" i="5"/>
  <c r="K106" i="7"/>
  <c r="M106" i="7"/>
  <c r="I108" i="1"/>
  <c r="G108" i="1"/>
  <c r="B108" i="1"/>
  <c r="C109" i="5"/>
  <c r="C107" i="7" s="1"/>
  <c r="K108" i="1"/>
  <c r="K109" i="5" s="1"/>
  <c r="H107" i="5"/>
  <c r="F105" i="7" s="1"/>
  <c r="P106" i="1"/>
  <c r="P107" i="5" s="1"/>
  <c r="C109" i="1"/>
  <c r="C110" i="3"/>
  <c r="H107" i="1"/>
  <c r="F107" i="1"/>
  <c r="B108" i="5"/>
  <c r="D106" i="7" s="1"/>
  <c r="N106" i="7" s="1"/>
  <c r="J107" i="1"/>
  <c r="J108" i="5" s="1"/>
  <c r="G108" i="5"/>
  <c r="G106" i="7" s="1"/>
  <c r="O107" i="1"/>
  <c r="O108" i="5" s="1"/>
  <c r="F107" i="5"/>
  <c r="H105" i="7" s="1"/>
  <c r="N106" i="1"/>
  <c r="N107" i="5" s="1"/>
  <c r="I108" i="5"/>
  <c r="E106" i="7" s="1"/>
  <c r="Q107" i="1"/>
  <c r="Q108" i="5" s="1"/>
  <c r="AN194" i="1" l="1"/>
  <c r="V195" i="5"/>
  <c r="AK194" i="1"/>
  <c r="S195" i="5"/>
  <c r="AO194" i="1"/>
  <c r="W195" i="5"/>
  <c r="AJ194" i="1"/>
  <c r="R195" i="5"/>
  <c r="AM194" i="1"/>
  <c r="U195" i="5"/>
  <c r="AL194" i="1"/>
  <c r="T195" i="5"/>
  <c r="K107" i="7"/>
  <c r="M107" i="7"/>
  <c r="I109" i="1"/>
  <c r="G109" i="1"/>
  <c r="B109" i="1"/>
  <c r="C110" i="5"/>
  <c r="C108" i="7" s="1"/>
  <c r="K109" i="1"/>
  <c r="K110" i="5" s="1"/>
  <c r="F108" i="5"/>
  <c r="H106" i="7" s="1"/>
  <c r="N107" i="1"/>
  <c r="N108" i="5" s="1"/>
  <c r="H108" i="1"/>
  <c r="F108" i="1"/>
  <c r="B109" i="5"/>
  <c r="D107" i="7" s="1"/>
  <c r="N107" i="7" s="1"/>
  <c r="J108" i="1"/>
  <c r="J109" i="5" s="1"/>
  <c r="H108" i="5"/>
  <c r="F106" i="7" s="1"/>
  <c r="P107" i="1"/>
  <c r="P108" i="5" s="1"/>
  <c r="G109" i="5"/>
  <c r="G107" i="7" s="1"/>
  <c r="O108" i="1"/>
  <c r="O109" i="5" s="1"/>
  <c r="C110" i="1"/>
  <c r="C111" i="3"/>
  <c r="I109" i="5"/>
  <c r="E107" i="7" s="1"/>
  <c r="Q108" i="1"/>
  <c r="Q109" i="5" s="1"/>
  <c r="AN195" i="1" l="1"/>
  <c r="V196" i="5"/>
  <c r="AL195" i="1"/>
  <c r="T196" i="5"/>
  <c r="AJ195" i="1"/>
  <c r="R196" i="5"/>
  <c r="AM195" i="1"/>
  <c r="U196" i="5"/>
  <c r="AO195" i="1"/>
  <c r="W196" i="5"/>
  <c r="AK195" i="1"/>
  <c r="S196" i="5"/>
  <c r="K108" i="7"/>
  <c r="M108" i="7"/>
  <c r="I110" i="1"/>
  <c r="G110" i="1"/>
  <c r="B110" i="1"/>
  <c r="C111" i="5"/>
  <c r="C109" i="7" s="1"/>
  <c r="K110" i="1"/>
  <c r="K111" i="5" s="1"/>
  <c r="H109" i="5"/>
  <c r="F107" i="7" s="1"/>
  <c r="P108" i="1"/>
  <c r="P109" i="5" s="1"/>
  <c r="H109" i="1"/>
  <c r="F109" i="1"/>
  <c r="B110" i="5"/>
  <c r="D108" i="7" s="1"/>
  <c r="N108" i="7" s="1"/>
  <c r="J109" i="1"/>
  <c r="J110" i="5" s="1"/>
  <c r="G110" i="5"/>
  <c r="G108" i="7" s="1"/>
  <c r="O109" i="1"/>
  <c r="O110" i="5" s="1"/>
  <c r="C111" i="1"/>
  <c r="C112" i="3"/>
  <c r="F109" i="5"/>
  <c r="H107" i="7" s="1"/>
  <c r="N108" i="1"/>
  <c r="N109" i="5" s="1"/>
  <c r="I110" i="5"/>
  <c r="E108" i="7" s="1"/>
  <c r="Q109" i="1"/>
  <c r="Q110" i="5" s="1"/>
  <c r="AO196" i="1" l="1"/>
  <c r="W197" i="5"/>
  <c r="AK196" i="1"/>
  <c r="S197" i="5"/>
  <c r="AM196" i="1"/>
  <c r="U197" i="5"/>
  <c r="AN196" i="1"/>
  <c r="V197" i="5"/>
  <c r="AL196" i="1"/>
  <c r="T197" i="5"/>
  <c r="AJ196" i="1"/>
  <c r="R197" i="5"/>
  <c r="K109" i="7"/>
  <c r="M109" i="7"/>
  <c r="H110" i="5"/>
  <c r="F108" i="7" s="1"/>
  <c r="P109" i="1"/>
  <c r="P110" i="5" s="1"/>
  <c r="H110" i="1"/>
  <c r="F110" i="1"/>
  <c r="B111" i="5"/>
  <c r="D109" i="7" s="1"/>
  <c r="N109" i="7" s="1"/>
  <c r="J110" i="1"/>
  <c r="J111" i="5" s="1"/>
  <c r="C112" i="1"/>
  <c r="C113" i="3"/>
  <c r="G111" i="5"/>
  <c r="G109" i="7" s="1"/>
  <c r="O110" i="1"/>
  <c r="O111" i="5" s="1"/>
  <c r="I111" i="1"/>
  <c r="G111" i="1"/>
  <c r="B111" i="1"/>
  <c r="C112" i="5"/>
  <c r="C110" i="7" s="1"/>
  <c r="K111" i="1"/>
  <c r="K112" i="5" s="1"/>
  <c r="F110" i="5"/>
  <c r="H108" i="7" s="1"/>
  <c r="N109" i="1"/>
  <c r="N110" i="5" s="1"/>
  <c r="I111" i="5"/>
  <c r="E109" i="7" s="1"/>
  <c r="Q110" i="1"/>
  <c r="Q111" i="5" s="1"/>
  <c r="AJ197" i="1" l="1"/>
  <c r="R198" i="5"/>
  <c r="AL197" i="1"/>
  <c r="T198" i="5"/>
  <c r="AM197" i="1"/>
  <c r="U198" i="5"/>
  <c r="AO197" i="1"/>
  <c r="W198" i="5"/>
  <c r="AN197" i="1"/>
  <c r="V198" i="5"/>
  <c r="AK197" i="1"/>
  <c r="S198" i="5"/>
  <c r="K110" i="7"/>
  <c r="M110" i="7"/>
  <c r="G112" i="5"/>
  <c r="G110" i="7" s="1"/>
  <c r="O111" i="1"/>
  <c r="O112" i="5" s="1"/>
  <c r="C113" i="1"/>
  <c r="C114" i="3"/>
  <c r="F111" i="5"/>
  <c r="H109" i="7" s="1"/>
  <c r="N110" i="1"/>
  <c r="N111" i="5" s="1"/>
  <c r="I112" i="5"/>
  <c r="E110" i="7" s="1"/>
  <c r="Q111" i="1"/>
  <c r="Q112" i="5" s="1"/>
  <c r="I112" i="1"/>
  <c r="G112" i="1"/>
  <c r="B112" i="1"/>
  <c r="C113" i="5"/>
  <c r="C111" i="7" s="1"/>
  <c r="K112" i="1"/>
  <c r="K113" i="5" s="1"/>
  <c r="H111" i="5"/>
  <c r="F109" i="7" s="1"/>
  <c r="P110" i="1"/>
  <c r="P111" i="5" s="1"/>
  <c r="H111" i="1"/>
  <c r="F111" i="1"/>
  <c r="B112" i="5"/>
  <c r="D110" i="7" s="1"/>
  <c r="N110" i="7" s="1"/>
  <c r="J111" i="1"/>
  <c r="J112" i="5" s="1"/>
  <c r="AK198" i="1" l="1"/>
  <c r="S199" i="5"/>
  <c r="AO198" i="1"/>
  <c r="W199" i="5"/>
  <c r="AM198" i="1"/>
  <c r="U199" i="5"/>
  <c r="AJ198" i="1"/>
  <c r="R199" i="5"/>
  <c r="AN198" i="1"/>
  <c r="V199" i="5"/>
  <c r="AL198" i="1"/>
  <c r="T199" i="5"/>
  <c r="K111" i="7"/>
  <c r="M111" i="7"/>
  <c r="H112" i="1"/>
  <c r="F112" i="1"/>
  <c r="B113" i="5"/>
  <c r="D111" i="7" s="1"/>
  <c r="N111" i="7" s="1"/>
  <c r="J112" i="1"/>
  <c r="J113" i="5" s="1"/>
  <c r="H112" i="5"/>
  <c r="F110" i="7" s="1"/>
  <c r="P111" i="1"/>
  <c r="P112" i="5" s="1"/>
  <c r="C114" i="1"/>
  <c r="C115" i="3"/>
  <c r="I113" i="1"/>
  <c r="G113" i="1"/>
  <c r="B113" i="1"/>
  <c r="C114" i="5"/>
  <c r="C112" i="7" s="1"/>
  <c r="K113" i="1"/>
  <c r="K114" i="5" s="1"/>
  <c r="G113" i="5"/>
  <c r="G111" i="7" s="1"/>
  <c r="O112" i="1"/>
  <c r="O113" i="5" s="1"/>
  <c r="F112" i="5"/>
  <c r="H110" i="7" s="1"/>
  <c r="N111" i="1"/>
  <c r="N112" i="5" s="1"/>
  <c r="I113" i="5"/>
  <c r="E111" i="7" s="1"/>
  <c r="Q112" i="1"/>
  <c r="Q113" i="5" s="1"/>
  <c r="AM199" i="1" l="1"/>
  <c r="U200" i="5"/>
  <c r="AL199" i="1"/>
  <c r="T200" i="5"/>
  <c r="AJ199" i="1"/>
  <c r="R200" i="5"/>
  <c r="AO199" i="1"/>
  <c r="W200" i="5"/>
  <c r="AN199" i="1"/>
  <c r="V200" i="5"/>
  <c r="AK199" i="1"/>
  <c r="S200" i="5"/>
  <c r="K112" i="7"/>
  <c r="M112" i="7"/>
  <c r="H113" i="1"/>
  <c r="F113" i="1"/>
  <c r="B114" i="5"/>
  <c r="D112" i="7" s="1"/>
  <c r="N112" i="7" s="1"/>
  <c r="J113" i="1"/>
  <c r="J114" i="5" s="1"/>
  <c r="C115" i="1"/>
  <c r="C116" i="3"/>
  <c r="I114" i="1"/>
  <c r="G114" i="1"/>
  <c r="B114" i="1"/>
  <c r="C115" i="5"/>
  <c r="C113" i="7" s="1"/>
  <c r="K114" i="1"/>
  <c r="K115" i="5" s="1"/>
  <c r="G114" i="5"/>
  <c r="G112" i="7" s="1"/>
  <c r="O113" i="1"/>
  <c r="O114" i="5" s="1"/>
  <c r="F113" i="5"/>
  <c r="H111" i="7" s="1"/>
  <c r="N112" i="1"/>
  <c r="N113" i="5" s="1"/>
  <c r="I114" i="5"/>
  <c r="E112" i="7" s="1"/>
  <c r="Q113" i="1"/>
  <c r="Q114" i="5" s="1"/>
  <c r="H113" i="5"/>
  <c r="F111" i="7" s="1"/>
  <c r="P112" i="1"/>
  <c r="P113" i="5" s="1"/>
  <c r="AK200" i="1" l="1"/>
  <c r="S201" i="5"/>
  <c r="AN200" i="1"/>
  <c r="V201" i="5"/>
  <c r="AJ200" i="1"/>
  <c r="R201" i="5"/>
  <c r="AL200" i="1"/>
  <c r="T201" i="5"/>
  <c r="AM200" i="1"/>
  <c r="U201" i="5"/>
  <c r="AO200" i="1"/>
  <c r="W201" i="5"/>
  <c r="K113" i="7"/>
  <c r="M113" i="7"/>
  <c r="G115" i="5"/>
  <c r="G113" i="7" s="1"/>
  <c r="O114" i="1"/>
  <c r="O115" i="5" s="1"/>
  <c r="C116" i="1"/>
  <c r="C117" i="3"/>
  <c r="F114" i="5"/>
  <c r="H112" i="7" s="1"/>
  <c r="N113" i="1"/>
  <c r="N114" i="5" s="1"/>
  <c r="I115" i="5"/>
  <c r="E113" i="7" s="1"/>
  <c r="Q114" i="1"/>
  <c r="Q115" i="5" s="1"/>
  <c r="H114" i="1"/>
  <c r="F114" i="1"/>
  <c r="B115" i="5"/>
  <c r="D113" i="7" s="1"/>
  <c r="N113" i="7" s="1"/>
  <c r="J114" i="1"/>
  <c r="J115" i="5" s="1"/>
  <c r="I115" i="1"/>
  <c r="G115" i="1"/>
  <c r="B115" i="1"/>
  <c r="C116" i="5"/>
  <c r="C114" i="7" s="1"/>
  <c r="K115" i="1"/>
  <c r="K116" i="5" s="1"/>
  <c r="H114" i="5"/>
  <c r="F112" i="7" s="1"/>
  <c r="P113" i="1"/>
  <c r="P114" i="5" s="1"/>
  <c r="AJ201" i="1" l="1"/>
  <c r="R202" i="5"/>
  <c r="AL201" i="1"/>
  <c r="T202" i="5"/>
  <c r="AM201" i="1"/>
  <c r="U202" i="5"/>
  <c r="AN201" i="1"/>
  <c r="V202" i="5"/>
  <c r="AO201" i="1"/>
  <c r="W202" i="5"/>
  <c r="AK201" i="1"/>
  <c r="S202" i="5"/>
  <c r="K114" i="7"/>
  <c r="M114" i="7"/>
  <c r="H115" i="1"/>
  <c r="F115" i="1"/>
  <c r="B116" i="5"/>
  <c r="D114" i="7" s="1"/>
  <c r="N114" i="7" s="1"/>
  <c r="J115" i="1"/>
  <c r="J116" i="5" s="1"/>
  <c r="C117" i="1"/>
  <c r="C118" i="3"/>
  <c r="I116" i="1"/>
  <c r="G116" i="1"/>
  <c r="B116" i="1"/>
  <c r="C117" i="5"/>
  <c r="C115" i="7" s="1"/>
  <c r="K116" i="1"/>
  <c r="K117" i="5" s="1"/>
  <c r="G116" i="5"/>
  <c r="G114" i="7" s="1"/>
  <c r="O115" i="1"/>
  <c r="O116" i="5" s="1"/>
  <c r="F115" i="5"/>
  <c r="H113" i="7" s="1"/>
  <c r="N114" i="1"/>
  <c r="N115" i="5" s="1"/>
  <c r="I116" i="5"/>
  <c r="E114" i="7" s="1"/>
  <c r="Q115" i="1"/>
  <c r="Q116" i="5" s="1"/>
  <c r="H115" i="5"/>
  <c r="F113" i="7" s="1"/>
  <c r="P114" i="1"/>
  <c r="P115" i="5" s="1"/>
  <c r="AJ202" i="1" l="1"/>
  <c r="R203" i="5"/>
  <c r="AK202" i="1"/>
  <c r="S203" i="5"/>
  <c r="AO202" i="1"/>
  <c r="W203" i="5"/>
  <c r="AN202" i="1"/>
  <c r="V203" i="5"/>
  <c r="AL202" i="1"/>
  <c r="T203" i="5"/>
  <c r="AM202" i="1"/>
  <c r="U203" i="5"/>
  <c r="K115" i="7"/>
  <c r="M115" i="7"/>
  <c r="I117" i="5"/>
  <c r="E115" i="7" s="1"/>
  <c r="Q116" i="1"/>
  <c r="Q117" i="5" s="1"/>
  <c r="G117" i="5"/>
  <c r="G115" i="7" s="1"/>
  <c r="O116" i="1"/>
  <c r="O117" i="5" s="1"/>
  <c r="C118" i="1"/>
  <c r="C119" i="3"/>
  <c r="F116" i="5"/>
  <c r="H114" i="7" s="1"/>
  <c r="N115" i="1"/>
  <c r="N116" i="5" s="1"/>
  <c r="H116" i="1"/>
  <c r="F116" i="1"/>
  <c r="B117" i="5"/>
  <c r="D115" i="7" s="1"/>
  <c r="N115" i="7" s="1"/>
  <c r="J116" i="1"/>
  <c r="J117" i="5" s="1"/>
  <c r="I117" i="1"/>
  <c r="G117" i="1"/>
  <c r="B117" i="1"/>
  <c r="C118" i="5"/>
  <c r="C116" i="7" s="1"/>
  <c r="K117" i="1"/>
  <c r="K118" i="5" s="1"/>
  <c r="H116" i="5"/>
  <c r="F114" i="7" s="1"/>
  <c r="P115" i="1"/>
  <c r="P116" i="5" s="1"/>
  <c r="AO203" i="1" l="1"/>
  <c r="W204" i="5"/>
  <c r="AM203" i="1"/>
  <c r="U204" i="5"/>
  <c r="AN203" i="1"/>
  <c r="V204" i="5"/>
  <c r="AK203" i="1"/>
  <c r="S204" i="5"/>
  <c r="AJ203" i="1"/>
  <c r="R204" i="5"/>
  <c r="AL203" i="1"/>
  <c r="T204" i="5"/>
  <c r="K116" i="7"/>
  <c r="M116" i="7"/>
  <c r="H117" i="1"/>
  <c r="F117" i="1"/>
  <c r="B118" i="5"/>
  <c r="D116" i="7" s="1"/>
  <c r="N116" i="7" s="1"/>
  <c r="J117" i="1"/>
  <c r="J118" i="5" s="1"/>
  <c r="F117" i="5"/>
  <c r="H115" i="7" s="1"/>
  <c r="N116" i="1"/>
  <c r="N117" i="5" s="1"/>
  <c r="C119" i="1"/>
  <c r="C120" i="3"/>
  <c r="G118" i="5"/>
  <c r="G116" i="7" s="1"/>
  <c r="O117" i="1"/>
  <c r="O118" i="5" s="1"/>
  <c r="I118" i="5"/>
  <c r="E116" i="7" s="1"/>
  <c r="Q117" i="1"/>
  <c r="Q118" i="5" s="1"/>
  <c r="H117" i="5"/>
  <c r="F115" i="7" s="1"/>
  <c r="P116" i="1"/>
  <c r="P117" i="5" s="1"/>
  <c r="I118" i="1"/>
  <c r="G118" i="1"/>
  <c r="B118" i="1"/>
  <c r="C119" i="5"/>
  <c r="C117" i="7" s="1"/>
  <c r="K118" i="1"/>
  <c r="K119" i="5" s="1"/>
  <c r="AO204" i="1" l="1"/>
  <c r="W205" i="5"/>
  <c r="AM204" i="1"/>
  <c r="U205" i="5"/>
  <c r="AJ204" i="1"/>
  <c r="R205" i="5"/>
  <c r="AL204" i="1"/>
  <c r="T205" i="5"/>
  <c r="AN204" i="1"/>
  <c r="V205" i="5"/>
  <c r="AK204" i="1"/>
  <c r="S205" i="5"/>
  <c r="K117" i="7"/>
  <c r="M117" i="7"/>
  <c r="G119" i="5"/>
  <c r="G117" i="7" s="1"/>
  <c r="O118" i="1"/>
  <c r="O119" i="5" s="1"/>
  <c r="C120" i="1"/>
  <c r="C121" i="3"/>
  <c r="I119" i="5"/>
  <c r="E117" i="7" s="1"/>
  <c r="Q118" i="1"/>
  <c r="Q119" i="5" s="1"/>
  <c r="I119" i="1"/>
  <c r="G119" i="1"/>
  <c r="B119" i="1"/>
  <c r="C120" i="5"/>
  <c r="C118" i="7" s="1"/>
  <c r="K119" i="1"/>
  <c r="K120" i="5" s="1"/>
  <c r="F118" i="5"/>
  <c r="H116" i="7" s="1"/>
  <c r="N117" i="1"/>
  <c r="N118" i="5" s="1"/>
  <c r="H118" i="1"/>
  <c r="F118" i="1"/>
  <c r="B119" i="5"/>
  <c r="D117" i="7" s="1"/>
  <c r="N117" i="7" s="1"/>
  <c r="J118" i="1"/>
  <c r="J119" i="5" s="1"/>
  <c r="H118" i="5"/>
  <c r="F116" i="7" s="1"/>
  <c r="P117" i="1"/>
  <c r="P118" i="5" s="1"/>
  <c r="AN205" i="1" l="1"/>
  <c r="V206" i="5"/>
  <c r="AM205" i="1"/>
  <c r="U206" i="5"/>
  <c r="AJ205" i="1"/>
  <c r="R206" i="5"/>
  <c r="AL205" i="1"/>
  <c r="T206" i="5"/>
  <c r="AK205" i="1"/>
  <c r="S206" i="5"/>
  <c r="AO205" i="1"/>
  <c r="W206" i="5"/>
  <c r="K118" i="7"/>
  <c r="M118" i="7"/>
  <c r="G120" i="5"/>
  <c r="G118" i="7" s="1"/>
  <c r="O119" i="1"/>
  <c r="O120" i="5" s="1"/>
  <c r="C121" i="1"/>
  <c r="C122" i="3"/>
  <c r="F119" i="5"/>
  <c r="H117" i="7" s="1"/>
  <c r="N118" i="1"/>
  <c r="N119" i="5" s="1"/>
  <c r="I120" i="5"/>
  <c r="E118" i="7" s="1"/>
  <c r="Q119" i="1"/>
  <c r="Q120" i="5" s="1"/>
  <c r="I120" i="1"/>
  <c r="G120" i="1"/>
  <c r="B120" i="1"/>
  <c r="C121" i="5"/>
  <c r="C119" i="7" s="1"/>
  <c r="K120" i="1"/>
  <c r="K121" i="5" s="1"/>
  <c r="H119" i="5"/>
  <c r="F117" i="7" s="1"/>
  <c r="P118" i="1"/>
  <c r="P119" i="5" s="1"/>
  <c r="H119" i="1"/>
  <c r="F119" i="1"/>
  <c r="B120" i="5"/>
  <c r="D118" i="7" s="1"/>
  <c r="N118" i="7" s="1"/>
  <c r="J119" i="1"/>
  <c r="J120" i="5" s="1"/>
  <c r="AM206" i="1" l="1"/>
  <c r="U207" i="5"/>
  <c r="AO206" i="1"/>
  <c r="W207" i="5"/>
  <c r="AL206" i="1"/>
  <c r="T207" i="5"/>
  <c r="AJ206" i="1"/>
  <c r="R207" i="5"/>
  <c r="AN206" i="1"/>
  <c r="V207" i="5"/>
  <c r="AK206" i="1"/>
  <c r="S207" i="5"/>
  <c r="K119" i="7"/>
  <c r="M119" i="7"/>
  <c r="H120" i="5"/>
  <c r="F118" i="7" s="1"/>
  <c r="P119" i="1"/>
  <c r="P120" i="5" s="1"/>
  <c r="C122" i="1"/>
  <c r="C123" i="3"/>
  <c r="I121" i="1"/>
  <c r="G121" i="1"/>
  <c r="B121" i="1"/>
  <c r="C122" i="5"/>
  <c r="C120" i="7" s="1"/>
  <c r="K121" i="1"/>
  <c r="K122" i="5" s="1"/>
  <c r="G121" i="5"/>
  <c r="G119" i="7" s="1"/>
  <c r="O120" i="1"/>
  <c r="O121" i="5" s="1"/>
  <c r="H120" i="1"/>
  <c r="F120" i="1"/>
  <c r="B121" i="5"/>
  <c r="D119" i="7" s="1"/>
  <c r="N119" i="7" s="1"/>
  <c r="J120" i="1"/>
  <c r="J121" i="5" s="1"/>
  <c r="F120" i="5"/>
  <c r="H118" i="7" s="1"/>
  <c r="N119" i="1"/>
  <c r="N120" i="5" s="1"/>
  <c r="I121" i="5"/>
  <c r="E119" i="7" s="1"/>
  <c r="Q120" i="1"/>
  <c r="Q121" i="5" s="1"/>
  <c r="AJ207" i="1" l="1"/>
  <c r="R208" i="5"/>
  <c r="AM207" i="1"/>
  <c r="U208" i="5"/>
  <c r="AN207" i="1"/>
  <c r="V208" i="5"/>
  <c r="AL207" i="1"/>
  <c r="T208" i="5"/>
  <c r="AK207" i="1"/>
  <c r="S208" i="5"/>
  <c r="AO207" i="1"/>
  <c r="W208" i="5"/>
  <c r="K120" i="7"/>
  <c r="M120" i="7"/>
  <c r="H121" i="5"/>
  <c r="F119" i="7" s="1"/>
  <c r="P120" i="1"/>
  <c r="P121" i="5" s="1"/>
  <c r="C123" i="1"/>
  <c r="C124" i="3"/>
  <c r="H121" i="1"/>
  <c r="F121" i="1"/>
  <c r="B122" i="5"/>
  <c r="D120" i="7" s="1"/>
  <c r="N120" i="7" s="1"/>
  <c r="J121" i="1"/>
  <c r="J122" i="5" s="1"/>
  <c r="I122" i="1"/>
  <c r="G122" i="1"/>
  <c r="B122" i="1"/>
  <c r="C123" i="5"/>
  <c r="C121" i="7" s="1"/>
  <c r="K122" i="1"/>
  <c r="K123" i="5" s="1"/>
  <c r="G122" i="5"/>
  <c r="G120" i="7" s="1"/>
  <c r="O121" i="1"/>
  <c r="O122" i="5" s="1"/>
  <c r="F121" i="5"/>
  <c r="H119" i="7" s="1"/>
  <c r="N120" i="1"/>
  <c r="N121" i="5" s="1"/>
  <c r="I122" i="5"/>
  <c r="E120" i="7" s="1"/>
  <c r="Q121" i="1"/>
  <c r="Q122" i="5" s="1"/>
  <c r="AO208" i="1" l="1"/>
  <c r="W209" i="5"/>
  <c r="AK208" i="1"/>
  <c r="S209" i="5"/>
  <c r="AN208" i="1"/>
  <c r="V209" i="5"/>
  <c r="AJ208" i="1"/>
  <c r="R209" i="5"/>
  <c r="AL208" i="1"/>
  <c r="T209" i="5"/>
  <c r="AM208" i="1"/>
  <c r="U209" i="5"/>
  <c r="K121" i="7"/>
  <c r="M121" i="7"/>
  <c r="H122" i="1"/>
  <c r="F122" i="1"/>
  <c r="B123" i="5"/>
  <c r="D121" i="7" s="1"/>
  <c r="N121" i="7" s="1"/>
  <c r="J122" i="1"/>
  <c r="J123" i="5" s="1"/>
  <c r="C124" i="1"/>
  <c r="C125" i="3"/>
  <c r="I123" i="1"/>
  <c r="G123" i="1"/>
  <c r="B123" i="1"/>
  <c r="C124" i="5"/>
  <c r="C122" i="7" s="1"/>
  <c r="K123" i="1"/>
  <c r="K124" i="5" s="1"/>
  <c r="G123" i="5"/>
  <c r="G121" i="7" s="1"/>
  <c r="O122" i="1"/>
  <c r="O123" i="5" s="1"/>
  <c r="F122" i="5"/>
  <c r="H120" i="7" s="1"/>
  <c r="N121" i="1"/>
  <c r="N122" i="5" s="1"/>
  <c r="I123" i="5"/>
  <c r="E121" i="7" s="1"/>
  <c r="Q122" i="1"/>
  <c r="Q123" i="5" s="1"/>
  <c r="H122" i="5"/>
  <c r="F120" i="7" s="1"/>
  <c r="P121" i="1"/>
  <c r="P122" i="5" s="1"/>
  <c r="AM209" i="1" l="1"/>
  <c r="U210" i="5"/>
  <c r="AJ209" i="1"/>
  <c r="R210" i="5"/>
  <c r="AN209" i="1"/>
  <c r="V210" i="5"/>
  <c r="AO209" i="1"/>
  <c r="W210" i="5"/>
  <c r="AL209" i="1"/>
  <c r="T210" i="5"/>
  <c r="AK209" i="1"/>
  <c r="S210" i="5"/>
  <c r="K122" i="7"/>
  <c r="M122" i="7"/>
  <c r="I124" i="5"/>
  <c r="E122" i="7" s="1"/>
  <c r="Q123" i="1"/>
  <c r="Q124" i="5" s="1"/>
  <c r="G124" i="5"/>
  <c r="G122" i="7" s="1"/>
  <c r="O123" i="1"/>
  <c r="O124" i="5" s="1"/>
  <c r="C125" i="1"/>
  <c r="C126" i="3"/>
  <c r="F123" i="5"/>
  <c r="H121" i="7" s="1"/>
  <c r="N122" i="1"/>
  <c r="N123" i="5" s="1"/>
  <c r="H123" i="1"/>
  <c r="F123" i="1"/>
  <c r="B124" i="5"/>
  <c r="D122" i="7" s="1"/>
  <c r="N122" i="7" s="1"/>
  <c r="J123" i="1"/>
  <c r="J124" i="5" s="1"/>
  <c r="I124" i="1"/>
  <c r="G124" i="1"/>
  <c r="B124" i="1"/>
  <c r="C125" i="5"/>
  <c r="C123" i="7" s="1"/>
  <c r="K124" i="1"/>
  <c r="K125" i="5" s="1"/>
  <c r="H123" i="5"/>
  <c r="F121" i="7" s="1"/>
  <c r="P122" i="1"/>
  <c r="P123" i="5" s="1"/>
  <c r="AK210" i="1" l="1"/>
  <c r="S211" i="5"/>
  <c r="AO210" i="1"/>
  <c r="W211" i="5"/>
  <c r="AJ210" i="1"/>
  <c r="R211" i="5"/>
  <c r="AL210" i="1"/>
  <c r="T211" i="5"/>
  <c r="AN210" i="1"/>
  <c r="V211" i="5"/>
  <c r="AM210" i="1"/>
  <c r="U211" i="5"/>
  <c r="K123" i="7"/>
  <c r="M123" i="7"/>
  <c r="G125" i="5"/>
  <c r="G123" i="7" s="1"/>
  <c r="O124" i="1"/>
  <c r="O125" i="5" s="1"/>
  <c r="C126" i="1"/>
  <c r="C127" i="3"/>
  <c r="H124" i="1"/>
  <c r="F124" i="1"/>
  <c r="B125" i="5"/>
  <c r="D123" i="7" s="1"/>
  <c r="N123" i="7" s="1"/>
  <c r="J124" i="1"/>
  <c r="J125" i="5" s="1"/>
  <c r="F124" i="5"/>
  <c r="H122" i="7" s="1"/>
  <c r="N123" i="1"/>
  <c r="N124" i="5" s="1"/>
  <c r="I125" i="5"/>
  <c r="E123" i="7" s="1"/>
  <c r="Q124" i="1"/>
  <c r="Q125" i="5" s="1"/>
  <c r="H124" i="5"/>
  <c r="F122" i="7" s="1"/>
  <c r="P123" i="1"/>
  <c r="P124" i="5" s="1"/>
  <c r="I125" i="1"/>
  <c r="G125" i="1"/>
  <c r="B125" i="1"/>
  <c r="C126" i="5"/>
  <c r="C124" i="7" s="1"/>
  <c r="K125" i="1"/>
  <c r="K126" i="5" s="1"/>
  <c r="AO211" i="1" l="1"/>
  <c r="W212" i="5"/>
  <c r="AM211" i="1"/>
  <c r="U212" i="5"/>
  <c r="AL211" i="1"/>
  <c r="T212" i="5"/>
  <c r="AN211" i="1"/>
  <c r="V212" i="5"/>
  <c r="AJ211" i="1"/>
  <c r="R212" i="5"/>
  <c r="AK211" i="1"/>
  <c r="S212" i="5"/>
  <c r="K124" i="7"/>
  <c r="M124" i="7"/>
  <c r="H125" i="1"/>
  <c r="F125" i="1"/>
  <c r="B126" i="5"/>
  <c r="D124" i="7" s="1"/>
  <c r="N124" i="7" s="1"/>
  <c r="J125" i="1"/>
  <c r="J126" i="5" s="1"/>
  <c r="G126" i="5"/>
  <c r="G124" i="7" s="1"/>
  <c r="O125" i="1"/>
  <c r="O126" i="5" s="1"/>
  <c r="C127" i="1"/>
  <c r="C128" i="3"/>
  <c r="I126" i="5"/>
  <c r="E124" i="7" s="1"/>
  <c r="Q125" i="1"/>
  <c r="Q126" i="5" s="1"/>
  <c r="F125" i="5"/>
  <c r="H123" i="7" s="1"/>
  <c r="N124" i="1"/>
  <c r="N125" i="5" s="1"/>
  <c r="I126" i="1"/>
  <c r="G126" i="1"/>
  <c r="B126" i="1"/>
  <c r="C127" i="5"/>
  <c r="C125" i="7" s="1"/>
  <c r="K126" i="1"/>
  <c r="K127" i="5" s="1"/>
  <c r="H125" i="5"/>
  <c r="F123" i="7" s="1"/>
  <c r="P124" i="1"/>
  <c r="P125" i="5" s="1"/>
  <c r="AK212" i="1" l="1"/>
  <c r="S213" i="5"/>
  <c r="AN212" i="1"/>
  <c r="V213" i="5"/>
  <c r="AO212" i="1"/>
  <c r="W213" i="5"/>
  <c r="AM212" i="1"/>
  <c r="U213" i="5"/>
  <c r="AJ212" i="1"/>
  <c r="R213" i="5"/>
  <c r="AL212" i="1"/>
  <c r="T213" i="5"/>
  <c r="K125" i="7"/>
  <c r="M125" i="7"/>
  <c r="I127" i="5"/>
  <c r="E125" i="7" s="1"/>
  <c r="Q126" i="1"/>
  <c r="Q127" i="5" s="1"/>
  <c r="H126" i="5"/>
  <c r="F124" i="7" s="1"/>
  <c r="P125" i="1"/>
  <c r="P126" i="5" s="1"/>
  <c r="C128" i="1"/>
  <c r="C129" i="3"/>
  <c r="H126" i="1"/>
  <c r="F126" i="1"/>
  <c r="B127" i="5"/>
  <c r="D125" i="7" s="1"/>
  <c r="N125" i="7" s="1"/>
  <c r="J126" i="1"/>
  <c r="J127" i="5" s="1"/>
  <c r="I127" i="1"/>
  <c r="G127" i="1"/>
  <c r="B127" i="1"/>
  <c r="C128" i="5"/>
  <c r="C126" i="7" s="1"/>
  <c r="K127" i="1"/>
  <c r="K128" i="5" s="1"/>
  <c r="G127" i="5"/>
  <c r="G125" i="7" s="1"/>
  <c r="O126" i="1"/>
  <c r="O127" i="5" s="1"/>
  <c r="F126" i="5"/>
  <c r="H124" i="7" s="1"/>
  <c r="N125" i="1"/>
  <c r="N126" i="5" s="1"/>
  <c r="AJ213" i="1" l="1"/>
  <c r="R214" i="5"/>
  <c r="AL213" i="1"/>
  <c r="T214" i="5"/>
  <c r="AM213" i="1"/>
  <c r="U214" i="5"/>
  <c r="AN213" i="1"/>
  <c r="V214" i="5"/>
  <c r="AO213" i="1"/>
  <c r="W214" i="5"/>
  <c r="AK213" i="1"/>
  <c r="S214" i="5"/>
  <c r="K126" i="7"/>
  <c r="M126" i="7"/>
  <c r="G128" i="5"/>
  <c r="G126" i="7" s="1"/>
  <c r="O127" i="1"/>
  <c r="O128" i="5" s="1"/>
  <c r="F127" i="5"/>
  <c r="H125" i="7" s="1"/>
  <c r="N126" i="1"/>
  <c r="N127" i="5" s="1"/>
  <c r="I128" i="5"/>
  <c r="E126" i="7" s="1"/>
  <c r="Q127" i="1"/>
  <c r="Q128" i="5" s="1"/>
  <c r="H127" i="5"/>
  <c r="F125" i="7" s="1"/>
  <c r="P126" i="1"/>
  <c r="P127" i="5" s="1"/>
  <c r="C129" i="1"/>
  <c r="C130" i="3"/>
  <c r="H127" i="1"/>
  <c r="F127" i="1"/>
  <c r="B128" i="5"/>
  <c r="D126" i="7" s="1"/>
  <c r="N126" i="7" s="1"/>
  <c r="J127" i="1"/>
  <c r="J128" i="5" s="1"/>
  <c r="I128" i="1"/>
  <c r="G128" i="1"/>
  <c r="B128" i="1"/>
  <c r="C129" i="5"/>
  <c r="C127" i="7" s="1"/>
  <c r="K128" i="1"/>
  <c r="K129" i="5" s="1"/>
  <c r="AK214" i="1" l="1"/>
  <c r="S215" i="5"/>
  <c r="AJ214" i="1"/>
  <c r="R215" i="5"/>
  <c r="AM214" i="1"/>
  <c r="U215" i="5"/>
  <c r="AO214" i="1"/>
  <c r="W215" i="5"/>
  <c r="AN214" i="1"/>
  <c r="V215" i="5"/>
  <c r="AL214" i="1"/>
  <c r="T215" i="5"/>
  <c r="K127" i="7"/>
  <c r="M127" i="7"/>
  <c r="G129" i="5"/>
  <c r="G127" i="7" s="1"/>
  <c r="O128" i="1"/>
  <c r="O129" i="5" s="1"/>
  <c r="I129" i="5"/>
  <c r="E127" i="7" s="1"/>
  <c r="Q128" i="1"/>
  <c r="Q129" i="5" s="1"/>
  <c r="H128" i="5"/>
  <c r="F126" i="7" s="1"/>
  <c r="P127" i="1"/>
  <c r="P128" i="5" s="1"/>
  <c r="C130" i="1"/>
  <c r="C131" i="3"/>
  <c r="F128" i="5"/>
  <c r="H126" i="7" s="1"/>
  <c r="N127" i="1"/>
  <c r="N128" i="5" s="1"/>
  <c r="H128" i="1"/>
  <c r="F128" i="1"/>
  <c r="B129" i="5"/>
  <c r="D127" i="7" s="1"/>
  <c r="N127" i="7" s="1"/>
  <c r="J128" i="1"/>
  <c r="J129" i="5" s="1"/>
  <c r="I129" i="1"/>
  <c r="G129" i="1"/>
  <c r="B129" i="1"/>
  <c r="C130" i="5"/>
  <c r="C128" i="7" s="1"/>
  <c r="K129" i="1"/>
  <c r="K130" i="5" s="1"/>
  <c r="AL215" i="1" l="1"/>
  <c r="T216" i="5"/>
  <c r="AO215" i="1"/>
  <c r="W216" i="5"/>
  <c r="AM215" i="1"/>
  <c r="U216" i="5"/>
  <c r="AK215" i="1"/>
  <c r="S216" i="5"/>
  <c r="AN215" i="1"/>
  <c r="V216" i="5"/>
  <c r="AJ215" i="1"/>
  <c r="R216" i="5"/>
  <c r="K128" i="7"/>
  <c r="M128" i="7"/>
  <c r="F129" i="5"/>
  <c r="H127" i="7" s="1"/>
  <c r="N128" i="1"/>
  <c r="N129" i="5" s="1"/>
  <c r="G130" i="5"/>
  <c r="G128" i="7" s="1"/>
  <c r="O129" i="1"/>
  <c r="O130" i="5" s="1"/>
  <c r="C131" i="1"/>
  <c r="C132" i="3"/>
  <c r="I130" i="5"/>
  <c r="E128" i="7" s="1"/>
  <c r="Q129" i="1"/>
  <c r="Q130" i="5" s="1"/>
  <c r="H129" i="5"/>
  <c r="F127" i="7" s="1"/>
  <c r="P128" i="1"/>
  <c r="P129" i="5" s="1"/>
  <c r="I130" i="1"/>
  <c r="G130" i="1"/>
  <c r="B130" i="1"/>
  <c r="C131" i="5"/>
  <c r="C129" i="7" s="1"/>
  <c r="K130" i="1"/>
  <c r="K131" i="5" s="1"/>
  <c r="H129" i="1"/>
  <c r="F129" i="1"/>
  <c r="B130" i="5"/>
  <c r="D128" i="7" s="1"/>
  <c r="N128" i="7" s="1"/>
  <c r="J129" i="1"/>
  <c r="J130" i="5" s="1"/>
  <c r="AJ216" i="1" l="1"/>
  <c r="R217" i="5"/>
  <c r="AK216" i="1"/>
  <c r="S217" i="5"/>
  <c r="AO216" i="1"/>
  <c r="W217" i="5"/>
  <c r="AN216" i="1"/>
  <c r="V217" i="5"/>
  <c r="AM216" i="1"/>
  <c r="U217" i="5"/>
  <c r="AL216" i="1"/>
  <c r="T217" i="5"/>
  <c r="K129" i="7"/>
  <c r="M129" i="7"/>
  <c r="H130" i="5"/>
  <c r="F128" i="7" s="1"/>
  <c r="P129" i="1"/>
  <c r="P130" i="5" s="1"/>
  <c r="G131" i="5"/>
  <c r="G129" i="7" s="1"/>
  <c r="O130" i="1"/>
  <c r="O131" i="5" s="1"/>
  <c r="C132" i="1"/>
  <c r="C133" i="3"/>
  <c r="I131" i="5"/>
  <c r="E129" i="7" s="1"/>
  <c r="Q130" i="1"/>
  <c r="Q131" i="5" s="1"/>
  <c r="F130" i="5"/>
  <c r="H128" i="7" s="1"/>
  <c r="N129" i="1"/>
  <c r="N130" i="5" s="1"/>
  <c r="H130" i="1"/>
  <c r="F130" i="1"/>
  <c r="B131" i="5"/>
  <c r="D129" i="7" s="1"/>
  <c r="N129" i="7" s="1"/>
  <c r="J130" i="1"/>
  <c r="J131" i="5" s="1"/>
  <c r="I131" i="1"/>
  <c r="G131" i="1"/>
  <c r="B131" i="1"/>
  <c r="C132" i="5"/>
  <c r="C130" i="7" s="1"/>
  <c r="K131" i="1"/>
  <c r="K132" i="5" s="1"/>
  <c r="AL217" i="1" l="1"/>
  <c r="T218" i="5"/>
  <c r="AN217" i="1"/>
  <c r="V218" i="5"/>
  <c r="AO217" i="1"/>
  <c r="W218" i="5"/>
  <c r="AM217" i="1"/>
  <c r="U218" i="5"/>
  <c r="AK217" i="1"/>
  <c r="S218" i="5"/>
  <c r="AJ217" i="1"/>
  <c r="R218" i="5"/>
  <c r="K130" i="7"/>
  <c r="M130" i="7"/>
  <c r="H131" i="5"/>
  <c r="F129" i="7" s="1"/>
  <c r="P130" i="1"/>
  <c r="P131" i="5" s="1"/>
  <c r="G132" i="5"/>
  <c r="G130" i="7" s="1"/>
  <c r="O131" i="1"/>
  <c r="O132" i="5" s="1"/>
  <c r="F131" i="5"/>
  <c r="H129" i="7" s="1"/>
  <c r="N130" i="1"/>
  <c r="N131" i="5" s="1"/>
  <c r="I132" i="5"/>
  <c r="E130" i="7" s="1"/>
  <c r="Q131" i="1"/>
  <c r="Q132" i="5" s="1"/>
  <c r="C133" i="1"/>
  <c r="C134" i="3"/>
  <c r="H131" i="1"/>
  <c r="F131" i="1"/>
  <c r="B132" i="5"/>
  <c r="D130" i="7" s="1"/>
  <c r="N130" i="7" s="1"/>
  <c r="J131" i="1"/>
  <c r="J132" i="5" s="1"/>
  <c r="I132" i="1"/>
  <c r="G132" i="1"/>
  <c r="B132" i="1"/>
  <c r="C133" i="5"/>
  <c r="C131" i="7" s="1"/>
  <c r="K132" i="1"/>
  <c r="K133" i="5" s="1"/>
  <c r="AN218" i="1" l="1"/>
  <c r="V219" i="5"/>
  <c r="AJ218" i="1"/>
  <c r="R219" i="5"/>
  <c r="AM218" i="1"/>
  <c r="U219" i="5"/>
  <c r="AO218" i="1"/>
  <c r="W219" i="5"/>
  <c r="AK218" i="1"/>
  <c r="S219" i="5"/>
  <c r="AL218" i="1"/>
  <c r="T219" i="5"/>
  <c r="K131" i="7"/>
  <c r="M131" i="7"/>
  <c r="C134" i="1"/>
  <c r="C135" i="3"/>
  <c r="G133" i="5"/>
  <c r="G131" i="7" s="1"/>
  <c r="O132" i="1"/>
  <c r="O133" i="5" s="1"/>
  <c r="F132" i="5"/>
  <c r="H130" i="7" s="1"/>
  <c r="N131" i="1"/>
  <c r="N132" i="5" s="1"/>
  <c r="H132" i="5"/>
  <c r="F130" i="7" s="1"/>
  <c r="P131" i="1"/>
  <c r="P132" i="5" s="1"/>
  <c r="I133" i="5"/>
  <c r="E131" i="7" s="1"/>
  <c r="Q132" i="1"/>
  <c r="Q133" i="5" s="1"/>
  <c r="H132" i="1"/>
  <c r="F132" i="1"/>
  <c r="B133" i="5"/>
  <c r="D131" i="7" s="1"/>
  <c r="N131" i="7" s="1"/>
  <c r="J132" i="1"/>
  <c r="J133" i="5" s="1"/>
  <c r="I133" i="1"/>
  <c r="G133" i="1"/>
  <c r="B133" i="1"/>
  <c r="C134" i="5"/>
  <c r="C132" i="7" s="1"/>
  <c r="K133" i="1"/>
  <c r="K134" i="5" s="1"/>
  <c r="AL219" i="1" l="1"/>
  <c r="T220" i="5"/>
  <c r="AN219" i="1"/>
  <c r="V220" i="5"/>
  <c r="AM219" i="1"/>
  <c r="U220" i="5"/>
  <c r="AO219" i="1"/>
  <c r="W220" i="5"/>
  <c r="AK219" i="1"/>
  <c r="S220" i="5"/>
  <c r="AJ219" i="1"/>
  <c r="R220" i="5"/>
  <c r="K132" i="7"/>
  <c r="M132" i="7"/>
  <c r="H133" i="5"/>
  <c r="F131" i="7" s="1"/>
  <c r="P132" i="1"/>
  <c r="P133" i="5" s="1"/>
  <c r="G134" i="5"/>
  <c r="G132" i="7" s="1"/>
  <c r="O133" i="1"/>
  <c r="O134" i="5" s="1"/>
  <c r="F133" i="5"/>
  <c r="H131" i="7" s="1"/>
  <c r="N132" i="1"/>
  <c r="N133" i="5" s="1"/>
  <c r="I134" i="5"/>
  <c r="E132" i="7" s="1"/>
  <c r="Q133" i="1"/>
  <c r="Q134" i="5" s="1"/>
  <c r="C135" i="1"/>
  <c r="C136" i="3"/>
  <c r="H133" i="1"/>
  <c r="F133" i="1"/>
  <c r="B134" i="5"/>
  <c r="D132" i="7" s="1"/>
  <c r="N132" i="7" s="1"/>
  <c r="J133" i="1"/>
  <c r="J134" i="5" s="1"/>
  <c r="I134" i="1"/>
  <c r="G134" i="1"/>
  <c r="B134" i="1"/>
  <c r="C135" i="5"/>
  <c r="C133" i="7" s="1"/>
  <c r="K134" i="1"/>
  <c r="K135" i="5" s="1"/>
  <c r="AM220" i="1" l="1"/>
  <c r="U221" i="5"/>
  <c r="AJ220" i="1"/>
  <c r="R221" i="5"/>
  <c r="AO220" i="1"/>
  <c r="W221" i="5"/>
  <c r="AN220" i="1"/>
  <c r="V221" i="5"/>
  <c r="AK220" i="1"/>
  <c r="S221" i="5"/>
  <c r="AL220" i="1"/>
  <c r="T221" i="5"/>
  <c r="K133" i="7"/>
  <c r="M133" i="7"/>
  <c r="H134" i="5"/>
  <c r="F132" i="7" s="1"/>
  <c r="P133" i="1"/>
  <c r="P134" i="5" s="1"/>
  <c r="G135" i="5"/>
  <c r="G133" i="7" s="1"/>
  <c r="O134" i="1"/>
  <c r="O135" i="5" s="1"/>
  <c r="F134" i="5"/>
  <c r="H132" i="7" s="1"/>
  <c r="N133" i="1"/>
  <c r="N134" i="5" s="1"/>
  <c r="I135" i="5"/>
  <c r="E133" i="7" s="1"/>
  <c r="Q134" i="1"/>
  <c r="Q135" i="5" s="1"/>
  <c r="C136" i="1"/>
  <c r="C137" i="3"/>
  <c r="H134" i="1"/>
  <c r="F134" i="1"/>
  <c r="B135" i="5"/>
  <c r="D133" i="7" s="1"/>
  <c r="N133" i="7" s="1"/>
  <c r="J134" i="1"/>
  <c r="J135" i="5" s="1"/>
  <c r="I135" i="1"/>
  <c r="G135" i="1"/>
  <c r="B135" i="1"/>
  <c r="C136" i="5"/>
  <c r="C134" i="7" s="1"/>
  <c r="K135" i="1"/>
  <c r="K136" i="5" s="1"/>
  <c r="AL221" i="1" l="1"/>
  <c r="T222" i="5"/>
  <c r="AN221" i="1"/>
  <c r="V222" i="5"/>
  <c r="AO221" i="1"/>
  <c r="W222" i="5"/>
  <c r="AK221" i="1"/>
  <c r="S222" i="5"/>
  <c r="AM221" i="1"/>
  <c r="U222" i="5"/>
  <c r="AJ221" i="1"/>
  <c r="R222" i="5"/>
  <c r="K134" i="7"/>
  <c r="M134" i="7"/>
  <c r="C137" i="1"/>
  <c r="C138" i="3"/>
  <c r="G136" i="5"/>
  <c r="G134" i="7" s="1"/>
  <c r="O135" i="1"/>
  <c r="O136" i="5" s="1"/>
  <c r="F135" i="5"/>
  <c r="H133" i="7" s="1"/>
  <c r="N134" i="1"/>
  <c r="N135" i="5" s="1"/>
  <c r="I136" i="5"/>
  <c r="E134" i="7" s="1"/>
  <c r="Q135" i="1"/>
  <c r="Q136" i="5" s="1"/>
  <c r="H135" i="5"/>
  <c r="F133" i="7" s="1"/>
  <c r="P134" i="1"/>
  <c r="P135" i="5" s="1"/>
  <c r="H135" i="1"/>
  <c r="F135" i="1"/>
  <c r="B136" i="5"/>
  <c r="D134" i="7" s="1"/>
  <c r="N134" i="7" s="1"/>
  <c r="J135" i="1"/>
  <c r="J136" i="5" s="1"/>
  <c r="I136" i="1"/>
  <c r="G136" i="1"/>
  <c r="B136" i="1"/>
  <c r="C137" i="5"/>
  <c r="C135" i="7" s="1"/>
  <c r="K136" i="1"/>
  <c r="K137" i="5" s="1"/>
  <c r="AJ222" i="1" l="1"/>
  <c r="R223" i="5"/>
  <c r="AM222" i="1"/>
  <c r="U223" i="5"/>
  <c r="AN222" i="1"/>
  <c r="V223" i="5"/>
  <c r="AK222" i="1"/>
  <c r="S223" i="5"/>
  <c r="AO222" i="1"/>
  <c r="W223" i="5"/>
  <c r="AL222" i="1"/>
  <c r="T223" i="5"/>
  <c r="K135" i="7"/>
  <c r="M135" i="7"/>
  <c r="G137" i="5"/>
  <c r="G135" i="7" s="1"/>
  <c r="O136" i="1"/>
  <c r="O137" i="5" s="1"/>
  <c r="F136" i="5"/>
  <c r="H134" i="7" s="1"/>
  <c r="N135" i="1"/>
  <c r="N136" i="5" s="1"/>
  <c r="I137" i="5"/>
  <c r="E135" i="7" s="1"/>
  <c r="Q136" i="1"/>
  <c r="Q137" i="5" s="1"/>
  <c r="H136" i="5"/>
  <c r="F134" i="7" s="1"/>
  <c r="P135" i="1"/>
  <c r="P136" i="5" s="1"/>
  <c r="C138" i="1"/>
  <c r="C139" i="3"/>
  <c r="H136" i="1"/>
  <c r="F136" i="1"/>
  <c r="B137" i="5"/>
  <c r="D135" i="7" s="1"/>
  <c r="N135" i="7" s="1"/>
  <c r="J136" i="1"/>
  <c r="J137" i="5" s="1"/>
  <c r="I137" i="1"/>
  <c r="G137" i="1"/>
  <c r="B137" i="1"/>
  <c r="C138" i="5"/>
  <c r="C136" i="7" s="1"/>
  <c r="K137" i="1"/>
  <c r="K138" i="5" s="1"/>
  <c r="AL223" i="1" l="1"/>
  <c r="T224" i="5"/>
  <c r="AK223" i="1"/>
  <c r="S224" i="5"/>
  <c r="AM223" i="1"/>
  <c r="U224" i="5"/>
  <c r="AO223" i="1"/>
  <c r="W224" i="5"/>
  <c r="AN223" i="1"/>
  <c r="V224" i="5"/>
  <c r="AJ223" i="1"/>
  <c r="R224" i="5"/>
  <c r="K136" i="7"/>
  <c r="M136" i="7"/>
  <c r="H137" i="5"/>
  <c r="F135" i="7" s="1"/>
  <c r="P136" i="1"/>
  <c r="P137" i="5" s="1"/>
  <c r="H137" i="1"/>
  <c r="F137" i="1"/>
  <c r="B138" i="5"/>
  <c r="D136" i="7" s="1"/>
  <c r="N136" i="7" s="1"/>
  <c r="J137" i="1"/>
  <c r="J138" i="5" s="1"/>
  <c r="G138" i="5"/>
  <c r="G136" i="7" s="1"/>
  <c r="O137" i="1"/>
  <c r="O138" i="5" s="1"/>
  <c r="F137" i="5"/>
  <c r="H135" i="7" s="1"/>
  <c r="N136" i="1"/>
  <c r="N137" i="5" s="1"/>
  <c r="I138" i="5"/>
  <c r="E136" i="7" s="1"/>
  <c r="Q137" i="1"/>
  <c r="Q138" i="5" s="1"/>
  <c r="C139" i="1"/>
  <c r="C140" i="3"/>
  <c r="I138" i="1"/>
  <c r="G138" i="1"/>
  <c r="B138" i="1"/>
  <c r="C139" i="5"/>
  <c r="C137" i="7" s="1"/>
  <c r="K138" i="1"/>
  <c r="K139" i="5" s="1"/>
  <c r="AJ224" i="1" l="1"/>
  <c r="R225" i="5"/>
  <c r="AO224" i="1"/>
  <c r="W225" i="5"/>
  <c r="AM224" i="1"/>
  <c r="U225" i="5"/>
  <c r="AL224" i="1"/>
  <c r="T225" i="5"/>
  <c r="AN224" i="1"/>
  <c r="V225" i="5"/>
  <c r="AK224" i="1"/>
  <c r="S225" i="5"/>
  <c r="K137" i="7"/>
  <c r="M137" i="7"/>
  <c r="C140" i="1"/>
  <c r="C141" i="3"/>
  <c r="G139" i="5"/>
  <c r="G137" i="7" s="1"/>
  <c r="O138" i="1"/>
  <c r="O139" i="5" s="1"/>
  <c r="F138" i="5"/>
  <c r="H136" i="7" s="1"/>
  <c r="N137" i="1"/>
  <c r="N138" i="5" s="1"/>
  <c r="H138" i="5"/>
  <c r="F136" i="7" s="1"/>
  <c r="P137" i="1"/>
  <c r="P138" i="5" s="1"/>
  <c r="I139" i="5"/>
  <c r="E137" i="7" s="1"/>
  <c r="Q138" i="1"/>
  <c r="Q139" i="5" s="1"/>
  <c r="H138" i="1"/>
  <c r="F138" i="1"/>
  <c r="B139" i="5"/>
  <c r="D137" i="7" s="1"/>
  <c r="N137" i="7" s="1"/>
  <c r="J138" i="1"/>
  <c r="J139" i="5" s="1"/>
  <c r="I139" i="1"/>
  <c r="G139" i="1"/>
  <c r="B139" i="1"/>
  <c r="C140" i="5"/>
  <c r="C138" i="7" s="1"/>
  <c r="K139" i="1"/>
  <c r="K140" i="5" s="1"/>
  <c r="AK225" i="1" l="1"/>
  <c r="S226" i="5"/>
  <c r="AJ225" i="1"/>
  <c r="R226" i="5"/>
  <c r="AN225" i="1"/>
  <c r="V226" i="5"/>
  <c r="AM225" i="1"/>
  <c r="U226" i="5"/>
  <c r="AO225" i="1"/>
  <c r="W226" i="5"/>
  <c r="AL225" i="1"/>
  <c r="T226" i="5"/>
  <c r="K138" i="7"/>
  <c r="M138" i="7"/>
  <c r="I140" i="5"/>
  <c r="E138" i="7" s="1"/>
  <c r="Q139" i="1"/>
  <c r="Q140" i="5" s="1"/>
  <c r="G140" i="5"/>
  <c r="G138" i="7" s="1"/>
  <c r="O139" i="1"/>
  <c r="O140" i="5" s="1"/>
  <c r="F139" i="5"/>
  <c r="H137" i="7" s="1"/>
  <c r="N138" i="1"/>
  <c r="N139" i="5" s="1"/>
  <c r="H139" i="5"/>
  <c r="F137" i="7" s="1"/>
  <c r="P138" i="1"/>
  <c r="P139" i="5" s="1"/>
  <c r="C141" i="1"/>
  <c r="C142" i="3"/>
  <c r="H139" i="1"/>
  <c r="F139" i="1"/>
  <c r="B140" i="5"/>
  <c r="D138" i="7" s="1"/>
  <c r="N138" i="7" s="1"/>
  <c r="J139" i="1"/>
  <c r="J140" i="5" s="1"/>
  <c r="I140" i="1"/>
  <c r="G140" i="1"/>
  <c r="B140" i="1"/>
  <c r="C141" i="5"/>
  <c r="C139" i="7" s="1"/>
  <c r="K140" i="1"/>
  <c r="K141" i="5" s="1"/>
  <c r="AO226" i="1" l="1"/>
  <c r="W227" i="5"/>
  <c r="AL226" i="1"/>
  <c r="T227" i="5"/>
  <c r="AN226" i="1"/>
  <c r="V227" i="5"/>
  <c r="AM226" i="1"/>
  <c r="U227" i="5"/>
  <c r="AJ226" i="1"/>
  <c r="R227" i="5"/>
  <c r="AK226" i="1"/>
  <c r="S227" i="5"/>
  <c r="K139" i="7"/>
  <c r="M139" i="7"/>
  <c r="F140" i="5"/>
  <c r="H138" i="7" s="1"/>
  <c r="N139" i="1"/>
  <c r="N140" i="5" s="1"/>
  <c r="H140" i="5"/>
  <c r="F138" i="7" s="1"/>
  <c r="P139" i="1"/>
  <c r="P140" i="5" s="1"/>
  <c r="G141" i="5"/>
  <c r="G139" i="7" s="1"/>
  <c r="O140" i="1"/>
  <c r="O141" i="5" s="1"/>
  <c r="I141" i="5"/>
  <c r="E139" i="7" s="1"/>
  <c r="Q140" i="1"/>
  <c r="Q141" i="5" s="1"/>
  <c r="C142" i="1"/>
  <c r="C143" i="3"/>
  <c r="H140" i="1"/>
  <c r="F140" i="1"/>
  <c r="B141" i="5"/>
  <c r="D139" i="7" s="1"/>
  <c r="N139" i="7" s="1"/>
  <c r="J140" i="1"/>
  <c r="J141" i="5" s="1"/>
  <c r="G141" i="1"/>
  <c r="I141" i="1"/>
  <c r="B141" i="1"/>
  <c r="C142" i="5"/>
  <c r="C140" i="7" s="1"/>
  <c r="K141" i="1"/>
  <c r="K142" i="5" s="1"/>
  <c r="AK227" i="1" l="1"/>
  <c r="S228" i="5"/>
  <c r="AM227" i="1"/>
  <c r="U228" i="5"/>
  <c r="AN227" i="1"/>
  <c r="V228" i="5"/>
  <c r="AJ227" i="1"/>
  <c r="R228" i="5"/>
  <c r="AL227" i="1"/>
  <c r="T228" i="5"/>
  <c r="AO227" i="1"/>
  <c r="W228" i="5"/>
  <c r="K140" i="7"/>
  <c r="M140" i="7"/>
  <c r="H141" i="5"/>
  <c r="F139" i="7" s="1"/>
  <c r="P140" i="1"/>
  <c r="P141" i="5" s="1"/>
  <c r="C143" i="1"/>
  <c r="C144" i="3"/>
  <c r="I142" i="5"/>
  <c r="E140" i="7" s="1"/>
  <c r="Q141" i="1"/>
  <c r="Q142" i="5" s="1"/>
  <c r="F141" i="5"/>
  <c r="H139" i="7" s="1"/>
  <c r="N140" i="1"/>
  <c r="N141" i="5" s="1"/>
  <c r="G142" i="5"/>
  <c r="G140" i="7" s="1"/>
  <c r="O141" i="1"/>
  <c r="O142" i="5" s="1"/>
  <c r="H141" i="1"/>
  <c r="F141" i="1"/>
  <c r="B142" i="5"/>
  <c r="D140" i="7" s="1"/>
  <c r="N140" i="7" s="1"/>
  <c r="J141" i="1"/>
  <c r="J142" i="5" s="1"/>
  <c r="G142" i="1"/>
  <c r="I142" i="1"/>
  <c r="B142" i="1"/>
  <c r="C143" i="5"/>
  <c r="C141" i="7" s="1"/>
  <c r="K142" i="1"/>
  <c r="K143" i="5" s="1"/>
  <c r="AK228" i="1" l="1"/>
  <c r="S229" i="5"/>
  <c r="AO228" i="1"/>
  <c r="W229" i="5"/>
  <c r="AJ228" i="1"/>
  <c r="R229" i="5"/>
  <c r="AN228" i="1"/>
  <c r="V229" i="5"/>
  <c r="AL228" i="1"/>
  <c r="T229" i="5"/>
  <c r="AM228" i="1"/>
  <c r="U229" i="5"/>
  <c r="K141" i="7"/>
  <c r="M141" i="7"/>
  <c r="G143" i="5"/>
  <c r="G141" i="7" s="1"/>
  <c r="O142" i="1"/>
  <c r="O143" i="5" s="1"/>
  <c r="I143" i="5"/>
  <c r="E141" i="7" s="1"/>
  <c r="Q142" i="1"/>
  <c r="Q143" i="5" s="1"/>
  <c r="F142" i="5"/>
  <c r="H140" i="7" s="1"/>
  <c r="N141" i="1"/>
  <c r="N142" i="5" s="1"/>
  <c r="C144" i="1"/>
  <c r="C145" i="3"/>
  <c r="G143" i="1"/>
  <c r="I143" i="1"/>
  <c r="B143" i="1"/>
  <c r="C144" i="5"/>
  <c r="C142" i="7" s="1"/>
  <c r="K143" i="1"/>
  <c r="K144" i="5" s="1"/>
  <c r="H142" i="5"/>
  <c r="F140" i="7" s="1"/>
  <c r="P141" i="1"/>
  <c r="P142" i="5" s="1"/>
  <c r="H142" i="1"/>
  <c r="F142" i="1"/>
  <c r="B143" i="5"/>
  <c r="D141" i="7" s="1"/>
  <c r="N141" i="7" s="1"/>
  <c r="J142" i="1"/>
  <c r="J143" i="5" s="1"/>
  <c r="AM229" i="1" l="1"/>
  <c r="U230" i="5"/>
  <c r="AL229" i="1"/>
  <c r="T230" i="5"/>
  <c r="AJ229" i="1"/>
  <c r="R230" i="5"/>
  <c r="AK229" i="1"/>
  <c r="S230" i="5"/>
  <c r="AN229" i="1"/>
  <c r="V230" i="5"/>
  <c r="AO229" i="1"/>
  <c r="W230" i="5"/>
  <c r="K142" i="7"/>
  <c r="M142" i="7"/>
  <c r="G144" i="1"/>
  <c r="I144" i="1"/>
  <c r="B144" i="1"/>
  <c r="C145" i="5"/>
  <c r="C143" i="7" s="1"/>
  <c r="K144" i="1"/>
  <c r="K145" i="5" s="1"/>
  <c r="H143" i="5"/>
  <c r="F141" i="7" s="1"/>
  <c r="P142" i="1"/>
  <c r="P143" i="5" s="1"/>
  <c r="C145" i="1"/>
  <c r="C146" i="3"/>
  <c r="H143" i="1"/>
  <c r="F143" i="1"/>
  <c r="B144" i="5"/>
  <c r="D142" i="7" s="1"/>
  <c r="N142" i="7" s="1"/>
  <c r="J143" i="1"/>
  <c r="J144" i="5" s="1"/>
  <c r="I144" i="5"/>
  <c r="E142" i="7" s="1"/>
  <c r="Q143" i="1"/>
  <c r="Q144" i="5" s="1"/>
  <c r="F143" i="5"/>
  <c r="H141" i="7" s="1"/>
  <c r="N142" i="1"/>
  <c r="N143" i="5" s="1"/>
  <c r="G144" i="5"/>
  <c r="G142" i="7" s="1"/>
  <c r="O143" i="1"/>
  <c r="O144" i="5" s="1"/>
  <c r="AO230" i="1" l="1"/>
  <c r="W231" i="5"/>
  <c r="AK230" i="1"/>
  <c r="S231" i="5"/>
  <c r="AN230" i="1"/>
  <c r="V231" i="5"/>
  <c r="AM230" i="1"/>
  <c r="U231" i="5"/>
  <c r="AJ230" i="1"/>
  <c r="R231" i="5"/>
  <c r="AL230" i="1"/>
  <c r="T231" i="5"/>
  <c r="K143" i="7"/>
  <c r="M143" i="7"/>
  <c r="G145" i="1"/>
  <c r="I145" i="1"/>
  <c r="B145" i="1"/>
  <c r="C146" i="5"/>
  <c r="C144" i="7" s="1"/>
  <c r="K145" i="1"/>
  <c r="K146" i="5" s="1"/>
  <c r="F144" i="5"/>
  <c r="H142" i="7" s="1"/>
  <c r="N143" i="1"/>
  <c r="N144" i="5" s="1"/>
  <c r="H144" i="1"/>
  <c r="F144" i="1"/>
  <c r="B145" i="5"/>
  <c r="D143" i="7" s="1"/>
  <c r="N143" i="7" s="1"/>
  <c r="J144" i="1"/>
  <c r="J145" i="5" s="1"/>
  <c r="H144" i="5"/>
  <c r="F142" i="7" s="1"/>
  <c r="P143" i="1"/>
  <c r="P144" i="5" s="1"/>
  <c r="I145" i="5"/>
  <c r="E143" i="7" s="1"/>
  <c r="Q144" i="1"/>
  <c r="Q145" i="5" s="1"/>
  <c r="C146" i="1"/>
  <c r="C147" i="3"/>
  <c r="G145" i="5"/>
  <c r="G143" i="7" s="1"/>
  <c r="O144" i="1"/>
  <c r="O145" i="5" s="1"/>
  <c r="AM231" i="1" l="1"/>
  <c r="U232" i="5"/>
  <c r="AO231" i="1"/>
  <c r="W232" i="5"/>
  <c r="AL231" i="1"/>
  <c r="T232" i="5"/>
  <c r="AJ231" i="1"/>
  <c r="R232" i="5"/>
  <c r="AN231" i="1"/>
  <c r="V232" i="5"/>
  <c r="AK231" i="1"/>
  <c r="S232" i="5"/>
  <c r="K144" i="7"/>
  <c r="M144" i="7"/>
  <c r="G146" i="1"/>
  <c r="I146" i="1"/>
  <c r="B146" i="1"/>
  <c r="C147" i="5"/>
  <c r="C145" i="7" s="1"/>
  <c r="K146" i="1"/>
  <c r="K147" i="5" s="1"/>
  <c r="H145" i="5"/>
  <c r="F143" i="7" s="1"/>
  <c r="P144" i="1"/>
  <c r="P145" i="5" s="1"/>
  <c r="H145" i="1"/>
  <c r="F145" i="1"/>
  <c r="B146" i="5"/>
  <c r="D144" i="7" s="1"/>
  <c r="N144" i="7" s="1"/>
  <c r="J145" i="1"/>
  <c r="J146" i="5" s="1"/>
  <c r="I146" i="5"/>
  <c r="E144" i="7" s="1"/>
  <c r="Q145" i="1"/>
  <c r="Q146" i="5" s="1"/>
  <c r="C147" i="1"/>
  <c r="C148" i="3"/>
  <c r="F145" i="5"/>
  <c r="H143" i="7" s="1"/>
  <c r="N144" i="1"/>
  <c r="N145" i="5" s="1"/>
  <c r="G146" i="5"/>
  <c r="G144" i="7" s="1"/>
  <c r="O145" i="1"/>
  <c r="O146" i="5" s="1"/>
  <c r="AK232" i="1" l="1"/>
  <c r="S233" i="5"/>
  <c r="AJ232" i="1"/>
  <c r="R233" i="5"/>
  <c r="AO232" i="1"/>
  <c r="W233" i="5"/>
  <c r="AL232" i="1"/>
  <c r="T233" i="5"/>
  <c r="AN232" i="1"/>
  <c r="V233" i="5"/>
  <c r="AM232" i="1"/>
  <c r="U233" i="5"/>
  <c r="K145" i="7"/>
  <c r="M145" i="7"/>
  <c r="H146" i="5"/>
  <c r="F144" i="7" s="1"/>
  <c r="P145" i="1"/>
  <c r="P146" i="5" s="1"/>
  <c r="H146" i="1"/>
  <c r="F146" i="1"/>
  <c r="B147" i="5"/>
  <c r="D145" i="7" s="1"/>
  <c r="N145" i="7" s="1"/>
  <c r="J146" i="1"/>
  <c r="J147" i="5" s="1"/>
  <c r="G147" i="1"/>
  <c r="I147" i="1"/>
  <c r="B147" i="1"/>
  <c r="C148" i="5"/>
  <c r="C146" i="7" s="1"/>
  <c r="K147" i="1"/>
  <c r="K148" i="5" s="1"/>
  <c r="I147" i="5"/>
  <c r="E145" i="7" s="1"/>
  <c r="Q146" i="1"/>
  <c r="Q147" i="5" s="1"/>
  <c r="C148" i="1"/>
  <c r="C149" i="3"/>
  <c r="F146" i="5"/>
  <c r="H144" i="7" s="1"/>
  <c r="N145" i="1"/>
  <c r="N146" i="5" s="1"/>
  <c r="G147" i="5"/>
  <c r="G145" i="7" s="1"/>
  <c r="O146" i="1"/>
  <c r="O147" i="5" s="1"/>
  <c r="AM233" i="1" l="1"/>
  <c r="U234" i="5"/>
  <c r="AL233" i="1"/>
  <c r="T234" i="5"/>
  <c r="AJ233" i="1"/>
  <c r="R234" i="5"/>
  <c r="AN233" i="1"/>
  <c r="V234" i="5"/>
  <c r="AO233" i="1"/>
  <c r="W234" i="5"/>
  <c r="AK233" i="1"/>
  <c r="S234" i="5"/>
  <c r="K146" i="7"/>
  <c r="M146" i="7"/>
  <c r="C149" i="1"/>
  <c r="C150" i="3"/>
  <c r="G148" i="1"/>
  <c r="I148" i="1"/>
  <c r="B148" i="1"/>
  <c r="C149" i="5"/>
  <c r="C147" i="7" s="1"/>
  <c r="K148" i="1"/>
  <c r="K149" i="5" s="1"/>
  <c r="I148" i="5"/>
  <c r="E146" i="7" s="1"/>
  <c r="Q147" i="1"/>
  <c r="Q148" i="5" s="1"/>
  <c r="F147" i="5"/>
  <c r="H145" i="7" s="1"/>
  <c r="N146" i="1"/>
  <c r="N147" i="5" s="1"/>
  <c r="G148" i="5"/>
  <c r="G146" i="7" s="1"/>
  <c r="O147" i="1"/>
  <c r="O148" i="5" s="1"/>
  <c r="H147" i="5"/>
  <c r="F145" i="7" s="1"/>
  <c r="P146" i="1"/>
  <c r="P147" i="5" s="1"/>
  <c r="H147" i="1"/>
  <c r="F147" i="1"/>
  <c r="B148" i="5"/>
  <c r="D146" i="7" s="1"/>
  <c r="N146" i="7" s="1"/>
  <c r="J147" i="1"/>
  <c r="J148" i="5" s="1"/>
  <c r="AK234" i="1" l="1"/>
  <c r="S235" i="5"/>
  <c r="AN234" i="1"/>
  <c r="V235" i="5"/>
  <c r="AJ234" i="1"/>
  <c r="R235" i="5"/>
  <c r="AM234" i="1"/>
  <c r="U235" i="5"/>
  <c r="AO234" i="1"/>
  <c r="W235" i="5"/>
  <c r="AL234" i="1"/>
  <c r="T235" i="5"/>
  <c r="K147" i="7"/>
  <c r="M147" i="7"/>
  <c r="H148" i="5"/>
  <c r="F146" i="7" s="1"/>
  <c r="P147" i="1"/>
  <c r="P148" i="5" s="1"/>
  <c r="I149" i="5"/>
  <c r="E147" i="7" s="1"/>
  <c r="Q148" i="1"/>
  <c r="Q149" i="5" s="1"/>
  <c r="G149" i="5"/>
  <c r="G147" i="7" s="1"/>
  <c r="O148" i="1"/>
  <c r="O149" i="5" s="1"/>
  <c r="C150" i="1"/>
  <c r="C151" i="3"/>
  <c r="F148" i="5"/>
  <c r="H146" i="7" s="1"/>
  <c r="N147" i="1"/>
  <c r="N148" i="5" s="1"/>
  <c r="H148" i="1"/>
  <c r="F148" i="1"/>
  <c r="B149" i="5"/>
  <c r="D147" i="7" s="1"/>
  <c r="N147" i="7" s="1"/>
  <c r="J148" i="1"/>
  <c r="J149" i="5" s="1"/>
  <c r="G149" i="1"/>
  <c r="I149" i="1"/>
  <c r="B149" i="1"/>
  <c r="C150" i="5"/>
  <c r="C148" i="7" s="1"/>
  <c r="K149" i="1"/>
  <c r="K150" i="5" s="1"/>
  <c r="AL235" i="1" l="1"/>
  <c r="T236" i="5"/>
  <c r="AM235" i="1"/>
  <c r="U236" i="5"/>
  <c r="AK235" i="1"/>
  <c r="S236" i="5"/>
  <c r="AO235" i="1"/>
  <c r="W236" i="5"/>
  <c r="AN235" i="1"/>
  <c r="V236" i="5"/>
  <c r="AJ235" i="1"/>
  <c r="R236" i="5"/>
  <c r="K148" i="7"/>
  <c r="M148" i="7"/>
  <c r="H149" i="1"/>
  <c r="F149" i="1"/>
  <c r="B150" i="5"/>
  <c r="D148" i="7" s="1"/>
  <c r="N148" i="7" s="1"/>
  <c r="J149" i="1"/>
  <c r="J150" i="5" s="1"/>
  <c r="I150" i="5"/>
  <c r="E148" i="7" s="1"/>
  <c r="Q149" i="1"/>
  <c r="Q150" i="5" s="1"/>
  <c r="F149" i="5"/>
  <c r="H147" i="7" s="1"/>
  <c r="N148" i="1"/>
  <c r="N149" i="5" s="1"/>
  <c r="C151" i="1"/>
  <c r="C152" i="3"/>
  <c r="H149" i="5"/>
  <c r="F147" i="7" s="1"/>
  <c r="P148" i="1"/>
  <c r="P149" i="5" s="1"/>
  <c r="G150" i="1"/>
  <c r="I150" i="1"/>
  <c r="B150" i="1"/>
  <c r="C151" i="5"/>
  <c r="C149" i="7" s="1"/>
  <c r="K150" i="1"/>
  <c r="K151" i="5" s="1"/>
  <c r="G150" i="5"/>
  <c r="G148" i="7" s="1"/>
  <c r="O149" i="1"/>
  <c r="O150" i="5" s="1"/>
  <c r="AJ236" i="1" l="1"/>
  <c r="R237" i="5"/>
  <c r="AO236" i="1"/>
  <c r="W237" i="5"/>
  <c r="AM236" i="1"/>
  <c r="U237" i="5"/>
  <c r="AL236" i="1"/>
  <c r="T237" i="5"/>
  <c r="AN236" i="1"/>
  <c r="V237" i="5"/>
  <c r="AK236" i="1"/>
  <c r="S237" i="5"/>
  <c r="K149" i="7"/>
  <c r="M149" i="7"/>
  <c r="H150" i="1"/>
  <c r="F150" i="1"/>
  <c r="B151" i="5"/>
  <c r="D149" i="7" s="1"/>
  <c r="N149" i="7" s="1"/>
  <c r="J150" i="1"/>
  <c r="J151" i="5" s="1"/>
  <c r="C152" i="1"/>
  <c r="C153" i="3"/>
  <c r="F150" i="5"/>
  <c r="H148" i="7" s="1"/>
  <c r="N149" i="1"/>
  <c r="N150" i="5" s="1"/>
  <c r="I151" i="5"/>
  <c r="E149" i="7" s="1"/>
  <c r="Q150" i="1"/>
  <c r="Q151" i="5" s="1"/>
  <c r="G151" i="5"/>
  <c r="G149" i="7" s="1"/>
  <c r="O150" i="1"/>
  <c r="O151" i="5" s="1"/>
  <c r="G151" i="1"/>
  <c r="I151" i="1"/>
  <c r="B151" i="1"/>
  <c r="C152" i="5"/>
  <c r="C150" i="7" s="1"/>
  <c r="K151" i="1"/>
  <c r="K152" i="5" s="1"/>
  <c r="H150" i="5"/>
  <c r="F148" i="7" s="1"/>
  <c r="P149" i="1"/>
  <c r="P150" i="5" s="1"/>
  <c r="AK237" i="1" l="1"/>
  <c r="S238" i="5"/>
  <c r="AL237" i="1"/>
  <c r="T238" i="5"/>
  <c r="AO237" i="1"/>
  <c r="W238" i="5"/>
  <c r="AN237" i="1"/>
  <c r="V238" i="5"/>
  <c r="AM237" i="1"/>
  <c r="U238" i="5"/>
  <c r="AJ237" i="1"/>
  <c r="R238" i="5"/>
  <c r="K150" i="7"/>
  <c r="M150" i="7"/>
  <c r="H151" i="1"/>
  <c r="F151" i="1"/>
  <c r="B152" i="5"/>
  <c r="D150" i="7" s="1"/>
  <c r="N150" i="7" s="1"/>
  <c r="J151" i="1"/>
  <c r="J152" i="5" s="1"/>
  <c r="I152" i="5"/>
  <c r="E150" i="7" s="1"/>
  <c r="Q151" i="1"/>
  <c r="Q152" i="5" s="1"/>
  <c r="C153" i="1"/>
  <c r="C154" i="3"/>
  <c r="F151" i="5"/>
  <c r="H149" i="7" s="1"/>
  <c r="N150" i="1"/>
  <c r="N151" i="5" s="1"/>
  <c r="G152" i="5"/>
  <c r="G150" i="7" s="1"/>
  <c r="O151" i="1"/>
  <c r="O152" i="5" s="1"/>
  <c r="G152" i="1"/>
  <c r="I152" i="1"/>
  <c r="B152" i="1"/>
  <c r="C153" i="5"/>
  <c r="C151" i="7" s="1"/>
  <c r="K152" i="1"/>
  <c r="K153" i="5" s="1"/>
  <c r="H151" i="5"/>
  <c r="F149" i="7" s="1"/>
  <c r="P150" i="1"/>
  <c r="P151" i="5" s="1"/>
  <c r="AJ238" i="1" l="1"/>
  <c r="R239" i="5"/>
  <c r="AN238" i="1"/>
  <c r="V239" i="5"/>
  <c r="AL238" i="1"/>
  <c r="T239" i="5"/>
  <c r="AM238" i="1"/>
  <c r="U239" i="5"/>
  <c r="AO238" i="1"/>
  <c r="W239" i="5"/>
  <c r="AK238" i="1"/>
  <c r="S239" i="5"/>
  <c r="K151" i="7"/>
  <c r="M151" i="7"/>
  <c r="C154" i="1"/>
  <c r="C155" i="3"/>
  <c r="H152" i="1"/>
  <c r="F152" i="1"/>
  <c r="B153" i="5"/>
  <c r="D151" i="7" s="1"/>
  <c r="N151" i="7" s="1"/>
  <c r="J152" i="1"/>
  <c r="J153" i="5" s="1"/>
  <c r="F152" i="5"/>
  <c r="H150" i="7" s="1"/>
  <c r="N151" i="1"/>
  <c r="N152" i="5" s="1"/>
  <c r="G153" i="1"/>
  <c r="I153" i="1"/>
  <c r="B153" i="1"/>
  <c r="C154" i="5"/>
  <c r="C152" i="7" s="1"/>
  <c r="K153" i="1"/>
  <c r="K154" i="5" s="1"/>
  <c r="I153" i="5"/>
  <c r="E151" i="7" s="1"/>
  <c r="Q152" i="1"/>
  <c r="Q153" i="5" s="1"/>
  <c r="G153" i="5"/>
  <c r="G151" i="7" s="1"/>
  <c r="O152" i="1"/>
  <c r="O153" i="5" s="1"/>
  <c r="H152" i="5"/>
  <c r="F150" i="7" s="1"/>
  <c r="P151" i="1"/>
  <c r="P152" i="5" s="1"/>
  <c r="AK239" i="1" l="1"/>
  <c r="S240" i="5"/>
  <c r="AM239" i="1"/>
  <c r="U240" i="5"/>
  <c r="AJ239" i="1"/>
  <c r="R240" i="5"/>
  <c r="AN239" i="1"/>
  <c r="V240" i="5"/>
  <c r="AO239" i="1"/>
  <c r="W240" i="5"/>
  <c r="AL239" i="1"/>
  <c r="T240" i="5"/>
  <c r="K152" i="7"/>
  <c r="M152" i="7"/>
  <c r="H153" i="1"/>
  <c r="F153" i="1"/>
  <c r="B154" i="5"/>
  <c r="D152" i="7" s="1"/>
  <c r="N152" i="7" s="1"/>
  <c r="J153" i="1"/>
  <c r="J154" i="5" s="1"/>
  <c r="I154" i="5"/>
  <c r="E152" i="7" s="1"/>
  <c r="Q153" i="1"/>
  <c r="Q154" i="5" s="1"/>
  <c r="F153" i="5"/>
  <c r="H151" i="7" s="1"/>
  <c r="N152" i="1"/>
  <c r="N153" i="5" s="1"/>
  <c r="H153" i="5"/>
  <c r="F151" i="7" s="1"/>
  <c r="P152" i="1"/>
  <c r="P153" i="5" s="1"/>
  <c r="C155" i="1"/>
  <c r="C156" i="3"/>
  <c r="G154" i="5"/>
  <c r="G152" i="7" s="1"/>
  <c r="O153" i="1"/>
  <c r="O154" i="5" s="1"/>
  <c r="G154" i="1"/>
  <c r="I154" i="1"/>
  <c r="B154" i="1"/>
  <c r="C155" i="5"/>
  <c r="C153" i="7" s="1"/>
  <c r="K154" i="1"/>
  <c r="K155" i="5" s="1"/>
  <c r="AL240" i="1" l="1"/>
  <c r="T241" i="5"/>
  <c r="AN240" i="1"/>
  <c r="V241" i="5"/>
  <c r="AJ240" i="1"/>
  <c r="R241" i="5"/>
  <c r="AO240" i="1"/>
  <c r="W241" i="5"/>
  <c r="AM240" i="1"/>
  <c r="U241" i="5"/>
  <c r="AK240" i="1"/>
  <c r="S241" i="5"/>
  <c r="K153" i="7"/>
  <c r="M153" i="7"/>
  <c r="I155" i="5"/>
  <c r="E153" i="7" s="1"/>
  <c r="Q154" i="1"/>
  <c r="Q155" i="5" s="1"/>
  <c r="C156" i="1"/>
  <c r="C157" i="3"/>
  <c r="G155" i="1"/>
  <c r="I155" i="1"/>
  <c r="B155" i="1"/>
  <c r="C156" i="5"/>
  <c r="C154" i="7" s="1"/>
  <c r="K155" i="1"/>
  <c r="K156" i="5" s="1"/>
  <c r="F154" i="5"/>
  <c r="H152" i="7" s="1"/>
  <c r="N153" i="1"/>
  <c r="N154" i="5" s="1"/>
  <c r="G155" i="5"/>
  <c r="G153" i="7" s="1"/>
  <c r="O154" i="1"/>
  <c r="O155" i="5" s="1"/>
  <c r="H154" i="1"/>
  <c r="F154" i="1"/>
  <c r="B155" i="5"/>
  <c r="D153" i="7" s="1"/>
  <c r="N153" i="7" s="1"/>
  <c r="J154" i="1"/>
  <c r="J155" i="5" s="1"/>
  <c r="H154" i="5"/>
  <c r="F152" i="7" s="1"/>
  <c r="P153" i="1"/>
  <c r="P154" i="5" s="1"/>
  <c r="AK241" i="1" l="1"/>
  <c r="S242" i="5"/>
  <c r="AO241" i="1"/>
  <c r="W242" i="5"/>
  <c r="AL241" i="1"/>
  <c r="T242" i="5"/>
  <c r="AM241" i="1"/>
  <c r="U242" i="5"/>
  <c r="AN241" i="1"/>
  <c r="V242" i="5"/>
  <c r="AJ241" i="1"/>
  <c r="R242" i="5"/>
  <c r="K154" i="7"/>
  <c r="M154" i="7"/>
  <c r="F155" i="5"/>
  <c r="H153" i="7" s="1"/>
  <c r="N154" i="1"/>
  <c r="N155" i="5" s="1"/>
  <c r="C157" i="1"/>
  <c r="C158" i="3"/>
  <c r="H155" i="1"/>
  <c r="F155" i="1"/>
  <c r="B156" i="5"/>
  <c r="D154" i="7" s="1"/>
  <c r="N154" i="7" s="1"/>
  <c r="J155" i="1"/>
  <c r="J156" i="5" s="1"/>
  <c r="G156" i="1"/>
  <c r="I156" i="1"/>
  <c r="B156" i="1"/>
  <c r="C157" i="5"/>
  <c r="C155" i="7" s="1"/>
  <c r="K156" i="1"/>
  <c r="K157" i="5" s="1"/>
  <c r="H155" i="5"/>
  <c r="F153" i="7" s="1"/>
  <c r="P154" i="1"/>
  <c r="P155" i="5" s="1"/>
  <c r="I156" i="5"/>
  <c r="E154" i="7" s="1"/>
  <c r="Q155" i="1"/>
  <c r="Q156" i="5" s="1"/>
  <c r="G156" i="5"/>
  <c r="G154" i="7" s="1"/>
  <c r="O155" i="1"/>
  <c r="O156" i="5" s="1"/>
  <c r="AJ242" i="1" l="1"/>
  <c r="R243" i="5"/>
  <c r="AM242" i="1"/>
  <c r="U243" i="5"/>
  <c r="AO242" i="1"/>
  <c r="W243" i="5"/>
  <c r="AN242" i="1"/>
  <c r="V243" i="5"/>
  <c r="AK242" i="1"/>
  <c r="S243" i="5"/>
  <c r="AL242" i="1"/>
  <c r="T243" i="5"/>
  <c r="K155" i="7"/>
  <c r="M155" i="7"/>
  <c r="H156" i="1"/>
  <c r="F156" i="1"/>
  <c r="B157" i="5"/>
  <c r="D155" i="7" s="1"/>
  <c r="N155" i="7" s="1"/>
  <c r="J156" i="1"/>
  <c r="J157" i="5" s="1"/>
  <c r="C158" i="1"/>
  <c r="C159" i="3"/>
  <c r="G157" i="1"/>
  <c r="I157" i="1"/>
  <c r="B157" i="1"/>
  <c r="C158" i="5"/>
  <c r="C156" i="7" s="1"/>
  <c r="K157" i="1"/>
  <c r="K158" i="5" s="1"/>
  <c r="I157" i="5"/>
  <c r="E155" i="7" s="1"/>
  <c r="Q156" i="1"/>
  <c r="Q157" i="5" s="1"/>
  <c r="F156" i="5"/>
  <c r="H154" i="7" s="1"/>
  <c r="N155" i="1"/>
  <c r="N156" i="5" s="1"/>
  <c r="G157" i="5"/>
  <c r="G155" i="7" s="1"/>
  <c r="O156" i="1"/>
  <c r="O157" i="5" s="1"/>
  <c r="H156" i="5"/>
  <c r="F154" i="7" s="1"/>
  <c r="P155" i="1"/>
  <c r="P156" i="5" s="1"/>
  <c r="AL243" i="1" l="1"/>
  <c r="T244" i="5"/>
  <c r="AN243" i="1"/>
  <c r="V244" i="5"/>
  <c r="AM243" i="1"/>
  <c r="U244" i="5"/>
  <c r="AK243" i="1"/>
  <c r="S244" i="5"/>
  <c r="AJ243" i="1"/>
  <c r="R244" i="5"/>
  <c r="AO243" i="1"/>
  <c r="W244" i="5"/>
  <c r="K156" i="7"/>
  <c r="M156" i="7"/>
  <c r="I158" i="5"/>
  <c r="E156" i="7" s="1"/>
  <c r="Q157" i="1"/>
  <c r="Q158" i="5" s="1"/>
  <c r="G158" i="5"/>
  <c r="G156" i="7" s="1"/>
  <c r="O157" i="1"/>
  <c r="O158" i="5" s="1"/>
  <c r="C159" i="1"/>
  <c r="C160" i="3"/>
  <c r="F157" i="5"/>
  <c r="H155" i="7" s="1"/>
  <c r="N156" i="1"/>
  <c r="N157" i="5" s="1"/>
  <c r="H157" i="1"/>
  <c r="F157" i="1"/>
  <c r="B158" i="5"/>
  <c r="D156" i="7" s="1"/>
  <c r="N156" i="7" s="1"/>
  <c r="J157" i="1"/>
  <c r="J158" i="5" s="1"/>
  <c r="G158" i="1"/>
  <c r="I158" i="1"/>
  <c r="B158" i="1"/>
  <c r="C159" i="5"/>
  <c r="C157" i="7" s="1"/>
  <c r="K158" i="1"/>
  <c r="K159" i="5" s="1"/>
  <c r="H157" i="5"/>
  <c r="F155" i="7" s="1"/>
  <c r="P156" i="1"/>
  <c r="P157" i="5" s="1"/>
  <c r="AO244" i="1" l="1"/>
  <c r="W245" i="5"/>
  <c r="AK244" i="1"/>
  <c r="S245" i="5"/>
  <c r="AN244" i="1"/>
  <c r="V245" i="5"/>
  <c r="AJ244" i="1"/>
  <c r="R245" i="5"/>
  <c r="AM244" i="1"/>
  <c r="U245" i="5"/>
  <c r="AL244" i="1"/>
  <c r="T245" i="5"/>
  <c r="K157" i="7"/>
  <c r="M157" i="7"/>
  <c r="H158" i="1"/>
  <c r="F158" i="1"/>
  <c r="B159" i="5"/>
  <c r="D157" i="7" s="1"/>
  <c r="N157" i="7" s="1"/>
  <c r="J158" i="1"/>
  <c r="J159" i="5" s="1"/>
  <c r="I159" i="5"/>
  <c r="E157" i="7" s="1"/>
  <c r="Q158" i="1"/>
  <c r="Q159" i="5" s="1"/>
  <c r="F158" i="5"/>
  <c r="H156" i="7" s="1"/>
  <c r="N157" i="1"/>
  <c r="N158" i="5" s="1"/>
  <c r="C160" i="1"/>
  <c r="C161" i="3"/>
  <c r="G159" i="5"/>
  <c r="G157" i="7" s="1"/>
  <c r="O158" i="1"/>
  <c r="O159" i="5" s="1"/>
  <c r="H158" i="5"/>
  <c r="F156" i="7" s="1"/>
  <c r="P157" i="1"/>
  <c r="P158" i="5" s="1"/>
  <c r="G159" i="1"/>
  <c r="I159" i="1"/>
  <c r="B159" i="1"/>
  <c r="C160" i="5"/>
  <c r="C158" i="7" s="1"/>
  <c r="K159" i="1"/>
  <c r="K160" i="5" s="1"/>
  <c r="AL245" i="1" l="1"/>
  <c r="T246" i="5"/>
  <c r="AJ245" i="1"/>
  <c r="R246" i="5"/>
  <c r="AK245" i="1"/>
  <c r="S246" i="5"/>
  <c r="AM245" i="1"/>
  <c r="U246" i="5"/>
  <c r="AN245" i="1"/>
  <c r="V246" i="5"/>
  <c r="AO245" i="1"/>
  <c r="W246" i="5"/>
  <c r="K158" i="7"/>
  <c r="M158" i="7"/>
  <c r="I160" i="5"/>
  <c r="E158" i="7" s="1"/>
  <c r="Q159" i="1"/>
  <c r="Q160" i="5" s="1"/>
  <c r="G160" i="5"/>
  <c r="G158" i="7" s="1"/>
  <c r="O159" i="1"/>
  <c r="O160" i="5" s="1"/>
  <c r="C161" i="1"/>
  <c r="C162" i="3"/>
  <c r="F159" i="5"/>
  <c r="H157" i="7" s="1"/>
  <c r="N158" i="1"/>
  <c r="N159" i="5" s="1"/>
  <c r="H159" i="1"/>
  <c r="F159" i="1"/>
  <c r="B160" i="5"/>
  <c r="D158" i="7" s="1"/>
  <c r="N158" i="7" s="1"/>
  <c r="J159" i="1"/>
  <c r="J160" i="5" s="1"/>
  <c r="G160" i="1"/>
  <c r="I160" i="1"/>
  <c r="B160" i="1"/>
  <c r="C161" i="5"/>
  <c r="C159" i="7" s="1"/>
  <c r="K160" i="1"/>
  <c r="K161" i="5" s="1"/>
  <c r="H159" i="5"/>
  <c r="F157" i="7" s="1"/>
  <c r="P158" i="1"/>
  <c r="P159" i="5" s="1"/>
  <c r="AO246" i="1" l="1"/>
  <c r="W247" i="5"/>
  <c r="AM246" i="1"/>
  <c r="U247" i="5"/>
  <c r="AJ246" i="1"/>
  <c r="R247" i="5"/>
  <c r="AN246" i="1"/>
  <c r="V247" i="5"/>
  <c r="AK246" i="1"/>
  <c r="S247" i="5"/>
  <c r="AL246" i="1"/>
  <c r="T247" i="5"/>
  <c r="K159" i="7"/>
  <c r="M159" i="7"/>
  <c r="H160" i="1"/>
  <c r="F160" i="1"/>
  <c r="B161" i="5"/>
  <c r="D159" i="7" s="1"/>
  <c r="N159" i="7" s="1"/>
  <c r="J160" i="1"/>
  <c r="J161" i="5" s="1"/>
  <c r="I161" i="5"/>
  <c r="E159" i="7" s="1"/>
  <c r="Q160" i="1"/>
  <c r="Q161" i="5" s="1"/>
  <c r="F160" i="5"/>
  <c r="H158" i="7" s="1"/>
  <c r="N159" i="1"/>
  <c r="N160" i="5" s="1"/>
  <c r="C162" i="1"/>
  <c r="C163" i="3"/>
  <c r="G161" i="5"/>
  <c r="G159" i="7" s="1"/>
  <c r="O160" i="1"/>
  <c r="O161" i="5" s="1"/>
  <c r="H160" i="5"/>
  <c r="F158" i="7" s="1"/>
  <c r="P159" i="1"/>
  <c r="P160" i="5" s="1"/>
  <c r="G161" i="1"/>
  <c r="I161" i="1"/>
  <c r="B161" i="1"/>
  <c r="C162" i="5"/>
  <c r="C160" i="7" s="1"/>
  <c r="K161" i="1"/>
  <c r="K162" i="5" s="1"/>
  <c r="AL247" i="1" l="1"/>
  <c r="T248" i="5"/>
  <c r="AN247" i="1"/>
  <c r="V248" i="5"/>
  <c r="AM247" i="1"/>
  <c r="U248" i="5"/>
  <c r="AK247" i="1"/>
  <c r="S248" i="5"/>
  <c r="AJ247" i="1"/>
  <c r="R248" i="5"/>
  <c r="AO247" i="1"/>
  <c r="W248" i="5"/>
  <c r="K160" i="7"/>
  <c r="M160" i="7"/>
  <c r="I162" i="5"/>
  <c r="E160" i="7" s="1"/>
  <c r="Q161" i="1"/>
  <c r="Q162" i="5" s="1"/>
  <c r="G162" i="5"/>
  <c r="G160" i="7" s="1"/>
  <c r="O161" i="1"/>
  <c r="O162" i="5" s="1"/>
  <c r="F161" i="5"/>
  <c r="H159" i="7" s="1"/>
  <c r="N160" i="1"/>
  <c r="N161" i="5" s="1"/>
  <c r="C163" i="1"/>
  <c r="C164" i="3"/>
  <c r="H161" i="1"/>
  <c r="F161" i="1"/>
  <c r="B162" i="5"/>
  <c r="D160" i="7" s="1"/>
  <c r="N160" i="7" s="1"/>
  <c r="J161" i="1"/>
  <c r="J162" i="5" s="1"/>
  <c r="G162" i="1"/>
  <c r="I162" i="1"/>
  <c r="B162" i="1"/>
  <c r="C163" i="5"/>
  <c r="C161" i="7" s="1"/>
  <c r="K162" i="1"/>
  <c r="K163" i="5" s="1"/>
  <c r="H161" i="5"/>
  <c r="F159" i="7" s="1"/>
  <c r="P160" i="1"/>
  <c r="P161" i="5" s="1"/>
  <c r="AO248" i="1" l="1"/>
  <c r="W249" i="5"/>
  <c r="AK248" i="1"/>
  <c r="S249" i="5"/>
  <c r="AL248" i="1"/>
  <c r="T249" i="5"/>
  <c r="AM248" i="1"/>
  <c r="U249" i="5"/>
  <c r="AJ248" i="1"/>
  <c r="R249" i="5"/>
  <c r="AN248" i="1"/>
  <c r="V249" i="5"/>
  <c r="K161" i="7"/>
  <c r="M161" i="7"/>
  <c r="H162" i="1"/>
  <c r="F162" i="1"/>
  <c r="B163" i="5"/>
  <c r="D161" i="7" s="1"/>
  <c r="N161" i="7" s="1"/>
  <c r="J162" i="1"/>
  <c r="J163" i="5" s="1"/>
  <c r="G163" i="5"/>
  <c r="G161" i="7" s="1"/>
  <c r="O162" i="1"/>
  <c r="O163" i="5" s="1"/>
  <c r="C164" i="1"/>
  <c r="C165" i="3"/>
  <c r="G163" i="1"/>
  <c r="I163" i="1"/>
  <c r="B163" i="1"/>
  <c r="C164" i="5"/>
  <c r="C162" i="7" s="1"/>
  <c r="K163" i="1"/>
  <c r="K164" i="5" s="1"/>
  <c r="I163" i="5"/>
  <c r="E161" i="7" s="1"/>
  <c r="Q162" i="1"/>
  <c r="Q163" i="5" s="1"/>
  <c r="F162" i="5"/>
  <c r="H160" i="7" s="1"/>
  <c r="N161" i="1"/>
  <c r="N162" i="5" s="1"/>
  <c r="H162" i="5"/>
  <c r="F160" i="7" s="1"/>
  <c r="P161" i="1"/>
  <c r="P162" i="5" s="1"/>
  <c r="AN249" i="1" l="1"/>
  <c r="V250" i="5"/>
  <c r="AL249" i="1"/>
  <c r="T250" i="5"/>
  <c r="AM249" i="1"/>
  <c r="U250" i="5"/>
  <c r="AJ249" i="1"/>
  <c r="R250" i="5"/>
  <c r="AO249" i="1"/>
  <c r="W250" i="5"/>
  <c r="AK249" i="1"/>
  <c r="S250" i="5"/>
  <c r="K162" i="7"/>
  <c r="M162" i="7"/>
  <c r="G164" i="1"/>
  <c r="I164" i="1"/>
  <c r="B164" i="1"/>
  <c r="C165" i="5"/>
  <c r="C163" i="7" s="1"/>
  <c r="K164" i="1"/>
  <c r="K165" i="5" s="1"/>
  <c r="C165" i="1"/>
  <c r="C166" i="3"/>
  <c r="H163" i="1"/>
  <c r="F163" i="1"/>
  <c r="B164" i="5"/>
  <c r="D162" i="7" s="1"/>
  <c r="N162" i="7" s="1"/>
  <c r="J163" i="1"/>
  <c r="J164" i="5" s="1"/>
  <c r="I164" i="5"/>
  <c r="E162" i="7" s="1"/>
  <c r="Q163" i="1"/>
  <c r="Q164" i="5" s="1"/>
  <c r="F163" i="5"/>
  <c r="H161" i="7" s="1"/>
  <c r="N162" i="1"/>
  <c r="N163" i="5" s="1"/>
  <c r="G164" i="5"/>
  <c r="G162" i="7" s="1"/>
  <c r="O163" i="1"/>
  <c r="O164" i="5" s="1"/>
  <c r="H163" i="5"/>
  <c r="F161" i="7" s="1"/>
  <c r="P162" i="1"/>
  <c r="P163" i="5" s="1"/>
  <c r="AK250" i="1" l="1"/>
  <c r="S251" i="5"/>
  <c r="AJ250" i="1"/>
  <c r="R251" i="5"/>
  <c r="AN250" i="1"/>
  <c r="V251" i="5"/>
  <c r="AL250" i="1"/>
  <c r="T251" i="5"/>
  <c r="AO250" i="1"/>
  <c r="W251" i="5"/>
  <c r="AM250" i="1"/>
  <c r="U251" i="5"/>
  <c r="K163" i="7"/>
  <c r="M163" i="7"/>
  <c r="H164" i="5"/>
  <c r="F162" i="7" s="1"/>
  <c r="P163" i="1"/>
  <c r="P164" i="5" s="1"/>
  <c r="C166" i="1"/>
  <c r="C167" i="3"/>
  <c r="H164" i="1"/>
  <c r="F164" i="1"/>
  <c r="B165" i="5"/>
  <c r="D163" i="7" s="1"/>
  <c r="N163" i="7" s="1"/>
  <c r="J164" i="1"/>
  <c r="J165" i="5" s="1"/>
  <c r="G165" i="1"/>
  <c r="I165" i="1"/>
  <c r="B165" i="1"/>
  <c r="C166" i="5"/>
  <c r="C164" i="7" s="1"/>
  <c r="K165" i="1"/>
  <c r="K166" i="5" s="1"/>
  <c r="I165" i="5"/>
  <c r="E163" i="7" s="1"/>
  <c r="Q164" i="1"/>
  <c r="Q165" i="5" s="1"/>
  <c r="F164" i="5"/>
  <c r="H162" i="7" s="1"/>
  <c r="N163" i="1"/>
  <c r="N164" i="5" s="1"/>
  <c r="G165" i="5"/>
  <c r="G163" i="7" s="1"/>
  <c r="O164" i="1"/>
  <c r="O165" i="5" s="1"/>
  <c r="AM251" i="1" l="1"/>
  <c r="U252" i="5"/>
  <c r="AK251" i="1"/>
  <c r="S252" i="5"/>
  <c r="AN251" i="1"/>
  <c r="V252" i="5"/>
  <c r="AO251" i="1"/>
  <c r="W252" i="5"/>
  <c r="AL251" i="1"/>
  <c r="T252" i="5"/>
  <c r="AJ251" i="1"/>
  <c r="R252" i="5"/>
  <c r="K164" i="7"/>
  <c r="M164" i="7"/>
  <c r="C167" i="1"/>
  <c r="C168" i="3"/>
  <c r="G166" i="1"/>
  <c r="I166" i="1"/>
  <c r="B166" i="1"/>
  <c r="C167" i="5"/>
  <c r="C165" i="7" s="1"/>
  <c r="K166" i="1"/>
  <c r="K167" i="5" s="1"/>
  <c r="I166" i="5"/>
  <c r="E164" i="7" s="1"/>
  <c r="Q165" i="1"/>
  <c r="Q166" i="5" s="1"/>
  <c r="F165" i="5"/>
  <c r="H163" i="7" s="1"/>
  <c r="N164" i="1"/>
  <c r="N165" i="5" s="1"/>
  <c r="H165" i="1"/>
  <c r="F165" i="1"/>
  <c r="B166" i="5"/>
  <c r="D164" i="7" s="1"/>
  <c r="N164" i="7" s="1"/>
  <c r="J165" i="1"/>
  <c r="J166" i="5" s="1"/>
  <c r="G166" i="5"/>
  <c r="G164" i="7" s="1"/>
  <c r="O165" i="1"/>
  <c r="O166" i="5" s="1"/>
  <c r="H165" i="5"/>
  <c r="F163" i="7" s="1"/>
  <c r="P164" i="1"/>
  <c r="P165" i="5" s="1"/>
  <c r="AJ252" i="1" l="1"/>
  <c r="R253" i="5"/>
  <c r="AO252" i="1"/>
  <c r="W253" i="5"/>
  <c r="AK252" i="1"/>
  <c r="S253" i="5"/>
  <c r="AL252" i="1"/>
  <c r="T253" i="5"/>
  <c r="AM252" i="1"/>
  <c r="U253" i="5"/>
  <c r="AN252" i="1"/>
  <c r="V253" i="5"/>
  <c r="K165" i="7"/>
  <c r="M165" i="7"/>
  <c r="H166" i="5"/>
  <c r="F164" i="7" s="1"/>
  <c r="P165" i="1"/>
  <c r="P166" i="5" s="1"/>
  <c r="I167" i="5"/>
  <c r="E165" i="7" s="1"/>
  <c r="Q166" i="1"/>
  <c r="Q167" i="5" s="1"/>
  <c r="G167" i="5"/>
  <c r="G165" i="7" s="1"/>
  <c r="O166" i="1"/>
  <c r="O167" i="5" s="1"/>
  <c r="C168" i="1"/>
  <c r="C169" i="3"/>
  <c r="F166" i="5"/>
  <c r="H164" i="7" s="1"/>
  <c r="N165" i="1"/>
  <c r="N166" i="5" s="1"/>
  <c r="H166" i="1"/>
  <c r="F166" i="1"/>
  <c r="B167" i="5"/>
  <c r="D165" i="7" s="1"/>
  <c r="N165" i="7" s="1"/>
  <c r="J166" i="1"/>
  <c r="J167" i="5" s="1"/>
  <c r="G167" i="1"/>
  <c r="I167" i="1"/>
  <c r="B167" i="1"/>
  <c r="C168" i="5"/>
  <c r="C166" i="7" s="1"/>
  <c r="K167" i="1"/>
  <c r="K168" i="5" s="1"/>
  <c r="AN253" i="1" l="1"/>
  <c r="V254" i="5"/>
  <c r="AL253" i="1"/>
  <c r="T254" i="5"/>
  <c r="AO253" i="1"/>
  <c r="W254" i="5"/>
  <c r="AM253" i="1"/>
  <c r="U254" i="5"/>
  <c r="AJ253" i="1"/>
  <c r="R254" i="5"/>
  <c r="AK253" i="1"/>
  <c r="S254" i="5"/>
  <c r="K166" i="7"/>
  <c r="M166" i="7"/>
  <c r="G168" i="5"/>
  <c r="G166" i="7" s="1"/>
  <c r="O167" i="1"/>
  <c r="O168" i="5" s="1"/>
  <c r="H167" i="1"/>
  <c r="F167" i="1"/>
  <c r="B168" i="5"/>
  <c r="D166" i="7" s="1"/>
  <c r="N166" i="7" s="1"/>
  <c r="J167" i="1"/>
  <c r="J168" i="5" s="1"/>
  <c r="I168" i="5"/>
  <c r="E166" i="7" s="1"/>
  <c r="Q167" i="1"/>
  <c r="Q168" i="5" s="1"/>
  <c r="F167" i="5"/>
  <c r="H165" i="7" s="1"/>
  <c r="N166" i="1"/>
  <c r="N167" i="5" s="1"/>
  <c r="C169" i="1"/>
  <c r="C170" i="3"/>
  <c r="H167" i="5"/>
  <c r="F165" i="7" s="1"/>
  <c r="P166" i="1"/>
  <c r="P167" i="5" s="1"/>
  <c r="G168" i="1"/>
  <c r="I168" i="1"/>
  <c r="B168" i="1"/>
  <c r="C169" i="5"/>
  <c r="C167" i="7" s="1"/>
  <c r="K168" i="1"/>
  <c r="K169" i="5" s="1"/>
  <c r="AK254" i="1" l="1"/>
  <c r="S255" i="5"/>
  <c r="AM254" i="1"/>
  <c r="U255" i="5"/>
  <c r="AL254" i="1"/>
  <c r="T255" i="5"/>
  <c r="AN254" i="1"/>
  <c r="V255" i="5"/>
  <c r="AO254" i="1"/>
  <c r="W255" i="5"/>
  <c r="AJ254" i="1"/>
  <c r="R255" i="5"/>
  <c r="K167" i="7"/>
  <c r="M167" i="7"/>
  <c r="G169" i="1"/>
  <c r="B169" i="1"/>
  <c r="I169" i="1"/>
  <c r="C170" i="5"/>
  <c r="C168" i="7" s="1"/>
  <c r="K169" i="1"/>
  <c r="K170" i="5" s="1"/>
  <c r="H168" i="1"/>
  <c r="F168" i="1"/>
  <c r="B169" i="5"/>
  <c r="D167" i="7" s="1"/>
  <c r="N167" i="7" s="1"/>
  <c r="J168" i="1"/>
  <c r="J169" i="5" s="1"/>
  <c r="I169" i="5"/>
  <c r="E167" i="7" s="1"/>
  <c r="Q168" i="1"/>
  <c r="Q169" i="5" s="1"/>
  <c r="C170" i="1"/>
  <c r="C171" i="3"/>
  <c r="F168" i="5"/>
  <c r="H166" i="7" s="1"/>
  <c r="N167" i="1"/>
  <c r="N168" i="5" s="1"/>
  <c r="H168" i="5"/>
  <c r="F166" i="7" s="1"/>
  <c r="P167" i="1"/>
  <c r="P168" i="5" s="1"/>
  <c r="G169" i="5"/>
  <c r="G167" i="7" s="1"/>
  <c r="O168" i="1"/>
  <c r="O169" i="5" s="1"/>
  <c r="AO255" i="1" l="1"/>
  <c r="W256" i="5"/>
  <c r="AJ255" i="1"/>
  <c r="R256" i="5"/>
  <c r="AL255" i="1"/>
  <c r="T256" i="5"/>
  <c r="AK255" i="1"/>
  <c r="S256" i="5"/>
  <c r="AN255" i="1"/>
  <c r="V256" i="5"/>
  <c r="AM255" i="1"/>
  <c r="U256" i="5"/>
  <c r="K168" i="7"/>
  <c r="M168" i="7"/>
  <c r="G170" i="1"/>
  <c r="I170" i="1"/>
  <c r="B170" i="1"/>
  <c r="C171" i="5"/>
  <c r="C169" i="7" s="1"/>
  <c r="K170" i="1"/>
  <c r="K171" i="5" s="1"/>
  <c r="F169" i="5"/>
  <c r="H167" i="7" s="1"/>
  <c r="N168" i="1"/>
  <c r="N169" i="5" s="1"/>
  <c r="I170" i="5"/>
  <c r="E168" i="7" s="1"/>
  <c r="Q169" i="1"/>
  <c r="Q170" i="5" s="1"/>
  <c r="H169" i="5"/>
  <c r="F167" i="7" s="1"/>
  <c r="P168" i="1"/>
  <c r="P169" i="5" s="1"/>
  <c r="H169" i="1"/>
  <c r="F169" i="1"/>
  <c r="B170" i="5"/>
  <c r="D168" i="7" s="1"/>
  <c r="N168" i="7" s="1"/>
  <c r="J169" i="1"/>
  <c r="J170" i="5" s="1"/>
  <c r="C171" i="1"/>
  <c r="C172" i="3"/>
  <c r="G170" i="5"/>
  <c r="G168" i="7" s="1"/>
  <c r="O169" i="1"/>
  <c r="O170" i="5" s="1"/>
  <c r="AM256" i="1" l="1"/>
  <c r="U257" i="5"/>
  <c r="AJ256" i="1"/>
  <c r="R257" i="5"/>
  <c r="AL256" i="1"/>
  <c r="T257" i="5"/>
  <c r="AN256" i="1"/>
  <c r="V257" i="5"/>
  <c r="AK256" i="1"/>
  <c r="S257" i="5"/>
  <c r="AO256" i="1"/>
  <c r="W257" i="5"/>
  <c r="K169" i="7"/>
  <c r="M169" i="7"/>
  <c r="G171" i="1"/>
  <c r="B171" i="1"/>
  <c r="I171" i="1"/>
  <c r="C172" i="5"/>
  <c r="C170" i="7" s="1"/>
  <c r="K171" i="1"/>
  <c r="K172" i="5" s="1"/>
  <c r="H170" i="5"/>
  <c r="F168" i="7" s="1"/>
  <c r="P169" i="1"/>
  <c r="P170" i="5" s="1"/>
  <c r="H170" i="1"/>
  <c r="F170" i="1"/>
  <c r="B171" i="5"/>
  <c r="D169" i="7" s="1"/>
  <c r="N169" i="7" s="1"/>
  <c r="J170" i="1"/>
  <c r="J171" i="5" s="1"/>
  <c r="I171" i="5"/>
  <c r="E169" i="7" s="1"/>
  <c r="Q170" i="1"/>
  <c r="Q171" i="5" s="1"/>
  <c r="C172" i="1"/>
  <c r="C173" i="3"/>
  <c r="F170" i="5"/>
  <c r="H168" i="7" s="1"/>
  <c r="N169" i="1"/>
  <c r="N170" i="5" s="1"/>
  <c r="G171" i="5"/>
  <c r="G169" i="7" s="1"/>
  <c r="O170" i="1"/>
  <c r="O171" i="5" s="1"/>
  <c r="K170" i="7" l="1"/>
  <c r="M170" i="7"/>
  <c r="H171" i="5"/>
  <c r="F169" i="7" s="1"/>
  <c r="P170" i="1"/>
  <c r="P171" i="5" s="1"/>
  <c r="C173" i="1"/>
  <c r="C174" i="3"/>
  <c r="I172" i="5"/>
  <c r="E170" i="7" s="1"/>
  <c r="Q171" i="1"/>
  <c r="Q172" i="5" s="1"/>
  <c r="G172" i="1"/>
  <c r="I172" i="1"/>
  <c r="B172" i="1"/>
  <c r="C173" i="5"/>
  <c r="C171" i="7" s="1"/>
  <c r="K172" i="1"/>
  <c r="K173" i="5" s="1"/>
  <c r="H171" i="1"/>
  <c r="F171" i="1"/>
  <c r="B172" i="5"/>
  <c r="D170" i="7" s="1"/>
  <c r="N170" i="7" s="1"/>
  <c r="J171" i="1"/>
  <c r="J172" i="5" s="1"/>
  <c r="F171" i="5"/>
  <c r="H169" i="7" s="1"/>
  <c r="N170" i="1"/>
  <c r="N171" i="5" s="1"/>
  <c r="G172" i="5"/>
  <c r="G170" i="7" s="1"/>
  <c r="O171" i="1"/>
  <c r="O172" i="5" s="1"/>
  <c r="K171" i="7" l="1"/>
  <c r="M171" i="7"/>
  <c r="H172" i="5"/>
  <c r="F170" i="7" s="1"/>
  <c r="P171" i="1"/>
  <c r="P172" i="5" s="1"/>
  <c r="I173" i="5"/>
  <c r="E171" i="7" s="1"/>
  <c r="Q172" i="1"/>
  <c r="Q173" i="5" s="1"/>
  <c r="C174" i="1"/>
  <c r="C175" i="3"/>
  <c r="G173" i="5"/>
  <c r="G171" i="7" s="1"/>
  <c r="O172" i="1"/>
  <c r="O173" i="5" s="1"/>
  <c r="G173" i="1"/>
  <c r="B173" i="1"/>
  <c r="I173" i="1"/>
  <c r="C174" i="5"/>
  <c r="C172" i="7" s="1"/>
  <c r="K173" i="1"/>
  <c r="K174" i="5" s="1"/>
  <c r="F172" i="5"/>
  <c r="H170" i="7" s="1"/>
  <c r="N171" i="1"/>
  <c r="N172" i="5" s="1"/>
  <c r="H172" i="1"/>
  <c r="F172" i="1"/>
  <c r="B173" i="5"/>
  <c r="D171" i="7" s="1"/>
  <c r="N171" i="7" s="1"/>
  <c r="J172" i="1"/>
  <c r="J173" i="5" s="1"/>
  <c r="K172" i="7" l="1"/>
  <c r="M172" i="7"/>
  <c r="H173" i="5"/>
  <c r="F171" i="7" s="1"/>
  <c r="P172" i="1"/>
  <c r="P173" i="5" s="1"/>
  <c r="H173" i="1"/>
  <c r="F173" i="1"/>
  <c r="B174" i="5"/>
  <c r="D172" i="7" s="1"/>
  <c r="N172" i="7" s="1"/>
  <c r="J173" i="1"/>
  <c r="J174" i="5" s="1"/>
  <c r="I174" i="5"/>
  <c r="E172" i="7" s="1"/>
  <c r="Q173" i="1"/>
  <c r="Q174" i="5" s="1"/>
  <c r="C175" i="1"/>
  <c r="C176" i="3"/>
  <c r="F173" i="5"/>
  <c r="H171" i="7" s="1"/>
  <c r="N172" i="1"/>
  <c r="N173" i="5" s="1"/>
  <c r="G174" i="5"/>
  <c r="G172" i="7" s="1"/>
  <c r="O173" i="1"/>
  <c r="O174" i="5" s="1"/>
  <c r="G174" i="1"/>
  <c r="I174" i="1"/>
  <c r="B174" i="1"/>
  <c r="C175" i="5"/>
  <c r="C173" i="7" s="1"/>
  <c r="K174" i="1"/>
  <c r="K175" i="5" s="1"/>
  <c r="K173" i="7" l="1"/>
  <c r="M173" i="7"/>
  <c r="G175" i="5"/>
  <c r="G173" i="7" s="1"/>
  <c r="O174" i="1"/>
  <c r="O175" i="5" s="1"/>
  <c r="I175" i="5"/>
  <c r="E173" i="7" s="1"/>
  <c r="Q174" i="1"/>
  <c r="Q175" i="5" s="1"/>
  <c r="F174" i="5"/>
  <c r="H172" i="7" s="1"/>
  <c r="N173" i="1"/>
  <c r="N174" i="5" s="1"/>
  <c r="H174" i="5"/>
  <c r="F172" i="7" s="1"/>
  <c r="P173" i="1"/>
  <c r="P174" i="5" s="1"/>
  <c r="C176" i="1"/>
  <c r="C177" i="3"/>
  <c r="H174" i="1"/>
  <c r="F174" i="1"/>
  <c r="B175" i="5"/>
  <c r="D173" i="7" s="1"/>
  <c r="N173" i="7" s="1"/>
  <c r="J174" i="1"/>
  <c r="J175" i="5" s="1"/>
  <c r="G175" i="1"/>
  <c r="B175" i="1"/>
  <c r="I175" i="1"/>
  <c r="C176" i="5"/>
  <c r="C174" i="7" s="1"/>
  <c r="K175" i="1"/>
  <c r="K176" i="5" s="1"/>
  <c r="K174" i="7" l="1"/>
  <c r="M174" i="7"/>
  <c r="H175" i="5"/>
  <c r="F173" i="7" s="1"/>
  <c r="P174" i="1"/>
  <c r="P175" i="5" s="1"/>
  <c r="H175" i="1"/>
  <c r="F175" i="1"/>
  <c r="B176" i="5"/>
  <c r="D174" i="7" s="1"/>
  <c r="N174" i="7" s="1"/>
  <c r="J175" i="1"/>
  <c r="J176" i="5" s="1"/>
  <c r="F175" i="5"/>
  <c r="H173" i="7" s="1"/>
  <c r="N174" i="1"/>
  <c r="N175" i="5" s="1"/>
  <c r="G176" i="5"/>
  <c r="G174" i="7" s="1"/>
  <c r="O175" i="1"/>
  <c r="O176" i="5" s="1"/>
  <c r="C177" i="1"/>
  <c r="C178" i="3"/>
  <c r="I176" i="5"/>
  <c r="E174" i="7" s="1"/>
  <c r="Q175" i="1"/>
  <c r="Q176" i="5" s="1"/>
  <c r="G176" i="1"/>
  <c r="I176" i="1"/>
  <c r="B176" i="1"/>
  <c r="C177" i="5"/>
  <c r="C175" i="7" s="1"/>
  <c r="K176" i="1"/>
  <c r="K177" i="5" s="1"/>
  <c r="K175" i="7" l="1"/>
  <c r="M175" i="7"/>
  <c r="G177" i="5"/>
  <c r="G175" i="7" s="1"/>
  <c r="O176" i="1"/>
  <c r="O177" i="5" s="1"/>
  <c r="H176" i="1"/>
  <c r="F176" i="1"/>
  <c r="B177" i="5"/>
  <c r="D175" i="7" s="1"/>
  <c r="N175" i="7" s="1"/>
  <c r="J176" i="1"/>
  <c r="J177" i="5" s="1"/>
  <c r="I177" i="5"/>
  <c r="E175" i="7" s="1"/>
  <c r="Q176" i="1"/>
  <c r="Q177" i="5" s="1"/>
  <c r="C178" i="1"/>
  <c r="C179" i="3"/>
  <c r="F176" i="5"/>
  <c r="H174" i="7" s="1"/>
  <c r="N175" i="1"/>
  <c r="N176" i="5" s="1"/>
  <c r="H176" i="5"/>
  <c r="F174" i="7" s="1"/>
  <c r="P175" i="1"/>
  <c r="P176" i="5" s="1"/>
  <c r="G177" i="1"/>
  <c r="B177" i="1"/>
  <c r="I177" i="1"/>
  <c r="C178" i="5"/>
  <c r="C176" i="7" s="1"/>
  <c r="K177" i="1"/>
  <c r="K178" i="5" s="1"/>
  <c r="K176" i="7" l="1"/>
  <c r="M176" i="7"/>
  <c r="G178" i="5"/>
  <c r="G176" i="7" s="1"/>
  <c r="O177" i="1"/>
  <c r="O178" i="5" s="1"/>
  <c r="H177" i="1"/>
  <c r="F177" i="1"/>
  <c r="B178" i="5"/>
  <c r="D176" i="7" s="1"/>
  <c r="N176" i="7" s="1"/>
  <c r="J177" i="1"/>
  <c r="J178" i="5" s="1"/>
  <c r="F177" i="5"/>
  <c r="H175" i="7" s="1"/>
  <c r="N176" i="1"/>
  <c r="N177" i="5" s="1"/>
  <c r="H177" i="5"/>
  <c r="F175" i="7" s="1"/>
  <c r="P176" i="1"/>
  <c r="P177" i="5" s="1"/>
  <c r="C179" i="1"/>
  <c r="C180" i="3"/>
  <c r="I178" i="5"/>
  <c r="E176" i="7" s="1"/>
  <c r="Q177" i="1"/>
  <c r="Q178" i="5" s="1"/>
  <c r="G178" i="1"/>
  <c r="I178" i="1"/>
  <c r="B178" i="1"/>
  <c r="C179" i="5"/>
  <c r="C177" i="7" s="1"/>
  <c r="K178" i="1"/>
  <c r="K179" i="5" s="1"/>
  <c r="K177" i="7" l="1"/>
  <c r="M177" i="7"/>
  <c r="I179" i="5"/>
  <c r="E177" i="7" s="1"/>
  <c r="Q178" i="1"/>
  <c r="Q179" i="5" s="1"/>
  <c r="F178" i="5"/>
  <c r="H176" i="7" s="1"/>
  <c r="N177" i="1"/>
  <c r="N178" i="5" s="1"/>
  <c r="G179" i="5"/>
  <c r="G177" i="7" s="1"/>
  <c r="O178" i="1"/>
  <c r="O179" i="5" s="1"/>
  <c r="G179" i="1"/>
  <c r="B179" i="1"/>
  <c r="I179" i="1"/>
  <c r="C180" i="5"/>
  <c r="C178" i="7" s="1"/>
  <c r="K179" i="1"/>
  <c r="K180" i="5" s="1"/>
  <c r="H178" i="5"/>
  <c r="F176" i="7" s="1"/>
  <c r="P177" i="1"/>
  <c r="P178" i="5" s="1"/>
  <c r="C180" i="1"/>
  <c r="C181" i="3"/>
  <c r="H178" i="1"/>
  <c r="F178" i="1"/>
  <c r="B179" i="5"/>
  <c r="D177" i="7" s="1"/>
  <c r="N177" i="7" s="1"/>
  <c r="J178" i="1"/>
  <c r="J179" i="5" s="1"/>
  <c r="K178" i="7" l="1"/>
  <c r="M178" i="7"/>
  <c r="H179" i="5"/>
  <c r="F177" i="7" s="1"/>
  <c r="P178" i="1"/>
  <c r="P179" i="5" s="1"/>
  <c r="H179" i="1"/>
  <c r="F179" i="1"/>
  <c r="B180" i="5"/>
  <c r="D178" i="7" s="1"/>
  <c r="N178" i="7" s="1"/>
  <c r="J179" i="1"/>
  <c r="J180" i="5" s="1"/>
  <c r="G180" i="5"/>
  <c r="G178" i="7" s="1"/>
  <c r="O179" i="1"/>
  <c r="O180" i="5" s="1"/>
  <c r="G180" i="1"/>
  <c r="I180" i="1"/>
  <c r="B180" i="1"/>
  <c r="C181" i="5"/>
  <c r="C179" i="7" s="1"/>
  <c r="K180" i="1"/>
  <c r="K181" i="5" s="1"/>
  <c r="C181" i="1"/>
  <c r="C182" i="3"/>
  <c r="F179" i="5"/>
  <c r="H177" i="7" s="1"/>
  <c r="N178" i="1"/>
  <c r="N179" i="5" s="1"/>
  <c r="I180" i="5"/>
  <c r="E178" i="7" s="1"/>
  <c r="Q179" i="1"/>
  <c r="Q180" i="5" s="1"/>
  <c r="K179" i="7" l="1"/>
  <c r="M179" i="7"/>
  <c r="C182" i="1"/>
  <c r="C183" i="3"/>
  <c r="F180" i="5"/>
  <c r="H178" i="7" s="1"/>
  <c r="N179" i="1"/>
  <c r="N180" i="5" s="1"/>
  <c r="H180" i="5"/>
  <c r="F178" i="7" s="1"/>
  <c r="P179" i="1"/>
  <c r="P180" i="5" s="1"/>
  <c r="G181" i="1"/>
  <c r="B181" i="1"/>
  <c r="I181" i="1"/>
  <c r="C182" i="5"/>
  <c r="C180" i="7" s="1"/>
  <c r="K181" i="1"/>
  <c r="K182" i="5" s="1"/>
  <c r="I181" i="5"/>
  <c r="E179" i="7" s="1"/>
  <c r="Q180" i="1"/>
  <c r="Q181" i="5" s="1"/>
  <c r="H180" i="1"/>
  <c r="F180" i="1"/>
  <c r="B181" i="5"/>
  <c r="D179" i="7" s="1"/>
  <c r="N179" i="7" s="1"/>
  <c r="J180" i="1"/>
  <c r="J181" i="5" s="1"/>
  <c r="G181" i="5"/>
  <c r="G179" i="7" s="1"/>
  <c r="O180" i="1"/>
  <c r="O181" i="5" s="1"/>
  <c r="K180" i="7" l="1"/>
  <c r="M180" i="7"/>
  <c r="H181" i="1"/>
  <c r="F181" i="1"/>
  <c r="B182" i="5"/>
  <c r="D180" i="7" s="1"/>
  <c r="N180" i="7" s="1"/>
  <c r="J181" i="1"/>
  <c r="J182" i="5" s="1"/>
  <c r="F181" i="5"/>
  <c r="H179" i="7" s="1"/>
  <c r="N180" i="1"/>
  <c r="N181" i="5" s="1"/>
  <c r="C183" i="1"/>
  <c r="C184" i="3"/>
  <c r="G182" i="5"/>
  <c r="G180" i="7" s="1"/>
  <c r="O181" i="1"/>
  <c r="O182" i="5" s="1"/>
  <c r="H181" i="5"/>
  <c r="F179" i="7" s="1"/>
  <c r="P180" i="1"/>
  <c r="P181" i="5" s="1"/>
  <c r="I182" i="5"/>
  <c r="E180" i="7" s="1"/>
  <c r="Q181" i="1"/>
  <c r="Q182" i="5" s="1"/>
  <c r="G182" i="1"/>
  <c r="I182" i="1"/>
  <c r="B182" i="1"/>
  <c r="C183" i="5"/>
  <c r="C181" i="7" s="1"/>
  <c r="K182" i="1"/>
  <c r="K183" i="5" s="1"/>
  <c r="K181" i="7" l="1"/>
  <c r="M181" i="7"/>
  <c r="I183" i="5"/>
  <c r="E181" i="7" s="1"/>
  <c r="Q182" i="1"/>
  <c r="Q183" i="5" s="1"/>
  <c r="C184" i="1"/>
  <c r="C185" i="3"/>
  <c r="G183" i="1"/>
  <c r="B183" i="1"/>
  <c r="I183" i="1"/>
  <c r="C184" i="5"/>
  <c r="C182" i="7" s="1"/>
  <c r="K183" i="1"/>
  <c r="K184" i="5" s="1"/>
  <c r="F182" i="5"/>
  <c r="H180" i="7" s="1"/>
  <c r="N181" i="1"/>
  <c r="N182" i="5" s="1"/>
  <c r="G183" i="5"/>
  <c r="G181" i="7" s="1"/>
  <c r="O182" i="1"/>
  <c r="O183" i="5" s="1"/>
  <c r="H182" i="1"/>
  <c r="F182" i="1"/>
  <c r="B183" i="5"/>
  <c r="D181" i="7" s="1"/>
  <c r="N181" i="7" s="1"/>
  <c r="J182" i="1"/>
  <c r="J183" i="5" s="1"/>
  <c r="H182" i="5"/>
  <c r="F180" i="7" s="1"/>
  <c r="P181" i="1"/>
  <c r="P182" i="5" s="1"/>
  <c r="K182" i="7" l="1"/>
  <c r="M182" i="7"/>
  <c r="C185" i="1"/>
  <c r="C186" i="3"/>
  <c r="I184" i="5"/>
  <c r="E182" i="7" s="1"/>
  <c r="Q183" i="1"/>
  <c r="Q184" i="5" s="1"/>
  <c r="G184" i="1"/>
  <c r="I184" i="1"/>
  <c r="B184" i="1"/>
  <c r="C185" i="5"/>
  <c r="C183" i="7" s="1"/>
  <c r="K184" i="1"/>
  <c r="K185" i="5" s="1"/>
  <c r="H183" i="1"/>
  <c r="F183" i="1"/>
  <c r="B184" i="5"/>
  <c r="D182" i="7" s="1"/>
  <c r="N182" i="7" s="1"/>
  <c r="J183" i="1"/>
  <c r="J184" i="5" s="1"/>
  <c r="F183" i="5"/>
  <c r="H181" i="7" s="1"/>
  <c r="N182" i="1"/>
  <c r="N183" i="5" s="1"/>
  <c r="H183" i="5"/>
  <c r="F181" i="7" s="1"/>
  <c r="P182" i="1"/>
  <c r="P183" i="5" s="1"/>
  <c r="G184" i="5"/>
  <c r="G182" i="7" s="1"/>
  <c r="O183" i="1"/>
  <c r="O184" i="5" s="1"/>
  <c r="K183" i="7" l="1"/>
  <c r="M183" i="7"/>
  <c r="H184" i="1"/>
  <c r="F184" i="1"/>
  <c r="B185" i="5"/>
  <c r="D183" i="7" s="1"/>
  <c r="N183" i="7" s="1"/>
  <c r="J184" i="1"/>
  <c r="J185" i="5" s="1"/>
  <c r="H184" i="5"/>
  <c r="F182" i="7" s="1"/>
  <c r="P183" i="1"/>
  <c r="P184" i="5" s="1"/>
  <c r="I185" i="5"/>
  <c r="E183" i="7" s="1"/>
  <c r="Q184" i="1"/>
  <c r="Q185" i="5" s="1"/>
  <c r="C186" i="1"/>
  <c r="C187" i="3"/>
  <c r="F184" i="5"/>
  <c r="H182" i="7" s="1"/>
  <c r="N183" i="1"/>
  <c r="N184" i="5" s="1"/>
  <c r="G185" i="5"/>
  <c r="G183" i="7" s="1"/>
  <c r="O184" i="1"/>
  <c r="O185" i="5" s="1"/>
  <c r="G185" i="1"/>
  <c r="B185" i="1"/>
  <c r="I185" i="1"/>
  <c r="C186" i="5"/>
  <c r="C184" i="7" s="1"/>
  <c r="K185" i="1"/>
  <c r="K186" i="5" s="1"/>
  <c r="K184" i="7" l="1"/>
  <c r="M184" i="7"/>
  <c r="H185" i="1"/>
  <c r="F185" i="1"/>
  <c r="B186" i="5"/>
  <c r="D184" i="7" s="1"/>
  <c r="N184" i="7" s="1"/>
  <c r="J185" i="1"/>
  <c r="J186" i="5" s="1"/>
  <c r="G186" i="5"/>
  <c r="G184" i="7" s="1"/>
  <c r="O185" i="1"/>
  <c r="O186" i="5" s="1"/>
  <c r="C187" i="1"/>
  <c r="C188" i="3"/>
  <c r="F185" i="5"/>
  <c r="H183" i="7" s="1"/>
  <c r="N184" i="1"/>
  <c r="N185" i="5" s="1"/>
  <c r="I186" i="5"/>
  <c r="E184" i="7" s="1"/>
  <c r="Q185" i="1"/>
  <c r="Q186" i="5" s="1"/>
  <c r="G186" i="1"/>
  <c r="I186" i="1"/>
  <c r="B186" i="1"/>
  <c r="C187" i="5"/>
  <c r="C185" i="7" s="1"/>
  <c r="K186" i="1"/>
  <c r="K187" i="5" s="1"/>
  <c r="H185" i="5"/>
  <c r="F183" i="7" s="1"/>
  <c r="P184" i="1"/>
  <c r="P185" i="5" s="1"/>
  <c r="K185" i="7" l="1"/>
  <c r="M185" i="7"/>
  <c r="C188" i="1"/>
  <c r="C189" i="3"/>
  <c r="H186" i="1"/>
  <c r="F186" i="1"/>
  <c r="B187" i="5"/>
  <c r="D185" i="7" s="1"/>
  <c r="N185" i="7" s="1"/>
  <c r="J186" i="1"/>
  <c r="J187" i="5" s="1"/>
  <c r="I187" i="5"/>
  <c r="E185" i="7" s="1"/>
  <c r="Q186" i="1"/>
  <c r="Q187" i="5" s="1"/>
  <c r="F186" i="5"/>
  <c r="H184" i="7" s="1"/>
  <c r="N185" i="1"/>
  <c r="N186" i="5" s="1"/>
  <c r="G187" i="1"/>
  <c r="B187" i="1"/>
  <c r="I187" i="1"/>
  <c r="C188" i="5"/>
  <c r="C186" i="7" s="1"/>
  <c r="K187" i="1"/>
  <c r="K188" i="5" s="1"/>
  <c r="G187" i="5"/>
  <c r="G185" i="7" s="1"/>
  <c r="O186" i="1"/>
  <c r="O187" i="5" s="1"/>
  <c r="H186" i="5"/>
  <c r="F184" i="7" s="1"/>
  <c r="P185" i="1"/>
  <c r="P186" i="5" s="1"/>
  <c r="K186" i="7" l="1"/>
  <c r="M186" i="7"/>
  <c r="G188" i="5"/>
  <c r="G186" i="7" s="1"/>
  <c r="O187" i="1"/>
  <c r="O188" i="5" s="1"/>
  <c r="H187" i="1"/>
  <c r="F187" i="1"/>
  <c r="B188" i="5"/>
  <c r="D186" i="7" s="1"/>
  <c r="N186" i="7" s="1"/>
  <c r="J187" i="1"/>
  <c r="J188" i="5" s="1"/>
  <c r="F187" i="5"/>
  <c r="H185" i="7" s="1"/>
  <c r="N186" i="1"/>
  <c r="N187" i="5" s="1"/>
  <c r="H187" i="5"/>
  <c r="F185" i="7" s="1"/>
  <c r="P186" i="1"/>
  <c r="P187" i="5" s="1"/>
  <c r="C189" i="1"/>
  <c r="C190" i="3"/>
  <c r="I188" i="5"/>
  <c r="E186" i="7" s="1"/>
  <c r="Q187" i="1"/>
  <c r="Q188" i="5" s="1"/>
  <c r="G188" i="1"/>
  <c r="I188" i="1"/>
  <c r="B188" i="1"/>
  <c r="C189" i="5"/>
  <c r="C187" i="7" s="1"/>
  <c r="K188" i="1"/>
  <c r="K189" i="5" s="1"/>
  <c r="K187" i="7" l="1"/>
  <c r="M187" i="7"/>
  <c r="G189" i="1"/>
  <c r="B189" i="1"/>
  <c r="I189" i="1"/>
  <c r="C190" i="5"/>
  <c r="C188" i="7" s="1"/>
  <c r="K189" i="1"/>
  <c r="K190" i="5" s="1"/>
  <c r="I189" i="5"/>
  <c r="E187" i="7" s="1"/>
  <c r="Q188" i="1"/>
  <c r="Q189" i="5" s="1"/>
  <c r="C190" i="1"/>
  <c r="C191" i="3"/>
  <c r="F188" i="5"/>
  <c r="H186" i="7" s="1"/>
  <c r="N187" i="1"/>
  <c r="N188" i="5" s="1"/>
  <c r="H188" i="5"/>
  <c r="F186" i="7" s="1"/>
  <c r="P187" i="1"/>
  <c r="P188" i="5" s="1"/>
  <c r="G189" i="5"/>
  <c r="G187" i="7" s="1"/>
  <c r="O188" i="1"/>
  <c r="O189" i="5" s="1"/>
  <c r="H188" i="1"/>
  <c r="F188" i="1"/>
  <c r="B189" i="5"/>
  <c r="D187" i="7" s="1"/>
  <c r="N187" i="7" s="1"/>
  <c r="J188" i="1"/>
  <c r="J189" i="5" s="1"/>
  <c r="K188" i="7" l="1"/>
  <c r="M188" i="7"/>
  <c r="H189" i="5"/>
  <c r="F187" i="7" s="1"/>
  <c r="P188" i="1"/>
  <c r="P189" i="5" s="1"/>
  <c r="G190" i="1"/>
  <c r="I190" i="1"/>
  <c r="B190" i="1"/>
  <c r="C191" i="5"/>
  <c r="C189" i="7" s="1"/>
  <c r="K190" i="1"/>
  <c r="K191" i="5" s="1"/>
  <c r="I190" i="5"/>
  <c r="E188" i="7" s="1"/>
  <c r="Q189" i="1"/>
  <c r="Q190" i="5" s="1"/>
  <c r="H189" i="1"/>
  <c r="F189" i="1"/>
  <c r="B190" i="5"/>
  <c r="D188" i="7" s="1"/>
  <c r="N188" i="7" s="1"/>
  <c r="J189" i="1"/>
  <c r="J190" i="5" s="1"/>
  <c r="F189" i="5"/>
  <c r="H187" i="7" s="1"/>
  <c r="N188" i="1"/>
  <c r="N189" i="5" s="1"/>
  <c r="C191" i="1"/>
  <c r="C192" i="3"/>
  <c r="G190" i="5"/>
  <c r="G188" i="7" s="1"/>
  <c r="O189" i="1"/>
  <c r="O190" i="5" s="1"/>
  <c r="K189" i="7" l="1"/>
  <c r="M189" i="7"/>
  <c r="F190" i="5"/>
  <c r="H188" i="7" s="1"/>
  <c r="N189" i="1"/>
  <c r="N190" i="5" s="1"/>
  <c r="C192" i="1"/>
  <c r="C193" i="3"/>
  <c r="G191" i="1"/>
  <c r="B191" i="1"/>
  <c r="I191" i="1"/>
  <c r="C192" i="5"/>
  <c r="C190" i="7" s="1"/>
  <c r="K191" i="1"/>
  <c r="K192" i="5" s="1"/>
  <c r="I191" i="5"/>
  <c r="E189" i="7" s="1"/>
  <c r="Q190" i="1"/>
  <c r="Q191" i="5" s="1"/>
  <c r="H190" i="5"/>
  <c r="F188" i="7" s="1"/>
  <c r="P189" i="1"/>
  <c r="P190" i="5" s="1"/>
  <c r="G191" i="5"/>
  <c r="G189" i="7" s="1"/>
  <c r="O190" i="1"/>
  <c r="O191" i="5" s="1"/>
  <c r="H190" i="1"/>
  <c r="F190" i="1"/>
  <c r="B191" i="5"/>
  <c r="D189" i="7" s="1"/>
  <c r="N189" i="7" s="1"/>
  <c r="J190" i="1"/>
  <c r="J191" i="5" s="1"/>
  <c r="K190" i="7" l="1"/>
  <c r="M190" i="7"/>
  <c r="H191" i="5"/>
  <c r="F189" i="7" s="1"/>
  <c r="P190" i="1"/>
  <c r="P191" i="5" s="1"/>
  <c r="C193" i="1"/>
  <c r="C194" i="3"/>
  <c r="H191" i="1"/>
  <c r="F191" i="1"/>
  <c r="B192" i="5"/>
  <c r="D190" i="7" s="1"/>
  <c r="N190" i="7" s="1"/>
  <c r="J191" i="1"/>
  <c r="J192" i="5" s="1"/>
  <c r="F191" i="5"/>
  <c r="H189" i="7" s="1"/>
  <c r="N190" i="1"/>
  <c r="N191" i="5" s="1"/>
  <c r="G192" i="5"/>
  <c r="G190" i="7" s="1"/>
  <c r="O191" i="1"/>
  <c r="O192" i="5" s="1"/>
  <c r="I192" i="5"/>
  <c r="E190" i="7" s="1"/>
  <c r="Q191" i="1"/>
  <c r="Q192" i="5" s="1"/>
  <c r="G192" i="1"/>
  <c r="I192" i="1"/>
  <c r="B192" i="1"/>
  <c r="C193" i="5"/>
  <c r="C191" i="7" s="1"/>
  <c r="K192" i="1"/>
  <c r="K193" i="5" s="1"/>
  <c r="K191" i="7" l="1"/>
  <c r="M191" i="7"/>
  <c r="I193" i="5"/>
  <c r="E191" i="7" s="1"/>
  <c r="Q192" i="1"/>
  <c r="Q193" i="5" s="1"/>
  <c r="C194" i="1"/>
  <c r="C195" i="3"/>
  <c r="G193" i="5"/>
  <c r="G191" i="7" s="1"/>
  <c r="O192" i="1"/>
  <c r="O193" i="5" s="1"/>
  <c r="G193" i="1"/>
  <c r="B193" i="1"/>
  <c r="I193" i="1"/>
  <c r="C194" i="5"/>
  <c r="C192" i="7" s="1"/>
  <c r="K193" i="1"/>
  <c r="K194" i="5" s="1"/>
  <c r="F192" i="5"/>
  <c r="H190" i="7" s="1"/>
  <c r="N191" i="1"/>
  <c r="N192" i="5" s="1"/>
  <c r="H192" i="1"/>
  <c r="F192" i="1"/>
  <c r="B193" i="5"/>
  <c r="D191" i="7" s="1"/>
  <c r="N191" i="7" s="1"/>
  <c r="J192" i="1"/>
  <c r="J193" i="5" s="1"/>
  <c r="H192" i="5"/>
  <c r="F190" i="7" s="1"/>
  <c r="P191" i="1"/>
  <c r="P192" i="5" s="1"/>
  <c r="K192" i="7" l="1"/>
  <c r="M192" i="7"/>
  <c r="H193" i="1"/>
  <c r="F193" i="1"/>
  <c r="B194" i="5"/>
  <c r="D192" i="7" s="1"/>
  <c r="N192" i="7" s="1"/>
  <c r="J193" i="1"/>
  <c r="J194" i="5" s="1"/>
  <c r="C195" i="1"/>
  <c r="C196" i="3"/>
  <c r="F193" i="5"/>
  <c r="H191" i="7" s="1"/>
  <c r="N192" i="1"/>
  <c r="N193" i="5" s="1"/>
  <c r="G194" i="5"/>
  <c r="G192" i="7" s="1"/>
  <c r="O193" i="1"/>
  <c r="O194" i="5" s="1"/>
  <c r="G194" i="1"/>
  <c r="I194" i="1"/>
  <c r="B194" i="1"/>
  <c r="C195" i="5"/>
  <c r="C193" i="7" s="1"/>
  <c r="K194" i="1"/>
  <c r="K195" i="5" s="1"/>
  <c r="H193" i="5"/>
  <c r="F191" i="7" s="1"/>
  <c r="P192" i="1"/>
  <c r="P193" i="5" s="1"/>
  <c r="I194" i="5"/>
  <c r="E192" i="7" s="1"/>
  <c r="Q193" i="1"/>
  <c r="Q194" i="5" s="1"/>
  <c r="K193" i="7" l="1"/>
  <c r="M193" i="7"/>
  <c r="I195" i="5"/>
  <c r="E193" i="7" s="1"/>
  <c r="Q194" i="1"/>
  <c r="Q195" i="5" s="1"/>
  <c r="G195" i="5"/>
  <c r="G193" i="7" s="1"/>
  <c r="O194" i="1"/>
  <c r="O195" i="5" s="1"/>
  <c r="C196" i="1"/>
  <c r="C197" i="3"/>
  <c r="F194" i="5"/>
  <c r="H192" i="7" s="1"/>
  <c r="N193" i="1"/>
  <c r="N194" i="5" s="1"/>
  <c r="H194" i="1"/>
  <c r="F194" i="1"/>
  <c r="B195" i="5"/>
  <c r="D193" i="7" s="1"/>
  <c r="N193" i="7" s="1"/>
  <c r="J194" i="1"/>
  <c r="J195" i="5" s="1"/>
  <c r="G195" i="1"/>
  <c r="B195" i="1"/>
  <c r="I195" i="1"/>
  <c r="C196" i="5"/>
  <c r="C194" i="7" s="1"/>
  <c r="K195" i="1"/>
  <c r="K196" i="5" s="1"/>
  <c r="H194" i="5"/>
  <c r="F192" i="7" s="1"/>
  <c r="P193" i="1"/>
  <c r="P194" i="5" s="1"/>
  <c r="K194" i="7" l="1"/>
  <c r="M194" i="7"/>
  <c r="I196" i="5"/>
  <c r="E194" i="7" s="1"/>
  <c r="Q195" i="1"/>
  <c r="Q196" i="5" s="1"/>
  <c r="H195" i="1"/>
  <c r="F195" i="1"/>
  <c r="B196" i="5"/>
  <c r="D194" i="7" s="1"/>
  <c r="N194" i="7" s="1"/>
  <c r="J195" i="1"/>
  <c r="J196" i="5" s="1"/>
  <c r="F195" i="5"/>
  <c r="H193" i="7" s="1"/>
  <c r="N194" i="1"/>
  <c r="N195" i="5" s="1"/>
  <c r="C197" i="1"/>
  <c r="C198" i="3"/>
  <c r="G196" i="5"/>
  <c r="G194" i="7" s="1"/>
  <c r="O195" i="1"/>
  <c r="O196" i="5" s="1"/>
  <c r="H195" i="5"/>
  <c r="F193" i="7" s="1"/>
  <c r="P194" i="1"/>
  <c r="P195" i="5" s="1"/>
  <c r="G196" i="1"/>
  <c r="I196" i="1"/>
  <c r="B196" i="1"/>
  <c r="C197" i="5"/>
  <c r="C195" i="7" s="1"/>
  <c r="K196" i="1"/>
  <c r="K197" i="5" s="1"/>
  <c r="K195" i="7" l="1"/>
  <c r="M195" i="7"/>
  <c r="I197" i="5"/>
  <c r="E195" i="7" s="1"/>
  <c r="Q196" i="1"/>
  <c r="Q197" i="5" s="1"/>
  <c r="F196" i="5"/>
  <c r="H194" i="7" s="1"/>
  <c r="N195" i="1"/>
  <c r="N196" i="5" s="1"/>
  <c r="G197" i="5"/>
  <c r="G195" i="7" s="1"/>
  <c r="O196" i="1"/>
  <c r="O197" i="5" s="1"/>
  <c r="H196" i="5"/>
  <c r="F194" i="7" s="1"/>
  <c r="P195" i="1"/>
  <c r="P196" i="5" s="1"/>
  <c r="C198" i="1"/>
  <c r="C199" i="3"/>
  <c r="H196" i="1"/>
  <c r="F196" i="1"/>
  <c r="B197" i="5"/>
  <c r="D195" i="7" s="1"/>
  <c r="N195" i="7" s="1"/>
  <c r="J196" i="1"/>
  <c r="J197" i="5" s="1"/>
  <c r="G197" i="1"/>
  <c r="B197" i="1"/>
  <c r="I197" i="1"/>
  <c r="C198" i="5"/>
  <c r="C196" i="7" s="1"/>
  <c r="K197" i="1"/>
  <c r="K198" i="5" s="1"/>
  <c r="K196" i="7" l="1"/>
  <c r="M196" i="7"/>
  <c r="H197" i="5"/>
  <c r="F195" i="7" s="1"/>
  <c r="P196" i="1"/>
  <c r="P197" i="5" s="1"/>
  <c r="G198" i="1"/>
  <c r="I198" i="1"/>
  <c r="B198" i="1"/>
  <c r="C199" i="5"/>
  <c r="C197" i="7" s="1"/>
  <c r="K198" i="1"/>
  <c r="K199" i="5" s="1"/>
  <c r="H197" i="1"/>
  <c r="F197" i="1"/>
  <c r="B198" i="5"/>
  <c r="D196" i="7" s="1"/>
  <c r="N196" i="7" s="1"/>
  <c r="J197" i="1"/>
  <c r="J198" i="5" s="1"/>
  <c r="F197" i="5"/>
  <c r="H195" i="7" s="1"/>
  <c r="N196" i="1"/>
  <c r="N197" i="5" s="1"/>
  <c r="C199" i="1"/>
  <c r="C200" i="3"/>
  <c r="G198" i="5"/>
  <c r="G196" i="7" s="1"/>
  <c r="O197" i="1"/>
  <c r="O198" i="5" s="1"/>
  <c r="I198" i="5"/>
  <c r="E196" i="7" s="1"/>
  <c r="Q197" i="1"/>
  <c r="Q198" i="5" s="1"/>
  <c r="K197" i="7" l="1"/>
  <c r="M197" i="7"/>
  <c r="H198" i="5"/>
  <c r="F196" i="7" s="1"/>
  <c r="P197" i="1"/>
  <c r="P198" i="5" s="1"/>
  <c r="I199" i="5"/>
  <c r="E197" i="7" s="1"/>
  <c r="Q198" i="1"/>
  <c r="Q199" i="5" s="1"/>
  <c r="C200" i="1"/>
  <c r="C201" i="3"/>
  <c r="G199" i="5"/>
  <c r="G197" i="7" s="1"/>
  <c r="O198" i="1"/>
  <c r="O199" i="5" s="1"/>
  <c r="G199" i="1"/>
  <c r="B199" i="1"/>
  <c r="I199" i="1"/>
  <c r="C200" i="5"/>
  <c r="C198" i="7" s="1"/>
  <c r="K199" i="1"/>
  <c r="K200" i="5" s="1"/>
  <c r="F198" i="5"/>
  <c r="H196" i="7" s="1"/>
  <c r="N197" i="1"/>
  <c r="N198" i="5" s="1"/>
  <c r="H198" i="1"/>
  <c r="F198" i="1"/>
  <c r="B199" i="5"/>
  <c r="D197" i="7" s="1"/>
  <c r="N197" i="7" s="1"/>
  <c r="J198" i="1"/>
  <c r="J199" i="5" s="1"/>
  <c r="K198" i="7" l="1"/>
  <c r="M198" i="7"/>
  <c r="H199" i="1"/>
  <c r="F199" i="1"/>
  <c r="B200" i="5"/>
  <c r="D198" i="7" s="1"/>
  <c r="N198" i="7" s="1"/>
  <c r="J199" i="1"/>
  <c r="J200" i="5" s="1"/>
  <c r="H199" i="5"/>
  <c r="F197" i="7" s="1"/>
  <c r="P198" i="1"/>
  <c r="P199" i="5" s="1"/>
  <c r="C201" i="1"/>
  <c r="C202" i="3"/>
  <c r="I200" i="5"/>
  <c r="E198" i="7" s="1"/>
  <c r="Q199" i="1"/>
  <c r="Q200" i="5" s="1"/>
  <c r="F199" i="5"/>
  <c r="H197" i="7" s="1"/>
  <c r="N198" i="1"/>
  <c r="N199" i="5" s="1"/>
  <c r="G200" i="5"/>
  <c r="G198" i="7" s="1"/>
  <c r="O199" i="1"/>
  <c r="O200" i="5" s="1"/>
  <c r="G200" i="1"/>
  <c r="I200" i="1"/>
  <c r="B200" i="1"/>
  <c r="C201" i="5"/>
  <c r="C199" i="7" s="1"/>
  <c r="K200" i="1"/>
  <c r="K201" i="5" s="1"/>
  <c r="K199" i="7" l="1"/>
  <c r="M199" i="7"/>
  <c r="I201" i="5"/>
  <c r="E199" i="7" s="1"/>
  <c r="Q200" i="1"/>
  <c r="Q201" i="5" s="1"/>
  <c r="C202" i="1"/>
  <c r="C203" i="3"/>
  <c r="G201" i="1"/>
  <c r="B201" i="1"/>
  <c r="I201" i="1"/>
  <c r="C202" i="5"/>
  <c r="C200" i="7" s="1"/>
  <c r="K201" i="1"/>
  <c r="K202" i="5" s="1"/>
  <c r="F200" i="5"/>
  <c r="H198" i="7" s="1"/>
  <c r="N199" i="1"/>
  <c r="N200" i="5" s="1"/>
  <c r="G201" i="5"/>
  <c r="G199" i="7" s="1"/>
  <c r="O200" i="1"/>
  <c r="O201" i="5" s="1"/>
  <c r="H200" i="1"/>
  <c r="F200" i="1"/>
  <c r="B201" i="5"/>
  <c r="D199" i="7" s="1"/>
  <c r="N199" i="7" s="1"/>
  <c r="J200" i="1"/>
  <c r="J201" i="5" s="1"/>
  <c r="H200" i="5"/>
  <c r="F198" i="7" s="1"/>
  <c r="P199" i="1"/>
  <c r="P200" i="5" s="1"/>
  <c r="K200" i="7" l="1"/>
  <c r="M200" i="7"/>
  <c r="C203" i="1"/>
  <c r="C204" i="3"/>
  <c r="I202" i="5"/>
  <c r="E200" i="7" s="1"/>
  <c r="Q201" i="1"/>
  <c r="Q202" i="5" s="1"/>
  <c r="G202" i="1"/>
  <c r="I202" i="1"/>
  <c r="B202" i="1"/>
  <c r="C203" i="5"/>
  <c r="C201" i="7" s="1"/>
  <c r="K202" i="1"/>
  <c r="K203" i="5" s="1"/>
  <c r="H201" i="1"/>
  <c r="F201" i="1"/>
  <c r="B202" i="5"/>
  <c r="D200" i="7" s="1"/>
  <c r="N200" i="7" s="1"/>
  <c r="J201" i="1"/>
  <c r="J202" i="5" s="1"/>
  <c r="F201" i="5"/>
  <c r="H199" i="7" s="1"/>
  <c r="N200" i="1"/>
  <c r="N201" i="5" s="1"/>
  <c r="H201" i="5"/>
  <c r="F199" i="7" s="1"/>
  <c r="P200" i="1"/>
  <c r="P201" i="5" s="1"/>
  <c r="G202" i="5"/>
  <c r="G200" i="7" s="1"/>
  <c r="O201" i="1"/>
  <c r="O202" i="5" s="1"/>
  <c r="K201" i="7" l="1"/>
  <c r="M201" i="7"/>
  <c r="I203" i="5"/>
  <c r="E201" i="7" s="1"/>
  <c r="Q202" i="1"/>
  <c r="Q203" i="5" s="1"/>
  <c r="C204" i="1"/>
  <c r="C205" i="3"/>
  <c r="F202" i="5"/>
  <c r="H200" i="7" s="1"/>
  <c r="N201" i="1"/>
  <c r="N202" i="5" s="1"/>
  <c r="H202" i="1"/>
  <c r="F202" i="1"/>
  <c r="B203" i="5"/>
  <c r="D201" i="7" s="1"/>
  <c r="N201" i="7" s="1"/>
  <c r="J202" i="1"/>
  <c r="J203" i="5" s="1"/>
  <c r="H202" i="5"/>
  <c r="F200" i="7" s="1"/>
  <c r="P201" i="1"/>
  <c r="P202" i="5" s="1"/>
  <c r="G203" i="5"/>
  <c r="G201" i="7" s="1"/>
  <c r="O202" i="1"/>
  <c r="O203" i="5" s="1"/>
  <c r="G203" i="1"/>
  <c r="B203" i="1"/>
  <c r="I203" i="1"/>
  <c r="C204" i="5"/>
  <c r="C202" i="7" s="1"/>
  <c r="K203" i="1"/>
  <c r="K204" i="5" s="1"/>
  <c r="K202" i="7" l="1"/>
  <c r="M202" i="7"/>
  <c r="I204" i="5"/>
  <c r="E202" i="7" s="1"/>
  <c r="Q203" i="1"/>
  <c r="Q204" i="5" s="1"/>
  <c r="H203" i="1"/>
  <c r="F203" i="1"/>
  <c r="B204" i="5"/>
  <c r="D202" i="7" s="1"/>
  <c r="N202" i="7" s="1"/>
  <c r="J203" i="1"/>
  <c r="J204" i="5" s="1"/>
  <c r="F203" i="5"/>
  <c r="H201" i="7" s="1"/>
  <c r="N202" i="1"/>
  <c r="N203" i="5" s="1"/>
  <c r="C205" i="1"/>
  <c r="C206" i="3"/>
  <c r="H203" i="5"/>
  <c r="F201" i="7" s="1"/>
  <c r="P202" i="1"/>
  <c r="P203" i="5" s="1"/>
  <c r="G204" i="1"/>
  <c r="I204" i="1"/>
  <c r="B204" i="1"/>
  <c r="C205" i="5"/>
  <c r="C203" i="7" s="1"/>
  <c r="K204" i="1"/>
  <c r="K205" i="5" s="1"/>
  <c r="G204" i="5"/>
  <c r="G202" i="7" s="1"/>
  <c r="O203" i="1"/>
  <c r="O204" i="5" s="1"/>
  <c r="K203" i="7" l="1"/>
  <c r="M203" i="7"/>
  <c r="F204" i="5"/>
  <c r="H202" i="7" s="1"/>
  <c r="N203" i="1"/>
  <c r="N204" i="5" s="1"/>
  <c r="H204" i="5"/>
  <c r="F202" i="7" s="1"/>
  <c r="P203" i="1"/>
  <c r="P204" i="5" s="1"/>
  <c r="I205" i="5"/>
  <c r="E203" i="7" s="1"/>
  <c r="Q204" i="1"/>
  <c r="Q205" i="5" s="1"/>
  <c r="C206" i="1"/>
  <c r="C207" i="3"/>
  <c r="H204" i="1"/>
  <c r="F204" i="1"/>
  <c r="B205" i="5"/>
  <c r="D203" i="7" s="1"/>
  <c r="N203" i="7" s="1"/>
  <c r="J204" i="1"/>
  <c r="J205" i="5" s="1"/>
  <c r="G205" i="5"/>
  <c r="G203" i="7" s="1"/>
  <c r="O204" i="1"/>
  <c r="O205" i="5" s="1"/>
  <c r="G205" i="1"/>
  <c r="I205" i="1"/>
  <c r="B205" i="1"/>
  <c r="C206" i="5"/>
  <c r="C204" i="7" s="1"/>
  <c r="K205" i="1"/>
  <c r="K206" i="5" s="1"/>
  <c r="K204" i="7" l="1"/>
  <c r="M204" i="7"/>
  <c r="G206" i="5"/>
  <c r="G204" i="7" s="1"/>
  <c r="O205" i="1"/>
  <c r="O206" i="5" s="1"/>
  <c r="G206" i="1"/>
  <c r="I206" i="1"/>
  <c r="B206" i="1"/>
  <c r="C207" i="5"/>
  <c r="C205" i="7" s="1"/>
  <c r="K206" i="1"/>
  <c r="K207" i="5" s="1"/>
  <c r="F205" i="5"/>
  <c r="H203" i="7" s="1"/>
  <c r="N204" i="1"/>
  <c r="N205" i="5" s="1"/>
  <c r="I206" i="5"/>
  <c r="E204" i="7" s="1"/>
  <c r="Q205" i="1"/>
  <c r="Q206" i="5" s="1"/>
  <c r="C207" i="1"/>
  <c r="C208" i="3"/>
  <c r="F205" i="1"/>
  <c r="H205" i="1"/>
  <c r="B206" i="5"/>
  <c r="D204" i="7" s="1"/>
  <c r="N204" i="7" s="1"/>
  <c r="J205" i="1"/>
  <c r="J206" i="5" s="1"/>
  <c r="H205" i="5"/>
  <c r="F203" i="7" s="1"/>
  <c r="P204" i="1"/>
  <c r="P205" i="5" s="1"/>
  <c r="K205" i="7" l="1"/>
  <c r="M205" i="7"/>
  <c r="F206" i="5"/>
  <c r="H204" i="7" s="1"/>
  <c r="N205" i="1"/>
  <c r="N206" i="5" s="1"/>
  <c r="G207" i="1"/>
  <c r="B207" i="1"/>
  <c r="I207" i="1"/>
  <c r="C208" i="5"/>
  <c r="C206" i="7" s="1"/>
  <c r="K207" i="1"/>
  <c r="K208" i="5" s="1"/>
  <c r="I207" i="5"/>
  <c r="E205" i="7" s="1"/>
  <c r="Q206" i="1"/>
  <c r="Q207" i="5" s="1"/>
  <c r="G207" i="5"/>
  <c r="G205" i="7" s="1"/>
  <c r="O206" i="1"/>
  <c r="O207" i="5" s="1"/>
  <c r="H206" i="5"/>
  <c r="F204" i="7" s="1"/>
  <c r="P205" i="1"/>
  <c r="P206" i="5" s="1"/>
  <c r="C208" i="1"/>
  <c r="C209" i="3"/>
  <c r="F206" i="1"/>
  <c r="H206" i="1"/>
  <c r="B207" i="5"/>
  <c r="D205" i="7" s="1"/>
  <c r="N205" i="7" s="1"/>
  <c r="J206" i="1"/>
  <c r="J207" i="5" s="1"/>
  <c r="K206" i="7" l="1"/>
  <c r="M206" i="7"/>
  <c r="F207" i="5"/>
  <c r="H205" i="7" s="1"/>
  <c r="N206" i="1"/>
  <c r="N207" i="5" s="1"/>
  <c r="F207" i="1"/>
  <c r="H207" i="1"/>
  <c r="B208" i="5"/>
  <c r="D206" i="7" s="1"/>
  <c r="N206" i="7" s="1"/>
  <c r="J207" i="1"/>
  <c r="J208" i="5" s="1"/>
  <c r="C209" i="1"/>
  <c r="C210" i="3"/>
  <c r="G208" i="5"/>
  <c r="G206" i="7" s="1"/>
  <c r="O207" i="1"/>
  <c r="O208" i="5" s="1"/>
  <c r="G208" i="1"/>
  <c r="I208" i="1"/>
  <c r="B208" i="1"/>
  <c r="C209" i="5"/>
  <c r="C207" i="7" s="1"/>
  <c r="K208" i="1"/>
  <c r="K209" i="5" s="1"/>
  <c r="H207" i="5"/>
  <c r="F205" i="7" s="1"/>
  <c r="P206" i="1"/>
  <c r="P207" i="5" s="1"/>
  <c r="I208" i="5"/>
  <c r="E206" i="7" s="1"/>
  <c r="Q207" i="1"/>
  <c r="Q208" i="5" s="1"/>
  <c r="K207" i="7" l="1"/>
  <c r="M207" i="7"/>
  <c r="I209" i="5"/>
  <c r="E207" i="7" s="1"/>
  <c r="Q208" i="1"/>
  <c r="Q209" i="5" s="1"/>
  <c r="C210" i="1"/>
  <c r="C211" i="3"/>
  <c r="H208" i="5"/>
  <c r="F206" i="7" s="1"/>
  <c r="P207" i="1"/>
  <c r="P208" i="5" s="1"/>
  <c r="G209" i="5"/>
  <c r="G207" i="7" s="1"/>
  <c r="O208" i="1"/>
  <c r="O209" i="5" s="1"/>
  <c r="G209" i="1"/>
  <c r="I209" i="1"/>
  <c r="B209" i="1"/>
  <c r="C210" i="5"/>
  <c r="C208" i="7" s="1"/>
  <c r="K209" i="1"/>
  <c r="K210" i="5" s="1"/>
  <c r="F208" i="5"/>
  <c r="H206" i="7" s="1"/>
  <c r="N207" i="1"/>
  <c r="N208" i="5" s="1"/>
  <c r="H208" i="1"/>
  <c r="F208" i="1"/>
  <c r="B209" i="5"/>
  <c r="D207" i="7" s="1"/>
  <c r="N207" i="7" s="1"/>
  <c r="J208" i="1"/>
  <c r="J209" i="5" s="1"/>
  <c r="K208" i="7" l="1"/>
  <c r="M208" i="7"/>
  <c r="F209" i="1"/>
  <c r="H209" i="1"/>
  <c r="B210" i="5"/>
  <c r="D208" i="7" s="1"/>
  <c r="N208" i="7" s="1"/>
  <c r="J209" i="1"/>
  <c r="J210" i="5" s="1"/>
  <c r="H209" i="5"/>
  <c r="F207" i="7" s="1"/>
  <c r="P208" i="1"/>
  <c r="P209" i="5" s="1"/>
  <c r="C211" i="1"/>
  <c r="C212" i="3"/>
  <c r="G210" i="1"/>
  <c r="I210" i="1"/>
  <c r="B210" i="1"/>
  <c r="C211" i="5"/>
  <c r="C209" i="7" s="1"/>
  <c r="K210" i="1"/>
  <c r="K211" i="5" s="1"/>
  <c r="I210" i="5"/>
  <c r="E208" i="7" s="1"/>
  <c r="Q209" i="1"/>
  <c r="Q210" i="5" s="1"/>
  <c r="F209" i="5"/>
  <c r="H207" i="7" s="1"/>
  <c r="N208" i="1"/>
  <c r="N209" i="5" s="1"/>
  <c r="G210" i="5"/>
  <c r="G208" i="7" s="1"/>
  <c r="O209" i="1"/>
  <c r="O210" i="5" s="1"/>
  <c r="K209" i="7" l="1"/>
  <c r="M209" i="7"/>
  <c r="C212" i="1"/>
  <c r="C213" i="3"/>
  <c r="F210" i="1"/>
  <c r="H210" i="1"/>
  <c r="B211" i="5"/>
  <c r="D209" i="7" s="1"/>
  <c r="N209" i="7" s="1"/>
  <c r="J210" i="1"/>
  <c r="J211" i="5" s="1"/>
  <c r="G211" i="1"/>
  <c r="B211" i="1"/>
  <c r="I211" i="1"/>
  <c r="C212" i="5"/>
  <c r="C210" i="7" s="1"/>
  <c r="K211" i="1"/>
  <c r="K212" i="5" s="1"/>
  <c r="I211" i="5"/>
  <c r="E209" i="7" s="1"/>
  <c r="Q210" i="1"/>
  <c r="Q211" i="5" s="1"/>
  <c r="H210" i="5"/>
  <c r="F208" i="7" s="1"/>
  <c r="P209" i="1"/>
  <c r="P210" i="5" s="1"/>
  <c r="G211" i="5"/>
  <c r="G209" i="7" s="1"/>
  <c r="O210" i="1"/>
  <c r="O211" i="5" s="1"/>
  <c r="F210" i="5"/>
  <c r="H208" i="7" s="1"/>
  <c r="N209" i="1"/>
  <c r="N210" i="5" s="1"/>
  <c r="K210" i="7" l="1"/>
  <c r="M210" i="7"/>
  <c r="F211" i="1"/>
  <c r="H211" i="1"/>
  <c r="B212" i="5"/>
  <c r="D210" i="7" s="1"/>
  <c r="N210" i="7" s="1"/>
  <c r="J211" i="1"/>
  <c r="J212" i="5" s="1"/>
  <c r="H211" i="5"/>
  <c r="F209" i="7" s="1"/>
  <c r="P210" i="1"/>
  <c r="P211" i="5" s="1"/>
  <c r="G212" i="5"/>
  <c r="G210" i="7" s="1"/>
  <c r="O211" i="1"/>
  <c r="O212" i="5" s="1"/>
  <c r="F211" i="5"/>
  <c r="H209" i="7" s="1"/>
  <c r="N210" i="1"/>
  <c r="N211" i="5" s="1"/>
  <c r="C213" i="1"/>
  <c r="C214" i="3"/>
  <c r="I212" i="5"/>
  <c r="E210" i="7" s="1"/>
  <c r="Q211" i="1"/>
  <c r="Q212" i="5" s="1"/>
  <c r="G212" i="1"/>
  <c r="I212" i="1"/>
  <c r="B212" i="1"/>
  <c r="C213" i="5"/>
  <c r="C211" i="7" s="1"/>
  <c r="K212" i="1"/>
  <c r="K213" i="5" s="1"/>
  <c r="K211" i="7" l="1"/>
  <c r="M211" i="7"/>
  <c r="I213" i="5"/>
  <c r="E211" i="7" s="1"/>
  <c r="Q212" i="1"/>
  <c r="Q213" i="5" s="1"/>
  <c r="C214" i="1"/>
  <c r="C215" i="3"/>
  <c r="G213" i="1"/>
  <c r="I213" i="1"/>
  <c r="B213" i="1"/>
  <c r="C214" i="5"/>
  <c r="C212" i="7" s="1"/>
  <c r="K213" i="1"/>
  <c r="K214" i="5" s="1"/>
  <c r="H212" i="5"/>
  <c r="F210" i="7" s="1"/>
  <c r="P211" i="1"/>
  <c r="P212" i="5" s="1"/>
  <c r="G213" i="5"/>
  <c r="G211" i="7" s="1"/>
  <c r="O212" i="1"/>
  <c r="O213" i="5" s="1"/>
  <c r="H212" i="1"/>
  <c r="F212" i="1"/>
  <c r="B213" i="5"/>
  <c r="D211" i="7" s="1"/>
  <c r="N211" i="7" s="1"/>
  <c r="J212" i="1"/>
  <c r="J213" i="5" s="1"/>
  <c r="F212" i="5"/>
  <c r="H210" i="7" s="1"/>
  <c r="N211" i="1"/>
  <c r="N212" i="5" s="1"/>
  <c r="K212" i="7" l="1"/>
  <c r="M212" i="7"/>
  <c r="C215" i="1"/>
  <c r="C216" i="3"/>
  <c r="F213" i="5"/>
  <c r="H211" i="7" s="1"/>
  <c r="N212" i="1"/>
  <c r="N213" i="5" s="1"/>
  <c r="F213" i="1"/>
  <c r="H213" i="1"/>
  <c r="B214" i="5"/>
  <c r="D212" i="7" s="1"/>
  <c r="N212" i="7" s="1"/>
  <c r="J213" i="1"/>
  <c r="J214" i="5" s="1"/>
  <c r="G214" i="1"/>
  <c r="I214" i="1"/>
  <c r="B214" i="1"/>
  <c r="C215" i="5"/>
  <c r="C213" i="7" s="1"/>
  <c r="K214" i="1"/>
  <c r="K215" i="5" s="1"/>
  <c r="I214" i="5"/>
  <c r="E212" i="7" s="1"/>
  <c r="Q213" i="1"/>
  <c r="Q214" i="5" s="1"/>
  <c r="H213" i="5"/>
  <c r="F211" i="7" s="1"/>
  <c r="P212" i="1"/>
  <c r="P213" i="5" s="1"/>
  <c r="G214" i="5"/>
  <c r="G212" i="7" s="1"/>
  <c r="O213" i="1"/>
  <c r="O214" i="5" s="1"/>
  <c r="K213" i="7" l="1"/>
  <c r="M213" i="7"/>
  <c r="I215" i="5"/>
  <c r="E213" i="7" s="1"/>
  <c r="Q214" i="1"/>
  <c r="Q215" i="5" s="1"/>
  <c r="H214" i="5"/>
  <c r="F212" i="7" s="1"/>
  <c r="P213" i="1"/>
  <c r="P214" i="5" s="1"/>
  <c r="C216" i="1"/>
  <c r="C217" i="3"/>
  <c r="F214" i="1"/>
  <c r="H214" i="1"/>
  <c r="B215" i="5"/>
  <c r="D213" i="7" s="1"/>
  <c r="N213" i="7" s="1"/>
  <c r="J214" i="1"/>
  <c r="J215" i="5" s="1"/>
  <c r="G215" i="5"/>
  <c r="G213" i="7" s="1"/>
  <c r="O214" i="1"/>
  <c r="O215" i="5" s="1"/>
  <c r="F214" i="5"/>
  <c r="H212" i="7" s="1"/>
  <c r="N213" i="1"/>
  <c r="N214" i="5" s="1"/>
  <c r="G215" i="1"/>
  <c r="B215" i="1"/>
  <c r="I215" i="1"/>
  <c r="C216" i="5"/>
  <c r="C214" i="7" s="1"/>
  <c r="K215" i="1"/>
  <c r="K216" i="5" s="1"/>
  <c r="K214" i="7" l="1"/>
  <c r="M214" i="7"/>
  <c r="G216" i="5"/>
  <c r="G214" i="7" s="1"/>
  <c r="O215" i="1"/>
  <c r="O216" i="5" s="1"/>
  <c r="F215" i="1"/>
  <c r="H215" i="1"/>
  <c r="B216" i="5"/>
  <c r="D214" i="7" s="1"/>
  <c r="N214" i="7" s="1"/>
  <c r="J215" i="1"/>
  <c r="J216" i="5" s="1"/>
  <c r="H215" i="5"/>
  <c r="F213" i="7" s="1"/>
  <c r="P214" i="1"/>
  <c r="P215" i="5" s="1"/>
  <c r="C217" i="1"/>
  <c r="C218" i="3"/>
  <c r="F215" i="5"/>
  <c r="H213" i="7" s="1"/>
  <c r="N214" i="1"/>
  <c r="N215" i="5" s="1"/>
  <c r="I216" i="5"/>
  <c r="E214" i="7" s="1"/>
  <c r="Q215" i="1"/>
  <c r="Q216" i="5" s="1"/>
  <c r="G216" i="1"/>
  <c r="I216" i="1"/>
  <c r="B216" i="1"/>
  <c r="C217" i="5"/>
  <c r="C215" i="7" s="1"/>
  <c r="K216" i="1"/>
  <c r="K217" i="5" s="1"/>
  <c r="K215" i="7" l="1"/>
  <c r="M215" i="7"/>
  <c r="I217" i="5"/>
  <c r="E215" i="7" s="1"/>
  <c r="Q216" i="1"/>
  <c r="Q217" i="5" s="1"/>
  <c r="H216" i="5"/>
  <c r="F214" i="7" s="1"/>
  <c r="P215" i="1"/>
  <c r="P216" i="5" s="1"/>
  <c r="F216" i="5"/>
  <c r="H214" i="7" s="1"/>
  <c r="N215" i="1"/>
  <c r="N216" i="5" s="1"/>
  <c r="G217" i="5"/>
  <c r="G215" i="7" s="1"/>
  <c r="O216" i="1"/>
  <c r="O217" i="5" s="1"/>
  <c r="C218" i="1"/>
  <c r="C219" i="3"/>
  <c r="H216" i="1"/>
  <c r="F216" i="1"/>
  <c r="B217" i="5"/>
  <c r="D215" i="7" s="1"/>
  <c r="N215" i="7" s="1"/>
  <c r="J216" i="1"/>
  <c r="J217" i="5" s="1"/>
  <c r="G217" i="1"/>
  <c r="I217" i="1"/>
  <c r="B217" i="1"/>
  <c r="C218" i="5"/>
  <c r="C216" i="7" s="1"/>
  <c r="K217" i="1"/>
  <c r="K218" i="5" s="1"/>
  <c r="K216" i="7" l="1"/>
  <c r="M216" i="7"/>
  <c r="H217" i="5"/>
  <c r="F215" i="7" s="1"/>
  <c r="P216" i="1"/>
  <c r="P217" i="5" s="1"/>
  <c r="I218" i="5"/>
  <c r="E216" i="7" s="1"/>
  <c r="Q217" i="1"/>
  <c r="Q218" i="5" s="1"/>
  <c r="F217" i="5"/>
  <c r="H215" i="7" s="1"/>
  <c r="N216" i="1"/>
  <c r="N217" i="5" s="1"/>
  <c r="G218" i="5"/>
  <c r="G216" i="7" s="1"/>
  <c r="O217" i="1"/>
  <c r="O218" i="5" s="1"/>
  <c r="C219" i="1"/>
  <c r="C220" i="3"/>
  <c r="F217" i="1"/>
  <c r="H217" i="1"/>
  <c r="B218" i="5"/>
  <c r="D216" i="7" s="1"/>
  <c r="N216" i="7" s="1"/>
  <c r="J217" i="1"/>
  <c r="J218" i="5" s="1"/>
  <c r="G218" i="1"/>
  <c r="I218" i="1"/>
  <c r="B218" i="1"/>
  <c r="C219" i="5"/>
  <c r="C217" i="7" s="1"/>
  <c r="K218" i="1"/>
  <c r="K219" i="5" s="1"/>
  <c r="K217" i="7" l="1"/>
  <c r="M217" i="7"/>
  <c r="I219" i="5"/>
  <c r="E217" i="7" s="1"/>
  <c r="Q218" i="1"/>
  <c r="Q219" i="5" s="1"/>
  <c r="H218" i="5"/>
  <c r="F216" i="7" s="1"/>
  <c r="P217" i="1"/>
  <c r="P218" i="5" s="1"/>
  <c r="F218" i="5"/>
  <c r="H216" i="7" s="1"/>
  <c r="N217" i="1"/>
  <c r="N218" i="5" s="1"/>
  <c r="G219" i="5"/>
  <c r="G217" i="7" s="1"/>
  <c r="O218" i="1"/>
  <c r="O219" i="5" s="1"/>
  <c r="C220" i="1"/>
  <c r="C221" i="3"/>
  <c r="F218" i="1"/>
  <c r="H218" i="1"/>
  <c r="B219" i="5"/>
  <c r="D217" i="7" s="1"/>
  <c r="N217" i="7" s="1"/>
  <c r="J218" i="1"/>
  <c r="J219" i="5" s="1"/>
  <c r="G219" i="1"/>
  <c r="B219" i="1"/>
  <c r="I219" i="1"/>
  <c r="C220" i="5"/>
  <c r="C218" i="7" s="1"/>
  <c r="K219" i="1"/>
  <c r="K220" i="5" s="1"/>
  <c r="K218" i="7" l="1"/>
  <c r="M218" i="7"/>
  <c r="G220" i="5"/>
  <c r="G218" i="7" s="1"/>
  <c r="O219" i="1"/>
  <c r="O220" i="5" s="1"/>
  <c r="F219" i="1"/>
  <c r="H219" i="1"/>
  <c r="B220" i="5"/>
  <c r="D218" i="7" s="1"/>
  <c r="N218" i="7" s="1"/>
  <c r="J219" i="1"/>
  <c r="J220" i="5" s="1"/>
  <c r="H219" i="5"/>
  <c r="F217" i="7" s="1"/>
  <c r="P218" i="1"/>
  <c r="P219" i="5" s="1"/>
  <c r="F219" i="5"/>
  <c r="H217" i="7" s="1"/>
  <c r="N218" i="1"/>
  <c r="N219" i="5" s="1"/>
  <c r="C221" i="1"/>
  <c r="C222" i="3"/>
  <c r="I220" i="5"/>
  <c r="E218" i="7" s="1"/>
  <c r="Q219" i="1"/>
  <c r="Q220" i="5" s="1"/>
  <c r="G220" i="1"/>
  <c r="I220" i="1"/>
  <c r="B220" i="1"/>
  <c r="C221" i="5"/>
  <c r="C219" i="7" s="1"/>
  <c r="K220" i="1"/>
  <c r="K221" i="5" s="1"/>
  <c r="K219" i="7" l="1"/>
  <c r="M219" i="7"/>
  <c r="I221" i="5"/>
  <c r="E219" i="7" s="1"/>
  <c r="Q220" i="1"/>
  <c r="Q221" i="5" s="1"/>
  <c r="C222" i="1"/>
  <c r="B222" i="1" s="1"/>
  <c r="C223" i="3"/>
  <c r="H220" i="5"/>
  <c r="F218" i="7" s="1"/>
  <c r="P219" i="1"/>
  <c r="P220" i="5" s="1"/>
  <c r="G221" i="5"/>
  <c r="G219" i="7" s="1"/>
  <c r="O220" i="1"/>
  <c r="O221" i="5" s="1"/>
  <c r="G221" i="1"/>
  <c r="I221" i="1"/>
  <c r="B221" i="1"/>
  <c r="C222" i="5"/>
  <c r="C220" i="7" s="1"/>
  <c r="K221" i="1"/>
  <c r="K222" i="5" s="1"/>
  <c r="F220" i="5"/>
  <c r="H218" i="7" s="1"/>
  <c r="N219" i="1"/>
  <c r="N220" i="5" s="1"/>
  <c r="H220" i="1"/>
  <c r="F220" i="1"/>
  <c r="B221" i="5"/>
  <c r="D219" i="7" s="1"/>
  <c r="N219" i="7" s="1"/>
  <c r="J220" i="1"/>
  <c r="J221" i="5" s="1"/>
  <c r="K220" i="7" l="1"/>
  <c r="M220" i="7"/>
  <c r="F221" i="1"/>
  <c r="H221" i="1"/>
  <c r="B222" i="5"/>
  <c r="D220" i="7" s="1"/>
  <c r="N220" i="7" s="1"/>
  <c r="J221" i="1"/>
  <c r="J222" i="5" s="1"/>
  <c r="H221" i="5"/>
  <c r="F219" i="7" s="1"/>
  <c r="P220" i="1"/>
  <c r="P221" i="5" s="1"/>
  <c r="C223" i="1"/>
  <c r="C224" i="3"/>
  <c r="G222" i="1"/>
  <c r="I222" i="1"/>
  <c r="C223" i="5"/>
  <c r="C221" i="7" s="1"/>
  <c r="K222" i="1"/>
  <c r="K223" i="5" s="1"/>
  <c r="I222" i="5"/>
  <c r="E220" i="7" s="1"/>
  <c r="Q221" i="1"/>
  <c r="Q222" i="5" s="1"/>
  <c r="F221" i="5"/>
  <c r="H219" i="7" s="1"/>
  <c r="N220" i="1"/>
  <c r="N221" i="5" s="1"/>
  <c r="G222" i="5"/>
  <c r="G220" i="7" s="1"/>
  <c r="O221" i="1"/>
  <c r="O222" i="5" s="1"/>
  <c r="K221" i="7" l="1"/>
  <c r="M221" i="7"/>
  <c r="F222" i="1"/>
  <c r="H222" i="1"/>
  <c r="B223" i="5"/>
  <c r="D221" i="7" s="1"/>
  <c r="N221" i="7" s="1"/>
  <c r="J222" i="1"/>
  <c r="J223" i="5" s="1"/>
  <c r="C224" i="1"/>
  <c r="C225" i="3"/>
  <c r="G223" i="1"/>
  <c r="B223" i="1"/>
  <c r="I223" i="1"/>
  <c r="C224" i="5"/>
  <c r="C222" i="7" s="1"/>
  <c r="K223" i="1"/>
  <c r="K224" i="5" s="1"/>
  <c r="I223" i="5"/>
  <c r="E221" i="7" s="1"/>
  <c r="Q222" i="1"/>
  <c r="Q223" i="5" s="1"/>
  <c r="H222" i="5"/>
  <c r="F220" i="7" s="1"/>
  <c r="P221" i="1"/>
  <c r="P222" i="5" s="1"/>
  <c r="G223" i="5"/>
  <c r="G221" i="7" s="1"/>
  <c r="O222" i="1"/>
  <c r="O223" i="5" s="1"/>
  <c r="F222" i="5"/>
  <c r="H220" i="7" s="1"/>
  <c r="N221" i="1"/>
  <c r="N222" i="5" s="1"/>
  <c r="K222" i="7" l="1"/>
  <c r="M222" i="7"/>
  <c r="F223" i="1"/>
  <c r="H223" i="1"/>
  <c r="B224" i="5"/>
  <c r="D222" i="7" s="1"/>
  <c r="N222" i="7" s="1"/>
  <c r="J223" i="1"/>
  <c r="J224" i="5" s="1"/>
  <c r="G224" i="5"/>
  <c r="G222" i="7" s="1"/>
  <c r="O223" i="1"/>
  <c r="O224" i="5" s="1"/>
  <c r="C225" i="1"/>
  <c r="C226" i="3"/>
  <c r="H223" i="5"/>
  <c r="F221" i="7" s="1"/>
  <c r="P222" i="1"/>
  <c r="P223" i="5" s="1"/>
  <c r="I224" i="5"/>
  <c r="E222" i="7" s="1"/>
  <c r="Q223" i="1"/>
  <c r="Q224" i="5" s="1"/>
  <c r="G224" i="1"/>
  <c r="I224" i="1"/>
  <c r="B224" i="1"/>
  <c r="C225" i="5"/>
  <c r="C223" i="7" s="1"/>
  <c r="K224" i="1"/>
  <c r="K225" i="5" s="1"/>
  <c r="F223" i="5"/>
  <c r="H221" i="7" s="1"/>
  <c r="N222" i="1"/>
  <c r="N223" i="5" s="1"/>
  <c r="K223" i="7" l="1"/>
  <c r="M223" i="7"/>
  <c r="I225" i="5"/>
  <c r="E223" i="7" s="1"/>
  <c r="Q224" i="1"/>
  <c r="Q225" i="5" s="1"/>
  <c r="H224" i="5"/>
  <c r="F222" i="7" s="1"/>
  <c r="P223" i="1"/>
  <c r="P224" i="5" s="1"/>
  <c r="G225" i="5"/>
  <c r="G223" i="7" s="1"/>
  <c r="O224" i="1"/>
  <c r="O225" i="5" s="1"/>
  <c r="C226" i="1"/>
  <c r="C227" i="3"/>
  <c r="H224" i="1"/>
  <c r="F224" i="1"/>
  <c r="B225" i="5"/>
  <c r="D223" i="7" s="1"/>
  <c r="N223" i="7" s="1"/>
  <c r="J224" i="1"/>
  <c r="J225" i="5" s="1"/>
  <c r="G225" i="1"/>
  <c r="I225" i="1"/>
  <c r="B225" i="1"/>
  <c r="C226" i="5"/>
  <c r="C224" i="7" s="1"/>
  <c r="K225" i="1"/>
  <c r="K226" i="5" s="1"/>
  <c r="F224" i="5"/>
  <c r="H222" i="7" s="1"/>
  <c r="N223" i="1"/>
  <c r="N224" i="5" s="1"/>
  <c r="K224" i="7" l="1"/>
  <c r="M224" i="7"/>
  <c r="I226" i="5"/>
  <c r="E224" i="7" s="1"/>
  <c r="Q225" i="1"/>
  <c r="Q226" i="5" s="1"/>
  <c r="H225" i="5"/>
  <c r="F223" i="7" s="1"/>
  <c r="P224" i="1"/>
  <c r="P225" i="5" s="1"/>
  <c r="C227" i="1"/>
  <c r="C228" i="3"/>
  <c r="F225" i="1"/>
  <c r="H225" i="1"/>
  <c r="B226" i="5"/>
  <c r="D224" i="7" s="1"/>
  <c r="N224" i="7" s="1"/>
  <c r="J225" i="1"/>
  <c r="J226" i="5" s="1"/>
  <c r="G226" i="1"/>
  <c r="I226" i="1"/>
  <c r="B226" i="1"/>
  <c r="C227" i="5"/>
  <c r="C225" i="7" s="1"/>
  <c r="K226" i="1"/>
  <c r="K227" i="5" s="1"/>
  <c r="F225" i="5"/>
  <c r="H223" i="7" s="1"/>
  <c r="N224" i="1"/>
  <c r="N225" i="5" s="1"/>
  <c r="G226" i="5"/>
  <c r="G224" i="7" s="1"/>
  <c r="O225" i="1"/>
  <c r="O226" i="5" s="1"/>
  <c r="K225" i="7" l="1"/>
  <c r="M225" i="7"/>
  <c r="I227" i="5"/>
  <c r="E225" i="7" s="1"/>
  <c r="Q226" i="1"/>
  <c r="Q227" i="5" s="1"/>
  <c r="H226" i="5"/>
  <c r="F224" i="7" s="1"/>
  <c r="P225" i="1"/>
  <c r="P226" i="5" s="1"/>
  <c r="G227" i="5"/>
  <c r="G225" i="7" s="1"/>
  <c r="O226" i="1"/>
  <c r="O227" i="5" s="1"/>
  <c r="F226" i="5"/>
  <c r="H224" i="7" s="1"/>
  <c r="N225" i="1"/>
  <c r="N226" i="5" s="1"/>
  <c r="C228" i="1"/>
  <c r="C229" i="3"/>
  <c r="F226" i="1"/>
  <c r="H226" i="1"/>
  <c r="B227" i="5"/>
  <c r="D225" i="7" s="1"/>
  <c r="N225" i="7" s="1"/>
  <c r="J226" i="1"/>
  <c r="J227" i="5" s="1"/>
  <c r="G227" i="1"/>
  <c r="B227" i="1"/>
  <c r="I227" i="1"/>
  <c r="C228" i="5"/>
  <c r="C226" i="7" s="1"/>
  <c r="K227" i="1"/>
  <c r="K228" i="5" s="1"/>
  <c r="K226" i="7" l="1"/>
  <c r="M226" i="7"/>
  <c r="C229" i="1"/>
  <c r="C230" i="3"/>
  <c r="G228" i="1"/>
  <c r="I228" i="1"/>
  <c r="B228" i="1"/>
  <c r="C229" i="5"/>
  <c r="C227" i="7" s="1"/>
  <c r="K228" i="1"/>
  <c r="K229" i="5" s="1"/>
  <c r="F227" i="1"/>
  <c r="H227" i="1"/>
  <c r="B228" i="5"/>
  <c r="D226" i="7" s="1"/>
  <c r="N226" i="7" s="1"/>
  <c r="J227" i="1"/>
  <c r="J228" i="5" s="1"/>
  <c r="H227" i="5"/>
  <c r="F225" i="7" s="1"/>
  <c r="P226" i="1"/>
  <c r="P227" i="5" s="1"/>
  <c r="G228" i="5"/>
  <c r="G226" i="7" s="1"/>
  <c r="O227" i="1"/>
  <c r="O228" i="5" s="1"/>
  <c r="F227" i="5"/>
  <c r="H225" i="7" s="1"/>
  <c r="N226" i="1"/>
  <c r="N227" i="5" s="1"/>
  <c r="I228" i="5"/>
  <c r="E226" i="7" s="1"/>
  <c r="Q227" i="1"/>
  <c r="Q228" i="5" s="1"/>
  <c r="K227" i="7" l="1"/>
  <c r="M227" i="7"/>
  <c r="F228" i="5"/>
  <c r="H226" i="7" s="1"/>
  <c r="N227" i="1"/>
  <c r="N228" i="5" s="1"/>
  <c r="I229" i="5"/>
  <c r="E227" i="7" s="1"/>
  <c r="Q228" i="1"/>
  <c r="Q229" i="5" s="1"/>
  <c r="G229" i="5"/>
  <c r="G227" i="7" s="1"/>
  <c r="O228" i="1"/>
  <c r="O229" i="5" s="1"/>
  <c r="C230" i="1"/>
  <c r="C231" i="3"/>
  <c r="H228" i="5"/>
  <c r="F226" i="7" s="1"/>
  <c r="P227" i="1"/>
  <c r="P228" i="5" s="1"/>
  <c r="H228" i="1"/>
  <c r="F228" i="1"/>
  <c r="B229" i="5"/>
  <c r="D227" i="7" s="1"/>
  <c r="N227" i="7" s="1"/>
  <c r="J228" i="1"/>
  <c r="J229" i="5" s="1"/>
  <c r="G229" i="1"/>
  <c r="I229" i="1"/>
  <c r="B229" i="1"/>
  <c r="C230" i="5"/>
  <c r="C228" i="7" s="1"/>
  <c r="K229" i="1"/>
  <c r="K230" i="5" s="1"/>
  <c r="K228" i="7" l="1"/>
  <c r="M228" i="7"/>
  <c r="F229" i="1"/>
  <c r="H229" i="1"/>
  <c r="B230" i="5"/>
  <c r="D228" i="7" s="1"/>
  <c r="N228" i="7" s="1"/>
  <c r="J229" i="1"/>
  <c r="J230" i="5" s="1"/>
  <c r="I230" i="5"/>
  <c r="E228" i="7" s="1"/>
  <c r="Q229" i="1"/>
  <c r="Q230" i="5" s="1"/>
  <c r="F229" i="5"/>
  <c r="H227" i="7" s="1"/>
  <c r="N228" i="1"/>
  <c r="N229" i="5" s="1"/>
  <c r="C231" i="1"/>
  <c r="C232" i="3"/>
  <c r="G230" i="5"/>
  <c r="G228" i="7" s="1"/>
  <c r="O229" i="1"/>
  <c r="O230" i="5" s="1"/>
  <c r="G230" i="1"/>
  <c r="I230" i="1"/>
  <c r="B230" i="1"/>
  <c r="C231" i="5"/>
  <c r="C229" i="7" s="1"/>
  <c r="K230" i="1"/>
  <c r="K231" i="5" s="1"/>
  <c r="H229" i="5"/>
  <c r="F227" i="7" s="1"/>
  <c r="P228" i="1"/>
  <c r="P229" i="5" s="1"/>
  <c r="K229" i="7" l="1"/>
  <c r="M229" i="7"/>
  <c r="C232" i="1"/>
  <c r="C233" i="3"/>
  <c r="H230" i="5"/>
  <c r="F228" i="7" s="1"/>
  <c r="P229" i="1"/>
  <c r="P230" i="5" s="1"/>
  <c r="F230" i="1"/>
  <c r="H230" i="1"/>
  <c r="B231" i="5"/>
  <c r="D229" i="7" s="1"/>
  <c r="N229" i="7" s="1"/>
  <c r="J230" i="1"/>
  <c r="J231" i="5" s="1"/>
  <c r="I231" i="5"/>
  <c r="E229" i="7" s="1"/>
  <c r="Q230" i="1"/>
  <c r="Q231" i="5" s="1"/>
  <c r="G231" i="5"/>
  <c r="G229" i="7" s="1"/>
  <c r="O230" i="1"/>
  <c r="O231" i="5" s="1"/>
  <c r="G231" i="1"/>
  <c r="B231" i="1"/>
  <c r="I231" i="1"/>
  <c r="C232" i="5"/>
  <c r="C230" i="7" s="1"/>
  <c r="K231" i="1"/>
  <c r="K232" i="5" s="1"/>
  <c r="F230" i="5"/>
  <c r="H228" i="7" s="1"/>
  <c r="N229" i="1"/>
  <c r="N230" i="5" s="1"/>
  <c r="K230" i="7" l="1"/>
  <c r="M230" i="7"/>
  <c r="H231" i="5"/>
  <c r="F229" i="7" s="1"/>
  <c r="P230" i="1"/>
  <c r="P231" i="5" s="1"/>
  <c r="C233" i="1"/>
  <c r="C234" i="3"/>
  <c r="I232" i="5"/>
  <c r="E230" i="7" s="1"/>
  <c r="Q231" i="1"/>
  <c r="Q232" i="5" s="1"/>
  <c r="F231" i="1"/>
  <c r="H231" i="1"/>
  <c r="B232" i="5"/>
  <c r="D230" i="7" s="1"/>
  <c r="N230" i="7" s="1"/>
  <c r="J231" i="1"/>
  <c r="J232" i="5" s="1"/>
  <c r="G232" i="5"/>
  <c r="G230" i="7" s="1"/>
  <c r="O231" i="1"/>
  <c r="O232" i="5" s="1"/>
  <c r="F231" i="5"/>
  <c r="H229" i="7" s="1"/>
  <c r="N230" i="1"/>
  <c r="N231" i="5" s="1"/>
  <c r="G232" i="1"/>
  <c r="I232" i="1"/>
  <c r="B232" i="1"/>
  <c r="C233" i="5"/>
  <c r="C231" i="7" s="1"/>
  <c r="K232" i="1"/>
  <c r="K233" i="5" s="1"/>
  <c r="K231" i="7" l="1"/>
  <c r="M231" i="7"/>
  <c r="G233" i="5"/>
  <c r="G231" i="7" s="1"/>
  <c r="O232" i="1"/>
  <c r="O233" i="5" s="1"/>
  <c r="I233" i="5"/>
  <c r="E231" i="7" s="1"/>
  <c r="Q232" i="1"/>
  <c r="Q233" i="5" s="1"/>
  <c r="H232" i="5"/>
  <c r="F230" i="7" s="1"/>
  <c r="P231" i="1"/>
  <c r="P232" i="5" s="1"/>
  <c r="C234" i="1"/>
  <c r="C235" i="3"/>
  <c r="F232" i="5"/>
  <c r="H230" i="7" s="1"/>
  <c r="N231" i="1"/>
  <c r="N232" i="5" s="1"/>
  <c r="G233" i="1"/>
  <c r="I233" i="1"/>
  <c r="B233" i="1"/>
  <c r="C234" i="5"/>
  <c r="C232" i="7" s="1"/>
  <c r="K233" i="1"/>
  <c r="K234" i="5" s="1"/>
  <c r="H232" i="1"/>
  <c r="F232" i="1"/>
  <c r="B233" i="5"/>
  <c r="D231" i="7" s="1"/>
  <c r="N231" i="7" s="1"/>
  <c r="J232" i="1"/>
  <c r="J233" i="5" s="1"/>
  <c r="K232" i="7" l="1"/>
  <c r="M232" i="7"/>
  <c r="H233" i="5"/>
  <c r="F231" i="7" s="1"/>
  <c r="P232" i="1"/>
  <c r="P233" i="5" s="1"/>
  <c r="I234" i="5"/>
  <c r="E232" i="7" s="1"/>
  <c r="Q233" i="1"/>
  <c r="Q234" i="5" s="1"/>
  <c r="C235" i="1"/>
  <c r="C236" i="3"/>
  <c r="G234" i="1"/>
  <c r="I234" i="1"/>
  <c r="B234" i="1"/>
  <c r="C235" i="5"/>
  <c r="C233" i="7" s="1"/>
  <c r="K234" i="1"/>
  <c r="K235" i="5" s="1"/>
  <c r="G234" i="5"/>
  <c r="G232" i="7" s="1"/>
  <c r="O233" i="1"/>
  <c r="O234" i="5" s="1"/>
  <c r="F233" i="5"/>
  <c r="H231" i="7" s="1"/>
  <c r="N232" i="1"/>
  <c r="N233" i="5" s="1"/>
  <c r="F233" i="1"/>
  <c r="H233" i="1"/>
  <c r="B234" i="5"/>
  <c r="D232" i="7" s="1"/>
  <c r="N232" i="7" s="1"/>
  <c r="J233" i="1"/>
  <c r="J234" i="5" s="1"/>
  <c r="K233" i="7" l="1"/>
  <c r="M233" i="7"/>
  <c r="F234" i="5"/>
  <c r="H232" i="7" s="1"/>
  <c r="N233" i="1"/>
  <c r="N234" i="5" s="1"/>
  <c r="I235" i="5"/>
  <c r="E233" i="7" s="1"/>
  <c r="Q234" i="1"/>
  <c r="Q235" i="5" s="1"/>
  <c r="C236" i="1"/>
  <c r="C237" i="3"/>
  <c r="G235" i="5"/>
  <c r="G233" i="7" s="1"/>
  <c r="O234" i="1"/>
  <c r="O235" i="5" s="1"/>
  <c r="H234" i="5"/>
  <c r="F232" i="7" s="1"/>
  <c r="P233" i="1"/>
  <c r="P234" i="5" s="1"/>
  <c r="F234" i="1"/>
  <c r="H234" i="1"/>
  <c r="B235" i="5"/>
  <c r="D233" i="7" s="1"/>
  <c r="N233" i="7" s="1"/>
  <c r="J234" i="1"/>
  <c r="J235" i="5" s="1"/>
  <c r="B235" i="1"/>
  <c r="G235" i="1"/>
  <c r="I235" i="1"/>
  <c r="C236" i="5"/>
  <c r="C234" i="7" s="1"/>
  <c r="K235" i="1"/>
  <c r="K236" i="5" s="1"/>
  <c r="K234" i="7" l="1"/>
  <c r="M234" i="7"/>
  <c r="G236" i="5"/>
  <c r="G234" i="7" s="1"/>
  <c r="O235" i="1"/>
  <c r="O236" i="5" s="1"/>
  <c r="H235" i="5"/>
  <c r="F233" i="7" s="1"/>
  <c r="P234" i="1"/>
  <c r="P235" i="5" s="1"/>
  <c r="F235" i="1"/>
  <c r="H235" i="1"/>
  <c r="B236" i="5"/>
  <c r="D234" i="7" s="1"/>
  <c r="N234" i="7" s="1"/>
  <c r="J235" i="1"/>
  <c r="J236" i="5" s="1"/>
  <c r="C237" i="1"/>
  <c r="C238" i="3"/>
  <c r="F235" i="5"/>
  <c r="H233" i="7" s="1"/>
  <c r="N234" i="1"/>
  <c r="N235" i="5" s="1"/>
  <c r="I236" i="5"/>
  <c r="E234" i="7" s="1"/>
  <c r="Q235" i="1"/>
  <c r="Q236" i="5" s="1"/>
  <c r="G236" i="1"/>
  <c r="B236" i="1"/>
  <c r="I236" i="1"/>
  <c r="C237" i="5"/>
  <c r="C235" i="7" s="1"/>
  <c r="K236" i="1"/>
  <c r="K237" i="5" s="1"/>
  <c r="K235" i="7" l="1"/>
  <c r="M235" i="7"/>
  <c r="F236" i="1"/>
  <c r="H236" i="1"/>
  <c r="B237" i="5"/>
  <c r="D235" i="7" s="1"/>
  <c r="N235" i="7" s="1"/>
  <c r="J236" i="1"/>
  <c r="J237" i="5" s="1"/>
  <c r="G237" i="5"/>
  <c r="G235" i="7" s="1"/>
  <c r="O236" i="1"/>
  <c r="O237" i="5" s="1"/>
  <c r="C238" i="1"/>
  <c r="C239" i="3"/>
  <c r="H236" i="5"/>
  <c r="F234" i="7" s="1"/>
  <c r="P235" i="1"/>
  <c r="P236" i="5" s="1"/>
  <c r="I237" i="5"/>
  <c r="E235" i="7" s="1"/>
  <c r="Q236" i="1"/>
  <c r="Q237" i="5" s="1"/>
  <c r="G237" i="1"/>
  <c r="B237" i="1"/>
  <c r="I237" i="1"/>
  <c r="C238" i="5"/>
  <c r="C236" i="7" s="1"/>
  <c r="K237" i="1"/>
  <c r="K238" i="5" s="1"/>
  <c r="F236" i="5"/>
  <c r="H234" i="7" s="1"/>
  <c r="N235" i="1"/>
  <c r="N236" i="5" s="1"/>
  <c r="K236" i="7" l="1"/>
  <c r="M236" i="7"/>
  <c r="C239" i="1"/>
  <c r="C240" i="3"/>
  <c r="G238" i="1"/>
  <c r="I238" i="1"/>
  <c r="B238" i="1"/>
  <c r="C239" i="5"/>
  <c r="C237" i="7" s="1"/>
  <c r="K238" i="1"/>
  <c r="K239" i="5" s="1"/>
  <c r="F237" i="1"/>
  <c r="H237" i="1"/>
  <c r="B238" i="5"/>
  <c r="D236" i="7" s="1"/>
  <c r="N236" i="7" s="1"/>
  <c r="J237" i="1"/>
  <c r="J238" i="5" s="1"/>
  <c r="H237" i="5"/>
  <c r="F235" i="7" s="1"/>
  <c r="P236" i="1"/>
  <c r="P237" i="5" s="1"/>
  <c r="I238" i="5"/>
  <c r="E236" i="7" s="1"/>
  <c r="Q237" i="1"/>
  <c r="Q238" i="5" s="1"/>
  <c r="G238" i="5"/>
  <c r="G236" i="7" s="1"/>
  <c r="O237" i="1"/>
  <c r="O238" i="5" s="1"/>
  <c r="F237" i="5"/>
  <c r="H235" i="7" s="1"/>
  <c r="N236" i="1"/>
  <c r="N237" i="5" s="1"/>
  <c r="K237" i="7" l="1"/>
  <c r="M237" i="7"/>
  <c r="F238" i="5"/>
  <c r="H236" i="7" s="1"/>
  <c r="N237" i="1"/>
  <c r="N238" i="5" s="1"/>
  <c r="I239" i="5"/>
  <c r="E237" i="7" s="1"/>
  <c r="Q238" i="1"/>
  <c r="Q239" i="5" s="1"/>
  <c r="G239" i="5"/>
  <c r="G237" i="7" s="1"/>
  <c r="O238" i="1"/>
  <c r="O239" i="5" s="1"/>
  <c r="C240" i="1"/>
  <c r="C241" i="3"/>
  <c r="H238" i="5"/>
  <c r="F236" i="7" s="1"/>
  <c r="P237" i="1"/>
  <c r="P238" i="5" s="1"/>
  <c r="F238" i="1"/>
  <c r="H238" i="1"/>
  <c r="B239" i="5"/>
  <c r="D237" i="7" s="1"/>
  <c r="N237" i="7" s="1"/>
  <c r="J238" i="1"/>
  <c r="J239" i="5" s="1"/>
  <c r="B239" i="1"/>
  <c r="G239" i="1"/>
  <c r="I239" i="1"/>
  <c r="C240" i="5"/>
  <c r="C238" i="7" s="1"/>
  <c r="K239" i="1"/>
  <c r="K240" i="5" s="1"/>
  <c r="K238" i="7" l="1"/>
  <c r="M238" i="7"/>
  <c r="F239" i="5"/>
  <c r="H237" i="7" s="1"/>
  <c r="N238" i="1"/>
  <c r="N239" i="5" s="1"/>
  <c r="I240" i="5"/>
  <c r="E238" i="7" s="1"/>
  <c r="Q239" i="1"/>
  <c r="Q240" i="5" s="1"/>
  <c r="G240" i="5"/>
  <c r="G238" i="7" s="1"/>
  <c r="O239" i="1"/>
  <c r="O240" i="5" s="1"/>
  <c r="H239" i="5"/>
  <c r="F237" i="7" s="1"/>
  <c r="P238" i="1"/>
  <c r="P239" i="5" s="1"/>
  <c r="C241" i="1"/>
  <c r="C242" i="3"/>
  <c r="F239" i="1"/>
  <c r="H239" i="1"/>
  <c r="B240" i="5"/>
  <c r="D238" i="7" s="1"/>
  <c r="N238" i="7" s="1"/>
  <c r="J239" i="1"/>
  <c r="J240" i="5" s="1"/>
  <c r="G240" i="1"/>
  <c r="B240" i="1"/>
  <c r="I240" i="1"/>
  <c r="C241" i="5"/>
  <c r="C239" i="7" s="1"/>
  <c r="K240" i="1"/>
  <c r="K241" i="5" s="1"/>
  <c r="K239" i="7" l="1"/>
  <c r="M239" i="7"/>
  <c r="F240" i="5"/>
  <c r="H238" i="7" s="1"/>
  <c r="N239" i="1"/>
  <c r="N240" i="5" s="1"/>
  <c r="F240" i="1"/>
  <c r="H240" i="1"/>
  <c r="B241" i="5"/>
  <c r="D239" i="7" s="1"/>
  <c r="N239" i="7" s="1"/>
  <c r="J240" i="1"/>
  <c r="J241" i="5" s="1"/>
  <c r="H240" i="5"/>
  <c r="F238" i="7" s="1"/>
  <c r="P239" i="1"/>
  <c r="P240" i="5" s="1"/>
  <c r="G241" i="5"/>
  <c r="G239" i="7" s="1"/>
  <c r="O240" i="1"/>
  <c r="O241" i="5" s="1"/>
  <c r="C242" i="1"/>
  <c r="C243" i="3"/>
  <c r="I241" i="5"/>
  <c r="E239" i="7" s="1"/>
  <c r="Q240" i="1"/>
  <c r="Q241" i="5" s="1"/>
  <c r="G241" i="1"/>
  <c r="B241" i="1"/>
  <c r="I241" i="1"/>
  <c r="C242" i="5"/>
  <c r="C240" i="7" s="1"/>
  <c r="K241" i="1"/>
  <c r="K242" i="5" s="1"/>
  <c r="K240" i="7" l="1"/>
  <c r="M240" i="7"/>
  <c r="G242" i="5"/>
  <c r="G240" i="7" s="1"/>
  <c r="O241" i="1"/>
  <c r="O242" i="5" s="1"/>
  <c r="I242" i="5"/>
  <c r="E240" i="7" s="1"/>
  <c r="Q241" i="1"/>
  <c r="Q242" i="5" s="1"/>
  <c r="F241" i="1"/>
  <c r="H241" i="1"/>
  <c r="B242" i="5"/>
  <c r="D240" i="7" s="1"/>
  <c r="N240" i="7" s="1"/>
  <c r="J241" i="1"/>
  <c r="J242" i="5" s="1"/>
  <c r="C243" i="1"/>
  <c r="C244" i="3"/>
  <c r="H241" i="5"/>
  <c r="F239" i="7" s="1"/>
  <c r="P240" i="1"/>
  <c r="P241" i="5" s="1"/>
  <c r="F241" i="5"/>
  <c r="H239" i="7" s="1"/>
  <c r="N240" i="1"/>
  <c r="N241" i="5" s="1"/>
  <c r="G242" i="1"/>
  <c r="I242" i="1"/>
  <c r="B242" i="1"/>
  <c r="C243" i="5"/>
  <c r="C241" i="7" s="1"/>
  <c r="K242" i="1"/>
  <c r="K243" i="5" s="1"/>
  <c r="K241" i="7" l="1"/>
  <c r="M241" i="7"/>
  <c r="I243" i="5"/>
  <c r="E241" i="7" s="1"/>
  <c r="Q242" i="1"/>
  <c r="Q243" i="5" s="1"/>
  <c r="G243" i="5"/>
  <c r="G241" i="7" s="1"/>
  <c r="O242" i="1"/>
  <c r="O243" i="5" s="1"/>
  <c r="C244" i="1"/>
  <c r="C245" i="3"/>
  <c r="H242" i="5"/>
  <c r="F240" i="7" s="1"/>
  <c r="P241" i="1"/>
  <c r="P242" i="5" s="1"/>
  <c r="F242" i="1"/>
  <c r="H242" i="1"/>
  <c r="B243" i="5"/>
  <c r="D241" i="7" s="1"/>
  <c r="N241" i="7" s="1"/>
  <c r="J242" i="1"/>
  <c r="J243" i="5" s="1"/>
  <c r="B243" i="1"/>
  <c r="G243" i="1"/>
  <c r="I243" i="1"/>
  <c r="C244" i="5"/>
  <c r="C242" i="7" s="1"/>
  <c r="K243" i="1"/>
  <c r="K244" i="5" s="1"/>
  <c r="F242" i="5"/>
  <c r="H240" i="7" s="1"/>
  <c r="N241" i="1"/>
  <c r="N242" i="5" s="1"/>
  <c r="K242" i="7" l="1"/>
  <c r="M242" i="7"/>
  <c r="I244" i="5"/>
  <c r="E242" i="7" s="1"/>
  <c r="Q243" i="1"/>
  <c r="Q244" i="5" s="1"/>
  <c r="H243" i="5"/>
  <c r="F241" i="7" s="1"/>
  <c r="P242" i="1"/>
  <c r="P243" i="5" s="1"/>
  <c r="C245" i="1"/>
  <c r="C246" i="3"/>
  <c r="G244" i="5"/>
  <c r="G242" i="7" s="1"/>
  <c r="O243" i="1"/>
  <c r="O244" i="5" s="1"/>
  <c r="F243" i="1"/>
  <c r="H243" i="1"/>
  <c r="B244" i="5"/>
  <c r="D242" i="7" s="1"/>
  <c r="N242" i="7" s="1"/>
  <c r="J243" i="1"/>
  <c r="J244" i="5" s="1"/>
  <c r="F243" i="5"/>
  <c r="H241" i="7" s="1"/>
  <c r="N242" i="1"/>
  <c r="N243" i="5" s="1"/>
  <c r="G244" i="1"/>
  <c r="B244" i="1"/>
  <c r="I244" i="1"/>
  <c r="C245" i="5"/>
  <c r="C243" i="7" s="1"/>
  <c r="K244" i="1"/>
  <c r="K245" i="5" s="1"/>
  <c r="K243" i="7" l="1"/>
  <c r="M243" i="7"/>
  <c r="F244" i="1"/>
  <c r="H244" i="1"/>
  <c r="B245" i="5"/>
  <c r="D243" i="7" s="1"/>
  <c r="N243" i="7" s="1"/>
  <c r="J244" i="1"/>
  <c r="J245" i="5" s="1"/>
  <c r="G245" i="5"/>
  <c r="G243" i="7" s="1"/>
  <c r="O244" i="1"/>
  <c r="O245" i="5" s="1"/>
  <c r="C246" i="1"/>
  <c r="C247" i="3"/>
  <c r="H244" i="5"/>
  <c r="F242" i="7" s="1"/>
  <c r="P243" i="1"/>
  <c r="P244" i="5" s="1"/>
  <c r="I245" i="5"/>
  <c r="E243" i="7" s="1"/>
  <c r="Q244" i="1"/>
  <c r="Q245" i="5" s="1"/>
  <c r="F244" i="5"/>
  <c r="H242" i="7" s="1"/>
  <c r="N243" i="1"/>
  <c r="N244" i="5" s="1"/>
  <c r="G245" i="1"/>
  <c r="B245" i="1"/>
  <c r="I245" i="1"/>
  <c r="C246" i="5"/>
  <c r="C244" i="7" s="1"/>
  <c r="K245" i="1"/>
  <c r="K246" i="5" s="1"/>
  <c r="K244" i="7" l="1"/>
  <c r="M244" i="7"/>
  <c r="I246" i="5"/>
  <c r="E244" i="7" s="1"/>
  <c r="Q245" i="1"/>
  <c r="Q246" i="5" s="1"/>
  <c r="F245" i="1"/>
  <c r="H245" i="1"/>
  <c r="B246" i="5"/>
  <c r="D244" i="7" s="1"/>
  <c r="N244" i="7" s="1"/>
  <c r="J245" i="1"/>
  <c r="J246" i="5" s="1"/>
  <c r="C247" i="1"/>
  <c r="C248" i="3"/>
  <c r="G246" i="1"/>
  <c r="I246" i="1"/>
  <c r="B246" i="1"/>
  <c r="C247" i="5"/>
  <c r="C245" i="7" s="1"/>
  <c r="K246" i="1"/>
  <c r="K247" i="5" s="1"/>
  <c r="G246" i="5"/>
  <c r="G244" i="7" s="1"/>
  <c r="O245" i="1"/>
  <c r="O246" i="5" s="1"/>
  <c r="H245" i="5"/>
  <c r="F243" i="7" s="1"/>
  <c r="P244" i="1"/>
  <c r="P245" i="5" s="1"/>
  <c r="F245" i="5"/>
  <c r="H243" i="7" s="1"/>
  <c r="N244" i="1"/>
  <c r="N245" i="5" s="1"/>
  <c r="K245" i="7" l="1"/>
  <c r="M245" i="7"/>
  <c r="C248" i="1"/>
  <c r="C249" i="3"/>
  <c r="H246" i="5"/>
  <c r="F244" i="7" s="1"/>
  <c r="P245" i="1"/>
  <c r="P246" i="5" s="1"/>
  <c r="F246" i="1"/>
  <c r="H246" i="1"/>
  <c r="B247" i="5"/>
  <c r="D245" i="7" s="1"/>
  <c r="N245" i="7" s="1"/>
  <c r="J246" i="1"/>
  <c r="J247" i="5" s="1"/>
  <c r="B247" i="1"/>
  <c r="G247" i="1"/>
  <c r="I247" i="1"/>
  <c r="C248" i="5"/>
  <c r="C246" i="7" s="1"/>
  <c r="K247" i="1"/>
  <c r="K248" i="5" s="1"/>
  <c r="F246" i="5"/>
  <c r="H244" i="7" s="1"/>
  <c r="N245" i="1"/>
  <c r="N246" i="5" s="1"/>
  <c r="I247" i="5"/>
  <c r="E245" i="7" s="1"/>
  <c r="Q246" i="1"/>
  <c r="Q247" i="5" s="1"/>
  <c r="G247" i="5"/>
  <c r="G245" i="7" s="1"/>
  <c r="O246" i="1"/>
  <c r="O247" i="5" s="1"/>
  <c r="K246" i="7" l="1"/>
  <c r="M246" i="7"/>
  <c r="I248" i="5"/>
  <c r="E246" i="7" s="1"/>
  <c r="Q247" i="1"/>
  <c r="Q248" i="5" s="1"/>
  <c r="G248" i="5"/>
  <c r="G246" i="7" s="1"/>
  <c r="O247" i="1"/>
  <c r="O248" i="5" s="1"/>
  <c r="H247" i="5"/>
  <c r="F245" i="7" s="1"/>
  <c r="P246" i="1"/>
  <c r="P247" i="5" s="1"/>
  <c r="C249" i="1"/>
  <c r="C250" i="3"/>
  <c r="F247" i="1"/>
  <c r="H247" i="1"/>
  <c r="B248" i="5"/>
  <c r="D246" i="7" s="1"/>
  <c r="N246" i="7" s="1"/>
  <c r="J247" i="1"/>
  <c r="J248" i="5" s="1"/>
  <c r="F247" i="5"/>
  <c r="H245" i="7" s="1"/>
  <c r="N246" i="1"/>
  <c r="N247" i="5" s="1"/>
  <c r="G248" i="1"/>
  <c r="B248" i="1"/>
  <c r="I248" i="1"/>
  <c r="C249" i="5"/>
  <c r="C247" i="7" s="1"/>
  <c r="K248" i="1"/>
  <c r="K249" i="5" s="1"/>
  <c r="K247" i="7" l="1"/>
  <c r="M247" i="7"/>
  <c r="G249" i="5"/>
  <c r="G247" i="7" s="1"/>
  <c r="O248" i="1"/>
  <c r="O249" i="5" s="1"/>
  <c r="I249" i="5"/>
  <c r="E247" i="7" s="1"/>
  <c r="Q248" i="1"/>
  <c r="Q249" i="5" s="1"/>
  <c r="F248" i="1"/>
  <c r="H248" i="1"/>
  <c r="B249" i="5"/>
  <c r="D247" i="7" s="1"/>
  <c r="N247" i="7" s="1"/>
  <c r="J248" i="1"/>
  <c r="J249" i="5" s="1"/>
  <c r="C250" i="1"/>
  <c r="C251" i="3"/>
  <c r="H248" i="5"/>
  <c r="F246" i="7" s="1"/>
  <c r="P247" i="1"/>
  <c r="P248" i="5" s="1"/>
  <c r="G249" i="1"/>
  <c r="B249" i="1"/>
  <c r="I249" i="1"/>
  <c r="C250" i="5"/>
  <c r="C248" i="7" s="1"/>
  <c r="K249" i="1"/>
  <c r="K250" i="5" s="1"/>
  <c r="F248" i="5"/>
  <c r="H246" i="7" s="1"/>
  <c r="N247" i="1"/>
  <c r="N248" i="5" s="1"/>
  <c r="K248" i="7" l="1"/>
  <c r="M248" i="7"/>
  <c r="I250" i="5"/>
  <c r="E248" i="7" s="1"/>
  <c r="Q249" i="1"/>
  <c r="Q250" i="5" s="1"/>
  <c r="F249" i="1"/>
  <c r="H249" i="1"/>
  <c r="B250" i="5"/>
  <c r="D248" i="7" s="1"/>
  <c r="N248" i="7" s="1"/>
  <c r="J249" i="1"/>
  <c r="J250" i="5" s="1"/>
  <c r="C251" i="1"/>
  <c r="C252" i="3"/>
  <c r="H249" i="5"/>
  <c r="F247" i="7" s="1"/>
  <c r="P248" i="1"/>
  <c r="P249" i="5" s="1"/>
  <c r="G250" i="5"/>
  <c r="G248" i="7" s="1"/>
  <c r="O249" i="1"/>
  <c r="O250" i="5" s="1"/>
  <c r="G250" i="1"/>
  <c r="I250" i="1"/>
  <c r="B250" i="1"/>
  <c r="C251" i="5"/>
  <c r="C249" i="7" s="1"/>
  <c r="K250" i="1"/>
  <c r="K251" i="5" s="1"/>
  <c r="F249" i="5"/>
  <c r="H247" i="7" s="1"/>
  <c r="N248" i="1"/>
  <c r="N249" i="5" s="1"/>
  <c r="K249" i="7" l="1"/>
  <c r="M249" i="7"/>
  <c r="F250" i="1"/>
  <c r="H250" i="1"/>
  <c r="B251" i="5"/>
  <c r="D249" i="7" s="1"/>
  <c r="N249" i="7" s="1"/>
  <c r="J250" i="1"/>
  <c r="J251" i="5" s="1"/>
  <c r="I251" i="5"/>
  <c r="E249" i="7" s="1"/>
  <c r="Q250" i="1"/>
  <c r="Q251" i="5" s="1"/>
  <c r="C252" i="1"/>
  <c r="C253" i="3"/>
  <c r="H250" i="5"/>
  <c r="F248" i="7" s="1"/>
  <c r="P249" i="1"/>
  <c r="P250" i="5" s="1"/>
  <c r="B251" i="1"/>
  <c r="G251" i="1"/>
  <c r="I251" i="1"/>
  <c r="C252" i="5"/>
  <c r="C250" i="7" s="1"/>
  <c r="K251" i="1"/>
  <c r="K252" i="5" s="1"/>
  <c r="F250" i="5"/>
  <c r="H248" i="7" s="1"/>
  <c r="N249" i="1"/>
  <c r="N250" i="5" s="1"/>
  <c r="G251" i="5"/>
  <c r="G249" i="7" s="1"/>
  <c r="O250" i="1"/>
  <c r="O251" i="5" s="1"/>
  <c r="K250" i="7" l="1"/>
  <c r="M250" i="7"/>
  <c r="G252" i="1"/>
  <c r="B252" i="1"/>
  <c r="I252" i="1"/>
  <c r="C253" i="5"/>
  <c r="C251" i="7" s="1"/>
  <c r="K252" i="1"/>
  <c r="K253" i="5" s="1"/>
  <c r="G252" i="5"/>
  <c r="G250" i="7" s="1"/>
  <c r="O251" i="1"/>
  <c r="O252" i="5" s="1"/>
  <c r="C253" i="1"/>
  <c r="C254" i="3"/>
  <c r="F251" i="1"/>
  <c r="H251" i="1"/>
  <c r="B252" i="5"/>
  <c r="D250" i="7" s="1"/>
  <c r="N250" i="7" s="1"/>
  <c r="J251" i="1"/>
  <c r="J252" i="5" s="1"/>
  <c r="H251" i="5"/>
  <c r="F249" i="7" s="1"/>
  <c r="P250" i="1"/>
  <c r="P251" i="5" s="1"/>
  <c r="I252" i="5"/>
  <c r="E250" i="7" s="1"/>
  <c r="Q251" i="1"/>
  <c r="Q252" i="5" s="1"/>
  <c r="F251" i="5"/>
  <c r="H249" i="7" s="1"/>
  <c r="N250" i="1"/>
  <c r="N251" i="5" s="1"/>
  <c r="K251" i="7" l="1"/>
  <c r="M251" i="7"/>
  <c r="C254" i="1"/>
  <c r="C255" i="3"/>
  <c r="G253" i="5"/>
  <c r="G251" i="7" s="1"/>
  <c r="O252" i="1"/>
  <c r="O253" i="5" s="1"/>
  <c r="G253" i="1"/>
  <c r="B253" i="1"/>
  <c r="I253" i="1"/>
  <c r="C254" i="5"/>
  <c r="C252" i="7" s="1"/>
  <c r="K253" i="1"/>
  <c r="K254" i="5" s="1"/>
  <c r="H252" i="5"/>
  <c r="F250" i="7" s="1"/>
  <c r="P251" i="1"/>
  <c r="P252" i="5" s="1"/>
  <c r="I253" i="5"/>
  <c r="E251" i="7" s="1"/>
  <c r="Q252" i="1"/>
  <c r="Q253" i="5" s="1"/>
  <c r="F252" i="5"/>
  <c r="H250" i="7" s="1"/>
  <c r="N251" i="1"/>
  <c r="N252" i="5" s="1"/>
  <c r="F252" i="1"/>
  <c r="H252" i="1"/>
  <c r="B253" i="5"/>
  <c r="D251" i="7" s="1"/>
  <c r="N251" i="7" s="1"/>
  <c r="J252" i="1"/>
  <c r="J253" i="5" s="1"/>
  <c r="K252" i="7" l="1"/>
  <c r="M252" i="7"/>
  <c r="I254" i="5"/>
  <c r="E252" i="7" s="1"/>
  <c r="Q253" i="1"/>
  <c r="Q254" i="5" s="1"/>
  <c r="F253" i="1"/>
  <c r="H253" i="1"/>
  <c r="B254" i="5"/>
  <c r="D252" i="7" s="1"/>
  <c r="N252" i="7" s="1"/>
  <c r="J253" i="1"/>
  <c r="J254" i="5" s="1"/>
  <c r="C255" i="1"/>
  <c r="C256" i="3"/>
  <c r="H253" i="5"/>
  <c r="F251" i="7" s="1"/>
  <c r="P252" i="1"/>
  <c r="P253" i="5" s="1"/>
  <c r="G254" i="5"/>
  <c r="G252" i="7" s="1"/>
  <c r="O253" i="1"/>
  <c r="O254" i="5" s="1"/>
  <c r="G254" i="1"/>
  <c r="I254" i="1"/>
  <c r="B254" i="1"/>
  <c r="C255" i="5"/>
  <c r="C253" i="7" s="1"/>
  <c r="K254" i="1"/>
  <c r="K255" i="5" s="1"/>
  <c r="F253" i="5"/>
  <c r="H251" i="7" s="1"/>
  <c r="N252" i="1"/>
  <c r="N253" i="5" s="1"/>
  <c r="K253" i="7" l="1"/>
  <c r="M253" i="7"/>
  <c r="C256" i="1"/>
  <c r="C257" i="3"/>
  <c r="C257" i="1" s="1"/>
  <c r="H254" i="5"/>
  <c r="F252" i="7" s="1"/>
  <c r="P253" i="1"/>
  <c r="P254" i="5" s="1"/>
  <c r="F254" i="1"/>
  <c r="H254" i="1"/>
  <c r="B255" i="5"/>
  <c r="D253" i="7" s="1"/>
  <c r="N253" i="7" s="1"/>
  <c r="J254" i="1"/>
  <c r="J255" i="5" s="1"/>
  <c r="B255" i="1"/>
  <c r="G255" i="1"/>
  <c r="I255" i="1"/>
  <c r="C256" i="5"/>
  <c r="C254" i="7" s="1"/>
  <c r="K255" i="1"/>
  <c r="K256" i="5" s="1"/>
  <c r="F254" i="5"/>
  <c r="H252" i="7" s="1"/>
  <c r="N253" i="1"/>
  <c r="N254" i="5" s="1"/>
  <c r="I255" i="5"/>
  <c r="E253" i="7" s="1"/>
  <c r="Q254" i="1"/>
  <c r="Q255" i="5" s="1"/>
  <c r="G255" i="5"/>
  <c r="G253" i="7" s="1"/>
  <c r="O254" i="1"/>
  <c r="O255" i="5" s="1"/>
  <c r="K254" i="7" l="1"/>
  <c r="M254" i="7"/>
  <c r="G257" i="1"/>
  <c r="B257" i="1"/>
  <c r="I257" i="1"/>
  <c r="K257" i="1"/>
  <c r="K258" i="5" s="1"/>
  <c r="C258" i="5"/>
  <c r="I256" i="5"/>
  <c r="E254" i="7" s="1"/>
  <c r="Q255" i="1"/>
  <c r="Q256" i="5" s="1"/>
  <c r="G256" i="5"/>
  <c r="G254" i="7" s="1"/>
  <c r="O255" i="1"/>
  <c r="O256" i="5" s="1"/>
  <c r="H255" i="5"/>
  <c r="F253" i="7" s="1"/>
  <c r="P254" i="1"/>
  <c r="P255" i="5" s="1"/>
  <c r="F255" i="1"/>
  <c r="H255" i="1"/>
  <c r="B256" i="5"/>
  <c r="D254" i="7" s="1"/>
  <c r="N254" i="7" s="1"/>
  <c r="J255" i="1"/>
  <c r="J256" i="5" s="1"/>
  <c r="F255" i="5"/>
  <c r="H253" i="7" s="1"/>
  <c r="N254" i="1"/>
  <c r="N255" i="5" s="1"/>
  <c r="G256" i="1"/>
  <c r="B256" i="1"/>
  <c r="I256" i="1"/>
  <c r="C257" i="5"/>
  <c r="C255" i="7" s="1"/>
  <c r="K256" i="1"/>
  <c r="K257" i="5" s="1"/>
  <c r="K255" i="7" l="1"/>
  <c r="M255" i="7"/>
  <c r="I257" i="5"/>
  <c r="E255" i="7" s="1"/>
  <c r="Q256" i="1"/>
  <c r="Q257" i="5" s="1"/>
  <c r="F256" i="5"/>
  <c r="H254" i="7" s="1"/>
  <c r="N255" i="1"/>
  <c r="N256" i="5" s="1"/>
  <c r="Q257" i="1"/>
  <c r="Q258" i="5" s="1"/>
  <c r="I258" i="5"/>
  <c r="F256" i="1"/>
  <c r="H256" i="1"/>
  <c r="B257" i="5"/>
  <c r="D255" i="7" s="1"/>
  <c r="N255" i="7" s="1"/>
  <c r="J256" i="1"/>
  <c r="J257" i="5" s="1"/>
  <c r="G257" i="5"/>
  <c r="G255" i="7" s="1"/>
  <c r="O256" i="1"/>
  <c r="O257" i="5" s="1"/>
  <c r="F257" i="1"/>
  <c r="H257" i="1"/>
  <c r="J257" i="1"/>
  <c r="J258" i="5" s="1"/>
  <c r="B258" i="5"/>
  <c r="H256" i="5"/>
  <c r="F254" i="7" s="1"/>
  <c r="P255" i="1"/>
  <c r="P256" i="5" s="1"/>
  <c r="G258" i="5"/>
  <c r="O257" i="1"/>
  <c r="O258" i="5" s="1"/>
  <c r="H257" i="5" l="1"/>
  <c r="F255" i="7" s="1"/>
  <c r="P256" i="1"/>
  <c r="P257" i="5" s="1"/>
  <c r="P257" i="1"/>
  <c r="P258" i="5" s="1"/>
  <c r="H258" i="5"/>
  <c r="F257" i="5"/>
  <c r="H255" i="7" s="1"/>
  <c r="N256" i="1"/>
  <c r="N257" i="5" s="1"/>
  <c r="F258" i="5"/>
  <c r="N257" i="1"/>
  <c r="N258" i="5" s="1"/>
  <c r="R50" i="1"/>
  <c r="R51" i="5" s="1"/>
  <c r="V75" i="1"/>
  <c r="AN75" i="1" s="1"/>
  <c r="W68" i="1"/>
  <c r="W69" i="5" s="1"/>
  <c r="T24" i="1"/>
  <c r="T257" i="1"/>
  <c r="V18" i="1"/>
  <c r="V19" i="5" s="1"/>
  <c r="T88" i="1"/>
  <c r="S81" i="1"/>
  <c r="S82" i="5" s="1"/>
  <c r="T64" i="1"/>
  <c r="S48" i="1"/>
  <c r="S49" i="5" s="1"/>
  <c r="T70" i="1"/>
  <c r="U85" i="1"/>
  <c r="W55" i="1"/>
  <c r="W38" i="1"/>
  <c r="W39" i="5" s="1"/>
  <c r="U65" i="1"/>
  <c r="W95" i="1"/>
  <c r="AO95" i="1" s="1"/>
  <c r="R71" i="1"/>
  <c r="AJ71" i="1" s="1"/>
  <c r="U62" i="1"/>
  <c r="W62" i="1"/>
  <c r="V87" i="1"/>
  <c r="R40" i="1"/>
  <c r="AJ40" i="1" s="1"/>
  <c r="S54" i="1"/>
  <c r="S55" i="5" s="1"/>
  <c r="S20" i="1"/>
  <c r="R90" i="1"/>
  <c r="R91" i="5" s="1"/>
  <c r="S24" i="1"/>
  <c r="T46" i="1"/>
  <c r="W50" i="1"/>
  <c r="W51" i="5" s="1"/>
  <c r="W18" i="1"/>
  <c r="W19" i="5" s="1"/>
  <c r="V91" i="1"/>
  <c r="V92" i="5" s="1"/>
  <c r="T41" i="1"/>
  <c r="R29" i="1"/>
  <c r="R30" i="5" s="1"/>
  <c r="W12" i="1"/>
  <c r="V12" i="1"/>
  <c r="V13" i="5" s="1"/>
  <c r="W60" i="1"/>
  <c r="U45" i="1"/>
  <c r="S83" i="1"/>
  <c r="T76" i="1"/>
  <c r="W24" i="1"/>
  <c r="W25" i="5" s="1"/>
  <c r="W86" i="1"/>
  <c r="AO86" i="1" s="1"/>
  <c r="U26" i="1"/>
  <c r="V69" i="1"/>
  <c r="V70" i="5" s="1"/>
  <c r="R35" i="1"/>
  <c r="R36" i="5" s="1"/>
  <c r="T18" i="1"/>
  <c r="T78" i="1"/>
  <c r="V70" i="1"/>
  <c r="AN70" i="1" s="1"/>
  <c r="W81" i="1"/>
  <c r="U257" i="1"/>
  <c r="T26" i="1"/>
  <c r="R57" i="1"/>
  <c r="AJ57" i="1" s="1"/>
  <c r="W74" i="1"/>
  <c r="W75" i="5" s="1"/>
  <c r="W89" i="1"/>
  <c r="W90" i="5" s="1"/>
  <c r="W92" i="1"/>
  <c r="W93" i="5" s="1"/>
  <c r="V82" i="1"/>
  <c r="V83" i="5" s="1"/>
  <c r="U31" i="1"/>
  <c r="T21" i="1"/>
  <c r="R37" i="1"/>
  <c r="W11" i="1"/>
  <c r="W12" i="5" s="1"/>
  <c r="S68" i="1"/>
  <c r="S69" i="5" s="1"/>
  <c r="U49" i="1"/>
  <c r="R87" i="1"/>
  <c r="R88" i="5" s="1"/>
  <c r="W25" i="1"/>
  <c r="W26" i="5" s="1"/>
  <c r="W91" i="1"/>
  <c r="W92" i="5" s="1"/>
  <c r="R70" i="1"/>
  <c r="R71" i="5" s="1"/>
  <c r="W46" i="1"/>
  <c r="T13" i="1"/>
  <c r="R51" i="1"/>
  <c r="R52" i="5" s="1"/>
  <c r="V21" i="1"/>
  <c r="V22" i="5" s="1"/>
  <c r="S57" i="1"/>
  <c r="W96" i="1"/>
  <c r="W73" i="1"/>
  <c r="AO73" i="1" s="1"/>
  <c r="V81" i="1"/>
  <c r="AN81" i="1" s="1"/>
  <c r="W40" i="1"/>
  <c r="W41" i="5" s="1"/>
  <c r="V55" i="1"/>
  <c r="V56" i="5" s="1"/>
  <c r="U42" i="1"/>
  <c r="W21" i="1"/>
  <c r="AO21" i="1" s="1"/>
  <c r="U81" i="1"/>
  <c r="V58" i="1"/>
  <c r="AN58" i="1" s="1"/>
  <c r="V39" i="1"/>
  <c r="S58" i="1"/>
  <c r="AK58" i="1" s="1"/>
  <c r="S26" i="1"/>
  <c r="AK26" i="1" s="1"/>
  <c r="V38" i="1"/>
  <c r="T50" i="1"/>
  <c r="U14" i="1"/>
  <c r="V7" i="1"/>
  <c r="AN7" i="1" s="1"/>
  <c r="W87" i="1"/>
  <c r="AO87" i="1" s="1"/>
  <c r="V9" i="1"/>
  <c r="V10" i="5" s="1"/>
  <c r="V89" i="1"/>
  <c r="V90" i="5" s="1"/>
  <c r="R42" i="1"/>
  <c r="S22" i="1"/>
  <c r="AK22" i="1" s="1"/>
  <c r="R46" i="1"/>
  <c r="R47" i="5" s="1"/>
  <c r="U10" i="1"/>
  <c r="R85" i="1"/>
  <c r="R86" i="5" s="1"/>
  <c r="S69" i="1"/>
  <c r="AK69" i="1" s="1"/>
  <c r="R55" i="1"/>
  <c r="R56" i="5" s="1"/>
  <c r="T81" i="1"/>
  <c r="W8" i="1"/>
  <c r="AO8" i="1" s="1"/>
  <c r="S75" i="1"/>
  <c r="S18" i="1"/>
  <c r="S19" i="5" s="1"/>
  <c r="V65" i="1"/>
  <c r="AN65" i="1" s="1"/>
  <c r="T61" i="1"/>
  <c r="R7" i="1"/>
  <c r="AJ7" i="1" s="1"/>
  <c r="R52" i="1"/>
  <c r="AJ52" i="1" s="1"/>
  <c r="V40" i="1"/>
  <c r="V29" i="1"/>
  <c r="AN29" i="1" s="1"/>
  <c r="V49" i="1"/>
  <c r="T86" i="1"/>
  <c r="V95" i="1"/>
  <c r="V96" i="5" s="1"/>
  <c r="T22" i="1"/>
  <c r="W90" i="1"/>
  <c r="AO90" i="1" s="1"/>
  <c r="S29" i="1"/>
  <c r="U78" i="1"/>
  <c r="S74" i="1"/>
  <c r="R64" i="1"/>
  <c r="R65" i="5" s="1"/>
  <c r="T59" i="1"/>
  <c r="R93" i="1"/>
  <c r="R94" i="5" s="1"/>
  <c r="R54" i="1"/>
  <c r="U75" i="1"/>
  <c r="U17" i="1"/>
  <c r="S12" i="1"/>
  <c r="U66" i="1"/>
  <c r="R62" i="1"/>
  <c r="R63" i="5" s="1"/>
  <c r="V35" i="1"/>
  <c r="U48" i="1"/>
  <c r="S45" i="1"/>
  <c r="V23" i="1"/>
  <c r="U55" i="1"/>
  <c r="W39" i="1"/>
  <c r="W40" i="5" s="1"/>
  <c r="T67" i="1"/>
  <c r="T36" i="1"/>
  <c r="W28" i="1"/>
  <c r="R96" i="1"/>
  <c r="R97" i="5" s="1"/>
  <c r="V77" i="1"/>
  <c r="W51" i="1"/>
  <c r="R33" i="1"/>
  <c r="V43" i="1"/>
  <c r="V44" i="5" s="1"/>
  <c r="S47" i="1"/>
  <c r="R79" i="1"/>
  <c r="R80" i="5" s="1"/>
  <c r="V24" i="1"/>
  <c r="V88" i="1"/>
  <c r="V89" i="5" s="1"/>
  <c r="S28" i="1"/>
  <c r="AK28" i="1" s="1"/>
  <c r="W43" i="1"/>
  <c r="W44" i="5" s="1"/>
  <c r="U64" i="1"/>
  <c r="U16" i="1"/>
  <c r="S43" i="1"/>
  <c r="S44" i="5" s="1"/>
  <c r="W80" i="1"/>
  <c r="T31" i="1"/>
  <c r="S86" i="1"/>
  <c r="AK86" i="1" s="1"/>
  <c r="V27" i="1"/>
  <c r="T85" i="1"/>
  <c r="S87" i="1"/>
  <c r="S19" i="1"/>
  <c r="S20" i="5" s="1"/>
  <c r="S92" i="1"/>
  <c r="T19" i="1"/>
  <c r="U76" i="1"/>
  <c r="V48" i="1"/>
  <c r="V49" i="5" s="1"/>
  <c r="W37" i="1"/>
  <c r="V19" i="1"/>
  <c r="V20" i="5" s="1"/>
  <c r="S60" i="1"/>
  <c r="R56" i="1"/>
  <c r="R57" i="5" s="1"/>
  <c r="T96" i="1"/>
  <c r="U15" i="1"/>
  <c r="V63" i="1"/>
  <c r="T20" i="1"/>
  <c r="T72" i="1"/>
  <c r="W82" i="1"/>
  <c r="W83" i="5" s="1"/>
  <c r="S78" i="1"/>
  <c r="W15" i="1"/>
  <c r="W16" i="5" s="1"/>
  <c r="T9" i="1"/>
  <c r="U94" i="1"/>
  <c r="S82" i="1"/>
  <c r="T7" i="1"/>
  <c r="V46" i="1"/>
  <c r="U9" i="1"/>
  <c r="V47" i="1"/>
  <c r="AN47" i="1" s="1"/>
  <c r="T48" i="1"/>
  <c r="U47" i="1"/>
  <c r="R26" i="1"/>
  <c r="R27" i="5" s="1"/>
  <c r="V37" i="1"/>
  <c r="V38" i="5" s="1"/>
  <c r="T74" i="1"/>
  <c r="S44" i="1"/>
  <c r="S45" i="5" s="1"/>
  <c r="W65" i="1"/>
  <c r="W66" i="5" s="1"/>
  <c r="R67" i="1"/>
  <c r="R68" i="5" s="1"/>
  <c r="W75" i="1"/>
  <c r="W76" i="5" s="1"/>
  <c r="S17" i="1"/>
  <c r="S18" i="5" s="1"/>
  <c r="T6" i="1"/>
  <c r="V67" i="1"/>
  <c r="V68" i="5" s="1"/>
  <c r="R83" i="1"/>
  <c r="AJ83" i="1" s="1"/>
  <c r="V36" i="1"/>
  <c r="V37" i="5" s="1"/>
  <c r="S65" i="1"/>
  <c r="AK65" i="1" s="1"/>
  <c r="V59" i="1"/>
  <c r="V60" i="5" s="1"/>
  <c r="V22" i="1"/>
  <c r="V23" i="5" s="1"/>
  <c r="W13" i="1"/>
  <c r="W14" i="5" s="1"/>
  <c r="V93" i="1"/>
  <c r="AN93" i="1" s="1"/>
  <c r="W9" i="1"/>
  <c r="W10" i="5" s="1"/>
  <c r="R12" i="1"/>
  <c r="AJ12" i="1" s="1"/>
  <c r="R23" i="1"/>
  <c r="R24" i="5" s="1"/>
  <c r="U84" i="1"/>
  <c r="T14" i="1"/>
  <c r="W36" i="1"/>
  <c r="W37" i="5" s="1"/>
  <c r="U30" i="1"/>
  <c r="R94" i="1"/>
  <c r="AJ94" i="1" s="1"/>
  <c r="S23" i="1"/>
  <c r="S24" i="5" s="1"/>
  <c r="T93" i="1"/>
  <c r="V90" i="1"/>
  <c r="V91" i="5" s="1"/>
  <c r="U83" i="1"/>
  <c r="W79" i="1"/>
  <c r="W80" i="5" s="1"/>
  <c r="S66" i="1"/>
  <c r="S67" i="5" s="1"/>
  <c r="S27" i="1"/>
  <c r="S28" i="5" s="1"/>
  <c r="V45" i="1"/>
  <c r="AN45" i="1" s="1"/>
  <c r="V62" i="1"/>
  <c r="V63" i="5" s="1"/>
  <c r="W27" i="1"/>
  <c r="W28" i="5" s="1"/>
  <c r="R19" i="1"/>
  <c r="R20" i="5" s="1"/>
  <c r="S79" i="1"/>
  <c r="S80" i="5" s="1"/>
  <c r="W26" i="1"/>
  <c r="W27" i="5" s="1"/>
  <c r="W94" i="1"/>
  <c r="W95" i="5" s="1"/>
  <c r="T27" i="1"/>
  <c r="S59" i="1"/>
  <c r="S60" i="5" s="1"/>
  <c r="T34" i="1"/>
  <c r="R13" i="1"/>
  <c r="R14" i="5" s="1"/>
  <c r="U40" i="1"/>
  <c r="R24" i="1"/>
  <c r="R25" i="5" s="1"/>
  <c r="W19" i="1"/>
  <c r="W20" i="5" s="1"/>
  <c r="R257" i="1"/>
  <c r="R258" i="5" s="1"/>
  <c r="R75" i="1"/>
  <c r="R76" i="5" s="1"/>
  <c r="S84" i="1"/>
  <c r="S85" i="5" s="1"/>
  <c r="W66" i="1"/>
  <c r="W67" i="5" s="1"/>
  <c r="U67" i="1"/>
  <c r="S85" i="1"/>
  <c r="S86" i="5" s="1"/>
  <c r="V78" i="1"/>
  <c r="V79" i="5" s="1"/>
  <c r="V68" i="1"/>
  <c r="V69" i="5" s="1"/>
  <c r="S61" i="1"/>
  <c r="AK61" i="1" s="1"/>
  <c r="S80" i="1"/>
  <c r="S81" i="5" s="1"/>
  <c r="V11" i="1"/>
  <c r="V72" i="1"/>
  <c r="AN72" i="1" s="1"/>
  <c r="T23" i="1"/>
  <c r="U63" i="1"/>
  <c r="R78" i="1"/>
  <c r="R79" i="5" s="1"/>
  <c r="R68" i="1"/>
  <c r="R69" i="5" s="1"/>
  <c r="S33" i="1"/>
  <c r="S34" i="5" s="1"/>
  <c r="U22" i="1"/>
  <c r="U58" i="1"/>
  <c r="W29" i="1"/>
  <c r="W30" i="5" s="1"/>
  <c r="R38" i="1"/>
  <c r="R39" i="5" s="1"/>
  <c r="S7" i="1"/>
  <c r="AK7" i="1" s="1"/>
  <c r="T56" i="1"/>
  <c r="S93" i="1"/>
  <c r="W56" i="1"/>
  <c r="W57" i="5" s="1"/>
  <c r="W48" i="1"/>
  <c r="S51" i="1"/>
  <c r="S52" i="5" s="1"/>
  <c r="S91" i="1"/>
  <c r="S49" i="1"/>
  <c r="S50" i="5" s="1"/>
  <c r="S9" i="1"/>
  <c r="W69" i="1"/>
  <c r="W70" i="5" s="1"/>
  <c r="V31" i="1"/>
  <c r="U96" i="1"/>
  <c r="U25" i="1"/>
  <c r="U13" i="1"/>
  <c r="U90" i="1"/>
  <c r="U7" i="1"/>
  <c r="V17" i="1"/>
  <c r="V96" i="1"/>
  <c r="V97" i="5" s="1"/>
  <c r="V33" i="1"/>
  <c r="T95" i="1"/>
  <c r="R58" i="1"/>
  <c r="AJ58" i="1" s="1"/>
  <c r="S77" i="1"/>
  <c r="AK77" i="1" s="1"/>
  <c r="U36" i="1"/>
  <c r="R11" i="1"/>
  <c r="R12" i="5" s="1"/>
  <c r="V85" i="1"/>
  <c r="V86" i="5" s="1"/>
  <c r="V73" i="1"/>
  <c r="V74" i="5" s="1"/>
  <c r="W45" i="1"/>
  <c r="AO45" i="1" s="1"/>
  <c r="S70" i="1"/>
  <c r="S71" i="5" s="1"/>
  <c r="W6" i="1"/>
  <c r="AO6" i="1" s="1"/>
  <c r="V83" i="1"/>
  <c r="V84" i="5" s="1"/>
  <c r="S15" i="1"/>
  <c r="AK15" i="1" s="1"/>
  <c r="R9" i="1"/>
  <c r="R10" i="5" s="1"/>
  <c r="T38" i="1"/>
  <c r="U38" i="1"/>
  <c r="R47" i="1"/>
  <c r="AJ47" i="1" s="1"/>
  <c r="S21" i="1"/>
  <c r="AK21" i="1" s="1"/>
  <c r="S53" i="1"/>
  <c r="S54" i="5" s="1"/>
  <c r="V34" i="1"/>
  <c r="V35" i="5" s="1"/>
  <c r="R31" i="1"/>
  <c r="R32" i="5" s="1"/>
  <c r="T15" i="1"/>
  <c r="V56" i="1"/>
  <c r="V57" i="5" s="1"/>
  <c r="T68" i="1"/>
  <c r="U86" i="1"/>
  <c r="W22" i="1"/>
  <c r="W23" i="5" s="1"/>
  <c r="S39" i="1"/>
  <c r="S40" i="5" s="1"/>
  <c r="T54" i="1"/>
  <c r="S6" i="1"/>
  <c r="S7" i="5" s="1"/>
  <c r="R69" i="1"/>
  <c r="R70" i="5" s="1"/>
  <c r="W54" i="1"/>
  <c r="W55" i="5" s="1"/>
  <c r="T10" i="1"/>
  <c r="S30" i="1"/>
  <c r="S31" i="5" s="1"/>
  <c r="S32" i="1"/>
  <c r="S33" i="5" s="1"/>
  <c r="T87" i="1"/>
  <c r="T77" i="1"/>
  <c r="R8" i="1"/>
  <c r="R9" i="5" s="1"/>
  <c r="R22" i="1"/>
  <c r="R23" i="5" s="1"/>
  <c r="R18" i="1"/>
  <c r="R19" i="5" s="1"/>
  <c r="T12" i="1"/>
  <c r="V32" i="1"/>
  <c r="V33" i="5" s="1"/>
  <c r="U27" i="1"/>
  <c r="W44" i="1"/>
  <c r="W45" i="5" s="1"/>
  <c r="T80" i="1"/>
  <c r="U28" i="1"/>
  <c r="AM28" i="1" s="1"/>
  <c r="R80" i="1"/>
  <c r="AJ80" i="1" s="1"/>
  <c r="W61" i="1"/>
  <c r="W62" i="5" s="1"/>
  <c r="W23" i="1"/>
  <c r="AO23" i="1" s="1"/>
  <c r="U39" i="1"/>
  <c r="R32" i="1"/>
  <c r="R33" i="5" s="1"/>
  <c r="T45" i="1"/>
  <c r="U43" i="1"/>
  <c r="S8" i="1"/>
  <c r="S9" i="5" s="1"/>
  <c r="R61" i="1"/>
  <c r="R62" i="5" s="1"/>
  <c r="U50" i="1"/>
  <c r="T39" i="1"/>
  <c r="W257" i="1"/>
  <c r="AO257" i="1" s="1"/>
  <c r="S90" i="1"/>
  <c r="S91" i="5" s="1"/>
  <c r="T71" i="1"/>
  <c r="T47" i="1"/>
  <c r="V13" i="1"/>
  <c r="V14" i="5" s="1"/>
  <c r="R92" i="1"/>
  <c r="AJ92" i="1" s="1"/>
  <c r="R95" i="1"/>
  <c r="R96" i="5" s="1"/>
  <c r="U71" i="1"/>
  <c r="V51" i="1"/>
  <c r="V52" i="5" s="1"/>
  <c r="R34" i="1"/>
  <c r="AJ34" i="1" s="1"/>
  <c r="U51" i="1"/>
  <c r="T55" i="1"/>
  <c r="T62" i="1"/>
  <c r="R10" i="1"/>
  <c r="AJ10" i="1" s="1"/>
  <c r="T29" i="1"/>
  <c r="T63" i="1"/>
  <c r="T52" i="1"/>
  <c r="U87" i="1"/>
  <c r="T37" i="1"/>
  <c r="T58" i="1"/>
  <c r="U61" i="1"/>
  <c r="V54" i="1"/>
  <c r="T91" i="1"/>
  <c r="S36" i="1"/>
  <c r="S37" i="5" s="1"/>
  <c r="S31" i="1"/>
  <c r="S41" i="1"/>
  <c r="W20" i="1"/>
  <c r="W21" i="5" s="1"/>
  <c r="R65" i="1"/>
  <c r="T79" i="1"/>
  <c r="R66" i="1"/>
  <c r="AJ66" i="1" s="1"/>
  <c r="W14" i="1"/>
  <c r="AO14" i="1" s="1"/>
  <c r="S88" i="1"/>
  <c r="S89" i="5" s="1"/>
  <c r="R20" i="1"/>
  <c r="R77" i="1"/>
  <c r="AJ77" i="1" s="1"/>
  <c r="S94" i="1"/>
  <c r="R14" i="1"/>
  <c r="R15" i="5" s="1"/>
  <c r="V64" i="1"/>
  <c r="AN64" i="1" s="1"/>
  <c r="T75" i="1"/>
  <c r="U69" i="1"/>
  <c r="R89" i="1"/>
  <c r="AJ89" i="1" s="1"/>
  <c r="W67" i="1"/>
  <c r="W68" i="5" s="1"/>
  <c r="T16" i="1"/>
  <c r="W41" i="1"/>
  <c r="U32" i="1"/>
  <c r="U77" i="1"/>
  <c r="U88" i="1"/>
  <c r="W47" i="1"/>
  <c r="W48" i="5" s="1"/>
  <c r="S35" i="1"/>
  <c r="U44" i="1"/>
  <c r="T32" i="1"/>
  <c r="U20" i="1"/>
  <c r="W32" i="1"/>
  <c r="AO32" i="1" s="1"/>
  <c r="T90" i="1"/>
  <c r="S72" i="1"/>
  <c r="AK72" i="1" s="1"/>
  <c r="T35" i="1"/>
  <c r="W30" i="1"/>
  <c r="W31" i="5" s="1"/>
  <c r="V10" i="1"/>
  <c r="V11" i="5" s="1"/>
  <c r="S64" i="1"/>
  <c r="S65" i="5" s="1"/>
  <c r="R63" i="1"/>
  <c r="R64" i="5" s="1"/>
  <c r="S62" i="1"/>
  <c r="S63" i="5" s="1"/>
  <c r="R86" i="1"/>
  <c r="AJ86" i="1" s="1"/>
  <c r="T65" i="1"/>
  <c r="V71" i="1"/>
  <c r="V72" i="5" s="1"/>
  <c r="W76" i="1"/>
  <c r="U46" i="1"/>
  <c r="U54" i="1"/>
  <c r="V8" i="1"/>
  <c r="V9" i="5" s="1"/>
  <c r="W77" i="1"/>
  <c r="R59" i="1"/>
  <c r="R60" i="5" s="1"/>
  <c r="W34" i="1"/>
  <c r="AO34" i="1" s="1"/>
  <c r="U23" i="1"/>
  <c r="R88" i="1"/>
  <c r="W49" i="1"/>
  <c r="W50" i="5" s="1"/>
  <c r="S34" i="1"/>
  <c r="AK34" i="1" s="1"/>
  <c r="U21" i="1"/>
  <c r="U18" i="1"/>
  <c r="W71" i="1"/>
  <c r="AO71" i="1" s="1"/>
  <c r="T69" i="1"/>
  <c r="S63" i="1"/>
  <c r="S64" i="5" s="1"/>
  <c r="R49" i="1"/>
  <c r="W59" i="1"/>
  <c r="W60" i="5" s="1"/>
  <c r="V6" i="1"/>
  <c r="AN6" i="1" s="1"/>
  <c r="V16" i="1"/>
  <c r="V17" i="5" s="1"/>
  <c r="U33" i="1"/>
  <c r="R60" i="1"/>
  <c r="R61" i="5" s="1"/>
  <c r="S10" i="1"/>
  <c r="AK10" i="1" s="1"/>
  <c r="V61" i="1"/>
  <c r="V62" i="5" s="1"/>
  <c r="T8" i="1"/>
  <c r="T40" i="1"/>
  <c r="V26" i="1"/>
  <c r="AN26" i="1" s="1"/>
  <c r="V30" i="1"/>
  <c r="V31" i="5" s="1"/>
  <c r="W31" i="1"/>
  <c r="R53" i="1"/>
  <c r="AJ53" i="1" s="1"/>
  <c r="U95" i="1"/>
  <c r="V86" i="1"/>
  <c r="V87" i="5" s="1"/>
  <c r="V79" i="1"/>
  <c r="T82" i="1"/>
  <c r="V84" i="1"/>
  <c r="V85" i="5" s="1"/>
  <c r="V50" i="1"/>
  <c r="V51" i="5" s="1"/>
  <c r="W57" i="1"/>
  <c r="W58" i="5" s="1"/>
  <c r="U74" i="1"/>
  <c r="W85" i="1"/>
  <c r="W86" i="5" s="1"/>
  <c r="T94" i="1"/>
  <c r="T49" i="1"/>
  <c r="T51" i="1"/>
  <c r="S13" i="1"/>
  <c r="AK13" i="1" s="1"/>
  <c r="T66" i="1"/>
  <c r="S38" i="1"/>
  <c r="S39" i="5" s="1"/>
  <c r="S96" i="1"/>
  <c r="AK96" i="1" s="1"/>
  <c r="V94" i="1"/>
  <c r="V95" i="5" s="1"/>
  <c r="U12" i="1"/>
  <c r="S40" i="1"/>
  <c r="S41" i="5" s="1"/>
  <c r="V14" i="1"/>
  <c r="V15" i="5" s="1"/>
  <c r="V53" i="1"/>
  <c r="V54" i="5" s="1"/>
  <c r="U73" i="1"/>
  <c r="W83" i="1"/>
  <c r="W84" i="5" s="1"/>
  <c r="V15" i="1"/>
  <c r="AN15" i="1" s="1"/>
  <c r="R36" i="1"/>
  <c r="R37" i="5" s="1"/>
  <c r="V57" i="1"/>
  <c r="V58" i="5" s="1"/>
  <c r="R6" i="1"/>
  <c r="R7" i="5" s="1"/>
  <c r="U11" i="1"/>
  <c r="U19" i="1"/>
  <c r="S42" i="1"/>
  <c r="S43" i="5" s="1"/>
  <c r="T17" i="1"/>
  <c r="R16" i="1"/>
  <c r="AJ16" i="1" s="1"/>
  <c r="T73" i="1"/>
  <c r="R39" i="1"/>
  <c r="R40" i="5" s="1"/>
  <c r="V92" i="1"/>
  <c r="V93" i="5" s="1"/>
  <c r="U56" i="1"/>
  <c r="U68" i="1"/>
  <c r="U70" i="1"/>
  <c r="T83" i="1"/>
  <c r="R43" i="1"/>
  <c r="AJ43" i="1" s="1"/>
  <c r="V74" i="1"/>
  <c r="V75" i="5" s="1"/>
  <c r="U52" i="1"/>
  <c r="R17" i="1"/>
  <c r="R18" i="5" s="1"/>
  <c r="W52" i="1"/>
  <c r="W53" i="5" s="1"/>
  <c r="S67" i="1"/>
  <c r="AK67" i="1" s="1"/>
  <c r="T30" i="1"/>
  <c r="W63" i="1"/>
  <c r="W64" i="5" s="1"/>
  <c r="S11" i="1"/>
  <c r="AK11" i="1" s="1"/>
  <c r="U34" i="1"/>
  <c r="T53" i="1"/>
  <c r="S52" i="1"/>
  <c r="S53" i="5" s="1"/>
  <c r="W35" i="1"/>
  <c r="W36" i="5" s="1"/>
  <c r="W53" i="1"/>
  <c r="W54" i="5" s="1"/>
  <c r="W78" i="1"/>
  <c r="W79" i="5" s="1"/>
  <c r="S55" i="1"/>
  <c r="S56" i="5" s="1"/>
  <c r="S25" i="1"/>
  <c r="AK25" i="1" s="1"/>
  <c r="W16" i="1"/>
  <c r="W17" i="5" s="1"/>
  <c r="R48" i="1"/>
  <c r="R49" i="5" s="1"/>
  <c r="R44" i="1"/>
  <c r="R45" i="5" s="1"/>
  <c r="S50" i="1"/>
  <c r="S51" i="5" s="1"/>
  <c r="U60" i="1"/>
  <c r="T60" i="1"/>
  <c r="R41" i="1"/>
  <c r="R42" i="5" s="1"/>
  <c r="S46" i="1"/>
  <c r="AK46" i="1" s="1"/>
  <c r="V257" i="1"/>
  <c r="V258" i="5" s="1"/>
  <c r="U92" i="1"/>
  <c r="W17" i="1"/>
  <c r="W18" i="5" s="1"/>
  <c r="S73" i="1"/>
  <c r="S74" i="5" s="1"/>
  <c r="R73" i="1"/>
  <c r="R74" i="5" s="1"/>
  <c r="R74" i="1"/>
  <c r="R75" i="5" s="1"/>
  <c r="S76" i="1"/>
  <c r="S77" i="5" s="1"/>
  <c r="R45" i="1"/>
  <c r="AJ45" i="1" s="1"/>
  <c r="T84" i="1"/>
  <c r="W58" i="1"/>
  <c r="W59" i="5" s="1"/>
  <c r="S95" i="1"/>
  <c r="S96" i="5" s="1"/>
  <c r="R84" i="1"/>
  <c r="R85" i="5" s="1"/>
  <c r="W33" i="1"/>
  <c r="AO33" i="1" s="1"/>
  <c r="U91" i="1"/>
  <c r="W93" i="1"/>
  <c r="W94" i="5" s="1"/>
  <c r="W72" i="1"/>
  <c r="AO72" i="1" s="1"/>
  <c r="T89" i="1"/>
  <c r="U79" i="1"/>
  <c r="U89" i="1"/>
  <c r="R21" i="1"/>
  <c r="R22" i="5" s="1"/>
  <c r="T11" i="1"/>
  <c r="T42" i="1"/>
  <c r="W70" i="1"/>
  <c r="W71" i="5" s="1"/>
  <c r="V52" i="1"/>
  <c r="V53" i="5" s="1"/>
  <c r="T28" i="1"/>
  <c r="V28" i="1"/>
  <c r="V29" i="5" s="1"/>
  <c r="T92" i="1"/>
  <c r="S71" i="1"/>
  <c r="S72" i="5" s="1"/>
  <c r="S14" i="1"/>
  <c r="S15" i="5" s="1"/>
  <c r="U57" i="1"/>
  <c r="T43" i="1"/>
  <c r="U80" i="1"/>
  <c r="U53" i="1"/>
  <c r="T25" i="1"/>
  <c r="V60" i="1"/>
  <c r="V61" i="5" s="1"/>
  <c r="V80" i="1"/>
  <c r="AN80" i="1" s="1"/>
  <c r="S89" i="1"/>
  <c r="S90" i="5" s="1"/>
  <c r="W88" i="1"/>
  <c r="AO88" i="1" s="1"/>
  <c r="U37" i="1"/>
  <c r="U59" i="1"/>
  <c r="T33" i="1"/>
  <c r="V66" i="1"/>
  <c r="AN66" i="1" s="1"/>
  <c r="U72" i="1"/>
  <c r="R28" i="1"/>
  <c r="AJ28" i="1" s="1"/>
  <c r="R15" i="1"/>
  <c r="R25" i="1"/>
  <c r="AJ25" i="1" s="1"/>
  <c r="R30" i="1"/>
  <c r="R31" i="5" s="1"/>
  <c r="R27" i="1"/>
  <c r="AJ27" i="1" s="1"/>
  <c r="V42" i="1"/>
  <c r="V43" i="5" s="1"/>
  <c r="V76" i="1"/>
  <c r="AN76" i="1" s="1"/>
  <c r="V20" i="1"/>
  <c r="V21" i="5" s="1"/>
  <c r="U24" i="1"/>
  <c r="U93" i="1"/>
  <c r="W10" i="1"/>
  <c r="AO10" i="1" s="1"/>
  <c r="S37" i="1"/>
  <c r="S38" i="5" s="1"/>
  <c r="T44" i="1"/>
  <c r="U29" i="1"/>
  <c r="W84" i="1"/>
  <c r="AO84" i="1" s="1"/>
  <c r="S257" i="1"/>
  <c r="S258" i="5" s="1"/>
  <c r="W64" i="1"/>
  <c r="AO64" i="1" s="1"/>
  <c r="U8" i="1"/>
  <c r="V44" i="1"/>
  <c r="AN44" i="1" s="1"/>
  <c r="R91" i="1"/>
  <c r="R92" i="5" s="1"/>
  <c r="U82" i="1"/>
  <c r="W42" i="1"/>
  <c r="W43" i="5" s="1"/>
  <c r="R76" i="1"/>
  <c r="R77" i="5" s="1"/>
  <c r="R72" i="1"/>
  <c r="R73" i="5" s="1"/>
  <c r="W7" i="1"/>
  <c r="S16" i="1"/>
  <c r="T57" i="1"/>
  <c r="U6" i="1"/>
  <c r="U41" i="1"/>
  <c r="V25" i="1"/>
  <c r="V26" i="5" s="1"/>
  <c r="V41" i="1"/>
  <c r="V42" i="5" s="1"/>
  <c r="S56" i="1"/>
  <c r="S57" i="5" s="1"/>
  <c r="R81" i="1"/>
  <c r="R82" i="5" s="1"/>
  <c r="U35" i="1"/>
  <c r="R82" i="1"/>
  <c r="R83" i="5" s="1"/>
  <c r="AJ14" i="1" l="1"/>
  <c r="AK257" i="1"/>
  <c r="U73" i="5"/>
  <c r="AA72" i="1"/>
  <c r="AA73" i="5" s="1"/>
  <c r="Y72" i="1"/>
  <c r="Y73" i="5" s="1"/>
  <c r="T53" i="5"/>
  <c r="Z52" i="1"/>
  <c r="Z53" i="5" s="1"/>
  <c r="X52" i="1"/>
  <c r="X53" i="5" s="1"/>
  <c r="T26" i="5"/>
  <c r="Z25" i="1"/>
  <c r="Z26" i="5" s="1"/>
  <c r="X25" i="1"/>
  <c r="X26" i="5" s="1"/>
  <c r="U80" i="5"/>
  <c r="AA79" i="1"/>
  <c r="AA80" i="5" s="1"/>
  <c r="Y79" i="1"/>
  <c r="Y80" i="5" s="1"/>
  <c r="U93" i="5"/>
  <c r="Y92" i="1"/>
  <c r="Y93" i="5" s="1"/>
  <c r="AA92" i="1"/>
  <c r="AA93" i="5" s="1"/>
  <c r="T54" i="5"/>
  <c r="X53" i="1"/>
  <c r="X54" i="5" s="1"/>
  <c r="Z53" i="1"/>
  <c r="Z54" i="5" s="1"/>
  <c r="U53" i="5"/>
  <c r="Y52" i="1"/>
  <c r="Y53" i="5" s="1"/>
  <c r="AA52" i="1"/>
  <c r="AA53" i="5" s="1"/>
  <c r="U13" i="5"/>
  <c r="Y12" i="1"/>
  <c r="Y13" i="5" s="1"/>
  <c r="AA12" i="1"/>
  <c r="AA13" i="5" s="1"/>
  <c r="T95" i="5"/>
  <c r="X94" i="1"/>
  <c r="X95" i="5" s="1"/>
  <c r="Z94" i="1"/>
  <c r="Z95" i="5" s="1"/>
  <c r="U24" i="5"/>
  <c r="Y23" i="1"/>
  <c r="Y24" i="5" s="1"/>
  <c r="AA23" i="1"/>
  <c r="AA24" i="5" s="1"/>
  <c r="T36" i="5"/>
  <c r="X35" i="1"/>
  <c r="X36" i="5" s="1"/>
  <c r="Z35" i="1"/>
  <c r="Z36" i="5" s="1"/>
  <c r="U70" i="5"/>
  <c r="Y69" i="1"/>
  <c r="Y70" i="5" s="1"/>
  <c r="AA69" i="1"/>
  <c r="AA70" i="5" s="1"/>
  <c r="X63" i="1"/>
  <c r="X64" i="5" s="1"/>
  <c r="Z63" i="1"/>
  <c r="Z64" i="5" s="1"/>
  <c r="Y71" i="1"/>
  <c r="Y72" i="5" s="1"/>
  <c r="AA71" i="1"/>
  <c r="AA72" i="5" s="1"/>
  <c r="T40" i="5"/>
  <c r="X39" i="1"/>
  <c r="X40" i="5" s="1"/>
  <c r="Z39" i="1"/>
  <c r="Z40" i="5" s="1"/>
  <c r="U87" i="5"/>
  <c r="AA86" i="1"/>
  <c r="AA87" i="5" s="1"/>
  <c r="Y86" i="1"/>
  <c r="Y87" i="5" s="1"/>
  <c r="T15" i="5"/>
  <c r="X14" i="1"/>
  <c r="X15" i="5" s="1"/>
  <c r="Z14" i="1"/>
  <c r="Z15" i="5" s="1"/>
  <c r="V48" i="5"/>
  <c r="U17" i="5"/>
  <c r="Y16" i="1"/>
  <c r="Y17" i="5" s="1"/>
  <c r="AA16" i="1"/>
  <c r="AA17" i="5" s="1"/>
  <c r="Y78" i="1"/>
  <c r="Y79" i="5" s="1"/>
  <c r="AA78" i="1"/>
  <c r="AA79" i="5" s="1"/>
  <c r="AL81" i="1"/>
  <c r="Z81" i="1"/>
  <c r="Z82" i="5" s="1"/>
  <c r="X81" i="1"/>
  <c r="X82" i="5" s="1"/>
  <c r="T22" i="5"/>
  <c r="X21" i="1"/>
  <c r="X22" i="5" s="1"/>
  <c r="Z21" i="1"/>
  <c r="Z22" i="5" s="1"/>
  <c r="U258" i="5"/>
  <c r="Y257" i="1"/>
  <c r="Y258" i="5" s="1"/>
  <c r="AA257" i="1"/>
  <c r="AA258" i="5" s="1"/>
  <c r="U66" i="5"/>
  <c r="Y65" i="1"/>
  <c r="Y66" i="5" s="1"/>
  <c r="AA65" i="1"/>
  <c r="AA66" i="5" s="1"/>
  <c r="T89" i="5"/>
  <c r="X88" i="1"/>
  <c r="X89" i="5" s="1"/>
  <c r="Z88" i="1"/>
  <c r="Z89" i="5" s="1"/>
  <c r="T96" i="5"/>
  <c r="X95" i="1"/>
  <c r="X96" i="5" s="1"/>
  <c r="Z95" i="1"/>
  <c r="Z96" i="5" s="1"/>
  <c r="T49" i="5"/>
  <c r="X48" i="1"/>
  <c r="X49" i="5" s="1"/>
  <c r="Z48" i="1"/>
  <c r="Z49" i="5" s="1"/>
  <c r="U67" i="5"/>
  <c r="AA66" i="1"/>
  <c r="AA67" i="5" s="1"/>
  <c r="Y66" i="1"/>
  <c r="Y67" i="5" s="1"/>
  <c r="T27" i="5"/>
  <c r="X26" i="1"/>
  <c r="X27" i="5" s="1"/>
  <c r="Z26" i="1"/>
  <c r="Z27" i="5" s="1"/>
  <c r="T90" i="5"/>
  <c r="X89" i="1"/>
  <c r="X90" i="5" s="1"/>
  <c r="Z89" i="1"/>
  <c r="Z90" i="5" s="1"/>
  <c r="U35" i="5"/>
  <c r="AA34" i="1"/>
  <c r="AA35" i="5" s="1"/>
  <c r="Y34" i="1"/>
  <c r="Y35" i="5" s="1"/>
  <c r="T74" i="5"/>
  <c r="X73" i="1"/>
  <c r="X74" i="5" s="1"/>
  <c r="Z73" i="1"/>
  <c r="Z74" i="5" s="1"/>
  <c r="AM95" i="1"/>
  <c r="AA95" i="1"/>
  <c r="AA96" i="5" s="1"/>
  <c r="Y95" i="1"/>
  <c r="Y96" i="5" s="1"/>
  <c r="AL69" i="1"/>
  <c r="X69" i="1"/>
  <c r="X70" i="5" s="1"/>
  <c r="Z69" i="1"/>
  <c r="Z70" i="5" s="1"/>
  <c r="AL65" i="1"/>
  <c r="Z65" i="1"/>
  <c r="Z66" i="5" s="1"/>
  <c r="X65" i="1"/>
  <c r="X66" i="5" s="1"/>
  <c r="U89" i="5"/>
  <c r="AA88" i="1"/>
  <c r="AA89" i="5" s="1"/>
  <c r="Y88" i="1"/>
  <c r="Y89" i="5" s="1"/>
  <c r="AL75" i="1"/>
  <c r="X75" i="1"/>
  <c r="X76" i="5" s="1"/>
  <c r="Z75" i="1"/>
  <c r="Z76" i="5" s="1"/>
  <c r="T92" i="5"/>
  <c r="X91" i="1"/>
  <c r="X92" i="5" s="1"/>
  <c r="Z91" i="1"/>
  <c r="Z92" i="5" s="1"/>
  <c r="T30" i="5"/>
  <c r="X29" i="1"/>
  <c r="X30" i="5" s="1"/>
  <c r="Z29" i="1"/>
  <c r="Z30" i="5" s="1"/>
  <c r="U51" i="5"/>
  <c r="AA50" i="1"/>
  <c r="AA51" i="5" s="1"/>
  <c r="Y50" i="1"/>
  <c r="Y51" i="5" s="1"/>
  <c r="T13" i="5"/>
  <c r="Z12" i="1"/>
  <c r="Z13" i="5" s="1"/>
  <c r="X12" i="1"/>
  <c r="X13" i="5" s="1"/>
  <c r="T11" i="5"/>
  <c r="Z10" i="1"/>
  <c r="Z11" i="5" s="1"/>
  <c r="X10" i="1"/>
  <c r="X11" i="5" s="1"/>
  <c r="T69" i="5"/>
  <c r="Z68" i="1"/>
  <c r="Z69" i="5" s="1"/>
  <c r="X68" i="1"/>
  <c r="X69" i="5" s="1"/>
  <c r="AA38" i="1"/>
  <c r="AA39" i="5" s="1"/>
  <c r="Y38" i="1"/>
  <c r="Y39" i="5" s="1"/>
  <c r="T57" i="5"/>
  <c r="X56" i="1"/>
  <c r="X57" i="5" s="1"/>
  <c r="Z56" i="1"/>
  <c r="Z57" i="5" s="1"/>
  <c r="AM83" i="1"/>
  <c r="Y83" i="1"/>
  <c r="Y84" i="5" s="1"/>
  <c r="AA83" i="1"/>
  <c r="AA84" i="5" s="1"/>
  <c r="AM84" i="1"/>
  <c r="Y84" i="1"/>
  <c r="Y85" i="5" s="1"/>
  <c r="AA84" i="1"/>
  <c r="AA85" i="5" s="1"/>
  <c r="U65" i="5"/>
  <c r="Y64" i="1"/>
  <c r="Y65" i="5" s="1"/>
  <c r="AA64" i="1"/>
  <c r="AA65" i="5" s="1"/>
  <c r="Y55" i="1"/>
  <c r="Y56" i="5" s="1"/>
  <c r="AA55" i="1"/>
  <c r="AA56" i="5" s="1"/>
  <c r="Y17" i="1"/>
  <c r="Y18" i="5" s="1"/>
  <c r="AA17" i="1"/>
  <c r="AA18" i="5" s="1"/>
  <c r="U32" i="5"/>
  <c r="AA31" i="1"/>
  <c r="AA32" i="5" s="1"/>
  <c r="Y31" i="1"/>
  <c r="Y32" i="5" s="1"/>
  <c r="AL41" i="1"/>
  <c r="X41" i="1"/>
  <c r="X42" i="5" s="1"/>
  <c r="Z41" i="1"/>
  <c r="Z42" i="5" s="1"/>
  <c r="T93" i="5"/>
  <c r="X92" i="1"/>
  <c r="X93" i="5" s="1"/>
  <c r="Z92" i="1"/>
  <c r="Z93" i="5" s="1"/>
  <c r="Y29" i="1"/>
  <c r="Y30" i="5" s="1"/>
  <c r="AA29" i="1"/>
  <c r="AA30" i="5" s="1"/>
  <c r="T85" i="5"/>
  <c r="X84" i="1"/>
  <c r="X85" i="5" s="1"/>
  <c r="Z84" i="1"/>
  <c r="Z85" i="5" s="1"/>
  <c r="AL44" i="1"/>
  <c r="Z44" i="1"/>
  <c r="Z45" i="5" s="1"/>
  <c r="X44" i="1"/>
  <c r="X45" i="5" s="1"/>
  <c r="AM59" i="1"/>
  <c r="Y59" i="1"/>
  <c r="Y60" i="5" s="1"/>
  <c r="AA59" i="1"/>
  <c r="AA60" i="5" s="1"/>
  <c r="AM80" i="1"/>
  <c r="Y80" i="1"/>
  <c r="Y81" i="5" s="1"/>
  <c r="AA80" i="1"/>
  <c r="AA81" i="5" s="1"/>
  <c r="AM74" i="1"/>
  <c r="AA74" i="1"/>
  <c r="AA75" i="5" s="1"/>
  <c r="Y74" i="1"/>
  <c r="Y75" i="5" s="1"/>
  <c r="T91" i="5"/>
  <c r="Z90" i="1"/>
  <c r="Z91" i="5" s="1"/>
  <c r="X90" i="1"/>
  <c r="X91" i="5" s="1"/>
  <c r="AM77" i="1"/>
  <c r="Y77" i="1"/>
  <c r="Y78" i="5" s="1"/>
  <c r="AA77" i="1"/>
  <c r="AA78" i="5" s="1"/>
  <c r="T39" i="5"/>
  <c r="X38" i="1"/>
  <c r="X39" i="5" s="1"/>
  <c r="Z38" i="1"/>
  <c r="Z39" i="5" s="1"/>
  <c r="U64" i="5"/>
  <c r="AA63" i="1"/>
  <c r="AA64" i="5" s="1"/>
  <c r="Y63" i="1"/>
  <c r="Y64" i="5" s="1"/>
  <c r="U41" i="5"/>
  <c r="Y40" i="1"/>
  <c r="Y41" i="5" s="1"/>
  <c r="AA40" i="1"/>
  <c r="AA41" i="5" s="1"/>
  <c r="U10" i="5"/>
  <c r="Y9" i="1"/>
  <c r="Y10" i="5" s="1"/>
  <c r="AA9" i="1"/>
  <c r="AA10" i="5" s="1"/>
  <c r="T86" i="5"/>
  <c r="X85" i="1"/>
  <c r="X86" i="5" s="1"/>
  <c r="Z85" i="1"/>
  <c r="Z86" i="5" s="1"/>
  <c r="U76" i="5"/>
  <c r="Y75" i="1"/>
  <c r="Y76" i="5" s="1"/>
  <c r="AA75" i="1"/>
  <c r="AA76" i="5" s="1"/>
  <c r="Z76" i="1"/>
  <c r="Z77" i="5" s="1"/>
  <c r="X76" i="1"/>
  <c r="X77" i="5" s="1"/>
  <c r="T258" i="5"/>
  <c r="Z257" i="1"/>
  <c r="Z258" i="5" s="1"/>
  <c r="X257" i="1"/>
  <c r="X258" i="5" s="1"/>
  <c r="X8" i="1"/>
  <c r="X9" i="5" s="1"/>
  <c r="Z8" i="1"/>
  <c r="Z9" i="5" s="1"/>
  <c r="U40" i="5"/>
  <c r="AA39" i="1"/>
  <c r="AA40" i="5" s="1"/>
  <c r="Y39" i="1"/>
  <c r="Y40" i="5" s="1"/>
  <c r="X67" i="1"/>
  <c r="X68" i="5" s="1"/>
  <c r="Z67" i="1"/>
  <c r="Z68" i="5" s="1"/>
  <c r="T34" i="5"/>
  <c r="Z33" i="1"/>
  <c r="Z34" i="5" s="1"/>
  <c r="X33" i="1"/>
  <c r="X34" i="5" s="1"/>
  <c r="U38" i="5"/>
  <c r="Y37" i="1"/>
  <c r="Y38" i="5" s="1"/>
  <c r="AA37" i="1"/>
  <c r="AA38" i="5" s="1"/>
  <c r="T44" i="5"/>
  <c r="X43" i="1"/>
  <c r="X44" i="5" s="1"/>
  <c r="Z43" i="1"/>
  <c r="Z44" i="5" s="1"/>
  <c r="T84" i="5"/>
  <c r="X83" i="1"/>
  <c r="X84" i="5" s="1"/>
  <c r="Z83" i="1"/>
  <c r="Z84" i="5" s="1"/>
  <c r="T18" i="5"/>
  <c r="X17" i="1"/>
  <c r="X18" i="5" s="1"/>
  <c r="Z17" i="1"/>
  <c r="Z18" i="5" s="1"/>
  <c r="Y33" i="1"/>
  <c r="Y34" i="5" s="1"/>
  <c r="AA33" i="1"/>
  <c r="AA34" i="5" s="1"/>
  <c r="AA18" i="1"/>
  <c r="AA19" i="5" s="1"/>
  <c r="Y18" i="1"/>
  <c r="Y19" i="5" s="1"/>
  <c r="U33" i="5"/>
  <c r="Y32" i="1"/>
  <c r="Y33" i="5" s="1"/>
  <c r="AA32" i="1"/>
  <c r="AA33" i="5" s="1"/>
  <c r="T80" i="5"/>
  <c r="X79" i="1"/>
  <c r="X80" i="5" s="1"/>
  <c r="Z79" i="1"/>
  <c r="Z80" i="5" s="1"/>
  <c r="U62" i="5"/>
  <c r="Y61" i="1"/>
  <c r="Y62" i="5" s="1"/>
  <c r="AA61" i="1"/>
  <c r="AA62" i="5" s="1"/>
  <c r="T63" i="5"/>
  <c r="X62" i="1"/>
  <c r="X63" i="5" s="1"/>
  <c r="Z62" i="1"/>
  <c r="Z63" i="5" s="1"/>
  <c r="T16" i="5"/>
  <c r="X15" i="1"/>
  <c r="X16" i="5" s="1"/>
  <c r="Z15" i="1"/>
  <c r="Z16" i="5" s="1"/>
  <c r="U8" i="5"/>
  <c r="AA7" i="5" s="1"/>
  <c r="AA7" i="1"/>
  <c r="AA8" i="5" s="1"/>
  <c r="Y7" i="1"/>
  <c r="Y8" i="5" s="1"/>
  <c r="T24" i="5"/>
  <c r="X23" i="1"/>
  <c r="X24" i="5" s="1"/>
  <c r="Z23" i="1"/>
  <c r="Z24" i="5" s="1"/>
  <c r="U68" i="5"/>
  <c r="Y67" i="1"/>
  <c r="Y68" i="5" s="1"/>
  <c r="AA67" i="1"/>
  <c r="AA68" i="5" s="1"/>
  <c r="AL93" i="1"/>
  <c r="X93" i="1"/>
  <c r="X94" i="5" s="1"/>
  <c r="Z93" i="1"/>
  <c r="Z94" i="5" s="1"/>
  <c r="T75" i="5"/>
  <c r="X74" i="1"/>
  <c r="X75" i="5" s="1"/>
  <c r="Z74" i="1"/>
  <c r="Z75" i="5" s="1"/>
  <c r="X72" i="1"/>
  <c r="X73" i="5" s="1"/>
  <c r="Z72" i="1"/>
  <c r="Z73" i="5" s="1"/>
  <c r="AL22" i="1"/>
  <c r="X22" i="1"/>
  <c r="X23" i="5" s="1"/>
  <c r="Z22" i="1"/>
  <c r="Z23" i="5" s="1"/>
  <c r="T62" i="5"/>
  <c r="X61" i="1"/>
  <c r="X62" i="5" s="1"/>
  <c r="Z61" i="1"/>
  <c r="Z62" i="5" s="1"/>
  <c r="U82" i="5"/>
  <c r="Y81" i="1"/>
  <c r="Y82" i="5" s="1"/>
  <c r="AA81" i="1"/>
  <c r="AA82" i="5" s="1"/>
  <c r="T79" i="5"/>
  <c r="X78" i="1"/>
  <c r="X79" i="5" s="1"/>
  <c r="Z78" i="1"/>
  <c r="Z79" i="5" s="1"/>
  <c r="U86" i="5"/>
  <c r="Y85" i="1"/>
  <c r="Y86" i="5" s="1"/>
  <c r="AA85" i="1"/>
  <c r="AA86" i="5" s="1"/>
  <c r="AL24" i="1"/>
  <c r="X24" i="1"/>
  <c r="X25" i="5" s="1"/>
  <c r="Z24" i="1"/>
  <c r="Z25" i="5" s="1"/>
  <c r="U83" i="5"/>
  <c r="AA82" i="1"/>
  <c r="AA83" i="5" s="1"/>
  <c r="Y82" i="1"/>
  <c r="Y83" i="5" s="1"/>
  <c r="U54" i="5"/>
  <c r="Y53" i="1"/>
  <c r="Y54" i="5" s="1"/>
  <c r="AA53" i="1"/>
  <c r="AA54" i="5" s="1"/>
  <c r="T29" i="5"/>
  <c r="X28" i="1"/>
  <c r="X29" i="5" s="1"/>
  <c r="Z28" i="1"/>
  <c r="Z29" i="5" s="1"/>
  <c r="U7" i="5"/>
  <c r="AA6" i="1"/>
  <c r="Y6" i="1"/>
  <c r="Y7" i="5" s="1"/>
  <c r="U36" i="5"/>
  <c r="Y35" i="1"/>
  <c r="Y36" i="5" s="1"/>
  <c r="AA35" i="1"/>
  <c r="AA36" i="5" s="1"/>
  <c r="Y8" i="1"/>
  <c r="Y9" i="5" s="1"/>
  <c r="AA8" i="1"/>
  <c r="AA9" i="5" s="1"/>
  <c r="AM57" i="1"/>
  <c r="Y57" i="1"/>
  <c r="Y58" i="5" s="1"/>
  <c r="AA57" i="1"/>
  <c r="AA58" i="5" s="1"/>
  <c r="T43" i="5"/>
  <c r="Z42" i="1"/>
  <c r="Z43" i="5" s="1"/>
  <c r="X42" i="1"/>
  <c r="X43" i="5" s="1"/>
  <c r="U92" i="5"/>
  <c r="Y91" i="1"/>
  <c r="Y92" i="5" s="1"/>
  <c r="AA91" i="1"/>
  <c r="AA92" i="5" s="1"/>
  <c r="T61" i="5"/>
  <c r="X60" i="1"/>
  <c r="X61" i="5" s="1"/>
  <c r="Z60" i="1"/>
  <c r="Z61" i="5" s="1"/>
  <c r="T31" i="5"/>
  <c r="X30" i="1"/>
  <c r="X31" i="5" s="1"/>
  <c r="Z30" i="1"/>
  <c r="Z31" i="5" s="1"/>
  <c r="U71" i="5"/>
  <c r="AA70" i="1"/>
  <c r="AA71" i="5" s="1"/>
  <c r="Y70" i="1"/>
  <c r="Y71" i="5" s="1"/>
  <c r="U74" i="5"/>
  <c r="Y73" i="1"/>
  <c r="Y74" i="5" s="1"/>
  <c r="AA73" i="1"/>
  <c r="AA74" i="5" s="1"/>
  <c r="T67" i="5"/>
  <c r="Z66" i="1"/>
  <c r="Z67" i="5" s="1"/>
  <c r="X66" i="1"/>
  <c r="X67" i="5" s="1"/>
  <c r="U22" i="5"/>
  <c r="Y21" i="1"/>
  <c r="Y22" i="5" s="1"/>
  <c r="AA21" i="1"/>
  <c r="AA22" i="5" s="1"/>
  <c r="U21" i="5"/>
  <c r="Y20" i="1"/>
  <c r="Y21" i="5" s="1"/>
  <c r="AA20" i="1"/>
  <c r="AA21" i="5" s="1"/>
  <c r="AL58" i="1"/>
  <c r="X58" i="1"/>
  <c r="X59" i="5" s="1"/>
  <c r="Z58" i="1"/>
  <c r="Z59" i="5" s="1"/>
  <c r="X55" i="1"/>
  <c r="X56" i="5" s="1"/>
  <c r="Z55" i="1"/>
  <c r="Z56" i="5" s="1"/>
  <c r="X47" i="1"/>
  <c r="X48" i="5" s="1"/>
  <c r="Z47" i="1"/>
  <c r="Z48" i="5" s="1"/>
  <c r="U44" i="5"/>
  <c r="Y43" i="1"/>
  <c r="Y44" i="5" s="1"/>
  <c r="AA43" i="1"/>
  <c r="AA44" i="5" s="1"/>
  <c r="U29" i="5"/>
  <c r="Y28" i="1"/>
  <c r="Y29" i="5" s="1"/>
  <c r="AA28" i="1"/>
  <c r="AA29" i="5" s="1"/>
  <c r="U37" i="5"/>
  <c r="Y36" i="1"/>
  <c r="Y37" i="5" s="1"/>
  <c r="AA36" i="1"/>
  <c r="AA37" i="5" s="1"/>
  <c r="AM90" i="1"/>
  <c r="AA90" i="1"/>
  <c r="AA91" i="5" s="1"/>
  <c r="Y90" i="1"/>
  <c r="Y91" i="5" s="1"/>
  <c r="T35" i="5"/>
  <c r="X34" i="1"/>
  <c r="X35" i="5" s="1"/>
  <c r="Z34" i="1"/>
  <c r="Z35" i="5" s="1"/>
  <c r="T8" i="5"/>
  <c r="X7" i="1"/>
  <c r="X8" i="5" s="1"/>
  <c r="Z7" i="1"/>
  <c r="Z8" i="5" s="1"/>
  <c r="T21" i="5"/>
  <c r="X20" i="1"/>
  <c r="X21" i="5" s="1"/>
  <c r="Z20" i="1"/>
  <c r="Z21" i="5" s="1"/>
  <c r="U49" i="5"/>
  <c r="Y48" i="1"/>
  <c r="Y49" i="5" s="1"/>
  <c r="AA48" i="1"/>
  <c r="AA49" i="5" s="1"/>
  <c r="AM10" i="1"/>
  <c r="AA10" i="1"/>
  <c r="AA11" i="5" s="1"/>
  <c r="Y10" i="1"/>
  <c r="Y11" i="5" s="1"/>
  <c r="AA14" i="1"/>
  <c r="AA15" i="5" s="1"/>
  <c r="Y14" i="1"/>
  <c r="Y15" i="5" s="1"/>
  <c r="AM49" i="1"/>
  <c r="Y49" i="1"/>
  <c r="Y50" i="5" s="1"/>
  <c r="AA49" i="1"/>
  <c r="AA50" i="5" s="1"/>
  <c r="T19" i="5"/>
  <c r="X18" i="1"/>
  <c r="X19" i="5" s="1"/>
  <c r="Z18" i="1"/>
  <c r="Z19" i="5" s="1"/>
  <c r="U46" i="5"/>
  <c r="Y45" i="1"/>
  <c r="Y46" i="5" s="1"/>
  <c r="AA45" i="1"/>
  <c r="AA46" i="5" s="1"/>
  <c r="T71" i="5"/>
  <c r="X70" i="1"/>
  <c r="X71" i="5" s="1"/>
  <c r="Z70" i="1"/>
  <c r="Z71" i="5" s="1"/>
  <c r="T50" i="5"/>
  <c r="X49" i="1"/>
  <c r="X50" i="5" s="1"/>
  <c r="Z49" i="1"/>
  <c r="Z50" i="5" s="1"/>
  <c r="AM27" i="1"/>
  <c r="Y27" i="1"/>
  <c r="Y28" i="5" s="1"/>
  <c r="AA27" i="1"/>
  <c r="AA28" i="5" s="1"/>
  <c r="U97" i="5"/>
  <c r="AA96" i="1"/>
  <c r="AA97" i="5" s="1"/>
  <c r="Y96" i="1"/>
  <c r="Y97" i="5" s="1"/>
  <c r="X96" i="1"/>
  <c r="X97" i="5" s="1"/>
  <c r="Z96" i="1"/>
  <c r="Z97" i="5" s="1"/>
  <c r="AM26" i="1"/>
  <c r="AA26" i="1"/>
  <c r="AA27" i="5" s="1"/>
  <c r="Y26" i="1"/>
  <c r="Y27" i="5" s="1"/>
  <c r="U42" i="5"/>
  <c r="Y41" i="1"/>
  <c r="Y42" i="5" s="1"/>
  <c r="AA41" i="1"/>
  <c r="AA42" i="5" s="1"/>
  <c r="Z57" i="1"/>
  <c r="Z58" i="5" s="1"/>
  <c r="X57" i="1"/>
  <c r="X58" i="5" s="1"/>
  <c r="Y93" i="1"/>
  <c r="Y94" i="5" s="1"/>
  <c r="AA93" i="1"/>
  <c r="AA94" i="5" s="1"/>
  <c r="T12" i="5"/>
  <c r="X11" i="1"/>
  <c r="X12" i="5" s="1"/>
  <c r="Z11" i="1"/>
  <c r="Z12" i="5" s="1"/>
  <c r="AM60" i="1"/>
  <c r="Y60" i="1"/>
  <c r="Y61" i="5" s="1"/>
  <c r="AA60" i="1"/>
  <c r="AA61" i="5" s="1"/>
  <c r="U69" i="5"/>
  <c r="Y68" i="1"/>
  <c r="Y69" i="5" s="1"/>
  <c r="AA68" i="1"/>
  <c r="AA69" i="5" s="1"/>
  <c r="AM19" i="1"/>
  <c r="Y19" i="1"/>
  <c r="Y20" i="5" s="1"/>
  <c r="AA19" i="1"/>
  <c r="AA20" i="5" s="1"/>
  <c r="AM54" i="1"/>
  <c r="AA54" i="1"/>
  <c r="AA55" i="5" s="1"/>
  <c r="Y54" i="1"/>
  <c r="Y55" i="5" s="1"/>
  <c r="AL32" i="1"/>
  <c r="X32" i="1"/>
  <c r="X33" i="5" s="1"/>
  <c r="Z32" i="1"/>
  <c r="Z33" i="5" s="1"/>
  <c r="X16" i="1"/>
  <c r="X17" i="5" s="1"/>
  <c r="Z16" i="1"/>
  <c r="Z17" i="5" s="1"/>
  <c r="T38" i="5"/>
  <c r="X37" i="1"/>
  <c r="X38" i="5" s="1"/>
  <c r="Z37" i="1"/>
  <c r="Z38" i="5" s="1"/>
  <c r="U52" i="5"/>
  <c r="Y51" i="1"/>
  <c r="Y52" i="5" s="1"/>
  <c r="AA51" i="1"/>
  <c r="AA52" i="5" s="1"/>
  <c r="T72" i="5"/>
  <c r="X71" i="1"/>
  <c r="X72" i="5" s="1"/>
  <c r="Z71" i="1"/>
  <c r="Z72" i="5" s="1"/>
  <c r="AL45" i="1"/>
  <c r="X45" i="1"/>
  <c r="X46" i="5" s="1"/>
  <c r="Z45" i="1"/>
  <c r="Z46" i="5" s="1"/>
  <c r="AL80" i="1"/>
  <c r="X80" i="1"/>
  <c r="X81" i="5" s="1"/>
  <c r="Z80" i="1"/>
  <c r="Z81" i="5" s="1"/>
  <c r="T78" i="5"/>
  <c r="X77" i="1"/>
  <c r="X78" i="5" s="1"/>
  <c r="Z77" i="1"/>
  <c r="Z78" i="5" s="1"/>
  <c r="T55" i="5"/>
  <c r="X54" i="1"/>
  <c r="X55" i="5" s="1"/>
  <c r="Z54" i="1"/>
  <c r="Z55" i="5" s="1"/>
  <c r="U14" i="5"/>
  <c r="Y13" i="1"/>
  <c r="Y14" i="5" s="1"/>
  <c r="AA13" i="1"/>
  <c r="AA14" i="5" s="1"/>
  <c r="U59" i="5"/>
  <c r="AA58" i="1"/>
  <c r="AA59" i="5" s="1"/>
  <c r="Y58" i="1"/>
  <c r="Y59" i="5" s="1"/>
  <c r="AL6" i="1"/>
  <c r="Z6" i="1"/>
  <c r="X6" i="1"/>
  <c r="X7" i="5" s="1"/>
  <c r="Y76" i="1"/>
  <c r="Y77" i="5" s="1"/>
  <c r="AA76" i="1"/>
  <c r="AA77" i="5" s="1"/>
  <c r="AL31" i="1"/>
  <c r="X31" i="1"/>
  <c r="X32" i="5" s="1"/>
  <c r="Z31" i="1"/>
  <c r="Z32" i="5" s="1"/>
  <c r="X59" i="1"/>
  <c r="X60" i="5" s="1"/>
  <c r="Z59" i="1"/>
  <c r="Z60" i="5" s="1"/>
  <c r="X86" i="1"/>
  <c r="X87" i="5" s="1"/>
  <c r="Z86" i="1"/>
  <c r="Z87" i="5" s="1"/>
  <c r="X50" i="1"/>
  <c r="X51" i="5" s="1"/>
  <c r="Z50" i="1"/>
  <c r="Z51" i="5" s="1"/>
  <c r="AA42" i="1"/>
  <c r="AA43" i="5" s="1"/>
  <c r="Y42" i="1"/>
  <c r="Y43" i="5" s="1"/>
  <c r="T47" i="5"/>
  <c r="X46" i="1"/>
  <c r="X47" i="5" s="1"/>
  <c r="Z46" i="1"/>
  <c r="Z47" i="5" s="1"/>
  <c r="U63" i="5"/>
  <c r="AA62" i="1"/>
  <c r="AA63" i="5" s="1"/>
  <c r="Y62" i="1"/>
  <c r="Y63" i="5" s="1"/>
  <c r="U90" i="5"/>
  <c r="Y89" i="1"/>
  <c r="Y90" i="5" s="1"/>
  <c r="AA89" i="1"/>
  <c r="AA90" i="5" s="1"/>
  <c r="X9" i="1"/>
  <c r="X10" i="5" s="1"/>
  <c r="Z9" i="1"/>
  <c r="Z10" i="5" s="1"/>
  <c r="AM24" i="1"/>
  <c r="AA24" i="1"/>
  <c r="AA25" i="5" s="1"/>
  <c r="Y24" i="1"/>
  <c r="Y25" i="5" s="1"/>
  <c r="U57" i="5"/>
  <c r="AA56" i="1"/>
  <c r="AA57" i="5" s="1"/>
  <c r="Y56" i="1"/>
  <c r="Y57" i="5" s="1"/>
  <c r="U12" i="5"/>
  <c r="Y11" i="1"/>
  <c r="Y12" i="5" s="1"/>
  <c r="AA11" i="1"/>
  <c r="AA12" i="5" s="1"/>
  <c r="T52" i="5"/>
  <c r="X51" i="1"/>
  <c r="X52" i="5" s="1"/>
  <c r="Z51" i="1"/>
  <c r="Z52" i="5" s="1"/>
  <c r="T83" i="5"/>
  <c r="X82" i="1"/>
  <c r="X83" i="5" s="1"/>
  <c r="Z82" i="1"/>
  <c r="Z83" i="5" s="1"/>
  <c r="T41" i="5"/>
  <c r="X40" i="1"/>
  <c r="X41" i="5" s="1"/>
  <c r="Z40" i="1"/>
  <c r="Z41" i="5" s="1"/>
  <c r="U47" i="5"/>
  <c r="Y46" i="1"/>
  <c r="Y47" i="5" s="1"/>
  <c r="AA46" i="1"/>
  <c r="AA47" i="5" s="1"/>
  <c r="U45" i="5"/>
  <c r="Y44" i="1"/>
  <c r="Y45" i="5" s="1"/>
  <c r="AA44" i="1"/>
  <c r="AA45" i="5" s="1"/>
  <c r="AM87" i="1"/>
  <c r="Y87" i="1"/>
  <c r="Y88" i="5" s="1"/>
  <c r="AA87" i="1"/>
  <c r="AA88" i="5" s="1"/>
  <c r="T88" i="5"/>
  <c r="X87" i="1"/>
  <c r="X88" i="5" s="1"/>
  <c r="Z87" i="1"/>
  <c r="Z88" i="5" s="1"/>
  <c r="Y25" i="1"/>
  <c r="Y26" i="5" s="1"/>
  <c r="AA25" i="1"/>
  <c r="AA26" i="5" s="1"/>
  <c r="U23" i="5"/>
  <c r="AA22" i="1"/>
  <c r="AA23" i="5" s="1"/>
  <c r="Y22" i="1"/>
  <c r="Y23" i="5" s="1"/>
  <c r="T28" i="5"/>
  <c r="X27" i="1"/>
  <c r="X28" i="5" s="1"/>
  <c r="Z27" i="1"/>
  <c r="Z28" i="5" s="1"/>
  <c r="U31" i="5"/>
  <c r="AA30" i="1"/>
  <c r="AA31" i="5" s="1"/>
  <c r="Y30" i="1"/>
  <c r="Y31" i="5" s="1"/>
  <c r="U48" i="5"/>
  <c r="AA47" i="1"/>
  <c r="AA48" i="5" s="1"/>
  <c r="Y47" i="1"/>
  <c r="Y48" i="5" s="1"/>
  <c r="AA94" i="1"/>
  <c r="AA95" i="5" s="1"/>
  <c r="Y94" i="1"/>
  <c r="Y95" i="5" s="1"/>
  <c r="Y15" i="1"/>
  <c r="Y16" i="5" s="1"/>
  <c r="AA15" i="1"/>
  <c r="AA16" i="5" s="1"/>
  <c r="X19" i="1"/>
  <c r="X20" i="5" s="1"/>
  <c r="Z19" i="1"/>
  <c r="Z20" i="5" s="1"/>
  <c r="T37" i="5"/>
  <c r="Z36" i="1"/>
  <c r="Z37" i="5" s="1"/>
  <c r="X36" i="1"/>
  <c r="X37" i="5" s="1"/>
  <c r="T14" i="5"/>
  <c r="X13" i="1"/>
  <c r="X14" i="5" s="1"/>
  <c r="Z13" i="1"/>
  <c r="Z14" i="5" s="1"/>
  <c r="T65" i="5"/>
  <c r="X64" i="1"/>
  <c r="X65" i="5" s="1"/>
  <c r="Z64" i="1"/>
  <c r="Z65" i="5" s="1"/>
  <c r="AJ44" i="1"/>
  <c r="AL92" i="1"/>
  <c r="AK49" i="1"/>
  <c r="AK43" i="1"/>
  <c r="R8" i="5"/>
  <c r="AK52" i="1"/>
  <c r="AM61" i="1"/>
  <c r="AN20" i="1"/>
  <c r="AN92" i="1"/>
  <c r="AN13" i="1"/>
  <c r="AO91" i="1"/>
  <c r="AK48" i="1"/>
  <c r="AM89" i="1"/>
  <c r="AK40" i="1"/>
  <c r="AO30" i="1"/>
  <c r="AO22" i="1"/>
  <c r="AJ23" i="1"/>
  <c r="AJ6" i="1"/>
  <c r="AM32" i="1"/>
  <c r="AO20" i="1"/>
  <c r="AL62" i="1"/>
  <c r="S22" i="5"/>
  <c r="AK70" i="1"/>
  <c r="AJ38" i="1"/>
  <c r="S62" i="5"/>
  <c r="AM48" i="1"/>
  <c r="AJ55" i="1"/>
  <c r="AL26" i="1"/>
  <c r="AM45" i="1"/>
  <c r="AM72" i="1"/>
  <c r="AK95" i="1"/>
  <c r="AJ17" i="1"/>
  <c r="AL49" i="1"/>
  <c r="AJ59" i="1"/>
  <c r="AK32" i="1"/>
  <c r="AM7" i="1"/>
  <c r="AO79" i="1"/>
  <c r="AK17" i="1"/>
  <c r="AN48" i="1"/>
  <c r="AJ29" i="1"/>
  <c r="AK56" i="1"/>
  <c r="AJ72" i="1"/>
  <c r="AN60" i="1"/>
  <c r="AO17" i="1"/>
  <c r="AJ64" i="1"/>
  <c r="AO11" i="1"/>
  <c r="AJ35" i="1"/>
  <c r="W87" i="5"/>
  <c r="AM62" i="1"/>
  <c r="AM65" i="1"/>
  <c r="AK37" i="1"/>
  <c r="AM37" i="1"/>
  <c r="AO70" i="1"/>
  <c r="AK76" i="1"/>
  <c r="AK55" i="1"/>
  <c r="AL83" i="1"/>
  <c r="AO83" i="1"/>
  <c r="AO57" i="1"/>
  <c r="AJ60" i="1"/>
  <c r="AM69" i="1"/>
  <c r="AK88" i="1"/>
  <c r="AL52" i="1"/>
  <c r="AJ22" i="1"/>
  <c r="AL15" i="1"/>
  <c r="AL38" i="1"/>
  <c r="AN85" i="1"/>
  <c r="AM96" i="1"/>
  <c r="AO29" i="1"/>
  <c r="AM22" i="1"/>
  <c r="AJ68" i="1"/>
  <c r="AM63" i="1"/>
  <c r="V73" i="5"/>
  <c r="AL20" i="1"/>
  <c r="AL85" i="1"/>
  <c r="AM64" i="1"/>
  <c r="AK18" i="1"/>
  <c r="AO18" i="1"/>
  <c r="AL46" i="1"/>
  <c r="AO68" i="1"/>
  <c r="AN25" i="1"/>
  <c r="AJ91" i="1"/>
  <c r="AJ30" i="1"/>
  <c r="AL43" i="1"/>
  <c r="AO93" i="1"/>
  <c r="AJ41" i="1"/>
  <c r="AO63" i="1"/>
  <c r="AL17" i="1"/>
  <c r="AK38" i="1"/>
  <c r="AK62" i="1"/>
  <c r="AO47" i="1"/>
  <c r="AK36" i="1"/>
  <c r="AN51" i="1"/>
  <c r="AK90" i="1"/>
  <c r="AL39" i="1"/>
  <c r="AM43" i="1"/>
  <c r="AM39" i="1"/>
  <c r="AJ69" i="1"/>
  <c r="AL95" i="1"/>
  <c r="AO56" i="1"/>
  <c r="AM58" i="1"/>
  <c r="AK33" i="1"/>
  <c r="AJ78" i="1"/>
  <c r="AL23" i="1"/>
  <c r="AM30" i="1"/>
  <c r="AN59" i="1"/>
  <c r="AO65" i="1"/>
  <c r="AN37" i="1"/>
  <c r="AN43" i="1"/>
  <c r="AM66" i="1"/>
  <c r="AJ46" i="1"/>
  <c r="AO92" i="1"/>
  <c r="AK81" i="1"/>
  <c r="AL7" i="1"/>
  <c r="AJ79" i="1"/>
  <c r="AO50" i="1"/>
  <c r="AM35" i="1"/>
  <c r="AL57" i="1"/>
  <c r="T58" i="5"/>
  <c r="U9" i="5"/>
  <c r="AM8" i="1"/>
  <c r="R16" i="5"/>
  <c r="AJ15" i="1"/>
  <c r="S17" i="5"/>
  <c r="AK16" i="1"/>
  <c r="U30" i="5"/>
  <c r="AM29" i="1"/>
  <c r="AO7" i="1"/>
  <c r="W8" i="5"/>
  <c r="U94" i="5"/>
  <c r="AM93" i="1"/>
  <c r="AM6" i="1"/>
  <c r="AO42" i="1"/>
  <c r="W73" i="5"/>
  <c r="S47" i="5"/>
  <c r="S12" i="5"/>
  <c r="R17" i="5"/>
  <c r="S97" i="5"/>
  <c r="R54" i="5"/>
  <c r="R87" i="5"/>
  <c r="R78" i="5"/>
  <c r="R48" i="5"/>
  <c r="AO39" i="1"/>
  <c r="AJ62" i="1"/>
  <c r="T94" i="5"/>
  <c r="U85" i="5"/>
  <c r="S66" i="5"/>
  <c r="AL61" i="1"/>
  <c r="AJ85" i="1"/>
  <c r="AO40" i="1"/>
  <c r="R90" i="5"/>
  <c r="T59" i="5"/>
  <c r="AM257" i="1"/>
  <c r="V66" i="5"/>
  <c r="W9" i="5"/>
  <c r="AL18" i="1"/>
  <c r="AN69" i="1"/>
  <c r="AN12" i="1"/>
  <c r="AN91" i="1"/>
  <c r="AJ90" i="1"/>
  <c r="AL70" i="1"/>
  <c r="AL64" i="1"/>
  <c r="AL88" i="1"/>
  <c r="AL257" i="1"/>
  <c r="S59" i="5"/>
  <c r="W96" i="5"/>
  <c r="AN42" i="1"/>
  <c r="AL33" i="1"/>
  <c r="AM53" i="1"/>
  <c r="AL28" i="1"/>
  <c r="AL89" i="1"/>
  <c r="AL84" i="1"/>
  <c r="AN257" i="1"/>
  <c r="AO16" i="1"/>
  <c r="AM34" i="1"/>
  <c r="AN74" i="1"/>
  <c r="AL73" i="1"/>
  <c r="AJ36" i="1"/>
  <c r="AN94" i="1"/>
  <c r="AO85" i="1"/>
  <c r="AK64" i="1"/>
  <c r="AM88" i="1"/>
  <c r="AO67" i="1"/>
  <c r="U81" i="5"/>
  <c r="W34" i="5"/>
  <c r="U61" i="5"/>
  <c r="S68" i="5"/>
  <c r="U20" i="5"/>
  <c r="S14" i="5"/>
  <c r="AL91" i="1"/>
  <c r="AL29" i="1"/>
  <c r="AJ95" i="1"/>
  <c r="AM50" i="1"/>
  <c r="AK8" i="1"/>
  <c r="AJ32" i="1"/>
  <c r="AL12" i="1"/>
  <c r="AL10" i="1"/>
  <c r="AL68" i="1"/>
  <c r="AN73" i="1"/>
  <c r="AJ11" i="1"/>
  <c r="AM36" i="1"/>
  <c r="AN96" i="1"/>
  <c r="AO69" i="1"/>
  <c r="AK80" i="1"/>
  <c r="AJ257" i="1"/>
  <c r="AJ24" i="1"/>
  <c r="AJ13" i="1"/>
  <c r="AK59" i="1"/>
  <c r="AO94" i="1"/>
  <c r="AK79" i="1"/>
  <c r="AO27" i="1"/>
  <c r="AN90" i="1"/>
  <c r="AL14" i="1"/>
  <c r="AO13" i="1"/>
  <c r="AK44" i="1"/>
  <c r="AJ26" i="1"/>
  <c r="AM47" i="1"/>
  <c r="AO82" i="1"/>
  <c r="AM16" i="1"/>
  <c r="AO43" i="1"/>
  <c r="AL36" i="1"/>
  <c r="W24" i="5"/>
  <c r="S73" i="5"/>
  <c r="R13" i="5"/>
  <c r="R84" i="5"/>
  <c r="AN9" i="1"/>
  <c r="S87" i="5"/>
  <c r="V82" i="5"/>
  <c r="U27" i="5"/>
  <c r="R41" i="5"/>
  <c r="U58" i="5"/>
  <c r="R46" i="5"/>
  <c r="S26" i="5"/>
  <c r="R44" i="5"/>
  <c r="V16" i="5"/>
  <c r="U75" i="5"/>
  <c r="W72" i="5"/>
  <c r="S16" i="5"/>
  <c r="R81" i="5"/>
  <c r="T81" i="5"/>
  <c r="U28" i="5"/>
  <c r="AJ93" i="1"/>
  <c r="AN89" i="1"/>
  <c r="AN55" i="1"/>
  <c r="V65" i="5"/>
  <c r="AJ51" i="1"/>
  <c r="AJ70" i="1"/>
  <c r="AO25" i="1"/>
  <c r="AN82" i="1"/>
  <c r="AO89" i="1"/>
  <c r="S70" i="5"/>
  <c r="AO24" i="1"/>
  <c r="V59" i="5"/>
  <c r="T25" i="5"/>
  <c r="W74" i="5"/>
  <c r="R53" i="5"/>
  <c r="V71" i="5"/>
  <c r="AK89" i="1"/>
  <c r="AK14" i="1"/>
  <c r="AL11" i="1"/>
  <c r="AJ73" i="1"/>
  <c r="AO53" i="1"/>
  <c r="AM68" i="1"/>
  <c r="AN53" i="1"/>
  <c r="AN84" i="1"/>
  <c r="AL79" i="1"/>
  <c r="AL37" i="1"/>
  <c r="AM51" i="1"/>
  <c r="AL71" i="1"/>
  <c r="AO61" i="1"/>
  <c r="AL77" i="1"/>
  <c r="AL54" i="1"/>
  <c r="AK53" i="1"/>
  <c r="AN83" i="1"/>
  <c r="S78" i="5"/>
  <c r="AM13" i="1"/>
  <c r="AK51" i="1"/>
  <c r="AJ75" i="1"/>
  <c r="AO19" i="1"/>
  <c r="AM40" i="1"/>
  <c r="AL34" i="1"/>
  <c r="AL27" i="1"/>
  <c r="AO26" i="1"/>
  <c r="AJ19" i="1"/>
  <c r="T46" i="5"/>
  <c r="AK27" i="1"/>
  <c r="AN36" i="1"/>
  <c r="AJ67" i="1"/>
  <c r="AL48" i="1"/>
  <c r="AM9" i="1"/>
  <c r="AN19" i="1"/>
  <c r="AK19" i="1"/>
  <c r="U84" i="5"/>
  <c r="W7" i="5"/>
  <c r="W46" i="5"/>
  <c r="AN21" i="1"/>
  <c r="AL13" i="1"/>
  <c r="AK68" i="1"/>
  <c r="T32" i="5"/>
  <c r="S23" i="5"/>
  <c r="AK54" i="1"/>
  <c r="AO38" i="1"/>
  <c r="AN18" i="1"/>
  <c r="U50" i="5"/>
  <c r="W22" i="5"/>
  <c r="R72" i="5"/>
  <c r="R58" i="5"/>
  <c r="S42" i="5"/>
  <c r="AK41" i="1"/>
  <c r="S92" i="5"/>
  <c r="AK91" i="1"/>
  <c r="S75" i="5"/>
  <c r="AK74" i="1"/>
  <c r="AL76" i="1"/>
  <c r="T77" i="5"/>
  <c r="W13" i="5"/>
  <c r="AO12" i="1"/>
  <c r="AN87" i="1"/>
  <c r="V88" i="5"/>
  <c r="AN61" i="1"/>
  <c r="U19" i="5"/>
  <c r="AM18" i="1"/>
  <c r="AM23" i="1"/>
  <c r="R66" i="5"/>
  <c r="AJ65" i="1"/>
  <c r="W85" i="5"/>
  <c r="V77" i="5"/>
  <c r="R26" i="5"/>
  <c r="W89" i="5"/>
  <c r="V7" i="5"/>
  <c r="S32" i="5"/>
  <c r="AK31" i="1"/>
  <c r="T56" i="5"/>
  <c r="AL55" i="1"/>
  <c r="T48" i="5"/>
  <c r="AL47" i="1"/>
  <c r="AJ61" i="1"/>
  <c r="V18" i="5"/>
  <c r="AN17" i="1"/>
  <c r="R35" i="5"/>
  <c r="V12" i="5"/>
  <c r="AN11" i="1"/>
  <c r="W38" i="5"/>
  <c r="AO37" i="1"/>
  <c r="V80" i="5"/>
  <c r="AN79" i="1"/>
  <c r="AN30" i="1"/>
  <c r="T9" i="5"/>
  <c r="AL8" i="1"/>
  <c r="AN16" i="1"/>
  <c r="R50" i="5"/>
  <c r="AJ49" i="1"/>
  <c r="AM21" i="1"/>
  <c r="R89" i="5"/>
  <c r="AJ88" i="1"/>
  <c r="AN8" i="1"/>
  <c r="W77" i="5"/>
  <c r="AO76" i="1"/>
  <c r="AJ63" i="1"/>
  <c r="AN10" i="1"/>
  <c r="AL35" i="1"/>
  <c r="AL90" i="1"/>
  <c r="AM20" i="1"/>
  <c r="S36" i="5"/>
  <c r="AK35" i="1"/>
  <c r="W42" i="5"/>
  <c r="AO41" i="1"/>
  <c r="S95" i="5"/>
  <c r="AK94" i="1"/>
  <c r="W65" i="5"/>
  <c r="T45" i="5"/>
  <c r="U25" i="5"/>
  <c r="R28" i="5"/>
  <c r="R29" i="5"/>
  <c r="U60" i="5"/>
  <c r="V81" i="5"/>
  <c r="U96" i="5"/>
  <c r="S11" i="5"/>
  <c r="T70" i="5"/>
  <c r="W35" i="5"/>
  <c r="T66" i="5"/>
  <c r="T64" i="5"/>
  <c r="AL63" i="1"/>
  <c r="U72" i="5"/>
  <c r="AM71" i="1"/>
  <c r="W258" i="5"/>
  <c r="AO44" i="1"/>
  <c r="AN32" i="1"/>
  <c r="AJ18" i="1"/>
  <c r="AJ8" i="1"/>
  <c r="AL87" i="1"/>
  <c r="AK30" i="1"/>
  <c r="AO54" i="1"/>
  <c r="AK6" i="1"/>
  <c r="AK39" i="1"/>
  <c r="AM86" i="1"/>
  <c r="AN56" i="1"/>
  <c r="AJ31" i="1"/>
  <c r="U39" i="5"/>
  <c r="AM38" i="1"/>
  <c r="AJ9" i="1"/>
  <c r="U26" i="5"/>
  <c r="AM25" i="1"/>
  <c r="W49" i="5"/>
  <c r="AO48" i="1"/>
  <c r="R11" i="5"/>
  <c r="R93" i="5"/>
  <c r="AL56" i="1"/>
  <c r="AN68" i="1"/>
  <c r="AN62" i="1"/>
  <c r="U78" i="5"/>
  <c r="AK23" i="1"/>
  <c r="AO9" i="1"/>
  <c r="AN67" i="1"/>
  <c r="V47" i="5"/>
  <c r="AN46" i="1"/>
  <c r="U95" i="5"/>
  <c r="AM94" i="1"/>
  <c r="AO80" i="1"/>
  <c r="W81" i="5"/>
  <c r="U18" i="5"/>
  <c r="AM17" i="1"/>
  <c r="W15" i="5"/>
  <c r="W91" i="5"/>
  <c r="AN95" i="1"/>
  <c r="AK75" i="1"/>
  <c r="S76" i="5"/>
  <c r="U15" i="5"/>
  <c r="AM14" i="1"/>
  <c r="R67" i="5"/>
  <c r="T33" i="5"/>
  <c r="R38" i="5"/>
  <c r="AJ37" i="1"/>
  <c r="T17" i="5"/>
  <c r="AL16" i="1"/>
  <c r="U77" i="5"/>
  <c r="AM76" i="1"/>
  <c r="V28" i="5"/>
  <c r="AN27" i="1"/>
  <c r="U56" i="5"/>
  <c r="AM55" i="1"/>
  <c r="W61" i="5"/>
  <c r="AO60" i="1"/>
  <c r="AK24" i="1"/>
  <c r="S25" i="5"/>
  <c r="AN86" i="1"/>
  <c r="W32" i="5"/>
  <c r="AO31" i="1"/>
  <c r="U34" i="5"/>
  <c r="AM33" i="1"/>
  <c r="AK63" i="1"/>
  <c r="W78" i="5"/>
  <c r="AO77" i="1"/>
  <c r="AN71" i="1"/>
  <c r="V45" i="5"/>
  <c r="W11" i="5"/>
  <c r="V67" i="5"/>
  <c r="V27" i="5"/>
  <c r="S35" i="5"/>
  <c r="U55" i="5"/>
  <c r="S10" i="5"/>
  <c r="AK9" i="1"/>
  <c r="AO66" i="1"/>
  <c r="AL74" i="1"/>
  <c r="V64" i="5"/>
  <c r="AN63" i="1"/>
  <c r="AJ56" i="1"/>
  <c r="T20" i="5"/>
  <c r="AL19" i="1"/>
  <c r="R34" i="5"/>
  <c r="AJ33" i="1"/>
  <c r="AJ96" i="1"/>
  <c r="T68" i="5"/>
  <c r="AL67" i="1"/>
  <c r="V24" i="5"/>
  <c r="AN23" i="1"/>
  <c r="AM75" i="1"/>
  <c r="T60" i="5"/>
  <c r="AL59" i="1"/>
  <c r="U79" i="5"/>
  <c r="AM78" i="1"/>
  <c r="V50" i="5"/>
  <c r="AN49" i="1"/>
  <c r="W33" i="5"/>
  <c r="AJ82" i="1"/>
  <c r="AJ81" i="1"/>
  <c r="AN41" i="1"/>
  <c r="AM41" i="1"/>
  <c r="AJ76" i="1"/>
  <c r="AM82" i="1"/>
  <c r="AL25" i="1"/>
  <c r="AK71" i="1"/>
  <c r="AN28" i="1"/>
  <c r="AN52" i="1"/>
  <c r="AL42" i="1"/>
  <c r="AJ21" i="1"/>
  <c r="AM79" i="1"/>
  <c r="AM91" i="1"/>
  <c r="AJ84" i="1"/>
  <c r="AO58" i="1"/>
  <c r="AJ74" i="1"/>
  <c r="AK73" i="1"/>
  <c r="AM92" i="1"/>
  <c r="AL60" i="1"/>
  <c r="AK50" i="1"/>
  <c r="AJ48" i="1"/>
  <c r="AO78" i="1"/>
  <c r="AO35" i="1"/>
  <c r="AL53" i="1"/>
  <c r="AL30" i="1"/>
  <c r="AO52" i="1"/>
  <c r="AM52" i="1"/>
  <c r="AM70" i="1"/>
  <c r="AM56" i="1"/>
  <c r="AJ39" i="1"/>
  <c r="AK42" i="1"/>
  <c r="AM11" i="1"/>
  <c r="AN57" i="1"/>
  <c r="AM73" i="1"/>
  <c r="AN14" i="1"/>
  <c r="AM12" i="1"/>
  <c r="AL66" i="1"/>
  <c r="AL51" i="1"/>
  <c r="AL94" i="1"/>
  <c r="AN50" i="1"/>
  <c r="AL82" i="1"/>
  <c r="AL40" i="1"/>
  <c r="AO59" i="1"/>
  <c r="AO49" i="1"/>
  <c r="AM46" i="1"/>
  <c r="AM44" i="1"/>
  <c r="R21" i="5"/>
  <c r="AJ20" i="1"/>
  <c r="V55" i="5"/>
  <c r="AN54" i="1"/>
  <c r="V34" i="5"/>
  <c r="AN33" i="1"/>
  <c r="V32" i="5"/>
  <c r="AN31" i="1"/>
  <c r="S94" i="5"/>
  <c r="AK93" i="1"/>
  <c r="S8" i="5"/>
  <c r="AK85" i="1"/>
  <c r="S83" i="5"/>
  <c r="AK82" i="1"/>
  <c r="AO15" i="1"/>
  <c r="T73" i="5"/>
  <c r="AL72" i="1"/>
  <c r="U16" i="5"/>
  <c r="AM15" i="1"/>
  <c r="AN88" i="1"/>
  <c r="S48" i="5"/>
  <c r="AK47" i="1"/>
  <c r="W52" i="5"/>
  <c r="AO51" i="1"/>
  <c r="S13" i="5"/>
  <c r="AK12" i="1"/>
  <c r="R59" i="5"/>
  <c r="U91" i="5"/>
  <c r="T76" i="5"/>
  <c r="V30" i="5"/>
  <c r="W82" i="5"/>
  <c r="AO81" i="1"/>
  <c r="S27" i="5"/>
  <c r="U88" i="5"/>
  <c r="AN78" i="1"/>
  <c r="AM67" i="1"/>
  <c r="AK84" i="1"/>
  <c r="T10" i="5"/>
  <c r="AL9" i="1"/>
  <c r="T97" i="5"/>
  <c r="AL96" i="1"/>
  <c r="S93" i="5"/>
  <c r="AK92" i="1"/>
  <c r="V78" i="5"/>
  <c r="AN77" i="1"/>
  <c r="S46" i="5"/>
  <c r="AK45" i="1"/>
  <c r="V46" i="5"/>
  <c r="R95" i="5"/>
  <c r="V94" i="5"/>
  <c r="T7" i="5"/>
  <c r="Z7" i="5" s="1"/>
  <c r="S30" i="5"/>
  <c r="AK29" i="1"/>
  <c r="S21" i="5"/>
  <c r="AK20" i="1"/>
  <c r="W56" i="5"/>
  <c r="AO55" i="1"/>
  <c r="AN34" i="1"/>
  <c r="AK66" i="1"/>
  <c r="AO36" i="1"/>
  <c r="AN22" i="1"/>
  <c r="AO75" i="1"/>
  <c r="S79" i="5"/>
  <c r="AK78" i="1"/>
  <c r="S61" i="5"/>
  <c r="AK60" i="1"/>
  <c r="S88" i="5"/>
  <c r="AK87" i="1"/>
  <c r="V25" i="5"/>
  <c r="AN24" i="1"/>
  <c r="W29" i="5"/>
  <c r="AO28" i="1"/>
  <c r="V36" i="5"/>
  <c r="AN35" i="1"/>
  <c r="R55" i="5"/>
  <c r="AJ54" i="1"/>
  <c r="T87" i="5"/>
  <c r="AL86" i="1"/>
  <c r="V41" i="5"/>
  <c r="AN40" i="1"/>
  <c r="V40" i="5"/>
  <c r="AN39" i="1"/>
  <c r="AM42" i="1"/>
  <c r="U43" i="5"/>
  <c r="S58" i="5"/>
  <c r="AK57" i="1"/>
  <c r="T23" i="5"/>
  <c r="AL78" i="1"/>
  <c r="T82" i="5"/>
  <c r="V8" i="5"/>
  <c r="S29" i="5"/>
  <c r="T42" i="5"/>
  <c r="V76" i="5"/>
  <c r="V39" i="5"/>
  <c r="AN38" i="1"/>
  <c r="AM81" i="1"/>
  <c r="AO96" i="1"/>
  <c r="W97" i="5"/>
  <c r="W47" i="5"/>
  <c r="AO46" i="1"/>
  <c r="AJ87" i="1"/>
  <c r="AM31" i="1"/>
  <c r="AO74" i="1"/>
  <c r="U11" i="5"/>
  <c r="W88" i="5"/>
  <c r="R43" i="5"/>
  <c r="AJ42" i="1"/>
  <c r="T51" i="5"/>
  <c r="AL50" i="1"/>
  <c r="S84" i="5"/>
  <c r="AK83" i="1"/>
  <c r="W63" i="5"/>
  <c r="AO62" i="1"/>
  <c r="AM85" i="1"/>
  <c r="AJ50" i="1"/>
  <c r="AL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</authors>
  <commentList>
    <comment ref="B47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8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9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0" authorId="0" shapeId="0" xr:uid="{00000000-0006-0000-0100-00000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1" authorId="0" shapeId="0" xr:uid="{00000000-0006-0000-0100-00000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2" authorId="0" shapeId="0" xr:uid="{00000000-0006-0000-0100-00000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3" authorId="0" shapeId="0" xr:uid="{00000000-0006-0000-0100-00000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4" authorId="0" shapeId="0" xr:uid="{00000000-0006-0000-0100-00000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5" authorId="0" shapeId="0" xr:uid="{00000000-0006-0000-0100-000009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6" authorId="0" shapeId="0" xr:uid="{00000000-0006-0000-0100-00000A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7" authorId="0" shapeId="0" xr:uid="{00000000-0006-0000-0100-00000B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8" authorId="0" shapeId="0" xr:uid="{00000000-0006-0000-0100-00000C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9" authorId="0" shapeId="0" xr:uid="{00000000-0006-0000-0100-00000D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0" authorId="0" shapeId="0" xr:uid="{00000000-0006-0000-0100-00000E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1" authorId="0" shapeId="0" xr:uid="{00000000-0006-0000-0100-00000F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2" authorId="0" shapeId="0" xr:uid="{00000000-0006-0000-0100-000010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3" authorId="0" shapeId="0" xr:uid="{00000000-0006-0000-0100-00001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4" authorId="0" shapeId="0" xr:uid="{00000000-0006-0000-0100-00001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5" authorId="0" shapeId="0" xr:uid="{00000000-0006-0000-0100-00001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6" authorId="0" shapeId="0" xr:uid="{00000000-0006-0000-0100-00001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7" authorId="0" shapeId="0" xr:uid="{00000000-0006-0000-0100-00001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8" authorId="0" shapeId="0" xr:uid="{00000000-0006-0000-0100-00001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9" authorId="0" shapeId="0" xr:uid="{00000000-0006-0000-0100-00001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0" authorId="0" shapeId="0" xr:uid="{00000000-0006-0000-0100-00001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1" authorId="0" shapeId="0" xr:uid="{00000000-0006-0000-0100-000019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2" authorId="0" shapeId="0" xr:uid="{00000000-0006-0000-0100-00001A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3" authorId="0" shapeId="0" xr:uid="{00000000-0006-0000-0100-00001B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4" authorId="0" shapeId="0" xr:uid="{00000000-0006-0000-0100-00001C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5" authorId="0" shapeId="0" xr:uid="{00000000-0006-0000-0100-00001D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6" authorId="0" shapeId="0" xr:uid="{00000000-0006-0000-0100-00001E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7" authorId="0" shapeId="0" xr:uid="{00000000-0006-0000-0100-00001F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8" authorId="0" shapeId="0" xr:uid="{00000000-0006-0000-0100-000020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9" authorId="0" shapeId="0" xr:uid="{00000000-0006-0000-0100-00002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0" authorId="0" shapeId="0" xr:uid="{00000000-0006-0000-0100-00002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1" authorId="0" shapeId="0" xr:uid="{00000000-0006-0000-0100-00002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2" authorId="0" shapeId="0" xr:uid="{00000000-0006-0000-0100-00002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3" authorId="0" shapeId="0" xr:uid="{00000000-0006-0000-0100-00002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4" authorId="0" shapeId="0" xr:uid="{00000000-0006-0000-0100-00002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5" authorId="0" shapeId="0" xr:uid="{00000000-0006-0000-0100-00002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6" authorId="0" shapeId="0" xr:uid="{00000000-0006-0000-0100-00002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  <author>Ewals, Leon</author>
  </authors>
  <commentList>
    <comment ref="AC6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Cats, Martijn:</t>
        </r>
        <r>
          <rPr>
            <sz val="8"/>
            <color indexed="81"/>
            <rFont val="Tahoma"/>
            <family val="2"/>
          </rPr>
          <t xml:space="preserve">
dit zijn NS-tarieven 2021</t>
        </r>
      </text>
    </comment>
    <comment ref="AC59" authorId="1" shapeId="0" xr:uid="{00000000-0006-0000-0200-000002000000}">
      <text>
        <r>
          <rPr>
            <b/>
            <sz val="8"/>
            <color indexed="81"/>
            <rFont val="Tahoma"/>
            <family val="2"/>
          </rPr>
          <t>Ewals, Leon:</t>
        </r>
        <r>
          <rPr>
            <sz val="8"/>
            <color indexed="81"/>
            <rFont val="Tahoma"/>
            <family val="2"/>
          </rPr>
          <t xml:space="preserve">
Prijs TV 1/1/2017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</authors>
  <commentList>
    <comment ref="C6" authorId="0" shapeId="0" xr:uid="{00000000-0006-0000-06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also apply to L1 price SWT post-pay product 541.</t>
        </r>
      </text>
    </comment>
  </commentList>
</comments>
</file>

<file path=xl/sharedStrings.xml><?xml version="1.0" encoding="utf-8"?>
<sst xmlns="http://schemas.openxmlformats.org/spreadsheetml/2006/main" count="290" uniqueCount="150">
  <si>
    <t>enkele reis 1e klas 50%</t>
  </si>
  <si>
    <t>enkele reis 2e klas vol</t>
  </si>
  <si>
    <t>enkel reis 1e klas vol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</si>
  <si>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</si>
  <si>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</si>
  <si>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</si>
  <si>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</si>
  <si>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</si>
  <si>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</si>
  <si>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</si>
  <si>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</si>
  <si>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</si>
  <si>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</si>
  <si>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</si>
  <si>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</si>
  <si>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retour 1e klas vol</t>
  </si>
  <si>
    <t>Tarief-gebied</t>
  </si>
  <si>
    <t>Prijstabel</t>
  </si>
  <si>
    <t>Tarief-eenheden</t>
  </si>
  <si>
    <t>Product naam</t>
  </si>
  <si>
    <t>Product nummer</t>
  </si>
  <si>
    <t>vol</t>
  </si>
  <si>
    <t>50%</t>
  </si>
  <si>
    <t>40%</t>
  </si>
  <si>
    <t>20%</t>
  </si>
  <si>
    <t>Enkele reis met korting</t>
  </si>
  <si>
    <t>Dagretour met korting</t>
  </si>
  <si>
    <t>Overgang 2-1 enkele reis 40%</t>
  </si>
  <si>
    <t>Enkele reis</t>
  </si>
  <si>
    <t>Dagretour</t>
  </si>
  <si>
    <t>Overgang 2-1 enkelereis</t>
  </si>
  <si>
    <t>Overgang 2-1 retour</t>
  </si>
  <si>
    <t>Maandtrajectabonnement</t>
  </si>
  <si>
    <t>Overgang 2-1 retour 40%</t>
  </si>
  <si>
    <t>Eindhoven Airport heenreis</t>
  </si>
  <si>
    <t>Eindhoven Airport terugreis</t>
  </si>
  <si>
    <t>Jaartrajectkaart</t>
  </si>
  <si>
    <t>Jaartrajectkaart + 1 OV-zone</t>
  </si>
  <si>
    <t>Jaartrajectkaart + 2 OV-zone</t>
  </si>
  <si>
    <t>Jaartrajectkaart + 3 OV-zone</t>
  </si>
  <si>
    <t>Overgang 2-1 enkele reis</t>
  </si>
  <si>
    <t>Traject Vrij abonnement</t>
  </si>
  <si>
    <t>Traject Vrij maand</t>
  </si>
  <si>
    <t>Ritprijs reizen op saldo NS</t>
  </si>
  <si>
    <t>Opmerking</t>
  </si>
  <si>
    <t>bestaat niet meer in 2014</t>
  </si>
  <si>
    <t>1020 Is JTK Betaling in 10 Termijnen Consumentenkanaal</t>
  </si>
  <si>
    <t>3020 Is JTK Betaling Ineens Consumentenkanaal</t>
  </si>
  <si>
    <t>Traject Vrij, Zakelijk Kanaal, Betaling ineens</t>
  </si>
  <si>
    <t>weet niet wat dit is?</t>
  </si>
  <si>
    <t xml:space="preserve">Traject Vrij Maand, Consumentenkanaal, </t>
  </si>
  <si>
    <t>NS Prijzen voor MTK/JTK</t>
  </si>
  <si>
    <r>
      <rPr>
        <b/>
        <u/>
        <sz val="11"/>
        <color indexed="8"/>
        <rFont val="Calibri"/>
        <family val="2"/>
      </rPr>
      <t>Traject Vrij Doorlopend, Consumentenkanaal</t>
    </r>
    <r>
      <rPr>
        <sz val="11"/>
        <color theme="1"/>
        <rFont val="Calibri"/>
        <family val="2"/>
        <scheme val="minor"/>
      </rPr>
      <t>, 12 maandelijkse termijnen</t>
    </r>
  </si>
  <si>
    <t>Is dit niet dubbel?</t>
  </si>
  <si>
    <t>Voor de Saldo adviesmodule?</t>
  </si>
  <si>
    <t>Syntus</t>
  </si>
  <si>
    <t>Zutphen-Oldenzaal</t>
  </si>
  <si>
    <t>NB</t>
  </si>
  <si>
    <t>Tabel 61 Toegevoegd voor retour 20% korting</t>
  </si>
  <si>
    <t>NB dit product bestaat nog niet</t>
  </si>
  <si>
    <t>Codering</t>
  </si>
  <si>
    <t>Code 5901 Bestaat nog niet= is enkele reis 2e klas voor de saldo adviesmodule</t>
  </si>
  <si>
    <t>TV doorlopend 1e klas</t>
  </si>
  <si>
    <t>TV doorlopend 2e klas</t>
  </si>
  <si>
    <t>TV maand 1e klas</t>
  </si>
  <si>
    <t>TV maand 2e klas</t>
  </si>
  <si>
    <t>TV zakelijk 2e klas</t>
  </si>
  <si>
    <t>TV zakelijk 1e klas</t>
  </si>
  <si>
    <t>te</t>
  </si>
  <si>
    <t>degressiefactor</t>
  </si>
  <si>
    <t>minimumprijs</t>
  </si>
  <si>
    <t>km-tarief vanaf 9km</t>
  </si>
  <si>
    <t>Valleilijn berekening vol tarief 2e klas</t>
  </si>
  <si>
    <t>ingangsdatum</t>
  </si>
  <si>
    <t>tarief 2e klasse vol</t>
  </si>
  <si>
    <t>Connexxion Valleilijn - Tariefeenheden t.b.v. ERET, Traject Vrij en chipkaart</t>
  </si>
  <si>
    <t>stationsnaam</t>
  </si>
  <si>
    <t>Amersfoort</t>
  </si>
  <si>
    <t>Hoevelaken</t>
  </si>
  <si>
    <t>Barneveld Noord</t>
  </si>
  <si>
    <t>Barneveld Centrum</t>
  </si>
  <si>
    <t>Lunteren</t>
  </si>
  <si>
    <t>Ede Centrum</t>
  </si>
  <si>
    <t>Ede-Wageningen</t>
  </si>
  <si>
    <t>deze prijzen gelden alleen binnen 1 vervoerder (indicatief voor reisplanner)</t>
  </si>
  <si>
    <t>Connexxion - Valleilijn</t>
  </si>
  <si>
    <t>Ingangsdatum</t>
  </si>
  <si>
    <t xml:space="preserve">Toelichting: </t>
  </si>
  <si>
    <t>Tarief tweede klas</t>
  </si>
  <si>
    <t>Tarief eerste klas = tarief tweede klas * 1,7</t>
  </si>
  <si>
    <t>Ingangsdatum:</t>
  </si>
  <si>
    <t>Van</t>
  </si>
  <si>
    <t>Naar</t>
  </si>
  <si>
    <t>Station</t>
  </si>
  <si>
    <t>Code</t>
  </si>
  <si>
    <t>Amerfoort</t>
  </si>
  <si>
    <t>Opstaptarief:</t>
  </si>
  <si>
    <t>tarieven resulterend uit de opgave in OV-chipsysteem VOOR 2E KLASSE BINNEN VALLEILIJN:</t>
  </si>
  <si>
    <t>DIT WORDT BIJ BOVENSTAANDE TARIEVEN OPGETELD, BEHALVE NÁ OVERSTAP VANAF NS OP VALLEILIJN</t>
  </si>
  <si>
    <t>Gebaseerd op deze tariefeenheden (zelfde als voor ERET papier en TrajectVrij)</t>
  </si>
  <si>
    <t>Check output</t>
  </si>
  <si>
    <t>CONNEXXION - VALLEILIJN</t>
  </si>
  <si>
    <t>Tarief LAK voor EOD</t>
  </si>
  <si>
    <t>1e klas</t>
  </si>
  <si>
    <t>Waardes in te regelen in de EOD, per klasse en kortings%, exclusief opstaptarief.</t>
  </si>
  <si>
    <t>opstaptarief</t>
  </si>
  <si>
    <t>rekenfactor 2e klas x …</t>
  </si>
  <si>
    <t>Geldig vanaf 1-1-2015</t>
  </si>
  <si>
    <t>samen 7</t>
  </si>
  <si>
    <t>Barneveld Zuid</t>
  </si>
  <si>
    <t>Dit is de point-to-point  matrix zonder LAK</t>
  </si>
  <si>
    <t xml:space="preserve">Deze point-to-point moet actueel blijven want in gebruik voor L3 prijsberekening ROR 1.0, </t>
  </si>
  <si>
    <t>dus Cxx-only ROR zolang we nog op de Valleilijn zelf de EOD doen en mogleijk nog even ROR 1.0 voor NS zoalsng ROR 1.1. nog niet live is.</t>
  </si>
  <si>
    <t>Tariefgebied</t>
  </si>
  <si>
    <t>Valleilijn - Amersfoort Ede Wageningen</t>
  </si>
  <si>
    <t>Tariefgebied Code</t>
  </si>
  <si>
    <t>! Check of Prijzen doorgaand oplopend zijn</t>
  </si>
  <si>
    <t>Bedragen per jaar</t>
  </si>
  <si>
    <t>Bedragen per maand</t>
  </si>
  <si>
    <t>full fare</t>
  </si>
  <si>
    <t>20% reduction</t>
  </si>
  <si>
    <t>40% reduction</t>
  </si>
  <si>
    <t>2nd class</t>
  </si>
  <si>
    <t>1st class</t>
  </si>
  <si>
    <t>from tariff unit</t>
  </si>
  <si>
    <t>till tariff unit</t>
  </si>
  <si>
    <t>product 524</t>
  </si>
  <si>
    <t>L1 fare tabel for ROR SWT-products on Valleilijn</t>
  </si>
  <si>
    <t>product 541</t>
  </si>
  <si>
    <t>delta fare</t>
  </si>
  <si>
    <t>full fare 2nd</t>
  </si>
  <si>
    <t>delta between</t>
  </si>
  <si>
    <t>1st and 2nd full fare</t>
  </si>
  <si>
    <t>identical to</t>
  </si>
  <si>
    <t>full fare 1st</t>
  </si>
  <si>
    <t>Amersfoort - Barneveld Centrum</t>
  </si>
  <si>
    <r>
      <t>tarieven resulterend uit de opgave in OV-chipsysteem VOOR</t>
    </r>
    <r>
      <rPr>
        <b/>
        <sz val="10"/>
        <color rgb="FFFF0000"/>
        <rFont val="Arial"/>
        <family val="2"/>
      </rPr>
      <t xml:space="preserve"> 1E KLASSE </t>
    </r>
    <r>
      <rPr>
        <b/>
        <sz val="10"/>
        <rFont val="Arial"/>
        <family val="2"/>
      </rPr>
      <t>BINNEN VALLEILIJN:</t>
    </r>
  </si>
  <si>
    <t>Tarieven Valleilijn 2020</t>
  </si>
  <si>
    <t>Compleet</t>
  </si>
  <si>
    <t>Amersfoort - Hoevelaken</t>
  </si>
  <si>
    <t>Hoevelaken (490)</t>
  </si>
  <si>
    <t xml:space="preserve">Prepaid Maand 1e klas </t>
  </si>
  <si>
    <t>Prepaid Maand 2e klas</t>
  </si>
  <si>
    <t xml:space="preserve">Prepaid 3 maands 1e klas </t>
  </si>
  <si>
    <t xml:space="preserve">Prepaid 3 maands 2e klas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</si>
  <si>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</si>
  <si>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StationID</t>
  </si>
  <si>
    <t>#</t>
  </si>
  <si>
    <t xml:space="preserve">Exclusief Kaarttoeslag </t>
  </si>
  <si>
    <t>prijzen Traject Vrij geindexeerd CPI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</si>
</sst>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 &quot;€&quot;\ * #,##0.00_ ;_ &quot;€&quot;\ * \-#,##0.00_ ;_ &quot;€&quot;\ * &quot;-&quot;??_ ;_ @_ "/>
    <numFmt numFmtId="164" formatCode="_-* #,##0.00_-;_-* #,##0.00\-;_-* &quot;-&quot;??_-;_-@_-"/>
    <numFmt numFmtId="165" formatCode="00000.00"/>
    <numFmt numFmtId="166" formatCode="000"/>
    <numFmt numFmtId="167" formatCode="0.0%"/>
    <numFmt numFmtId="168" formatCode="0.00000"/>
    <numFmt numFmtId="169" formatCode="00000.000"/>
    <numFmt numFmtId="170" formatCode="0.0"/>
    <numFmt numFmtId="171" formatCode="&quot;€&quot;\ #,##0.000000"/>
    <numFmt numFmtId="172" formatCode="_ &quot;€&quot;\ * #,##0.000000_ ;_ &quot;€&quot;\ * \-#,##0.000000_ ;_ &quot;€&quot;\ * &quot;-&quot;??_ ;_ @_ "/>
    <numFmt numFmtId="173" formatCode="0.0000%"/>
    <numFmt numFmtId="174" formatCode="_ &quot;€&quot;\ * #,##0.000000_ ;_ &quot;€&quot;\ * \-#,##0.000000_ ;_ &quot;€&quot;\ * &quot;-&quot;??????_ ;_ @_ "/>
  </numFmts>
  <fonts count="54">
    <font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i/>
      <sz val="11"/>
      <color indexed="10"/>
      <name val="Calibri"/>
      <family val="2"/>
    </font>
    <font>
      <b/>
      <sz val="11"/>
      <color indexed="10"/>
      <name val="Calibri"/>
      <family val="2"/>
    </font>
    <font>
      <sz val="11"/>
      <color indexed="30"/>
      <name val="Calibri"/>
      <family val="2"/>
    </font>
    <font>
      <sz val="10"/>
      <name val="Calibri"/>
      <family val="2"/>
    </font>
    <font>
      <b/>
      <sz val="11"/>
      <color indexed="30"/>
      <name val="Calibri"/>
      <family val="2"/>
    </font>
    <font>
      <b/>
      <sz val="15"/>
      <name val="NS Sans"/>
    </font>
    <font>
      <b/>
      <sz val="1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indexed="55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sz val="10"/>
      <color indexed="8"/>
      <name val="Calibri"/>
      <family val="2"/>
    </font>
    <font>
      <sz val="8"/>
      <name val="Calibri"/>
      <family val="2"/>
    </font>
    <font>
      <b/>
      <sz val="14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2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11"/>
      <color rgb="FFFF0000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</font>
    <font>
      <sz val="10"/>
      <color rgb="FF00B050"/>
      <name val="Calibri"/>
      <family val="2"/>
    </font>
    <font>
      <sz val="10"/>
      <color rgb="FF00B050"/>
      <name val="Arial"/>
      <family val="2"/>
    </font>
    <font>
      <sz val="11"/>
      <color theme="6" tint="-0.249977111117893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C00000"/>
      <name val="Calibri"/>
      <family val="2"/>
    </font>
    <font>
      <b/>
      <sz val="11"/>
      <color rgb="FFC00000"/>
      <name val="Calibri"/>
      <family val="2"/>
    </font>
    <font>
      <sz val="11"/>
      <color rgb="FFC0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0"/>
      <color rgb="FFFF0000"/>
      <name val="Arial"/>
      <family val="2"/>
    </font>
    <font>
      <sz val="11"/>
      <color theme="1"/>
      <name val="Calibri"/>
      <family val="2"/>
    </font>
    <font>
      <strike/>
      <sz val="11"/>
      <color rgb="FFFF0000"/>
      <name val="Calibri"/>
      <family val="2"/>
      <scheme val="minor"/>
    </font>
    <font>
      <b/>
      <strike/>
      <sz val="11"/>
      <color rgb="FFFF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/>
    <xf numFmtId="0" fontId="2" fillId="0" borderId="0"/>
    <xf numFmtId="44" fontId="4" fillId="0" borderId="0" applyFont="0" applyFill="0" applyBorder="0" applyAlignment="0" applyProtection="0"/>
  </cellStyleXfs>
  <cellXfs count="337">
    <xf numFmtId="0" fontId="0" fillId="0" borderId="0" xfId="0"/>
    <xf numFmtId="0" fontId="0" fillId="0" borderId="0" xfId="0" applyAlignment="1">
      <alignment wrapText="1"/>
    </xf>
    <xf numFmtId="165" fontId="0" fillId="0" borderId="0" xfId="0" applyNumberFormat="1"/>
    <xf numFmtId="165" fontId="0" fillId="0" borderId="0" xfId="0" applyNumberFormat="1" applyAlignment="1">
      <alignment wrapText="1"/>
    </xf>
    <xf numFmtId="166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165" fontId="0" fillId="3" borderId="0" xfId="0" applyNumberFormat="1" applyFill="1" applyAlignment="1">
      <alignment wrapText="1"/>
    </xf>
    <xf numFmtId="0" fontId="9" fillId="5" borderId="0" xfId="0" applyNumberFormat="1" applyFont="1" applyFill="1" applyAlignment="1">
      <alignment horizontal="center"/>
    </xf>
    <xf numFmtId="0" fontId="5" fillId="0" borderId="0" xfId="0" applyFont="1"/>
    <xf numFmtId="0" fontId="0" fillId="0" borderId="1" xfId="0" applyBorder="1"/>
    <xf numFmtId="9" fontId="10" fillId="0" borderId="2" xfId="2" applyFont="1" applyBorder="1" applyAlignment="1">
      <alignment horizontal="left"/>
    </xf>
    <xf numFmtId="166" fontId="0" fillId="0" borderId="0" xfId="0" applyNumberFormat="1" applyFill="1" applyAlignment="1">
      <alignment wrapText="1"/>
    </xf>
    <xf numFmtId="166" fontId="0" fillId="0" borderId="1" xfId="0" applyNumberFormat="1" applyBorder="1" applyAlignment="1">
      <alignment wrapText="1"/>
    </xf>
    <xf numFmtId="44" fontId="0" fillId="0" borderId="0" xfId="0" applyNumberFormat="1"/>
    <xf numFmtId="0" fontId="12" fillId="0" borderId="3" xfId="4" applyFont="1" applyFill="1" applyBorder="1"/>
    <xf numFmtId="44" fontId="3" fillId="0" borderId="4" xfId="0" applyNumberFormat="1" applyFont="1" applyBorder="1"/>
    <xf numFmtId="0" fontId="13" fillId="0" borderId="5" xfId="0" applyFont="1" applyBorder="1"/>
    <xf numFmtId="0" fontId="13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2" fillId="0" borderId="2" xfId="0" applyFont="1" applyBorder="1"/>
    <xf numFmtId="0" fontId="2" fillId="0" borderId="7" xfId="0" applyFont="1" applyBorder="1"/>
    <xf numFmtId="0" fontId="2" fillId="0" borderId="0" xfId="0" applyFont="1"/>
    <xf numFmtId="0" fontId="13" fillId="0" borderId="7" xfId="0" applyFont="1" applyBorder="1" applyAlignment="1">
      <alignment horizontal="center"/>
    </xf>
    <xf numFmtId="0" fontId="13" fillId="0" borderId="8" xfId="0" applyFont="1" applyBorder="1"/>
    <xf numFmtId="0" fontId="2" fillId="0" borderId="9" xfId="0" applyFont="1" applyBorder="1"/>
    <xf numFmtId="165" fontId="14" fillId="0" borderId="0" xfId="0" applyNumberFormat="1" applyFont="1"/>
    <xf numFmtId="1" fontId="14" fillId="0" borderId="0" xfId="0" applyNumberFormat="1" applyFont="1" applyAlignment="1">
      <alignment horizontal="center"/>
    </xf>
    <xf numFmtId="165" fontId="14" fillId="3" borderId="0" xfId="0" applyNumberFormat="1" applyFont="1" applyFill="1" applyAlignment="1">
      <alignment wrapText="1"/>
    </xf>
    <xf numFmtId="165" fontId="14" fillId="6" borderId="0" xfId="0" applyNumberFormat="1" applyFont="1" applyFill="1" applyAlignment="1">
      <alignment wrapText="1"/>
    </xf>
    <xf numFmtId="165" fontId="14" fillId="6" borderId="0" xfId="0" applyNumberFormat="1" applyFont="1" applyFill="1"/>
    <xf numFmtId="165" fontId="11" fillId="5" borderId="0" xfId="0" applyNumberFormat="1" applyFont="1" applyFill="1"/>
    <xf numFmtId="165" fontId="0" fillId="5" borderId="0" xfId="0" applyNumberFormat="1" applyFill="1"/>
    <xf numFmtId="166" fontId="5" fillId="0" borderId="0" xfId="0" applyNumberFormat="1" applyFont="1"/>
    <xf numFmtId="165" fontId="5" fillId="0" borderId="0" xfId="0" applyNumberFormat="1" applyFont="1" applyAlignment="1">
      <alignment wrapText="1"/>
    </xf>
    <xf numFmtId="165" fontId="15" fillId="6" borderId="0" xfId="0" applyNumberFormat="1" applyFont="1" applyFill="1" applyAlignment="1">
      <alignment wrapText="1"/>
    </xf>
    <xf numFmtId="165" fontId="16" fillId="0" borderId="0" xfId="0" applyNumberFormat="1" applyFont="1" applyAlignment="1">
      <alignment wrapText="1"/>
    </xf>
    <xf numFmtId="165" fontId="16" fillId="6" borderId="0" xfId="0" applyNumberFormat="1" applyFont="1" applyFill="1" applyAlignment="1">
      <alignment wrapText="1"/>
    </xf>
    <xf numFmtId="0" fontId="16" fillId="0" borderId="0" xfId="0" applyFont="1" applyAlignment="1">
      <alignment wrapText="1"/>
    </xf>
    <xf numFmtId="166" fontId="0" fillId="0" borderId="0" xfId="0" applyNumberFormat="1" applyFont="1"/>
    <xf numFmtId="165" fontId="0" fillId="0" borderId="0" xfId="0" applyNumberFormat="1" applyFont="1"/>
    <xf numFmtId="165" fontId="0" fillId="7" borderId="0" xfId="0" applyNumberFormat="1" applyFont="1" applyFill="1" applyAlignment="1">
      <alignment wrapText="1"/>
    </xf>
    <xf numFmtId="165" fontId="0" fillId="0" borderId="0" xfId="0" applyNumberFormat="1" applyFont="1" applyAlignment="1">
      <alignment wrapText="1"/>
    </xf>
    <xf numFmtId="166" fontId="0" fillId="0" borderId="0" xfId="0" applyNumberFormat="1" applyFont="1" applyAlignment="1">
      <alignment wrapText="1"/>
    </xf>
    <xf numFmtId="0" fontId="0" fillId="0" borderId="0" xfId="0" applyFont="1" applyAlignment="1">
      <alignment wrapText="1"/>
    </xf>
    <xf numFmtId="166" fontId="0" fillId="0" borderId="0" xfId="0" applyNumberFormat="1" applyFont="1" applyFill="1" applyAlignment="1">
      <alignment wrapText="1"/>
    </xf>
    <xf numFmtId="165" fontId="0" fillId="6" borderId="0" xfId="0" applyNumberFormat="1" applyFont="1" applyFill="1" applyAlignment="1">
      <alignment wrapText="1"/>
    </xf>
    <xf numFmtId="165" fontId="5" fillId="6" borderId="0" xfId="0" applyNumberFormat="1" applyFont="1" applyFill="1" applyAlignment="1">
      <alignment wrapText="1"/>
    </xf>
    <xf numFmtId="165" fontId="5" fillId="7" borderId="0" xfId="0" applyNumberFormat="1" applyFont="1" applyFill="1" applyAlignment="1">
      <alignment wrapText="1"/>
    </xf>
    <xf numFmtId="0" fontId="0" fillId="0" borderId="0" xfId="0" applyFill="1" applyBorder="1"/>
    <xf numFmtId="0" fontId="0" fillId="0" borderId="11" xfId="0" applyBorder="1"/>
    <xf numFmtId="0" fontId="0" fillId="0" borderId="8" xfId="0" applyFill="1" applyBorder="1"/>
    <xf numFmtId="14" fontId="0" fillId="2" borderId="5" xfId="0" applyNumberFormat="1" applyFill="1" applyBorder="1"/>
    <xf numFmtId="0" fontId="0" fillId="8" borderId="12" xfId="0" applyFill="1" applyBorder="1"/>
    <xf numFmtId="0" fontId="0" fillId="8" borderId="13" xfId="0" applyFill="1" applyBorder="1"/>
    <xf numFmtId="0" fontId="0" fillId="8" borderId="8" xfId="0" applyFill="1" applyBorder="1" applyAlignment="1">
      <alignment vertical="top"/>
    </xf>
    <xf numFmtId="0" fontId="0" fillId="0" borderId="8" xfId="0" applyBorder="1" applyAlignment="1">
      <alignment horizontal="left"/>
    </xf>
    <xf numFmtId="0" fontId="0" fillId="0" borderId="8" xfId="0" applyFill="1" applyBorder="1" applyAlignment="1">
      <alignment horizontal="left"/>
    </xf>
    <xf numFmtId="0" fontId="20" fillId="9" borderId="5" xfId="0" applyFont="1" applyFill="1" applyBorder="1" applyAlignment="1">
      <alignment horizontal="left"/>
    </xf>
    <xf numFmtId="0" fontId="22" fillId="0" borderId="0" xfId="0" applyFont="1" applyFill="1" applyBorder="1"/>
    <xf numFmtId="0" fontId="0" fillId="0" borderId="0" xfId="0" applyFill="1" applyBorder="1" applyAlignment="1">
      <alignment vertical="top" wrapText="1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left"/>
    </xf>
    <xf numFmtId="0" fontId="19" fillId="0" borderId="0" xfId="0" applyFont="1" applyFill="1" applyBorder="1" applyAlignment="1">
      <alignment horizontal="right"/>
    </xf>
    <xf numFmtId="0" fontId="0" fillId="0" borderId="18" xfId="0" applyBorder="1" applyAlignment="1">
      <alignment horizontal="left"/>
    </xf>
    <xf numFmtId="0" fontId="0" fillId="0" borderId="5" xfId="0" applyFill="1" applyBorder="1" applyAlignment="1">
      <alignment horizontal="right"/>
    </xf>
    <xf numFmtId="0" fontId="0" fillId="0" borderId="5" xfId="0" applyFill="1" applyBorder="1" applyAlignment="1">
      <alignment horizontal="right" vertical="top" wrapText="1"/>
    </xf>
    <xf numFmtId="0" fontId="19" fillId="0" borderId="19" xfId="0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0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8" xfId="0" applyFill="1" applyBorder="1" applyAlignment="1">
      <alignment horizontal="right"/>
    </xf>
    <xf numFmtId="0" fontId="0" fillId="0" borderId="12" xfId="0" applyFill="1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0" fillId="8" borderId="8" xfId="0" applyFill="1" applyBorder="1" applyAlignment="1">
      <alignment horizontal="right"/>
    </xf>
    <xf numFmtId="0" fontId="0" fillId="8" borderId="18" xfId="0" applyFill="1" applyBorder="1" applyAlignment="1">
      <alignment horizontal="right"/>
    </xf>
    <xf numFmtId="0" fontId="0" fillId="8" borderId="12" xfId="0" applyFill="1" applyBorder="1" applyAlignment="1">
      <alignment horizontal="right"/>
    </xf>
    <xf numFmtId="0" fontId="0" fillId="0" borderId="13" xfId="0" applyFill="1" applyBorder="1" applyAlignment="1">
      <alignment horizontal="right"/>
    </xf>
    <xf numFmtId="0" fontId="0" fillId="0" borderId="10" xfId="0" applyFill="1" applyBorder="1" applyAlignment="1">
      <alignment horizontal="right" vertical="top"/>
    </xf>
    <xf numFmtId="0" fontId="0" fillId="0" borderId="13" xfId="0" applyFill="1" applyBorder="1" applyAlignment="1">
      <alignment horizontal="right" vertical="top" wrapText="1"/>
    </xf>
    <xf numFmtId="0" fontId="0" fillId="0" borderId="10" xfId="0" applyFill="1" applyBorder="1" applyAlignment="1">
      <alignment horizontal="right" vertical="top" wrapText="1"/>
    </xf>
    <xf numFmtId="0" fontId="19" fillId="8" borderId="21" xfId="0" applyFont="1" applyFill="1" applyBorder="1" applyAlignment="1">
      <alignment horizontal="right"/>
    </xf>
    <xf numFmtId="0" fontId="19" fillId="8" borderId="5" xfId="0" applyFont="1" applyFill="1" applyBorder="1" applyAlignment="1">
      <alignment horizontal="right"/>
    </xf>
    <xf numFmtId="0" fontId="19" fillId="8" borderId="22" xfId="0" applyFont="1" applyFill="1" applyBorder="1" applyAlignment="1">
      <alignment horizontal="right"/>
    </xf>
    <xf numFmtId="0" fontId="19" fillId="8" borderId="19" xfId="0" applyFont="1" applyFill="1" applyBorder="1" applyAlignment="1">
      <alignment horizontal="right"/>
    </xf>
    <xf numFmtId="0" fontId="21" fillId="0" borderId="0" xfId="0" applyFont="1" applyFill="1" applyBorder="1" applyAlignment="1">
      <alignment horizontal="right"/>
    </xf>
    <xf numFmtId="0" fontId="0" fillId="0" borderId="5" xfId="0" applyBorder="1" applyAlignment="1">
      <alignment horizontal="right" vertical="top" wrapText="1"/>
    </xf>
    <xf numFmtId="166" fontId="0" fillId="0" borderId="11" xfId="0" applyNumberFormat="1" applyBorder="1" applyAlignment="1">
      <alignment wrapText="1"/>
    </xf>
    <xf numFmtId="165" fontId="0" fillId="3" borderId="20" xfId="0" applyNumberFormat="1" applyFill="1" applyBorder="1" applyAlignment="1">
      <alignment wrapText="1"/>
    </xf>
    <xf numFmtId="165" fontId="0" fillId="3" borderId="13" xfId="0" applyNumberFormat="1" applyFill="1" applyBorder="1" applyAlignment="1">
      <alignment wrapText="1"/>
    </xf>
    <xf numFmtId="166" fontId="16" fillId="0" borderId="2" xfId="0" applyNumberFormat="1" applyFont="1" applyFill="1" applyBorder="1" applyAlignment="1">
      <alignment wrapText="1"/>
    </xf>
    <xf numFmtId="165" fontId="16" fillId="0" borderId="4" xfId="0" applyNumberFormat="1" applyFont="1" applyBorder="1" applyAlignment="1">
      <alignment wrapText="1"/>
    </xf>
    <xf numFmtId="166" fontId="0" fillId="0" borderId="2" xfId="0" applyNumberFormat="1" applyBorder="1"/>
    <xf numFmtId="165" fontId="0" fillId="0" borderId="4" xfId="0" applyNumberFormat="1" applyBorder="1" applyAlignment="1">
      <alignment wrapText="1"/>
    </xf>
    <xf numFmtId="166" fontId="5" fillId="0" borderId="9" xfId="0" applyNumberFormat="1" applyFont="1" applyBorder="1"/>
    <xf numFmtId="165" fontId="5" fillId="0" borderId="24" xfId="0" applyNumberFormat="1" applyFont="1" applyBorder="1" applyAlignment="1">
      <alignment wrapText="1"/>
    </xf>
    <xf numFmtId="1" fontId="19" fillId="0" borderId="14" xfId="0" applyNumberFormat="1" applyFont="1" applyFill="1" applyBorder="1" applyAlignment="1">
      <alignment horizontal="right"/>
    </xf>
    <xf numFmtId="1" fontId="19" fillId="0" borderId="5" xfId="0" applyNumberFormat="1" applyFont="1" applyFill="1" applyBorder="1" applyAlignment="1">
      <alignment horizontal="right"/>
    </xf>
    <xf numFmtId="1" fontId="19" fillId="0" borderId="17" xfId="0" applyNumberFormat="1" applyFont="1" applyFill="1" applyBorder="1" applyAlignment="1">
      <alignment horizontal="right"/>
    </xf>
    <xf numFmtId="1" fontId="19" fillId="0" borderId="15" xfId="0" applyNumberFormat="1" applyFont="1" applyFill="1" applyBorder="1" applyAlignment="1">
      <alignment horizontal="right"/>
    </xf>
    <xf numFmtId="1" fontId="19" fillId="0" borderId="16" xfId="0" applyNumberFormat="1" applyFont="1" applyFill="1" applyBorder="1" applyAlignment="1">
      <alignment horizontal="right"/>
    </xf>
    <xf numFmtId="1" fontId="19" fillId="0" borderId="23" xfId="0" applyNumberFormat="1" applyFont="1" applyFill="1" applyBorder="1" applyAlignment="1">
      <alignment horizontal="right"/>
    </xf>
    <xf numFmtId="0" fontId="23" fillId="0" borderId="0" xfId="0" applyFont="1" applyFill="1" applyBorder="1" applyAlignment="1">
      <alignment horizontal="left"/>
    </xf>
    <xf numFmtId="0" fontId="25" fillId="0" borderId="0" xfId="0" applyFont="1" applyAlignment="1">
      <alignment horizontal="left"/>
    </xf>
    <xf numFmtId="0" fontId="0" fillId="0" borderId="0" xfId="0" applyAlignment="1">
      <alignment horizontal="left"/>
    </xf>
    <xf numFmtId="15" fontId="0" fillId="0" borderId="0" xfId="0" applyNumberFormat="1" applyAlignment="1">
      <alignment horizontal="left"/>
    </xf>
    <xf numFmtId="0" fontId="27" fillId="0" borderId="0" xfId="0" applyFont="1"/>
    <xf numFmtId="10" fontId="10" fillId="0" borderId="2" xfId="2" applyNumberFormat="1" applyFont="1" applyBorder="1" applyAlignment="1">
      <alignment horizontal="left"/>
    </xf>
    <xf numFmtId="1" fontId="2" fillId="0" borderId="0" xfId="0" applyNumberFormat="1" applyFont="1" applyFill="1" applyBorder="1" applyAlignment="1">
      <alignment horizontal="right"/>
    </xf>
    <xf numFmtId="0" fontId="3" fillId="0" borderId="25" xfId="0" applyFont="1" applyBorder="1"/>
    <xf numFmtId="0" fontId="3" fillId="0" borderId="26" xfId="0" applyFont="1" applyBorder="1"/>
    <xf numFmtId="166" fontId="0" fillId="0" borderId="27" xfId="0" applyNumberFormat="1" applyFont="1" applyBorder="1" applyAlignment="1">
      <alignment horizontal="left"/>
    </xf>
    <xf numFmtId="166" fontId="0" fillId="0" borderId="28" xfId="0" applyNumberFormat="1" applyFont="1" applyBorder="1" applyAlignment="1">
      <alignment horizontal="left"/>
    </xf>
    <xf numFmtId="166" fontId="0" fillId="0" borderId="29" xfId="0" applyNumberFormat="1" applyFont="1" applyBorder="1" applyAlignment="1">
      <alignment horizontal="left"/>
    </xf>
    <xf numFmtId="166" fontId="0" fillId="0" borderId="30" xfId="0" applyNumberFormat="1" applyFont="1" applyBorder="1" applyAlignment="1">
      <alignment horizontal="left"/>
    </xf>
    <xf numFmtId="166" fontId="26" fillId="0" borderId="3" xfId="0" applyNumberFormat="1" applyFont="1" applyBorder="1" applyAlignment="1">
      <alignment horizontal="left" wrapText="1"/>
    </xf>
    <xf numFmtId="166" fontId="26" fillId="0" borderId="31" xfId="0" applyNumberFormat="1" applyFont="1" applyBorder="1" applyAlignment="1">
      <alignment horizontal="left" wrapText="1"/>
    </xf>
    <xf numFmtId="166" fontId="0" fillId="0" borderId="32" xfId="0" applyNumberFormat="1" applyFont="1" applyBorder="1" applyAlignment="1">
      <alignment horizontal="left" vertical="top"/>
    </xf>
    <xf numFmtId="166" fontId="0" fillId="0" borderId="33" xfId="0" applyNumberFormat="1" applyFont="1" applyBorder="1" applyAlignment="1">
      <alignment horizontal="left" vertical="top"/>
    </xf>
    <xf numFmtId="0" fontId="0" fillId="0" borderId="0" xfId="0" applyAlignment="1">
      <alignment vertical="top"/>
    </xf>
    <xf numFmtId="166" fontId="0" fillId="0" borderId="34" xfId="0" applyNumberFormat="1" applyFont="1" applyBorder="1" applyAlignment="1">
      <alignment horizontal="left"/>
    </xf>
    <xf numFmtId="166" fontId="0" fillId="0" borderId="35" xfId="0" applyNumberFormat="1" applyFont="1" applyBorder="1" applyAlignment="1">
      <alignment horizontal="left"/>
    </xf>
    <xf numFmtId="166" fontId="0" fillId="0" borderId="36" xfId="0" applyNumberFormat="1" applyFont="1" applyBorder="1" applyAlignment="1">
      <alignment horizontal="left"/>
    </xf>
    <xf numFmtId="166" fontId="0" fillId="0" borderId="37" xfId="0" applyNumberFormat="1" applyFont="1" applyBorder="1" applyAlignment="1">
      <alignment horizontal="left"/>
    </xf>
    <xf numFmtId="0" fontId="0" fillId="0" borderId="25" xfId="0" applyBorder="1" applyAlignment="1">
      <alignment horizontal="left"/>
    </xf>
    <xf numFmtId="1" fontId="0" fillId="0" borderId="38" xfId="0" applyNumberFormat="1" applyBorder="1" applyAlignment="1">
      <alignment horizontal="right"/>
    </xf>
    <xf numFmtId="165" fontId="30" fillId="0" borderId="0" xfId="0" applyNumberFormat="1" applyFont="1" applyBorder="1" applyAlignment="1">
      <alignment wrapText="1"/>
    </xf>
    <xf numFmtId="165" fontId="30" fillId="0" borderId="0" xfId="0" applyNumberFormat="1" applyFont="1" applyAlignment="1">
      <alignment wrapText="1"/>
    </xf>
    <xf numFmtId="165" fontId="30" fillId="0" borderId="1" xfId="0" applyNumberFormat="1" applyFont="1" applyBorder="1" applyAlignment="1">
      <alignment wrapText="1"/>
    </xf>
    <xf numFmtId="166" fontId="0" fillId="0" borderId="39" xfId="0" applyNumberFormat="1" applyFont="1" applyBorder="1" applyAlignment="1">
      <alignment horizontal="left"/>
    </xf>
    <xf numFmtId="166" fontId="0" fillId="0" borderId="40" xfId="0" applyNumberFormat="1" applyFont="1" applyBorder="1" applyAlignment="1">
      <alignment horizontal="left"/>
    </xf>
    <xf numFmtId="1" fontId="0" fillId="0" borderId="25" xfId="0" applyNumberFormat="1" applyBorder="1" applyAlignment="1">
      <alignment horizontal="right"/>
    </xf>
    <xf numFmtId="0" fontId="31" fillId="0" borderId="25" xfId="0" applyFont="1" applyBorder="1" applyAlignment="1">
      <alignment horizontal="left"/>
    </xf>
    <xf numFmtId="168" fontId="31" fillId="5" borderId="34" xfId="0" applyNumberFormat="1" applyFont="1" applyFill="1" applyBorder="1" applyAlignment="1">
      <alignment horizontal="right"/>
    </xf>
    <xf numFmtId="168" fontId="31" fillId="5" borderId="41" xfId="0" applyNumberFormat="1" applyFont="1" applyFill="1" applyBorder="1" applyAlignment="1">
      <alignment horizontal="right"/>
    </xf>
    <xf numFmtId="0" fontId="3" fillId="0" borderId="42" xfId="0" applyFont="1" applyBorder="1" applyAlignment="1">
      <alignment horizontal="right"/>
    </xf>
    <xf numFmtId="0" fontId="32" fillId="0" borderId="42" xfId="0" applyFont="1" applyBorder="1" applyAlignment="1">
      <alignment horizontal="right"/>
    </xf>
    <xf numFmtId="1" fontId="0" fillId="11" borderId="43" xfId="0" applyNumberFormat="1" applyFill="1" applyBorder="1" applyAlignment="1">
      <alignment vertical="top"/>
    </xf>
    <xf numFmtId="1" fontId="0" fillId="11" borderId="44" xfId="0" applyNumberFormat="1" applyFill="1" applyBorder="1" applyAlignment="1">
      <alignment vertical="top"/>
    </xf>
    <xf numFmtId="1" fontId="0" fillId="11" borderId="45" xfId="0" applyNumberFormat="1" applyFill="1" applyBorder="1"/>
    <xf numFmtId="1" fontId="0" fillId="11" borderId="46" xfId="0" applyNumberFormat="1" applyFill="1" applyBorder="1"/>
    <xf numFmtId="1" fontId="0" fillId="11" borderId="47" xfId="0" applyNumberFormat="1" applyFill="1" applyBorder="1"/>
    <xf numFmtId="1" fontId="0" fillId="11" borderId="48" xfId="0" applyNumberFormat="1" applyFill="1" applyBorder="1"/>
    <xf numFmtId="1" fontId="0" fillId="11" borderId="50" xfId="0" applyNumberFormat="1" applyFill="1" applyBorder="1"/>
    <xf numFmtId="1" fontId="0" fillId="11" borderId="51" xfId="0" applyNumberFormat="1" applyFill="1" applyBorder="1"/>
    <xf numFmtId="1" fontId="0" fillId="11" borderId="52" xfId="0" applyNumberFormat="1" applyFill="1" applyBorder="1"/>
    <xf numFmtId="1" fontId="0" fillId="11" borderId="49" xfId="0" applyNumberFormat="1" applyFill="1" applyBorder="1"/>
    <xf numFmtId="1" fontId="0" fillId="11" borderId="53" xfId="0" applyNumberFormat="1" applyFill="1" applyBorder="1"/>
    <xf numFmtId="1" fontId="0" fillId="11" borderId="54" xfId="0" applyNumberFormat="1" applyFill="1" applyBorder="1"/>
    <xf numFmtId="0" fontId="26" fillId="0" borderId="55" xfId="0" applyFont="1" applyBorder="1" applyAlignment="1">
      <alignment wrapText="1"/>
    </xf>
    <xf numFmtId="0" fontId="26" fillId="0" borderId="56" xfId="0" applyFont="1" applyBorder="1" applyAlignment="1">
      <alignment wrapText="1"/>
    </xf>
    <xf numFmtId="0" fontId="26" fillId="0" borderId="57" xfId="0" applyFont="1" applyBorder="1" applyAlignment="1">
      <alignment wrapText="1"/>
    </xf>
    <xf numFmtId="0" fontId="2" fillId="0" borderId="7" xfId="0" applyFont="1" applyBorder="1" applyAlignment="1">
      <alignment horizontal="center"/>
    </xf>
    <xf numFmtId="0" fontId="33" fillId="0" borderId="5" xfId="0" applyFont="1" applyBorder="1" applyAlignment="1">
      <alignment horizontal="right" vertical="top" wrapText="1"/>
    </xf>
    <xf numFmtId="1" fontId="0" fillId="14" borderId="0" xfId="0" applyNumberFormat="1" applyFill="1" applyAlignment="1">
      <alignment horizontal="center"/>
    </xf>
    <xf numFmtId="1" fontId="14" fillId="14" borderId="0" xfId="0" applyNumberFormat="1" applyFont="1" applyFill="1" applyAlignment="1">
      <alignment horizontal="center"/>
    </xf>
    <xf numFmtId="0" fontId="36" fillId="0" borderId="0" xfId="0" applyFont="1"/>
    <xf numFmtId="0" fontId="33" fillId="0" borderId="0" xfId="0" applyFont="1"/>
    <xf numFmtId="167" fontId="38" fillId="12" borderId="2" xfId="2" applyNumberFormat="1" applyFont="1" applyFill="1" applyBorder="1" applyAlignment="1">
      <alignment horizontal="left"/>
    </xf>
    <xf numFmtId="14" fontId="37" fillId="13" borderId="0" xfId="0" applyNumberFormat="1" applyFont="1" applyFill="1"/>
    <xf numFmtId="0" fontId="39" fillId="0" borderId="0" xfId="0" applyFont="1" applyFill="1" applyBorder="1"/>
    <xf numFmtId="0" fontId="40" fillId="0" borderId="10" xfId="0" applyFont="1" applyBorder="1"/>
    <xf numFmtId="0" fontId="40" fillId="0" borderId="7" xfId="0" applyFont="1" applyBorder="1"/>
    <xf numFmtId="0" fontId="2" fillId="0" borderId="10" xfId="0" applyFont="1" applyBorder="1" applyAlignment="1">
      <alignment horizontal="center"/>
    </xf>
    <xf numFmtId="0" fontId="39" fillId="12" borderId="10" xfId="0" applyFont="1" applyFill="1" applyBorder="1" applyAlignment="1">
      <alignment horizontal="center"/>
    </xf>
    <xf numFmtId="0" fontId="39" fillId="12" borderId="7" xfId="0" applyFont="1" applyFill="1" applyBorder="1" applyAlignment="1">
      <alignment horizontal="center"/>
    </xf>
    <xf numFmtId="1" fontId="0" fillId="0" borderId="0" xfId="0" applyNumberFormat="1" applyFill="1" applyAlignment="1">
      <alignment horizontal="center"/>
    </xf>
    <xf numFmtId="1" fontId="0" fillId="12" borderId="0" xfId="0" applyNumberFormat="1" applyFill="1" applyAlignment="1">
      <alignment horizontal="center"/>
    </xf>
    <xf numFmtId="165" fontId="0" fillId="15" borderId="0" xfId="0" applyNumberFormat="1" applyFont="1" applyFill="1" applyAlignment="1">
      <alignment wrapText="1"/>
    </xf>
    <xf numFmtId="165" fontId="0" fillId="12" borderId="0" xfId="0" applyNumberFormat="1" applyFill="1"/>
    <xf numFmtId="165" fontId="0" fillId="12" borderId="0" xfId="0" applyNumberFormat="1" applyFill="1" applyAlignment="1">
      <alignment wrapText="1"/>
    </xf>
    <xf numFmtId="0" fontId="0" fillId="0" borderId="0" xfId="0" applyFill="1"/>
    <xf numFmtId="0" fontId="0" fillId="12" borderId="0" xfId="0" applyNumberFormat="1" applyFill="1" applyAlignment="1">
      <alignment horizontal="center"/>
    </xf>
    <xf numFmtId="0" fontId="0" fillId="16" borderId="0" xfId="0" applyFill="1"/>
    <xf numFmtId="0" fontId="41" fillId="0" borderId="0" xfId="0" applyFont="1"/>
    <xf numFmtId="166" fontId="36" fillId="0" borderId="0" xfId="0" applyNumberFormat="1" applyFont="1"/>
    <xf numFmtId="9" fontId="13" fillId="0" borderId="2" xfId="2" applyFont="1" applyBorder="1" applyAlignment="1">
      <alignment horizontal="left"/>
    </xf>
    <xf numFmtId="44" fontId="36" fillId="0" borderId="0" xfId="0" applyNumberFormat="1" applyFont="1"/>
    <xf numFmtId="169" fontId="14" fillId="0" borderId="0" xfId="0" applyNumberFormat="1" applyFont="1"/>
    <xf numFmtId="0" fontId="3" fillId="0" borderId="58" xfId="0" applyFont="1" applyBorder="1" applyAlignment="1">
      <alignment horizontal="right"/>
    </xf>
    <xf numFmtId="0" fontId="26" fillId="0" borderId="53" xfId="0" applyFont="1" applyBorder="1" applyAlignment="1">
      <alignment horizontal="right" wrapText="1"/>
    </xf>
    <xf numFmtId="0" fontId="3" fillId="0" borderId="0" xfId="0" applyFont="1" applyFill="1" applyBorder="1"/>
    <xf numFmtId="0" fontId="26" fillId="0" borderId="0" xfId="0" applyFont="1" applyFill="1" applyBorder="1" applyAlignment="1">
      <alignment wrapText="1"/>
    </xf>
    <xf numFmtId="1" fontId="0" fillId="0" borderId="0" xfId="0" applyNumberFormat="1" applyFill="1" applyBorder="1" applyAlignment="1">
      <alignment horizontal="right"/>
    </xf>
    <xf numFmtId="168" fontId="31" fillId="0" borderId="0" xfId="0" applyNumberFormat="1" applyFont="1" applyFill="1" applyBorder="1" applyAlignment="1">
      <alignment horizontal="right"/>
    </xf>
    <xf numFmtId="1" fontId="0" fillId="0" borderId="0" xfId="0" applyNumberFormat="1" applyFill="1" applyBorder="1" applyAlignment="1">
      <alignment vertical="top"/>
    </xf>
    <xf numFmtId="1" fontId="0" fillId="0" borderId="0" xfId="0" applyNumberFormat="1" applyFill="1" applyBorder="1"/>
    <xf numFmtId="0" fontId="0" fillId="0" borderId="0" xfId="0" applyBorder="1" applyAlignment="1">
      <alignment vertical="top"/>
    </xf>
    <xf numFmtId="1" fontId="27" fillId="0" borderId="0" xfId="0" applyNumberFormat="1" applyFont="1" applyBorder="1"/>
    <xf numFmtId="0" fontId="44" fillId="17" borderId="0" xfId="0" applyFont="1" applyFill="1"/>
    <xf numFmtId="0" fontId="45" fillId="17" borderId="0" xfId="0" applyFont="1" applyFill="1"/>
    <xf numFmtId="0" fontId="36" fillId="0" borderId="58" xfId="0" applyFont="1" applyBorder="1"/>
    <xf numFmtId="0" fontId="36" fillId="0" borderId="25" xfId="0" applyFont="1" applyBorder="1"/>
    <xf numFmtId="0" fontId="36" fillId="0" borderId="26" xfId="0" applyFont="1" applyBorder="1"/>
    <xf numFmtId="1" fontId="0" fillId="18" borderId="43" xfId="0" applyNumberFormat="1" applyFill="1" applyBorder="1" applyAlignment="1">
      <alignment horizontal="right" vertical="top"/>
    </xf>
    <xf numFmtId="1" fontId="0" fillId="18" borderId="43" xfId="0" applyNumberFormat="1" applyFill="1" applyBorder="1" applyAlignment="1">
      <alignment vertical="top"/>
    </xf>
    <xf numFmtId="1" fontId="0" fillId="18" borderId="44" xfId="0" applyNumberFormat="1" applyFill="1" applyBorder="1" applyAlignment="1">
      <alignment vertical="top"/>
    </xf>
    <xf numFmtId="1" fontId="0" fillId="18" borderId="45" xfId="0" applyNumberFormat="1" applyFill="1" applyBorder="1" applyAlignment="1">
      <alignment horizontal="right"/>
    </xf>
    <xf numFmtId="1" fontId="0" fillId="18" borderId="45" xfId="0" applyNumberFormat="1" applyFill="1" applyBorder="1"/>
    <xf numFmtId="1" fontId="0" fillId="18" borderId="46" xfId="0" applyNumberFormat="1" applyFill="1" applyBorder="1"/>
    <xf numFmtId="1" fontId="0" fillId="18" borderId="47" xfId="0" applyNumberFormat="1" applyFill="1" applyBorder="1" applyAlignment="1">
      <alignment horizontal="right"/>
    </xf>
    <xf numFmtId="1" fontId="0" fillId="18" borderId="47" xfId="0" applyNumberFormat="1" applyFill="1" applyBorder="1"/>
    <xf numFmtId="1" fontId="0" fillId="18" borderId="48" xfId="0" applyNumberFormat="1" applyFill="1" applyBorder="1"/>
    <xf numFmtId="1" fontId="4" fillId="18" borderId="49" xfId="0" applyNumberFormat="1" applyFont="1" applyFill="1" applyBorder="1" applyAlignment="1">
      <alignment horizontal="right"/>
    </xf>
    <xf numFmtId="1" fontId="28" fillId="18" borderId="49" xfId="0" applyNumberFormat="1" applyFont="1" applyFill="1" applyBorder="1"/>
    <xf numFmtId="1" fontId="28" fillId="18" borderId="50" xfId="0" applyNumberFormat="1" applyFont="1" applyFill="1" applyBorder="1"/>
    <xf numFmtId="1" fontId="0" fillId="18" borderId="51" xfId="0" applyNumberFormat="1" applyFill="1" applyBorder="1" applyAlignment="1">
      <alignment horizontal="right"/>
    </xf>
    <xf numFmtId="1" fontId="0" fillId="18" borderId="51" xfId="0" applyNumberFormat="1" applyFill="1" applyBorder="1"/>
    <xf numFmtId="1" fontId="0" fillId="18" borderId="52" xfId="0" applyNumberFormat="1" applyFill="1" applyBorder="1"/>
    <xf numFmtId="1" fontId="0" fillId="18" borderId="49" xfId="0" applyNumberFormat="1" applyFill="1" applyBorder="1" applyAlignment="1">
      <alignment horizontal="right"/>
    </xf>
    <xf numFmtId="1" fontId="0" fillId="18" borderId="49" xfId="0" applyNumberFormat="1" applyFill="1" applyBorder="1"/>
    <xf numFmtId="1" fontId="0" fillId="18" borderId="50" xfId="0" applyNumberFormat="1" applyFill="1" applyBorder="1"/>
    <xf numFmtId="1" fontId="0" fillId="18" borderId="53" xfId="0" applyNumberFormat="1" applyFill="1" applyBorder="1" applyAlignment="1">
      <alignment horizontal="right"/>
    </xf>
    <xf numFmtId="1" fontId="0" fillId="18" borderId="53" xfId="0" applyNumberFormat="1" applyFill="1" applyBorder="1"/>
    <xf numFmtId="1" fontId="0" fillId="18" borderId="54" xfId="0" applyNumberFormat="1" applyFill="1" applyBorder="1"/>
    <xf numFmtId="0" fontId="0" fillId="0" borderId="0" xfId="0" applyFill="1" applyAlignment="1">
      <alignment vertical="top"/>
    </xf>
    <xf numFmtId="0" fontId="27" fillId="0" borderId="0" xfId="0" applyFont="1" applyFill="1"/>
    <xf numFmtId="0" fontId="3" fillId="0" borderId="59" xfId="0" applyFont="1" applyBorder="1" applyAlignment="1">
      <alignment horizontal="right"/>
    </xf>
    <xf numFmtId="1" fontId="36" fillId="0" borderId="53" xfId="0" applyNumberFormat="1" applyFont="1" applyBorder="1" applyAlignment="1">
      <alignment horizontal="right"/>
    </xf>
    <xf numFmtId="170" fontId="31" fillId="5" borderId="53" xfId="0" applyNumberFormat="1" applyFont="1" applyFill="1" applyBorder="1" applyAlignment="1">
      <alignment horizontal="right"/>
    </xf>
    <xf numFmtId="170" fontId="0" fillId="0" borderId="0" xfId="0" applyNumberFormat="1" applyFill="1"/>
    <xf numFmtId="170" fontId="31" fillId="0" borderId="53" xfId="0" applyNumberFormat="1" applyFont="1" applyFill="1" applyBorder="1" applyAlignment="1">
      <alignment horizontal="right"/>
    </xf>
    <xf numFmtId="171" fontId="42" fillId="12" borderId="0" xfId="5" applyNumberFormat="1" applyFont="1" applyFill="1"/>
    <xf numFmtId="172" fontId="42" fillId="12" borderId="1" xfId="5" applyNumberFormat="1" applyFont="1" applyFill="1" applyBorder="1"/>
    <xf numFmtId="165" fontId="0" fillId="7" borderId="25" xfId="0" applyNumberFormat="1" applyFill="1" applyBorder="1"/>
    <xf numFmtId="165" fontId="0" fillId="7" borderId="42" xfId="0" applyNumberFormat="1" applyFill="1" applyBorder="1" applyAlignment="1">
      <alignment wrapText="1"/>
    </xf>
    <xf numFmtId="165" fontId="0" fillId="7" borderId="42" xfId="0" applyNumberFormat="1" applyFill="1" applyBorder="1"/>
    <xf numFmtId="173" fontId="0" fillId="12" borderId="26" xfId="2" applyNumberFormat="1" applyFont="1" applyFill="1" applyBorder="1"/>
    <xf numFmtId="165" fontId="46" fillId="12" borderId="0" xfId="0" applyNumberFormat="1" applyFont="1" applyFill="1" applyAlignment="1">
      <alignment wrapText="1"/>
    </xf>
    <xf numFmtId="165" fontId="47" fillId="12" borderId="0" xfId="0" applyNumberFormat="1" applyFont="1" applyFill="1" applyAlignment="1">
      <alignment wrapText="1"/>
    </xf>
    <xf numFmtId="165" fontId="46" fillId="12" borderId="1" xfId="0" applyNumberFormat="1" applyFont="1" applyFill="1" applyBorder="1" applyAlignment="1">
      <alignment wrapText="1"/>
    </xf>
    <xf numFmtId="165" fontId="48" fillId="12" borderId="0" xfId="0" applyNumberFormat="1" applyFont="1" applyFill="1"/>
    <xf numFmtId="165" fontId="14" fillId="0" borderId="0" xfId="0" applyNumberFormat="1" applyFont="1" applyFill="1" applyAlignment="1">
      <alignment wrapText="1"/>
    </xf>
    <xf numFmtId="0" fontId="49" fillId="0" borderId="0" xfId="0" applyFont="1"/>
    <xf numFmtId="167" fontId="49" fillId="0" borderId="0" xfId="2" applyNumberFormat="1" applyFont="1" applyFill="1"/>
    <xf numFmtId="1" fontId="27" fillId="0" borderId="0" xfId="0" applyNumberFormat="1" applyFont="1"/>
    <xf numFmtId="44" fontId="0" fillId="0" borderId="0" xfId="0" applyNumberFormat="1" applyBorder="1"/>
    <xf numFmtId="44" fontId="0" fillId="0" borderId="1" xfId="0" applyNumberFormat="1" applyBorder="1"/>
    <xf numFmtId="174" fontId="0" fillId="0" borderId="1" xfId="0" applyNumberFormat="1" applyBorder="1"/>
    <xf numFmtId="44" fontId="0" fillId="0" borderId="20" xfId="5" applyFont="1" applyBorder="1"/>
    <xf numFmtId="166" fontId="0" fillId="12" borderId="29" xfId="0" applyNumberFormat="1" applyFont="1" applyFill="1" applyBorder="1" applyAlignment="1">
      <alignment horizontal="left"/>
    </xf>
    <xf numFmtId="166" fontId="0" fillId="12" borderId="30" xfId="0" applyNumberFormat="1" applyFont="1" applyFill="1" applyBorder="1" applyAlignment="1">
      <alignment horizontal="left"/>
    </xf>
    <xf numFmtId="1" fontId="0" fillId="12" borderId="47" xfId="0" applyNumberFormat="1" applyFill="1" applyBorder="1"/>
    <xf numFmtId="1" fontId="0" fillId="12" borderId="48" xfId="0" applyNumberFormat="1" applyFill="1" applyBorder="1"/>
    <xf numFmtId="166" fontId="27" fillId="12" borderId="36" xfId="0" applyNumberFormat="1" applyFont="1" applyFill="1" applyBorder="1" applyAlignment="1">
      <alignment horizontal="left"/>
    </xf>
    <xf numFmtId="166" fontId="27" fillId="12" borderId="37" xfId="0" applyNumberFormat="1" applyFont="1" applyFill="1" applyBorder="1" applyAlignment="1">
      <alignment horizontal="left"/>
    </xf>
    <xf numFmtId="1" fontId="28" fillId="12" borderId="49" xfId="0" applyNumberFormat="1" applyFont="1" applyFill="1" applyBorder="1"/>
    <xf numFmtId="1" fontId="28" fillId="12" borderId="50" xfId="0" applyNumberFormat="1" applyFont="1" applyFill="1" applyBorder="1"/>
    <xf numFmtId="1" fontId="0" fillId="12" borderId="50" xfId="0" applyNumberFormat="1" applyFill="1" applyBorder="1"/>
    <xf numFmtId="1" fontId="18" fillId="0" borderId="14" xfId="0" applyNumberFormat="1" applyFont="1" applyFill="1" applyBorder="1" applyAlignment="1">
      <alignment horizontal="right"/>
    </xf>
    <xf numFmtId="165" fontId="0" fillId="19" borderId="0" xfId="0" applyNumberFormat="1" applyFont="1" applyFill="1" applyAlignment="1">
      <alignment wrapText="1"/>
    </xf>
    <xf numFmtId="166" fontId="0" fillId="19" borderId="0" xfId="0" applyNumberFormat="1" applyFont="1" applyFill="1"/>
    <xf numFmtId="0" fontId="17" fillId="0" borderId="60" xfId="0" applyFont="1" applyBorder="1"/>
    <xf numFmtId="0" fontId="0" fillId="0" borderId="61" xfId="0" applyBorder="1"/>
    <xf numFmtId="0" fontId="0" fillId="0" borderId="61" xfId="0" applyBorder="1" applyAlignment="1">
      <alignment horizontal="right"/>
    </xf>
    <xf numFmtId="0" fontId="0" fillId="0" borderId="61" xfId="0" applyFill="1" applyBorder="1" applyAlignment="1">
      <alignment horizontal="right"/>
    </xf>
    <xf numFmtId="0" fontId="0" fillId="0" borderId="62" xfId="0" applyBorder="1"/>
    <xf numFmtId="0" fontId="17" fillId="0" borderId="63" xfId="0" applyFont="1" applyBorder="1"/>
    <xf numFmtId="0" fontId="0" fillId="0" borderId="0" xfId="0" applyBorder="1" applyAlignment="1">
      <alignment horizontal="right"/>
    </xf>
    <xf numFmtId="0" fontId="0" fillId="0" borderId="64" xfId="0" applyBorder="1"/>
    <xf numFmtId="0" fontId="0" fillId="0" borderId="63" xfId="0" applyBorder="1"/>
    <xf numFmtId="0" fontId="0" fillId="8" borderId="65" xfId="0" applyFill="1" applyBorder="1"/>
    <xf numFmtId="0" fontId="0" fillId="8" borderId="66" xfId="0" applyFill="1" applyBorder="1"/>
    <xf numFmtId="0" fontId="0" fillId="0" borderId="67" xfId="0" applyBorder="1"/>
    <xf numFmtId="0" fontId="0" fillId="8" borderId="68" xfId="0" applyFill="1" applyBorder="1"/>
    <xf numFmtId="0" fontId="0" fillId="8" borderId="69" xfId="0" applyFill="1" applyBorder="1" applyAlignment="1">
      <alignment vertical="top"/>
    </xf>
    <xf numFmtId="0" fontId="0" fillId="8" borderId="70" xfId="0" applyFill="1" applyBorder="1" applyAlignment="1">
      <alignment vertical="top"/>
    </xf>
    <xf numFmtId="0" fontId="0" fillId="0" borderId="67" xfId="0" applyFill="1" applyBorder="1"/>
    <xf numFmtId="0" fontId="33" fillId="0" borderId="67" xfId="0" applyFont="1" applyBorder="1"/>
    <xf numFmtId="0" fontId="0" fillId="0" borderId="64" xfId="0" applyFill="1" applyBorder="1"/>
    <xf numFmtId="0" fontId="0" fillId="0" borderId="63" xfId="0" applyFill="1" applyBorder="1"/>
    <xf numFmtId="0" fontId="0" fillId="8" borderId="67" xfId="0" applyFill="1" applyBorder="1"/>
    <xf numFmtId="0" fontId="22" fillId="0" borderId="63" xfId="0" applyFont="1" applyBorder="1"/>
    <xf numFmtId="0" fontId="18" fillId="0" borderId="63" xfId="0" applyFont="1" applyBorder="1"/>
    <xf numFmtId="0" fontId="18" fillId="0" borderId="63" xfId="0" applyFont="1" applyFill="1" applyBorder="1"/>
    <xf numFmtId="0" fontId="0" fillId="0" borderId="68" xfId="0" applyBorder="1"/>
    <xf numFmtId="0" fontId="0" fillId="0" borderId="71" xfId="0" applyBorder="1"/>
    <xf numFmtId="0" fontId="0" fillId="0" borderId="72" xfId="0" applyBorder="1"/>
    <xf numFmtId="0" fontId="0" fillId="0" borderId="72" xfId="0" applyBorder="1" applyAlignment="1">
      <alignment horizontal="right"/>
    </xf>
    <xf numFmtId="0" fontId="0" fillId="0" borderId="73" xfId="0" applyBorder="1"/>
    <xf numFmtId="14" fontId="29" fillId="12" borderId="0" xfId="0" applyNumberFormat="1" applyFont="1" applyFill="1" applyAlignment="1">
      <alignment horizontal="center"/>
    </xf>
    <xf numFmtId="15" fontId="33" fillId="12" borderId="0" xfId="0" applyNumberFormat="1" applyFont="1" applyFill="1" applyAlignment="1">
      <alignment horizontal="left"/>
    </xf>
    <xf numFmtId="1" fontId="43" fillId="12" borderId="25" xfId="0" applyNumberFormat="1" applyFont="1" applyFill="1" applyBorder="1" applyAlignment="1">
      <alignment horizontal="right"/>
    </xf>
    <xf numFmtId="1" fontId="19" fillId="15" borderId="14" xfId="0" applyNumberFormat="1" applyFont="1" applyFill="1" applyBorder="1" applyAlignment="1">
      <alignment horizontal="right"/>
    </xf>
    <xf numFmtId="1" fontId="18" fillId="15" borderId="14" xfId="0" applyNumberFormat="1" applyFont="1" applyFill="1" applyBorder="1" applyAlignment="1">
      <alignment horizontal="right"/>
    </xf>
    <xf numFmtId="1" fontId="19" fillId="15" borderId="5" xfId="0" applyNumberFormat="1" applyFont="1" applyFill="1" applyBorder="1" applyAlignment="1">
      <alignment horizontal="right"/>
    </xf>
    <xf numFmtId="1" fontId="19" fillId="15" borderId="15" xfId="0" applyNumberFormat="1" applyFont="1" applyFill="1" applyBorder="1" applyAlignment="1">
      <alignment horizontal="right"/>
    </xf>
    <xf numFmtId="1" fontId="19" fillId="15" borderId="17" xfId="0" applyNumberFormat="1" applyFont="1" applyFill="1" applyBorder="1" applyAlignment="1">
      <alignment horizontal="right"/>
    </xf>
    <xf numFmtId="1" fontId="19" fillId="15" borderId="23" xfId="0" applyNumberFormat="1" applyFont="1" applyFill="1" applyBorder="1" applyAlignment="1">
      <alignment horizontal="right"/>
    </xf>
    <xf numFmtId="1" fontId="19" fillId="15" borderId="16" xfId="0" applyNumberFormat="1" applyFont="1" applyFill="1" applyBorder="1" applyAlignment="1">
      <alignment horizontal="right"/>
    </xf>
    <xf numFmtId="165" fontId="5" fillId="15" borderId="0" xfId="0" applyNumberFormat="1" applyFont="1" applyFill="1" applyAlignment="1">
      <alignment wrapText="1"/>
    </xf>
    <xf numFmtId="165" fontId="0" fillId="12" borderId="0" xfId="0" applyNumberFormat="1" applyFont="1" applyFill="1" applyAlignment="1">
      <alignment wrapText="1"/>
    </xf>
    <xf numFmtId="0" fontId="22" fillId="0" borderId="0" xfId="0" applyFont="1"/>
    <xf numFmtId="0" fontId="22" fillId="0" borderId="0" xfId="0" applyFont="1" applyAlignment="1">
      <alignment horizontal="right"/>
    </xf>
    <xf numFmtId="0" fontId="0" fillId="8" borderId="18" xfId="0" applyFill="1" applyBorder="1"/>
    <xf numFmtId="0" fontId="0" fillId="8" borderId="11" xfId="0" applyFill="1" applyBorder="1" applyAlignment="1">
      <alignment vertical="top"/>
    </xf>
    <xf numFmtId="0" fontId="0" fillId="0" borderId="5" xfId="0" applyBorder="1" applyAlignment="1">
      <alignment horizontal="right" vertical="top"/>
    </xf>
    <xf numFmtId="0" fontId="0" fillId="0" borderId="12" xfId="0" applyBorder="1" applyAlignment="1">
      <alignment horizontal="right" vertical="top" wrapText="1"/>
    </xf>
    <xf numFmtId="0" fontId="51" fillId="0" borderId="12" xfId="0" applyFont="1" applyBorder="1"/>
    <xf numFmtId="0" fontId="42" fillId="0" borderId="74" xfId="0" applyFont="1" applyBorder="1"/>
    <xf numFmtId="0" fontId="42" fillId="0" borderId="19" xfId="0" applyFont="1" applyBorder="1"/>
    <xf numFmtId="0" fontId="42" fillId="0" borderId="0" xfId="0" applyFont="1"/>
    <xf numFmtId="0" fontId="50" fillId="0" borderId="5" xfId="0" applyFont="1" applyBorder="1" applyAlignment="1">
      <alignment horizontal="center"/>
    </xf>
    <xf numFmtId="0" fontId="2" fillId="0" borderId="75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2" fillId="12" borderId="17" xfId="0" applyFont="1" applyFill="1" applyBorder="1" applyAlignment="1">
      <alignment horizontal="right"/>
    </xf>
    <xf numFmtId="0" fontId="2" fillId="10" borderId="17" xfId="0" applyFont="1" applyFill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8" borderId="12" xfId="0" applyFont="1" applyFill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12" borderId="5" xfId="0" applyFont="1" applyFill="1" applyBorder="1" applyAlignment="1">
      <alignment horizontal="right"/>
    </xf>
    <xf numFmtId="0" fontId="2" fillId="10" borderId="5" xfId="0" applyFont="1" applyFill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8" borderId="5" xfId="0" applyFont="1" applyFill="1" applyBorder="1" applyAlignment="1">
      <alignment horizontal="right"/>
    </xf>
    <xf numFmtId="0" fontId="2" fillId="12" borderId="16" xfId="0" applyFont="1" applyFill="1" applyBorder="1" applyAlignment="1">
      <alignment horizontal="right"/>
    </xf>
    <xf numFmtId="0" fontId="2" fillId="8" borderId="76" xfId="0" applyFont="1" applyFill="1" applyBorder="1" applyAlignment="1">
      <alignment horizontal="right"/>
    </xf>
    <xf numFmtId="0" fontId="2" fillId="8" borderId="19" xfId="0" applyFont="1" applyFill="1" applyBorder="1" applyAlignment="1">
      <alignment horizontal="right"/>
    </xf>
    <xf numFmtId="0" fontId="2" fillId="10" borderId="23" xfId="0" applyFont="1" applyFill="1" applyBorder="1" applyAlignment="1">
      <alignment horizontal="right"/>
    </xf>
    <xf numFmtId="0" fontId="43" fillId="0" borderId="0" xfId="0" applyFont="1"/>
    <xf numFmtId="44" fontId="52" fillId="0" borderId="20" xfId="5" applyFont="1" applyBorder="1"/>
    <xf numFmtId="44" fontId="52" fillId="0" borderId="0" xfId="0" applyNumberFormat="1" applyFont="1" applyBorder="1"/>
    <xf numFmtId="44" fontId="52" fillId="0" borderId="1" xfId="0" applyNumberFormat="1" applyFont="1" applyBorder="1"/>
    <xf numFmtId="44" fontId="52" fillId="0" borderId="0" xfId="0" applyNumberFormat="1" applyFont="1"/>
    <xf numFmtId="44" fontId="53" fillId="0" borderId="0" xfId="0" applyNumberFormat="1" applyFont="1"/>
    <xf numFmtId="165" fontId="36" fillId="0" borderId="0" xfId="0" applyNumberFormat="1" applyFont="1" applyAlignment="1">
      <alignment wrapText="1"/>
    </xf>
  </cellXfs>
  <cellStyles count="6">
    <cellStyle name="Komma 3" xfId="1" xr:uid="{00000000-0005-0000-0000-000000000000}"/>
    <cellStyle name="Procent" xfId="2" builtinId="5"/>
    <cellStyle name="Standaard" xfId="0" builtinId="0"/>
    <cellStyle name="Standaard 2" xfId="3" xr:uid="{00000000-0005-0000-0000-000003000000}"/>
    <cellStyle name="Standaard 4 2" xfId="4" xr:uid="{00000000-0005-0000-0000-000004000000}"/>
    <cellStyle name="Valuta" xfId="5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NS-kmtarief 15,6 i.c.m. 86cent toegepast op Valleilijn 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voor ROS 2e klasse vol tarief, vanaf AMERSFOORT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1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NB bijv. Ede-Ede Wageningen goedkoper omdat 2,20 voor eerste 8km vervalt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tarieven 2013 ingeregeld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Ref>
              <c:f>[1]Valleilijn!$C$42:$H$42</c:f>
              <c:numCache>
                <c:formatCode>General</c:formatCode>
                <c:ptCount val="6"/>
                <c:pt idx="0">
                  <c:v>230</c:v>
                </c:pt>
                <c:pt idx="1">
                  <c:v>347</c:v>
                </c:pt>
                <c:pt idx="2">
                  <c:v>391</c:v>
                </c:pt>
                <c:pt idx="3">
                  <c:v>493</c:v>
                </c:pt>
                <c:pt idx="4">
                  <c:v>610</c:v>
                </c:pt>
                <c:pt idx="5">
                  <c:v>610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FD-4A65-AEEF-C311814C8741}"/>
            </c:ext>
          </c:extLst>
        </c:ser>
        <c:ser>
          <c:idx val="1"/>
          <c:order val="1"/>
          <c:tx>
            <c:v>NS km-tarief HRN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AAFD-4A65-AEEF-C311814C8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426944"/>
        <c:axId val="105428864"/>
      </c:lineChart>
      <c:catAx>
        <c:axId val="105426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05428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54288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054269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33" r="0.75000000000000033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63</xdr:row>
      <xdr:rowOff>0</xdr:rowOff>
    </xdr:from>
    <xdr:to>
      <xdr:col>9</xdr:col>
      <xdr:colOff>0</xdr:colOff>
      <xdr:row>63</xdr:row>
      <xdr:rowOff>0</xdr:rowOff>
    </xdr:to>
    <xdr:graphicFrame macro="">
      <xdr:nvGraphicFramePr>
        <xdr:cNvPr id="6145" name="Grafiek 4">
          <a:extLst>
            <a:ext uri="{FF2B5EF4-FFF2-40B4-BE49-F238E27FC236}">
              <a16:creationId xmlns:a16="http://schemas.microsoft.com/office/drawing/2014/main" id="{00000000-0008-0000-0500-0000011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EV\%23%23TARIEVEN\%23OV-chip%20input%20Ale-jan\input%202014-01-19\Uitvraag%20tarieven%20Chipcard%20per%2019-01-2014%20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"/>
      <sheetName val="Concessie tarieven"/>
      <sheetName val="Tarief per lijn"/>
      <sheetName val="GroupOfLines"/>
      <sheetName val="GroupOfZones"/>
      <sheetName val="Domeinen"/>
      <sheetName val="Stations"/>
      <sheetName val="Valleilij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0">
          <cell r="C40" t="str">
            <v>Hoevelaken</v>
          </cell>
          <cell r="D40" t="str">
            <v>Barneveld Noord</v>
          </cell>
          <cell r="E40" t="str">
            <v>Barneveld Centrum</v>
          </cell>
          <cell r="F40" t="str">
            <v>Lunteren</v>
          </cell>
          <cell r="G40" t="str">
            <v>Ede Centrum</v>
          </cell>
          <cell r="H40" t="str">
            <v>Ede-Wageningen</v>
          </cell>
        </row>
        <row r="42">
          <cell r="C42">
            <v>230</v>
          </cell>
          <cell r="D42">
            <v>347</v>
          </cell>
          <cell r="E42">
            <v>391</v>
          </cell>
          <cell r="F42">
            <v>493</v>
          </cell>
          <cell r="G42">
            <v>610</v>
          </cell>
          <cell r="H42">
            <v>610</v>
          </cell>
        </row>
      </sheetData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workbookViewId="0">
      <selection activeCell="A22" sqref="A22"/>
    </sheetView>
  </sheetViews>
  <sheetFormatPr defaultRowHeight="15"/>
  <cols>
    <col min="1" max="2" width="18.85546875" customWidth="1"/>
    <col min="4" max="4" width="0" hidden="1" customWidth="1"/>
  </cols>
  <sheetData>
    <row r="1" spans="1:5" ht="19.5">
      <c r="A1" s="25" t="s">
        <v>75</v>
      </c>
    </row>
    <row r="2" spans="1:5">
      <c r="A2" s="26" t="s">
        <v>107</v>
      </c>
    </row>
    <row r="4" spans="1:5">
      <c r="A4" s="35" t="s">
        <v>76</v>
      </c>
      <c r="B4" s="27" t="s">
        <v>76</v>
      </c>
      <c r="C4" s="28" t="s">
        <v>68</v>
      </c>
    </row>
    <row r="5" spans="1:5">
      <c r="A5" s="31" t="s">
        <v>77</v>
      </c>
      <c r="B5" s="29" t="s">
        <v>78</v>
      </c>
      <c r="C5" s="175">
        <v>6</v>
      </c>
    </row>
    <row r="6" spans="1:5">
      <c r="A6" s="31" t="str">
        <f>B5</f>
        <v>Hoevelaken</v>
      </c>
      <c r="B6" s="29" t="s">
        <v>79</v>
      </c>
      <c r="C6" s="30">
        <v>10</v>
      </c>
    </row>
    <row r="7" spans="1:5">
      <c r="A7" s="31" t="str">
        <f>B6</f>
        <v>Barneveld Noord</v>
      </c>
      <c r="B7" s="29" t="s">
        <v>80</v>
      </c>
      <c r="C7" s="30">
        <v>3</v>
      </c>
    </row>
    <row r="8" spans="1:5">
      <c r="A8" s="29" t="str">
        <f>B7</f>
        <v>Barneveld Centrum</v>
      </c>
      <c r="B8" s="172" t="s">
        <v>109</v>
      </c>
      <c r="C8" s="176">
        <v>2</v>
      </c>
      <c r="D8" s="173"/>
    </row>
    <row r="9" spans="1:5">
      <c r="A9" s="172" t="s">
        <v>109</v>
      </c>
      <c r="B9" s="29" t="s">
        <v>81</v>
      </c>
      <c r="C9" s="177">
        <f>7-C8</f>
        <v>5</v>
      </c>
      <c r="D9" s="174" t="s">
        <v>108</v>
      </c>
    </row>
    <row r="10" spans="1:5">
      <c r="A10" s="31" t="str">
        <f>B9</f>
        <v>Lunteren</v>
      </c>
      <c r="B10" s="29" t="s">
        <v>82</v>
      </c>
      <c r="C10" s="30">
        <v>6</v>
      </c>
      <c r="D10" s="11"/>
      <c r="E10" s="11"/>
    </row>
    <row r="11" spans="1:5">
      <c r="A11" s="36" t="str">
        <f>B10</f>
        <v>Ede Centrum</v>
      </c>
      <c r="B11" s="32" t="s">
        <v>83</v>
      </c>
      <c r="C11" s="164">
        <v>2</v>
      </c>
      <c r="D11" s="11"/>
      <c r="E11" s="11"/>
    </row>
    <row r="12" spans="1:5">
      <c r="A12" s="33"/>
      <c r="B12" s="33"/>
      <c r="C12" s="34">
        <f>SUM(C5:C11)</f>
        <v>34</v>
      </c>
    </row>
    <row r="13" spans="1:5">
      <c r="A13" s="33"/>
      <c r="B13" s="33"/>
      <c r="C13" s="33"/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7"/>
  <sheetViews>
    <sheetView topLeftCell="A16" zoomScaleNormal="100" workbookViewId="0">
      <selection activeCell="C25" sqref="C25"/>
    </sheetView>
  </sheetViews>
  <sheetFormatPr defaultRowHeight="15"/>
  <cols>
    <col min="1" max="1" width="11.28515625" customWidth="1"/>
    <col min="2" max="2" width="14.7109375" customWidth="1"/>
    <col min="3" max="3" width="17.28515625" customWidth="1"/>
    <col min="4" max="4" width="13.5703125" bestFit="1" customWidth="1"/>
    <col min="5" max="5" width="16.85546875" customWidth="1"/>
    <col min="9" max="9" width="20.140625" bestFit="1" customWidth="1"/>
    <col min="12" max="12" width="18.140625" bestFit="1" customWidth="1"/>
  </cols>
  <sheetData>
    <row r="1" spans="1:5">
      <c r="A1" s="19" t="s">
        <v>72</v>
      </c>
      <c r="D1" t="s">
        <v>73</v>
      </c>
      <c r="E1" s="171">
        <v>44562</v>
      </c>
    </row>
    <row r="2" spans="1:5" ht="23.25">
      <c r="A2" t="s">
        <v>70</v>
      </c>
      <c r="C2" s="234">
        <v>2.9024000000000001</v>
      </c>
      <c r="D2" s="186"/>
    </row>
    <row r="3" spans="1:5">
      <c r="A3" s="20" t="s">
        <v>71</v>
      </c>
      <c r="B3" s="20"/>
      <c r="C3" s="235">
        <v>0.1966</v>
      </c>
      <c r="D3" s="250"/>
      <c r="E3" s="20"/>
    </row>
    <row r="5" spans="1:5" ht="30">
      <c r="A5" s="23" t="s">
        <v>18</v>
      </c>
      <c r="B5" s="20" t="s">
        <v>69</v>
      </c>
      <c r="C5" s="20" t="s">
        <v>74</v>
      </c>
      <c r="D5" s="330">
        <v>2021</v>
      </c>
    </row>
    <row r="6" spans="1:5">
      <c r="A6" s="22">
        <v>0</v>
      </c>
      <c r="B6" s="21">
        <v>1</v>
      </c>
      <c r="C6" s="251">
        <f>$C$2</f>
        <v>2.9024000000000001</v>
      </c>
      <c r="D6" s="331">
        <v>2.8511000000000002</v>
      </c>
    </row>
    <row r="7" spans="1:5">
      <c r="A7" s="4">
        <v>1</v>
      </c>
      <c r="B7" s="21">
        <v>1</v>
      </c>
      <c r="C7" s="248">
        <f>$C$2</f>
        <v>2.9024000000000001</v>
      </c>
      <c r="D7" s="332">
        <v>2.8511000000000002</v>
      </c>
    </row>
    <row r="8" spans="1:5">
      <c r="A8" s="4">
        <v>2</v>
      </c>
      <c r="B8" s="21">
        <v>1</v>
      </c>
      <c r="C8" s="248">
        <f t="shared" ref="C8:C14" si="0">$C$2</f>
        <v>2.9024000000000001</v>
      </c>
      <c r="D8" s="332">
        <v>2.8511000000000002</v>
      </c>
    </row>
    <row r="9" spans="1:5">
      <c r="A9" s="4">
        <v>3</v>
      </c>
      <c r="B9" s="21">
        <v>1</v>
      </c>
      <c r="C9" s="248">
        <f t="shared" si="0"/>
        <v>2.9024000000000001</v>
      </c>
      <c r="D9" s="332">
        <v>2.8511000000000002</v>
      </c>
    </row>
    <row r="10" spans="1:5">
      <c r="A10" s="4">
        <v>4</v>
      </c>
      <c r="B10" s="21">
        <v>1</v>
      </c>
      <c r="C10" s="248">
        <f t="shared" si="0"/>
        <v>2.9024000000000001</v>
      </c>
      <c r="D10" s="332">
        <v>2.8511000000000002</v>
      </c>
    </row>
    <row r="11" spans="1:5">
      <c r="A11" s="4">
        <v>5</v>
      </c>
      <c r="B11" s="21">
        <v>1</v>
      </c>
      <c r="C11" s="248">
        <f t="shared" si="0"/>
        <v>2.9024000000000001</v>
      </c>
      <c r="D11" s="332">
        <v>2.8511000000000002</v>
      </c>
    </row>
    <row r="12" spans="1:5">
      <c r="A12" s="4">
        <v>6</v>
      </c>
      <c r="B12" s="21">
        <v>1</v>
      </c>
      <c r="C12" s="248">
        <f t="shared" si="0"/>
        <v>2.9024000000000001</v>
      </c>
      <c r="D12" s="332">
        <v>2.8511000000000002</v>
      </c>
    </row>
    <row r="13" spans="1:5">
      <c r="A13" s="4">
        <v>7</v>
      </c>
      <c r="B13" s="21">
        <v>1</v>
      </c>
      <c r="C13" s="248">
        <f t="shared" si="0"/>
        <v>2.9024000000000001</v>
      </c>
      <c r="D13" s="332">
        <v>2.8511000000000002</v>
      </c>
    </row>
    <row r="14" spans="1:5">
      <c r="A14" s="4">
        <v>8</v>
      </c>
      <c r="B14" s="21">
        <v>1</v>
      </c>
      <c r="C14" s="249">
        <f t="shared" si="0"/>
        <v>2.9024000000000001</v>
      </c>
      <c r="D14" s="333">
        <v>2.8511000000000002</v>
      </c>
    </row>
    <row r="15" spans="1:5">
      <c r="A15" s="4">
        <v>9</v>
      </c>
      <c r="B15" s="21">
        <v>1</v>
      </c>
      <c r="C15" s="24">
        <f>C14+$C$3*B15</f>
        <v>3.0990000000000002</v>
      </c>
      <c r="D15" s="334">
        <v>3.0442</v>
      </c>
    </row>
    <row r="16" spans="1:5">
      <c r="A16" s="4">
        <v>10</v>
      </c>
      <c r="B16" s="21">
        <v>1</v>
      </c>
      <c r="C16" s="24">
        <f t="shared" ref="C16:C79" si="1">C15+$C$3*B16</f>
        <v>3.2956000000000003</v>
      </c>
      <c r="D16" s="334">
        <v>3.2372999999999998</v>
      </c>
    </row>
    <row r="17" spans="1:4">
      <c r="A17" s="4">
        <v>11</v>
      </c>
      <c r="B17" s="21">
        <v>1</v>
      </c>
      <c r="C17" s="24">
        <f t="shared" si="1"/>
        <v>3.4922000000000004</v>
      </c>
      <c r="D17" s="334">
        <v>3.4303999999999997</v>
      </c>
    </row>
    <row r="18" spans="1:4">
      <c r="A18" s="4">
        <v>12</v>
      </c>
      <c r="B18" s="21">
        <v>1</v>
      </c>
      <c r="C18" s="24">
        <f t="shared" si="1"/>
        <v>3.6888000000000005</v>
      </c>
      <c r="D18" s="334">
        <v>3.6234999999999995</v>
      </c>
    </row>
    <row r="19" spans="1:4">
      <c r="A19" s="4">
        <v>13</v>
      </c>
      <c r="B19" s="21">
        <v>1</v>
      </c>
      <c r="C19" s="24">
        <f t="shared" si="1"/>
        <v>3.8854000000000006</v>
      </c>
      <c r="D19" s="334">
        <v>3.8165999999999993</v>
      </c>
    </row>
    <row r="20" spans="1:4">
      <c r="A20" s="4">
        <v>14</v>
      </c>
      <c r="B20" s="21">
        <v>1</v>
      </c>
      <c r="C20" s="24">
        <f t="shared" si="1"/>
        <v>4.0820000000000007</v>
      </c>
      <c r="D20" s="334">
        <v>4.0096999999999996</v>
      </c>
    </row>
    <row r="21" spans="1:4">
      <c r="A21" s="4">
        <v>15</v>
      </c>
      <c r="B21" s="21">
        <v>1</v>
      </c>
      <c r="C21" s="24">
        <f t="shared" si="1"/>
        <v>4.2786000000000008</v>
      </c>
      <c r="D21" s="334">
        <v>4.2027999999999999</v>
      </c>
    </row>
    <row r="22" spans="1:4">
      <c r="A22" s="4">
        <v>16</v>
      </c>
      <c r="B22" s="21">
        <v>1</v>
      </c>
      <c r="C22" s="24">
        <f>C21+$C$3*B22</f>
        <v>4.475200000000001</v>
      </c>
      <c r="D22" s="334">
        <v>4.3959000000000001</v>
      </c>
    </row>
    <row r="23" spans="1:4">
      <c r="A23" s="4">
        <v>17</v>
      </c>
      <c r="B23" s="21">
        <v>1</v>
      </c>
      <c r="C23" s="24">
        <f t="shared" si="1"/>
        <v>4.6718000000000011</v>
      </c>
      <c r="D23" s="334">
        <v>4.5890000000000004</v>
      </c>
    </row>
    <row r="24" spans="1:4">
      <c r="A24" s="4">
        <v>18</v>
      </c>
      <c r="B24" s="21">
        <v>1</v>
      </c>
      <c r="C24" s="24">
        <f t="shared" si="1"/>
        <v>4.8684000000000012</v>
      </c>
      <c r="D24" s="334">
        <v>4.7821000000000007</v>
      </c>
    </row>
    <row r="25" spans="1:4">
      <c r="A25" s="4">
        <v>19</v>
      </c>
      <c r="B25" s="21">
        <v>1</v>
      </c>
      <c r="C25" s="24">
        <f t="shared" si="1"/>
        <v>5.0650000000000013</v>
      </c>
      <c r="D25" s="334">
        <v>4.975200000000001</v>
      </c>
    </row>
    <row r="26" spans="1:4">
      <c r="A26" s="4">
        <v>20</v>
      </c>
      <c r="B26" s="21">
        <v>1</v>
      </c>
      <c r="C26" s="24">
        <f t="shared" si="1"/>
        <v>5.2616000000000014</v>
      </c>
      <c r="D26" s="334">
        <v>5.1683000000000012</v>
      </c>
    </row>
    <row r="27" spans="1:4">
      <c r="A27" s="4">
        <v>21</v>
      </c>
      <c r="B27" s="21">
        <v>1</v>
      </c>
      <c r="C27" s="24">
        <f t="shared" si="1"/>
        <v>5.4582000000000015</v>
      </c>
      <c r="D27" s="334">
        <v>5.3614000000000015</v>
      </c>
    </row>
    <row r="28" spans="1:4">
      <c r="A28" s="4">
        <v>22</v>
      </c>
      <c r="B28" s="21">
        <v>1</v>
      </c>
      <c r="C28" s="24">
        <f t="shared" si="1"/>
        <v>5.6548000000000016</v>
      </c>
      <c r="D28" s="334">
        <v>5.5545000000000018</v>
      </c>
    </row>
    <row r="29" spans="1:4">
      <c r="A29" s="4">
        <v>23</v>
      </c>
      <c r="B29" s="21">
        <v>1</v>
      </c>
      <c r="C29" s="24">
        <f t="shared" si="1"/>
        <v>5.8514000000000017</v>
      </c>
      <c r="D29" s="334">
        <v>5.747600000000002</v>
      </c>
    </row>
    <row r="30" spans="1:4">
      <c r="A30" s="4">
        <v>24</v>
      </c>
      <c r="B30" s="21">
        <v>1</v>
      </c>
      <c r="C30" s="24">
        <f t="shared" si="1"/>
        <v>6.0480000000000018</v>
      </c>
      <c r="D30" s="334">
        <v>5.9407000000000023</v>
      </c>
    </row>
    <row r="31" spans="1:4">
      <c r="A31" s="4">
        <v>25</v>
      </c>
      <c r="B31" s="21">
        <v>1</v>
      </c>
      <c r="C31" s="24">
        <f t="shared" si="1"/>
        <v>6.2446000000000019</v>
      </c>
      <c r="D31" s="334">
        <v>6.1338000000000026</v>
      </c>
    </row>
    <row r="32" spans="1:4">
      <c r="A32" s="4">
        <v>26</v>
      </c>
      <c r="B32" s="21">
        <v>1</v>
      </c>
      <c r="C32" s="24">
        <f t="shared" si="1"/>
        <v>6.441200000000002</v>
      </c>
      <c r="D32" s="334">
        <v>6.3269000000000029</v>
      </c>
    </row>
    <row r="33" spans="1:4">
      <c r="A33" s="4">
        <v>27</v>
      </c>
      <c r="B33" s="21">
        <v>1</v>
      </c>
      <c r="C33" s="24">
        <f t="shared" si="1"/>
        <v>6.6378000000000021</v>
      </c>
      <c r="D33" s="334">
        <v>6.5200000000000031</v>
      </c>
    </row>
    <row r="34" spans="1:4">
      <c r="A34" s="4">
        <v>28</v>
      </c>
      <c r="B34" s="21">
        <v>1</v>
      </c>
      <c r="C34" s="24">
        <f t="shared" si="1"/>
        <v>6.8344000000000023</v>
      </c>
      <c r="D34" s="334">
        <v>6.7131000000000034</v>
      </c>
    </row>
    <row r="35" spans="1:4">
      <c r="A35" s="4">
        <v>29</v>
      </c>
      <c r="B35" s="21">
        <v>1</v>
      </c>
      <c r="C35" s="24">
        <f t="shared" si="1"/>
        <v>7.0310000000000024</v>
      </c>
      <c r="D35" s="334">
        <v>6.9062000000000037</v>
      </c>
    </row>
    <row r="36" spans="1:4">
      <c r="A36" s="4">
        <v>30</v>
      </c>
      <c r="B36" s="21">
        <v>1</v>
      </c>
      <c r="C36" s="24">
        <f t="shared" si="1"/>
        <v>7.2276000000000025</v>
      </c>
      <c r="D36" s="334">
        <v>7.0993000000000039</v>
      </c>
    </row>
    <row r="37" spans="1:4">
      <c r="A37" s="4">
        <v>31</v>
      </c>
      <c r="B37" s="21">
        <v>1</v>
      </c>
      <c r="C37" s="24">
        <f t="shared" si="1"/>
        <v>7.4242000000000026</v>
      </c>
      <c r="D37" s="334">
        <v>7.2924000000000042</v>
      </c>
    </row>
    <row r="38" spans="1:4">
      <c r="A38" s="4">
        <v>32</v>
      </c>
      <c r="B38" s="21">
        <v>1</v>
      </c>
      <c r="C38" s="24">
        <f t="shared" si="1"/>
        <v>7.6208000000000027</v>
      </c>
      <c r="D38" s="334">
        <v>7.4855000000000045</v>
      </c>
    </row>
    <row r="39" spans="1:4">
      <c r="A39" s="4">
        <v>33</v>
      </c>
      <c r="B39" s="21">
        <v>1</v>
      </c>
      <c r="C39" s="24">
        <f t="shared" si="1"/>
        <v>7.8174000000000028</v>
      </c>
      <c r="D39" s="334">
        <v>7.6786000000000048</v>
      </c>
    </row>
    <row r="40" spans="1:4" s="168" customFormat="1">
      <c r="A40" s="187">
        <v>34</v>
      </c>
      <c r="B40" s="188">
        <v>1</v>
      </c>
      <c r="C40" s="189">
        <f t="shared" si="1"/>
        <v>8.0140000000000029</v>
      </c>
      <c r="D40" s="335">
        <v>7.871700000000005</v>
      </c>
    </row>
    <row r="41" spans="1:4">
      <c r="A41" s="4">
        <v>35</v>
      </c>
      <c r="B41" s="21">
        <v>1</v>
      </c>
      <c r="C41" s="24">
        <f t="shared" si="1"/>
        <v>8.210600000000003</v>
      </c>
      <c r="D41" s="334">
        <v>8.0648000000000053</v>
      </c>
    </row>
    <row r="42" spans="1:4">
      <c r="A42" s="4">
        <v>36</v>
      </c>
      <c r="B42" s="21">
        <v>1</v>
      </c>
      <c r="C42" s="24">
        <f t="shared" si="1"/>
        <v>8.4072000000000031</v>
      </c>
      <c r="D42" s="334">
        <v>8.2579000000000047</v>
      </c>
    </row>
    <row r="43" spans="1:4">
      <c r="A43" s="4">
        <v>37</v>
      </c>
      <c r="B43" s="21">
        <v>1</v>
      </c>
      <c r="C43" s="24">
        <f t="shared" si="1"/>
        <v>8.6038000000000032</v>
      </c>
      <c r="D43" s="334">
        <v>8.4510000000000041</v>
      </c>
    </row>
    <row r="44" spans="1:4">
      <c r="A44" s="4">
        <v>38</v>
      </c>
      <c r="B44" s="21">
        <v>1</v>
      </c>
      <c r="C44" s="24">
        <f t="shared" si="1"/>
        <v>8.8004000000000033</v>
      </c>
      <c r="D44" s="334">
        <v>8.6441000000000034</v>
      </c>
    </row>
    <row r="45" spans="1:4">
      <c r="A45" s="4">
        <v>39</v>
      </c>
      <c r="B45" s="21">
        <v>1</v>
      </c>
      <c r="C45" s="24">
        <f t="shared" si="1"/>
        <v>8.9970000000000034</v>
      </c>
      <c r="D45" s="334">
        <v>8.8372000000000028</v>
      </c>
    </row>
    <row r="46" spans="1:4">
      <c r="A46" s="4">
        <v>40</v>
      </c>
      <c r="B46" s="21">
        <v>1</v>
      </c>
      <c r="C46" s="24">
        <f t="shared" si="1"/>
        <v>9.1936000000000035</v>
      </c>
      <c r="D46" s="334">
        <v>9.0303000000000022</v>
      </c>
    </row>
    <row r="47" spans="1:4">
      <c r="A47" s="4">
        <v>41</v>
      </c>
      <c r="B47" s="170">
        <v>0.97899999999999998</v>
      </c>
      <c r="C47" s="24">
        <f t="shared" si="1"/>
        <v>9.3860714000000041</v>
      </c>
      <c r="D47" s="334">
        <v>9.219344900000003</v>
      </c>
    </row>
    <row r="48" spans="1:4">
      <c r="A48" s="4">
        <v>42</v>
      </c>
      <c r="B48" s="170">
        <v>0.97899999999999998</v>
      </c>
      <c r="C48" s="24">
        <f t="shared" si="1"/>
        <v>9.5785428000000046</v>
      </c>
      <c r="D48" s="334">
        <v>9.4083898000000037</v>
      </c>
    </row>
    <row r="49" spans="1:4">
      <c r="A49" s="4">
        <v>43</v>
      </c>
      <c r="B49" s="170">
        <v>0.97899999999999998</v>
      </c>
      <c r="C49" s="24">
        <f t="shared" si="1"/>
        <v>9.7710142000000051</v>
      </c>
      <c r="D49" s="334">
        <v>9.5974347000000044</v>
      </c>
    </row>
    <row r="50" spans="1:4">
      <c r="A50" s="4">
        <v>44</v>
      </c>
      <c r="B50" s="170">
        <v>0.97899999999999998</v>
      </c>
      <c r="C50" s="24">
        <f>C49+$C$3*B50</f>
        <v>9.9634856000000056</v>
      </c>
      <c r="D50" s="334">
        <v>9.7864796000000052</v>
      </c>
    </row>
    <row r="51" spans="1:4">
      <c r="A51" s="4">
        <v>45</v>
      </c>
      <c r="B51" s="170">
        <v>0.97899999999999998</v>
      </c>
      <c r="C51" s="24">
        <f t="shared" si="1"/>
        <v>10.155957000000006</v>
      </c>
      <c r="D51" s="334">
        <v>9.9755245000000059</v>
      </c>
    </row>
    <row r="52" spans="1:4">
      <c r="A52" s="4">
        <v>46</v>
      </c>
      <c r="B52" s="170">
        <v>0.97899999999999998</v>
      </c>
      <c r="C52" s="24">
        <f t="shared" si="1"/>
        <v>10.348428400000007</v>
      </c>
      <c r="D52" s="334">
        <v>10.164569400000007</v>
      </c>
    </row>
    <row r="53" spans="1:4">
      <c r="A53" s="4">
        <v>47</v>
      </c>
      <c r="B53" s="170">
        <v>0.97899999999999998</v>
      </c>
      <c r="C53" s="24">
        <f t="shared" si="1"/>
        <v>10.540899800000007</v>
      </c>
      <c r="D53" s="334">
        <v>10.353614300000007</v>
      </c>
    </row>
    <row r="54" spans="1:4">
      <c r="A54" s="4">
        <v>48</v>
      </c>
      <c r="B54" s="170">
        <v>0.97899999999999998</v>
      </c>
      <c r="C54" s="24">
        <f t="shared" si="1"/>
        <v>10.733371200000008</v>
      </c>
      <c r="D54" s="334">
        <v>10.542659200000008</v>
      </c>
    </row>
    <row r="55" spans="1:4">
      <c r="A55" s="4">
        <v>49</v>
      </c>
      <c r="B55" s="170">
        <v>0.97899999999999998</v>
      </c>
      <c r="C55" s="24">
        <f t="shared" si="1"/>
        <v>10.925842600000008</v>
      </c>
      <c r="D55" s="334">
        <v>10.731704100000009</v>
      </c>
    </row>
    <row r="56" spans="1:4">
      <c r="A56" s="4">
        <v>50</v>
      </c>
      <c r="B56" s="170">
        <v>0.97899999999999998</v>
      </c>
      <c r="C56" s="24">
        <f t="shared" si="1"/>
        <v>11.118314000000009</v>
      </c>
      <c r="D56" s="334">
        <v>10.92074900000001</v>
      </c>
    </row>
    <row r="57" spans="1:4">
      <c r="A57" s="4">
        <v>51</v>
      </c>
      <c r="B57" s="170">
        <v>0.97899999999999998</v>
      </c>
      <c r="C57" s="24">
        <f t="shared" si="1"/>
        <v>11.310785400000009</v>
      </c>
      <c r="D57" s="334">
        <v>11.10979390000001</v>
      </c>
    </row>
    <row r="58" spans="1:4">
      <c r="A58" s="4">
        <v>52</v>
      </c>
      <c r="B58" s="170">
        <v>0.97899999999999998</v>
      </c>
      <c r="C58" s="24">
        <f t="shared" si="1"/>
        <v>11.50325680000001</v>
      </c>
      <c r="D58" s="334">
        <v>11.298838800000011</v>
      </c>
    </row>
    <row r="59" spans="1:4">
      <c r="A59" s="4">
        <v>53</v>
      </c>
      <c r="B59" s="170">
        <v>0.97899999999999998</v>
      </c>
      <c r="C59" s="24">
        <f t="shared" si="1"/>
        <v>11.69572820000001</v>
      </c>
      <c r="D59" s="334">
        <v>11.487883700000012</v>
      </c>
    </row>
    <row r="60" spans="1:4">
      <c r="A60" s="4">
        <v>54</v>
      </c>
      <c r="B60" s="170">
        <v>0.97899999999999998</v>
      </c>
      <c r="C60" s="24">
        <f t="shared" si="1"/>
        <v>11.888199600000011</v>
      </c>
      <c r="D60" s="334">
        <v>11.676928600000013</v>
      </c>
    </row>
    <row r="61" spans="1:4">
      <c r="A61" s="4">
        <v>55</v>
      </c>
      <c r="B61" s="170">
        <v>0.97899999999999998</v>
      </c>
      <c r="C61" s="24">
        <f t="shared" si="1"/>
        <v>12.080671000000011</v>
      </c>
      <c r="D61" s="334">
        <v>11.865973500000013</v>
      </c>
    </row>
    <row r="62" spans="1:4">
      <c r="A62" s="4">
        <v>56</v>
      </c>
      <c r="B62" s="170">
        <v>0.97899999999999998</v>
      </c>
      <c r="C62" s="24">
        <f t="shared" si="1"/>
        <v>12.273142400000012</v>
      </c>
      <c r="D62" s="334">
        <v>12.055018400000014</v>
      </c>
    </row>
    <row r="63" spans="1:4">
      <c r="A63" s="4">
        <v>57</v>
      </c>
      <c r="B63" s="170">
        <v>0.97899999999999998</v>
      </c>
      <c r="C63" s="24">
        <f t="shared" si="1"/>
        <v>12.465613800000012</v>
      </c>
      <c r="D63" s="334">
        <v>12.244063300000015</v>
      </c>
    </row>
    <row r="64" spans="1:4">
      <c r="A64" s="4">
        <v>58</v>
      </c>
      <c r="B64" s="170">
        <v>0.97899999999999998</v>
      </c>
      <c r="C64" s="24">
        <f t="shared" si="1"/>
        <v>12.658085200000013</v>
      </c>
      <c r="D64" s="334">
        <v>12.433108200000015</v>
      </c>
    </row>
    <row r="65" spans="1:4">
      <c r="A65" s="4">
        <v>59</v>
      </c>
      <c r="B65" s="170">
        <v>0.97899999999999998</v>
      </c>
      <c r="C65" s="24">
        <f t="shared" si="1"/>
        <v>12.850556600000013</v>
      </c>
      <c r="D65" s="334">
        <v>12.622153100000016</v>
      </c>
    </row>
    <row r="66" spans="1:4">
      <c r="A66" s="4">
        <v>60</v>
      </c>
      <c r="B66" s="170">
        <v>0.97899999999999998</v>
      </c>
      <c r="C66" s="24">
        <f t="shared" si="1"/>
        <v>13.043028000000014</v>
      </c>
      <c r="D66" s="334">
        <v>12.811198000000017</v>
      </c>
    </row>
    <row r="67" spans="1:4">
      <c r="A67" s="4">
        <v>61</v>
      </c>
      <c r="B67" s="170">
        <v>0.97899999999999998</v>
      </c>
      <c r="C67" s="24">
        <f t="shared" si="1"/>
        <v>13.235499400000014</v>
      </c>
      <c r="D67" s="334">
        <v>13.000242900000018</v>
      </c>
    </row>
    <row r="68" spans="1:4">
      <c r="A68" s="4">
        <v>62</v>
      </c>
      <c r="B68" s="170">
        <v>0.97899999999999998</v>
      </c>
      <c r="C68" s="24">
        <f t="shared" si="1"/>
        <v>13.427970800000015</v>
      </c>
      <c r="D68" s="334">
        <v>13.189287800000018</v>
      </c>
    </row>
    <row r="69" spans="1:4">
      <c r="A69" s="4">
        <v>63</v>
      </c>
      <c r="B69" s="170">
        <v>0.97899999999999998</v>
      </c>
      <c r="C69" s="24">
        <f t="shared" si="1"/>
        <v>13.620442200000015</v>
      </c>
      <c r="D69" s="334">
        <v>13.378332700000019</v>
      </c>
    </row>
    <row r="70" spans="1:4">
      <c r="A70" s="4">
        <v>64</v>
      </c>
      <c r="B70" s="170">
        <v>0.97899999999999998</v>
      </c>
      <c r="C70" s="24">
        <f t="shared" si="1"/>
        <v>13.812913600000016</v>
      </c>
      <c r="D70" s="334">
        <v>13.56737760000002</v>
      </c>
    </row>
    <row r="71" spans="1:4">
      <c r="A71" s="4">
        <v>65</v>
      </c>
      <c r="B71" s="170">
        <v>0.97899999999999998</v>
      </c>
      <c r="C71" s="24">
        <f t="shared" si="1"/>
        <v>14.005385000000016</v>
      </c>
      <c r="D71" s="334">
        <v>13.756422500000021</v>
      </c>
    </row>
    <row r="72" spans="1:4">
      <c r="A72" s="4">
        <v>66</v>
      </c>
      <c r="B72" s="170">
        <v>0.97899999999999998</v>
      </c>
      <c r="C72" s="24">
        <f t="shared" si="1"/>
        <v>14.197856400000017</v>
      </c>
      <c r="D72" s="334">
        <v>13.945467400000021</v>
      </c>
    </row>
    <row r="73" spans="1:4">
      <c r="A73" s="4">
        <v>67</v>
      </c>
      <c r="B73" s="170">
        <v>0.97899999999999998</v>
      </c>
      <c r="C73" s="24">
        <f t="shared" si="1"/>
        <v>14.390327800000017</v>
      </c>
      <c r="D73" s="334">
        <v>14.134512300000022</v>
      </c>
    </row>
    <row r="74" spans="1:4">
      <c r="A74" s="4">
        <v>68</v>
      </c>
      <c r="B74" s="170">
        <v>0.97899999999999998</v>
      </c>
      <c r="C74" s="24">
        <f t="shared" si="1"/>
        <v>14.582799200000018</v>
      </c>
      <c r="D74" s="334">
        <v>14.323557200000023</v>
      </c>
    </row>
    <row r="75" spans="1:4">
      <c r="A75" s="4">
        <v>69</v>
      </c>
      <c r="B75" s="170">
        <v>0.97899999999999998</v>
      </c>
      <c r="C75" s="24">
        <f t="shared" si="1"/>
        <v>14.775270600000018</v>
      </c>
      <c r="D75" s="334">
        <v>14.512602100000024</v>
      </c>
    </row>
    <row r="76" spans="1:4">
      <c r="A76" s="4">
        <v>70</v>
      </c>
      <c r="B76" s="170">
        <v>0.97899999999999998</v>
      </c>
      <c r="C76" s="24">
        <f t="shared" si="1"/>
        <v>14.967742000000019</v>
      </c>
      <c r="D76" s="334">
        <v>14.701647000000024</v>
      </c>
    </row>
    <row r="77" spans="1:4">
      <c r="A77" s="4">
        <v>71</v>
      </c>
      <c r="B77" s="170">
        <v>0.97899999999999998</v>
      </c>
      <c r="C77" s="24">
        <f t="shared" si="1"/>
        <v>15.160213400000019</v>
      </c>
      <c r="D77" s="334">
        <v>14.890691900000025</v>
      </c>
    </row>
    <row r="78" spans="1:4">
      <c r="A78" s="4">
        <v>72</v>
      </c>
      <c r="B78" s="170">
        <v>0.97899999999999998</v>
      </c>
      <c r="C78" s="24">
        <f t="shared" si="1"/>
        <v>15.35268480000002</v>
      </c>
      <c r="D78" s="334">
        <v>15.079736800000026</v>
      </c>
    </row>
    <row r="79" spans="1:4">
      <c r="A79" s="4">
        <v>73</v>
      </c>
      <c r="B79" s="170">
        <v>0.97899999999999998</v>
      </c>
      <c r="C79" s="24">
        <f t="shared" si="1"/>
        <v>15.545156200000021</v>
      </c>
      <c r="D79" s="334">
        <v>15.268781700000027</v>
      </c>
    </row>
    <row r="80" spans="1:4">
      <c r="A80" s="4">
        <v>74</v>
      </c>
      <c r="B80" s="170">
        <v>0.97899999999999998</v>
      </c>
      <c r="C80" s="24">
        <f t="shared" ref="C80:C143" si="2">C79+$C$3*B80</f>
        <v>15.737627600000021</v>
      </c>
      <c r="D80" s="334">
        <v>15.457826600000027</v>
      </c>
    </row>
    <row r="81" spans="1:4">
      <c r="A81" s="4">
        <v>75</v>
      </c>
      <c r="B81" s="170">
        <v>0.97899999999999998</v>
      </c>
      <c r="C81" s="24">
        <f t="shared" si="2"/>
        <v>15.930099000000022</v>
      </c>
      <c r="D81" s="334">
        <v>15.646871500000028</v>
      </c>
    </row>
    <row r="82" spans="1:4">
      <c r="A82" s="4">
        <v>76</v>
      </c>
      <c r="B82" s="170">
        <v>0.97899999999999998</v>
      </c>
      <c r="C82" s="24">
        <f t="shared" si="2"/>
        <v>16.122570400000022</v>
      </c>
      <c r="D82" s="334">
        <v>15.835916400000029</v>
      </c>
    </row>
    <row r="83" spans="1:4">
      <c r="A83" s="4">
        <v>77</v>
      </c>
      <c r="B83" s="170">
        <v>0.97899999999999998</v>
      </c>
      <c r="C83" s="24">
        <f t="shared" si="2"/>
        <v>16.315041800000021</v>
      </c>
      <c r="D83" s="334">
        <v>16.024961300000029</v>
      </c>
    </row>
    <row r="84" spans="1:4">
      <c r="A84" s="4">
        <v>78</v>
      </c>
      <c r="B84" s="170">
        <v>0.97899999999999998</v>
      </c>
      <c r="C84" s="24">
        <f t="shared" si="2"/>
        <v>16.50751320000002</v>
      </c>
      <c r="D84" s="334">
        <v>16.214006200000028</v>
      </c>
    </row>
    <row r="85" spans="1:4">
      <c r="A85" s="4">
        <v>79</v>
      </c>
      <c r="B85" s="170">
        <v>0.97899999999999998</v>
      </c>
      <c r="C85" s="24">
        <f t="shared" si="2"/>
        <v>16.699984600000018</v>
      </c>
      <c r="D85" s="334">
        <v>16.403051100000027</v>
      </c>
    </row>
    <row r="86" spans="1:4">
      <c r="A86" s="4">
        <v>80</v>
      </c>
      <c r="B86" s="170">
        <v>0.97899999999999998</v>
      </c>
      <c r="C86" s="24">
        <f t="shared" si="2"/>
        <v>16.892456000000017</v>
      </c>
      <c r="D86" s="334">
        <v>16.592096000000026</v>
      </c>
    </row>
    <row r="87" spans="1:4">
      <c r="A87" s="4">
        <v>81</v>
      </c>
      <c r="B87" s="119">
        <v>0.87019999999999997</v>
      </c>
      <c r="C87" s="24">
        <f t="shared" si="2"/>
        <v>17.063537320000016</v>
      </c>
      <c r="D87" s="334">
        <v>16.760131620000028</v>
      </c>
    </row>
    <row r="88" spans="1:4">
      <c r="A88" s="4">
        <v>82</v>
      </c>
      <c r="B88" s="119">
        <v>0.87019999999999997</v>
      </c>
      <c r="C88" s="24">
        <f t="shared" si="2"/>
        <v>17.234618640000015</v>
      </c>
      <c r="D88" s="334">
        <v>16.928167240000029</v>
      </c>
    </row>
    <row r="89" spans="1:4">
      <c r="A89" s="4">
        <v>83</v>
      </c>
      <c r="B89" s="119">
        <v>0.87019999999999997</v>
      </c>
      <c r="C89" s="24">
        <f t="shared" si="2"/>
        <v>17.405699960000014</v>
      </c>
      <c r="D89" s="334">
        <v>17.09620286000003</v>
      </c>
    </row>
    <row r="90" spans="1:4">
      <c r="A90" s="4">
        <v>84</v>
      </c>
      <c r="B90" s="119">
        <v>0.87019999999999997</v>
      </c>
      <c r="C90" s="24">
        <f t="shared" si="2"/>
        <v>17.576781280000013</v>
      </c>
      <c r="D90" s="334">
        <v>17.264238480000031</v>
      </c>
    </row>
    <row r="91" spans="1:4">
      <c r="A91" s="4">
        <v>85</v>
      </c>
      <c r="B91" s="119">
        <v>0.87019999999999997</v>
      </c>
      <c r="C91" s="24">
        <f t="shared" si="2"/>
        <v>17.747862600000012</v>
      </c>
      <c r="D91" s="334">
        <v>17.432274100000033</v>
      </c>
    </row>
    <row r="92" spans="1:4">
      <c r="A92" s="4">
        <v>86</v>
      </c>
      <c r="B92" s="119">
        <v>0.87019999999999997</v>
      </c>
      <c r="C92" s="24">
        <f t="shared" si="2"/>
        <v>17.918943920000011</v>
      </c>
      <c r="D92" s="334">
        <v>17.600309720000034</v>
      </c>
    </row>
    <row r="93" spans="1:4">
      <c r="A93" s="4">
        <v>87</v>
      </c>
      <c r="B93" s="119">
        <v>0.87019999999999997</v>
      </c>
      <c r="C93" s="24">
        <f t="shared" si="2"/>
        <v>18.09002524000001</v>
      </c>
      <c r="D93" s="334">
        <v>17.768345340000035</v>
      </c>
    </row>
    <row r="94" spans="1:4">
      <c r="A94" s="4">
        <v>88</v>
      </c>
      <c r="B94" s="119">
        <v>0.87019999999999997</v>
      </c>
      <c r="C94" s="24">
        <f t="shared" si="2"/>
        <v>18.261106560000009</v>
      </c>
      <c r="D94" s="334">
        <v>17.936380960000037</v>
      </c>
    </row>
    <row r="95" spans="1:4">
      <c r="A95" s="4">
        <v>89</v>
      </c>
      <c r="B95" s="119">
        <v>0.87019999999999997</v>
      </c>
      <c r="C95" s="24">
        <f t="shared" si="2"/>
        <v>18.432187880000008</v>
      </c>
      <c r="D95" s="334">
        <v>18.104416580000038</v>
      </c>
    </row>
    <row r="96" spans="1:4">
      <c r="A96" s="4">
        <v>90</v>
      </c>
      <c r="B96" s="119">
        <v>0.87019999999999997</v>
      </c>
      <c r="C96" s="24">
        <f t="shared" si="2"/>
        <v>18.603269200000007</v>
      </c>
      <c r="D96" s="334">
        <v>18.272452200000039</v>
      </c>
    </row>
    <row r="97" spans="1:4">
      <c r="A97" s="4">
        <v>91</v>
      </c>
      <c r="B97" s="119">
        <v>0.87019999999999997</v>
      </c>
      <c r="C97" s="24">
        <f t="shared" si="2"/>
        <v>18.774350520000006</v>
      </c>
      <c r="D97" s="334">
        <v>18.44048782000004</v>
      </c>
    </row>
    <row r="98" spans="1:4">
      <c r="A98" s="4">
        <v>92</v>
      </c>
      <c r="B98" s="119">
        <v>0.87019999999999997</v>
      </c>
      <c r="C98" s="24">
        <f t="shared" si="2"/>
        <v>18.945431840000005</v>
      </c>
      <c r="D98" s="334">
        <v>18.608523440000042</v>
      </c>
    </row>
    <row r="99" spans="1:4">
      <c r="A99" s="4">
        <v>93</v>
      </c>
      <c r="B99" s="119">
        <v>0.87019999999999997</v>
      </c>
      <c r="C99" s="24">
        <f t="shared" si="2"/>
        <v>19.116513160000004</v>
      </c>
      <c r="D99" s="334">
        <v>18.776559060000043</v>
      </c>
    </row>
    <row r="100" spans="1:4">
      <c r="A100" s="4">
        <v>94</v>
      </c>
      <c r="B100" s="119">
        <v>0.87019999999999997</v>
      </c>
      <c r="C100" s="24">
        <f t="shared" si="2"/>
        <v>19.287594480000003</v>
      </c>
      <c r="D100" s="334">
        <v>18.944594680000044</v>
      </c>
    </row>
    <row r="101" spans="1:4">
      <c r="A101" s="4">
        <v>95</v>
      </c>
      <c r="B101" s="119">
        <v>0.87019999999999997</v>
      </c>
      <c r="C101" s="24">
        <f t="shared" si="2"/>
        <v>19.458675800000002</v>
      </c>
      <c r="D101" s="334">
        <v>19.112630300000045</v>
      </c>
    </row>
    <row r="102" spans="1:4">
      <c r="A102" s="4">
        <v>96</v>
      </c>
      <c r="B102" s="119">
        <v>0.87019999999999997</v>
      </c>
      <c r="C102" s="24">
        <f t="shared" si="2"/>
        <v>19.629757120000001</v>
      </c>
      <c r="D102" s="334">
        <v>19.280665920000047</v>
      </c>
    </row>
    <row r="103" spans="1:4">
      <c r="A103" s="4">
        <v>97</v>
      </c>
      <c r="B103" s="119">
        <v>0.87019999999999997</v>
      </c>
      <c r="C103" s="24">
        <f t="shared" si="2"/>
        <v>19.80083844</v>
      </c>
      <c r="D103" s="334">
        <v>19.448701540000048</v>
      </c>
    </row>
    <row r="104" spans="1:4">
      <c r="A104" s="4">
        <v>98</v>
      </c>
      <c r="B104" s="119">
        <v>0.87019999999999997</v>
      </c>
      <c r="C104" s="24">
        <f t="shared" si="2"/>
        <v>19.971919759999999</v>
      </c>
      <c r="D104" s="334">
        <v>19.616737160000049</v>
      </c>
    </row>
    <row r="105" spans="1:4">
      <c r="A105" s="4">
        <v>99</v>
      </c>
      <c r="B105" s="119">
        <v>0.87019999999999997</v>
      </c>
      <c r="C105" s="24">
        <f t="shared" si="2"/>
        <v>20.143001079999998</v>
      </c>
      <c r="D105" s="334">
        <v>19.784772780000051</v>
      </c>
    </row>
    <row r="106" spans="1:4">
      <c r="A106" s="4">
        <v>100</v>
      </c>
      <c r="B106" s="119">
        <v>0.87019999999999997</v>
      </c>
      <c r="C106" s="24">
        <f t="shared" si="2"/>
        <v>20.314082399999997</v>
      </c>
      <c r="D106" s="334">
        <v>19.952808400000052</v>
      </c>
    </row>
    <row r="107" spans="1:4">
      <c r="A107" s="4">
        <v>101</v>
      </c>
      <c r="B107" s="21">
        <v>0.7</v>
      </c>
      <c r="C107" s="24">
        <f t="shared" si="2"/>
        <v>20.451702399999995</v>
      </c>
      <c r="D107" s="334">
        <v>20.087978400000051</v>
      </c>
    </row>
    <row r="108" spans="1:4">
      <c r="A108" s="4">
        <v>102</v>
      </c>
      <c r="B108" s="21">
        <v>0.7</v>
      </c>
      <c r="C108" s="24">
        <f t="shared" si="2"/>
        <v>20.589322399999993</v>
      </c>
      <c r="D108" s="334">
        <v>20.223148400000049</v>
      </c>
    </row>
    <row r="109" spans="1:4">
      <c r="A109" s="4">
        <v>103</v>
      </c>
      <c r="B109" s="21">
        <v>0.7</v>
      </c>
      <c r="C109" s="24">
        <f t="shared" si="2"/>
        <v>20.726942399999992</v>
      </c>
      <c r="D109" s="334">
        <v>20.358318400000048</v>
      </c>
    </row>
    <row r="110" spans="1:4">
      <c r="A110" s="4">
        <v>104</v>
      </c>
      <c r="B110" s="21">
        <v>0.7</v>
      </c>
      <c r="C110" s="24">
        <f t="shared" si="2"/>
        <v>20.86456239999999</v>
      </c>
      <c r="D110" s="334">
        <v>20.493488400000047</v>
      </c>
    </row>
    <row r="111" spans="1:4">
      <c r="A111" s="4">
        <v>105</v>
      </c>
      <c r="B111" s="21">
        <v>0.7</v>
      </c>
      <c r="C111" s="24">
        <f t="shared" si="2"/>
        <v>21.002182399999988</v>
      </c>
      <c r="D111" s="334">
        <v>20.628658400000045</v>
      </c>
    </row>
    <row r="112" spans="1:4">
      <c r="A112" s="4">
        <v>106</v>
      </c>
      <c r="B112" s="21">
        <v>0.7</v>
      </c>
      <c r="C112" s="24">
        <f t="shared" si="2"/>
        <v>21.139802399999986</v>
      </c>
      <c r="D112" s="334">
        <v>20.763828400000044</v>
      </c>
    </row>
    <row r="113" spans="1:4">
      <c r="A113" s="4">
        <v>107</v>
      </c>
      <c r="B113" s="21">
        <v>0.7</v>
      </c>
      <c r="C113" s="24">
        <f t="shared" si="2"/>
        <v>21.277422399999985</v>
      </c>
      <c r="D113" s="334">
        <v>20.898998400000043</v>
      </c>
    </row>
    <row r="114" spans="1:4">
      <c r="A114" s="4">
        <v>108</v>
      </c>
      <c r="B114" s="21">
        <v>0.7</v>
      </c>
      <c r="C114" s="24">
        <f t="shared" si="2"/>
        <v>21.415042399999983</v>
      </c>
      <c r="D114" s="334">
        <v>21.034168400000041</v>
      </c>
    </row>
    <row r="115" spans="1:4">
      <c r="A115" s="4">
        <v>109</v>
      </c>
      <c r="B115" s="21">
        <v>0.7</v>
      </c>
      <c r="C115" s="24">
        <f t="shared" si="2"/>
        <v>21.552662399999981</v>
      </c>
      <c r="D115" s="334">
        <v>21.16933840000004</v>
      </c>
    </row>
    <row r="116" spans="1:4">
      <c r="A116" s="4">
        <v>110</v>
      </c>
      <c r="B116" s="21">
        <v>0.7</v>
      </c>
      <c r="C116" s="24">
        <f t="shared" si="2"/>
        <v>21.69028239999998</v>
      </c>
      <c r="D116" s="334">
        <v>21.304508400000039</v>
      </c>
    </row>
    <row r="117" spans="1:4">
      <c r="A117" s="4">
        <v>111</v>
      </c>
      <c r="B117" s="21">
        <v>0.7</v>
      </c>
      <c r="C117" s="24">
        <f t="shared" si="2"/>
        <v>21.827902399999978</v>
      </c>
      <c r="D117" s="334">
        <v>21.439678400000037</v>
      </c>
    </row>
    <row r="118" spans="1:4">
      <c r="A118" s="4">
        <v>112</v>
      </c>
      <c r="B118" s="21">
        <v>0.7</v>
      </c>
      <c r="C118" s="24">
        <f t="shared" si="2"/>
        <v>21.965522399999976</v>
      </c>
      <c r="D118" s="334">
        <v>21.574848400000036</v>
      </c>
    </row>
    <row r="119" spans="1:4">
      <c r="A119" s="4">
        <v>113</v>
      </c>
      <c r="B119" s="21">
        <v>0.7</v>
      </c>
      <c r="C119" s="24">
        <f t="shared" si="2"/>
        <v>22.103142399999975</v>
      </c>
      <c r="D119" s="334">
        <v>21.710018400000035</v>
      </c>
    </row>
    <row r="120" spans="1:4">
      <c r="A120" s="4">
        <v>114</v>
      </c>
      <c r="B120" s="21">
        <v>0.7</v>
      </c>
      <c r="C120" s="24">
        <f t="shared" si="2"/>
        <v>22.240762399999973</v>
      </c>
      <c r="D120" s="334">
        <v>21.845188400000033</v>
      </c>
    </row>
    <row r="121" spans="1:4">
      <c r="A121" s="4">
        <v>115</v>
      </c>
      <c r="B121" s="21">
        <v>0.7</v>
      </c>
      <c r="C121" s="24">
        <f t="shared" si="2"/>
        <v>22.378382399999971</v>
      </c>
      <c r="D121" s="334">
        <v>21.980358400000032</v>
      </c>
    </row>
    <row r="122" spans="1:4">
      <c r="A122" s="4">
        <v>116</v>
      </c>
      <c r="B122" s="21">
        <v>0.7</v>
      </c>
      <c r="C122" s="24">
        <f t="shared" si="2"/>
        <v>22.516002399999969</v>
      </c>
      <c r="D122" s="334">
        <v>22.115528400000031</v>
      </c>
    </row>
    <row r="123" spans="1:4">
      <c r="A123" s="4">
        <v>117</v>
      </c>
      <c r="B123" s="21">
        <v>0.7</v>
      </c>
      <c r="C123" s="24">
        <f t="shared" si="2"/>
        <v>22.653622399999968</v>
      </c>
      <c r="D123" s="334">
        <v>22.250698400000029</v>
      </c>
    </row>
    <row r="124" spans="1:4">
      <c r="A124" s="4">
        <v>118</v>
      </c>
      <c r="B124" s="21">
        <v>0.7</v>
      </c>
      <c r="C124" s="24">
        <f t="shared" si="2"/>
        <v>22.791242399999966</v>
      </c>
      <c r="D124" s="334">
        <v>22.385868400000028</v>
      </c>
    </row>
    <row r="125" spans="1:4">
      <c r="A125" s="4">
        <v>119</v>
      </c>
      <c r="B125" s="21">
        <v>0.7</v>
      </c>
      <c r="C125" s="24">
        <f t="shared" si="2"/>
        <v>22.928862399999964</v>
      </c>
      <c r="D125" s="334">
        <v>22.521038400000027</v>
      </c>
    </row>
    <row r="126" spans="1:4">
      <c r="A126" s="4">
        <v>120</v>
      </c>
      <c r="B126" s="21">
        <v>0.7</v>
      </c>
      <c r="C126" s="24">
        <f t="shared" si="2"/>
        <v>23.066482399999963</v>
      </c>
      <c r="D126" s="334">
        <v>22.656208400000025</v>
      </c>
    </row>
    <row r="127" spans="1:4">
      <c r="A127" s="4">
        <v>121</v>
      </c>
      <c r="B127" s="21">
        <v>0.48</v>
      </c>
      <c r="C127" s="24">
        <f t="shared" si="2"/>
        <v>23.160850399999962</v>
      </c>
      <c r="D127" s="334">
        <v>22.748896400000024</v>
      </c>
    </row>
    <row r="128" spans="1:4">
      <c r="A128" s="4">
        <v>122</v>
      </c>
      <c r="B128" s="21">
        <v>0.48</v>
      </c>
      <c r="C128" s="24">
        <f t="shared" si="2"/>
        <v>23.255218399999961</v>
      </c>
      <c r="D128" s="334">
        <v>22.841584400000023</v>
      </c>
    </row>
    <row r="129" spans="1:4">
      <c r="A129" s="4">
        <v>123</v>
      </c>
      <c r="B129" s="21">
        <v>0.48</v>
      </c>
      <c r="C129" s="24">
        <f t="shared" si="2"/>
        <v>23.349586399999961</v>
      </c>
      <c r="D129" s="334">
        <v>22.934272400000022</v>
      </c>
    </row>
    <row r="130" spans="1:4">
      <c r="A130" s="4">
        <v>124</v>
      </c>
      <c r="B130" s="21">
        <v>0.48</v>
      </c>
      <c r="C130" s="24">
        <f t="shared" si="2"/>
        <v>23.44395439999996</v>
      </c>
      <c r="D130" s="334">
        <v>23.026960400000021</v>
      </c>
    </row>
    <row r="131" spans="1:4">
      <c r="A131" s="4">
        <v>125</v>
      </c>
      <c r="B131" s="21">
        <v>0.48</v>
      </c>
      <c r="C131" s="24">
        <f t="shared" si="2"/>
        <v>23.538322399999959</v>
      </c>
      <c r="D131" s="334">
        <v>23.11964840000002</v>
      </c>
    </row>
    <row r="132" spans="1:4">
      <c r="A132" s="4">
        <v>126</v>
      </c>
      <c r="B132" s="21">
        <v>0.48</v>
      </c>
      <c r="C132" s="24">
        <f t="shared" si="2"/>
        <v>23.632690399999959</v>
      </c>
      <c r="D132" s="334">
        <v>23.212336400000019</v>
      </c>
    </row>
    <row r="133" spans="1:4">
      <c r="A133" s="4">
        <v>127</v>
      </c>
      <c r="B133" s="21">
        <v>0.48</v>
      </c>
      <c r="C133" s="24">
        <f t="shared" si="2"/>
        <v>23.727058399999958</v>
      </c>
      <c r="D133" s="334">
        <v>23.305024400000018</v>
      </c>
    </row>
    <row r="134" spans="1:4">
      <c r="A134" s="4">
        <v>128</v>
      </c>
      <c r="B134" s="21">
        <v>0.48</v>
      </c>
      <c r="C134" s="24">
        <f t="shared" si="2"/>
        <v>23.821426399999957</v>
      </c>
      <c r="D134" s="334">
        <v>23.397712400000017</v>
      </c>
    </row>
    <row r="135" spans="1:4">
      <c r="A135" s="4">
        <v>129</v>
      </c>
      <c r="B135" s="21">
        <v>0.48</v>
      </c>
      <c r="C135" s="24">
        <f t="shared" si="2"/>
        <v>23.915794399999957</v>
      </c>
      <c r="D135" s="334">
        <v>23.490400400000016</v>
      </c>
    </row>
    <row r="136" spans="1:4">
      <c r="A136" s="4">
        <v>130</v>
      </c>
      <c r="B136" s="21">
        <v>0.48</v>
      </c>
      <c r="C136" s="24">
        <f t="shared" si="2"/>
        <v>24.010162399999956</v>
      </c>
      <c r="D136" s="334">
        <v>23.583088400000015</v>
      </c>
    </row>
    <row r="137" spans="1:4">
      <c r="A137" s="4">
        <v>131</v>
      </c>
      <c r="B137" s="21">
        <v>0.48</v>
      </c>
      <c r="C137" s="24">
        <f t="shared" si="2"/>
        <v>24.104530399999955</v>
      </c>
      <c r="D137" s="334">
        <v>23.675776400000014</v>
      </c>
    </row>
    <row r="138" spans="1:4">
      <c r="A138" s="4">
        <v>132</v>
      </c>
      <c r="B138" s="21">
        <v>0.48</v>
      </c>
      <c r="C138" s="24">
        <f t="shared" si="2"/>
        <v>24.198898399999955</v>
      </c>
      <c r="D138" s="334">
        <v>23.768464400000013</v>
      </c>
    </row>
    <row r="139" spans="1:4">
      <c r="A139" s="4">
        <v>133</v>
      </c>
      <c r="B139" s="21">
        <v>0.48</v>
      </c>
      <c r="C139" s="24">
        <f t="shared" si="2"/>
        <v>24.293266399999954</v>
      </c>
      <c r="D139" s="334">
        <v>23.861152400000012</v>
      </c>
    </row>
    <row r="140" spans="1:4">
      <c r="A140" s="4">
        <v>134</v>
      </c>
      <c r="B140" s="21">
        <v>0.48</v>
      </c>
      <c r="C140" s="24">
        <f t="shared" si="2"/>
        <v>24.387634399999953</v>
      </c>
      <c r="D140" s="334">
        <v>23.953840400000011</v>
      </c>
    </row>
    <row r="141" spans="1:4">
      <c r="A141" s="4">
        <v>135</v>
      </c>
      <c r="B141" s="21">
        <v>0.48</v>
      </c>
      <c r="C141" s="24">
        <f t="shared" si="2"/>
        <v>24.482002399999953</v>
      </c>
      <c r="D141" s="334">
        <v>24.04652840000001</v>
      </c>
    </row>
    <row r="142" spans="1:4">
      <c r="A142" s="4">
        <v>136</v>
      </c>
      <c r="B142" s="21">
        <v>0.48</v>
      </c>
      <c r="C142" s="24">
        <f t="shared" si="2"/>
        <v>24.576370399999952</v>
      </c>
      <c r="D142" s="334">
        <v>24.139216400000009</v>
      </c>
    </row>
    <row r="143" spans="1:4">
      <c r="A143" s="4">
        <v>137</v>
      </c>
      <c r="B143" s="21">
        <v>0.48</v>
      </c>
      <c r="C143" s="24">
        <f t="shared" si="2"/>
        <v>24.670738399999951</v>
      </c>
      <c r="D143" s="334">
        <v>24.231904400000008</v>
      </c>
    </row>
    <row r="144" spans="1:4">
      <c r="A144" s="4">
        <v>138</v>
      </c>
      <c r="B144" s="21">
        <v>0.48</v>
      </c>
      <c r="C144" s="24">
        <f t="shared" ref="C144:C207" si="3">C143+$C$3*B144</f>
        <v>24.765106399999951</v>
      </c>
      <c r="D144" s="334">
        <v>24.324592400000007</v>
      </c>
    </row>
    <row r="145" spans="1:4">
      <c r="A145" s="4">
        <v>139</v>
      </c>
      <c r="B145" s="21">
        <v>0.48</v>
      </c>
      <c r="C145" s="24">
        <f t="shared" si="3"/>
        <v>24.85947439999995</v>
      </c>
      <c r="D145" s="334">
        <v>24.417280400000006</v>
      </c>
    </row>
    <row r="146" spans="1:4">
      <c r="A146" s="4">
        <v>140</v>
      </c>
      <c r="B146" s="21">
        <v>0.48</v>
      </c>
      <c r="C146" s="24">
        <f t="shared" si="3"/>
        <v>24.953842399999949</v>
      </c>
      <c r="D146" s="334">
        <v>24.509968400000005</v>
      </c>
    </row>
    <row r="147" spans="1:4">
      <c r="A147" s="4">
        <v>141</v>
      </c>
      <c r="B147" s="21">
        <v>0.48</v>
      </c>
      <c r="C147" s="24">
        <f t="shared" si="3"/>
        <v>25.048210399999949</v>
      </c>
      <c r="D147" s="334">
        <v>24.602656400000004</v>
      </c>
    </row>
    <row r="148" spans="1:4">
      <c r="A148" s="4">
        <v>142</v>
      </c>
      <c r="B148" s="21">
        <v>0.48</v>
      </c>
      <c r="C148" s="24">
        <f t="shared" si="3"/>
        <v>25.142578399999948</v>
      </c>
      <c r="D148" s="334">
        <v>24.695344400000003</v>
      </c>
    </row>
    <row r="149" spans="1:4">
      <c r="A149" s="4">
        <v>143</v>
      </c>
      <c r="B149" s="21">
        <v>0.48</v>
      </c>
      <c r="C149" s="24">
        <f t="shared" si="3"/>
        <v>25.236946399999947</v>
      </c>
      <c r="D149" s="334">
        <v>24.788032400000002</v>
      </c>
    </row>
    <row r="150" spans="1:4">
      <c r="A150" s="4">
        <v>144</v>
      </c>
      <c r="B150" s="21">
        <v>0.48</v>
      </c>
      <c r="C150" s="24">
        <f t="shared" si="3"/>
        <v>25.331314399999947</v>
      </c>
      <c r="D150" s="334">
        <v>24.880720400000001</v>
      </c>
    </row>
    <row r="151" spans="1:4">
      <c r="A151" s="4">
        <v>145</v>
      </c>
      <c r="B151" s="21">
        <v>0.48</v>
      </c>
      <c r="C151" s="24">
        <f t="shared" si="3"/>
        <v>25.425682399999946</v>
      </c>
      <c r="D151" s="334">
        <v>24.9734084</v>
      </c>
    </row>
    <row r="152" spans="1:4">
      <c r="A152" s="4">
        <v>146</v>
      </c>
      <c r="B152" s="21">
        <v>0.48</v>
      </c>
      <c r="C152" s="24">
        <f t="shared" si="3"/>
        <v>25.520050399999946</v>
      </c>
      <c r="D152" s="334">
        <v>25.066096399999999</v>
      </c>
    </row>
    <row r="153" spans="1:4">
      <c r="A153" s="4">
        <v>147</v>
      </c>
      <c r="B153" s="21">
        <v>0.48</v>
      </c>
      <c r="C153" s="24">
        <f t="shared" si="3"/>
        <v>25.614418399999945</v>
      </c>
      <c r="D153" s="334">
        <v>25.158784399999998</v>
      </c>
    </row>
    <row r="154" spans="1:4">
      <c r="A154" s="4">
        <v>148</v>
      </c>
      <c r="B154" s="21">
        <v>0.48</v>
      </c>
      <c r="C154" s="24">
        <f t="shared" si="3"/>
        <v>25.708786399999944</v>
      </c>
      <c r="D154" s="334">
        <v>25.251472399999997</v>
      </c>
    </row>
    <row r="155" spans="1:4">
      <c r="A155" s="4">
        <v>149</v>
      </c>
      <c r="B155" s="21">
        <v>0.48</v>
      </c>
      <c r="C155" s="24">
        <f t="shared" si="3"/>
        <v>25.803154399999944</v>
      </c>
      <c r="D155" s="334">
        <v>25.344160399999996</v>
      </c>
    </row>
    <row r="156" spans="1:4">
      <c r="A156" s="4">
        <v>150</v>
      </c>
      <c r="B156" s="21">
        <v>0.48</v>
      </c>
      <c r="C156" s="24">
        <f t="shared" si="3"/>
        <v>25.897522399999943</v>
      </c>
      <c r="D156" s="334">
        <v>25.436848399999995</v>
      </c>
    </row>
    <row r="157" spans="1:4">
      <c r="A157" s="4">
        <v>151</v>
      </c>
      <c r="B157" s="21">
        <v>0.4</v>
      </c>
      <c r="C157" s="24">
        <f t="shared" si="3"/>
        <v>25.976162399999943</v>
      </c>
      <c r="D157" s="334">
        <v>25.514088399999995</v>
      </c>
    </row>
    <row r="158" spans="1:4">
      <c r="A158" s="4">
        <v>152</v>
      </c>
      <c r="B158" s="21">
        <v>0.4</v>
      </c>
      <c r="C158" s="24">
        <f t="shared" si="3"/>
        <v>26.054802399999943</v>
      </c>
      <c r="D158" s="334">
        <v>25.591328399999995</v>
      </c>
    </row>
    <row r="159" spans="1:4">
      <c r="A159" s="4">
        <v>153</v>
      </c>
      <c r="B159" s="21">
        <v>0.4</v>
      </c>
      <c r="C159" s="24">
        <f t="shared" si="3"/>
        <v>26.133442399999943</v>
      </c>
      <c r="D159" s="334">
        <v>25.668568399999995</v>
      </c>
    </row>
    <row r="160" spans="1:4">
      <c r="A160" s="4">
        <v>154</v>
      </c>
      <c r="B160" s="21">
        <v>0.4</v>
      </c>
      <c r="C160" s="24">
        <f t="shared" si="3"/>
        <v>26.212082399999943</v>
      </c>
      <c r="D160" s="334">
        <v>25.745808399999994</v>
      </c>
    </row>
    <row r="161" spans="1:4">
      <c r="A161" s="4">
        <v>155</v>
      </c>
      <c r="B161" s="21">
        <v>0.4</v>
      </c>
      <c r="C161" s="24">
        <f t="shared" si="3"/>
        <v>26.290722399999943</v>
      </c>
      <c r="D161" s="334">
        <v>25.823048399999994</v>
      </c>
    </row>
    <row r="162" spans="1:4">
      <c r="A162" s="4">
        <v>156</v>
      </c>
      <c r="B162" s="21">
        <v>0.4</v>
      </c>
      <c r="C162" s="24">
        <f t="shared" si="3"/>
        <v>26.369362399999943</v>
      </c>
      <c r="D162" s="334">
        <v>25.900288399999994</v>
      </c>
    </row>
    <row r="163" spans="1:4">
      <c r="A163" s="4">
        <v>157</v>
      </c>
      <c r="B163" s="21">
        <v>0.4</v>
      </c>
      <c r="C163" s="24">
        <f t="shared" si="3"/>
        <v>26.448002399999943</v>
      </c>
      <c r="D163" s="334">
        <v>25.977528399999994</v>
      </c>
    </row>
    <row r="164" spans="1:4">
      <c r="A164" s="4">
        <v>158</v>
      </c>
      <c r="B164" s="21">
        <v>0.4</v>
      </c>
      <c r="C164" s="24">
        <f t="shared" si="3"/>
        <v>26.526642399999943</v>
      </c>
      <c r="D164" s="334">
        <v>26.054768399999993</v>
      </c>
    </row>
    <row r="165" spans="1:4">
      <c r="A165" s="4">
        <v>159</v>
      </c>
      <c r="B165" s="21">
        <v>0.4</v>
      </c>
      <c r="C165" s="24">
        <f t="shared" si="3"/>
        <v>26.605282399999943</v>
      </c>
      <c r="D165" s="334">
        <v>26.132008399999993</v>
      </c>
    </row>
    <row r="166" spans="1:4">
      <c r="A166" s="4">
        <v>160</v>
      </c>
      <c r="B166" s="21">
        <v>0.4</v>
      </c>
      <c r="C166" s="24">
        <f t="shared" si="3"/>
        <v>26.683922399999943</v>
      </c>
      <c r="D166" s="334">
        <v>26.209248399999993</v>
      </c>
    </row>
    <row r="167" spans="1:4">
      <c r="A167" s="4">
        <v>161</v>
      </c>
      <c r="B167" s="21">
        <v>0.4</v>
      </c>
      <c r="C167" s="24">
        <f t="shared" si="3"/>
        <v>26.762562399999943</v>
      </c>
      <c r="D167" s="334">
        <v>26.286488399999993</v>
      </c>
    </row>
    <row r="168" spans="1:4">
      <c r="A168" s="4">
        <v>162</v>
      </c>
      <c r="B168" s="21">
        <v>0.4</v>
      </c>
      <c r="C168" s="24">
        <f t="shared" si="3"/>
        <v>26.841202399999943</v>
      </c>
      <c r="D168" s="334">
        <v>26.363728399999992</v>
      </c>
    </row>
    <row r="169" spans="1:4">
      <c r="A169" s="4">
        <v>163</v>
      </c>
      <c r="B169" s="21">
        <v>0.4</v>
      </c>
      <c r="C169" s="24">
        <f t="shared" si="3"/>
        <v>26.919842399999943</v>
      </c>
      <c r="D169" s="334">
        <v>26.440968399999992</v>
      </c>
    </row>
    <row r="170" spans="1:4">
      <c r="A170" s="4">
        <v>164</v>
      </c>
      <c r="B170" s="21">
        <v>0.4</v>
      </c>
      <c r="C170" s="24">
        <f t="shared" si="3"/>
        <v>26.998482399999943</v>
      </c>
      <c r="D170" s="334">
        <v>26.518208399999992</v>
      </c>
    </row>
    <row r="171" spans="1:4">
      <c r="A171" s="4">
        <v>165</v>
      </c>
      <c r="B171" s="21">
        <v>0.4</v>
      </c>
      <c r="C171" s="24">
        <f t="shared" si="3"/>
        <v>27.077122399999944</v>
      </c>
      <c r="D171" s="334">
        <v>26.595448399999992</v>
      </c>
    </row>
    <row r="172" spans="1:4">
      <c r="A172" s="4">
        <v>166</v>
      </c>
      <c r="B172" s="21">
        <v>0.4</v>
      </c>
      <c r="C172" s="24">
        <f t="shared" si="3"/>
        <v>27.155762399999944</v>
      </c>
      <c r="D172" s="334">
        <v>26.672688399999991</v>
      </c>
    </row>
    <row r="173" spans="1:4">
      <c r="A173" s="4">
        <v>167</v>
      </c>
      <c r="B173" s="21">
        <v>0.4</v>
      </c>
      <c r="C173" s="24">
        <f t="shared" si="3"/>
        <v>27.234402399999944</v>
      </c>
      <c r="D173" s="334">
        <v>26.749928399999991</v>
      </c>
    </row>
    <row r="174" spans="1:4">
      <c r="A174" s="4">
        <v>168</v>
      </c>
      <c r="B174" s="21">
        <v>0.4</v>
      </c>
      <c r="C174" s="24">
        <f t="shared" si="3"/>
        <v>27.313042399999944</v>
      </c>
      <c r="D174" s="334">
        <v>26.827168399999991</v>
      </c>
    </row>
    <row r="175" spans="1:4">
      <c r="A175" s="4">
        <v>169</v>
      </c>
      <c r="B175" s="21">
        <v>0.4</v>
      </c>
      <c r="C175" s="24">
        <f t="shared" si="3"/>
        <v>27.391682399999944</v>
      </c>
      <c r="D175" s="334">
        <v>26.904408399999991</v>
      </c>
    </row>
    <row r="176" spans="1:4">
      <c r="A176" s="4">
        <v>170</v>
      </c>
      <c r="B176" s="21">
        <v>0.4</v>
      </c>
      <c r="C176" s="24">
        <f t="shared" si="3"/>
        <v>27.470322399999944</v>
      </c>
      <c r="D176" s="334">
        <v>26.98164839999999</v>
      </c>
    </row>
    <row r="177" spans="1:4">
      <c r="A177" s="4">
        <v>171</v>
      </c>
      <c r="B177" s="21">
        <v>0.4</v>
      </c>
      <c r="C177" s="24">
        <f t="shared" si="3"/>
        <v>27.548962399999944</v>
      </c>
      <c r="D177" s="334">
        <v>27.05888839999999</v>
      </c>
    </row>
    <row r="178" spans="1:4">
      <c r="A178" s="4">
        <v>172</v>
      </c>
      <c r="B178" s="21">
        <v>0.4</v>
      </c>
      <c r="C178" s="24">
        <f t="shared" si="3"/>
        <v>27.627602399999944</v>
      </c>
      <c r="D178" s="334">
        <v>27.13612839999999</v>
      </c>
    </row>
    <row r="179" spans="1:4">
      <c r="A179" s="4">
        <v>173</v>
      </c>
      <c r="B179" s="21">
        <v>0.4</v>
      </c>
      <c r="C179" s="24">
        <f t="shared" si="3"/>
        <v>27.706242399999944</v>
      </c>
      <c r="D179" s="334">
        <v>27.21336839999999</v>
      </c>
    </row>
    <row r="180" spans="1:4">
      <c r="A180" s="4">
        <v>174</v>
      </c>
      <c r="B180" s="21">
        <v>0.4</v>
      </c>
      <c r="C180" s="24">
        <f t="shared" si="3"/>
        <v>27.784882399999944</v>
      </c>
      <c r="D180" s="334">
        <v>27.290608399999989</v>
      </c>
    </row>
    <row r="181" spans="1:4">
      <c r="A181" s="4">
        <v>175</v>
      </c>
      <c r="B181" s="21">
        <v>0.4</v>
      </c>
      <c r="C181" s="24">
        <f t="shared" si="3"/>
        <v>27.863522399999944</v>
      </c>
      <c r="D181" s="334">
        <v>27.367848399999989</v>
      </c>
    </row>
    <row r="182" spans="1:4">
      <c r="A182" s="4">
        <v>176</v>
      </c>
      <c r="B182" s="21">
        <v>0.4</v>
      </c>
      <c r="C182" s="24">
        <f t="shared" si="3"/>
        <v>27.942162399999944</v>
      </c>
      <c r="D182" s="334">
        <v>27.445088399999989</v>
      </c>
    </row>
    <row r="183" spans="1:4">
      <c r="A183" s="4">
        <v>177</v>
      </c>
      <c r="B183" s="21">
        <v>0.4</v>
      </c>
      <c r="C183" s="24">
        <f t="shared" si="3"/>
        <v>28.020802399999944</v>
      </c>
      <c r="D183" s="334">
        <v>27.522328399999989</v>
      </c>
    </row>
    <row r="184" spans="1:4">
      <c r="A184" s="4">
        <v>178</v>
      </c>
      <c r="B184" s="21">
        <v>0.4</v>
      </c>
      <c r="C184" s="24">
        <f t="shared" si="3"/>
        <v>28.099442399999944</v>
      </c>
      <c r="D184" s="334">
        <v>27.599568399999988</v>
      </c>
    </row>
    <row r="185" spans="1:4">
      <c r="A185" s="4">
        <v>179</v>
      </c>
      <c r="B185" s="21">
        <v>0.4</v>
      </c>
      <c r="C185" s="24">
        <f t="shared" si="3"/>
        <v>28.178082399999944</v>
      </c>
      <c r="D185" s="334">
        <v>27.676808399999988</v>
      </c>
    </row>
    <row r="186" spans="1:4">
      <c r="A186" s="4">
        <v>180</v>
      </c>
      <c r="B186" s="21">
        <v>0.4</v>
      </c>
      <c r="C186" s="24">
        <f t="shared" si="3"/>
        <v>28.256722399999944</v>
      </c>
      <c r="D186" s="334">
        <v>27.754048399999988</v>
      </c>
    </row>
    <row r="187" spans="1:4">
      <c r="A187" s="4">
        <v>181</v>
      </c>
      <c r="B187" s="21">
        <v>0.4</v>
      </c>
      <c r="C187" s="24">
        <f t="shared" si="3"/>
        <v>28.335362399999944</v>
      </c>
      <c r="D187" s="334">
        <v>27.831288399999988</v>
      </c>
    </row>
    <row r="188" spans="1:4">
      <c r="A188" s="4">
        <v>182</v>
      </c>
      <c r="B188" s="21">
        <v>0.4</v>
      </c>
      <c r="C188" s="24">
        <f t="shared" si="3"/>
        <v>28.414002399999944</v>
      </c>
      <c r="D188" s="334">
        <v>27.908528399999987</v>
      </c>
    </row>
    <row r="189" spans="1:4">
      <c r="A189" s="4">
        <v>183</v>
      </c>
      <c r="B189" s="21">
        <v>0.4</v>
      </c>
      <c r="C189" s="24">
        <f t="shared" si="3"/>
        <v>28.492642399999944</v>
      </c>
      <c r="D189" s="334">
        <v>27.985768399999987</v>
      </c>
    </row>
    <row r="190" spans="1:4">
      <c r="A190" s="4">
        <v>184</v>
      </c>
      <c r="B190" s="21">
        <v>0.4</v>
      </c>
      <c r="C190" s="24">
        <f t="shared" si="3"/>
        <v>28.571282399999944</v>
      </c>
      <c r="D190" s="334">
        <v>28.063008399999987</v>
      </c>
    </row>
    <row r="191" spans="1:4">
      <c r="A191" s="4">
        <v>185</v>
      </c>
      <c r="B191" s="21">
        <v>0.4</v>
      </c>
      <c r="C191" s="24">
        <f t="shared" si="3"/>
        <v>28.649922399999944</v>
      </c>
      <c r="D191" s="334">
        <v>28.140248399999987</v>
      </c>
    </row>
    <row r="192" spans="1:4">
      <c r="A192" s="4">
        <v>186</v>
      </c>
      <c r="B192" s="21">
        <v>0.4</v>
      </c>
      <c r="C192" s="24">
        <f t="shared" si="3"/>
        <v>28.728562399999944</v>
      </c>
      <c r="D192" s="334">
        <v>28.217488399999986</v>
      </c>
    </row>
    <row r="193" spans="1:4">
      <c r="A193" s="4">
        <v>187</v>
      </c>
      <c r="B193" s="21">
        <v>0.4</v>
      </c>
      <c r="C193" s="24">
        <f t="shared" si="3"/>
        <v>28.807202399999944</v>
      </c>
      <c r="D193" s="334">
        <v>28.294728399999986</v>
      </c>
    </row>
    <row r="194" spans="1:4">
      <c r="A194" s="4">
        <v>188</v>
      </c>
      <c r="B194" s="21">
        <v>0.4</v>
      </c>
      <c r="C194" s="24">
        <f t="shared" si="3"/>
        <v>28.885842399999945</v>
      </c>
      <c r="D194" s="334">
        <v>28.371968399999986</v>
      </c>
    </row>
    <row r="195" spans="1:4">
      <c r="A195" s="4">
        <v>189</v>
      </c>
      <c r="B195" s="21">
        <v>0.4</v>
      </c>
      <c r="C195" s="24">
        <f t="shared" si="3"/>
        <v>28.964482399999945</v>
      </c>
      <c r="D195" s="334">
        <v>28.449208399999986</v>
      </c>
    </row>
    <row r="196" spans="1:4">
      <c r="A196" s="4">
        <v>190</v>
      </c>
      <c r="B196" s="21">
        <v>0.4</v>
      </c>
      <c r="C196" s="24">
        <f t="shared" si="3"/>
        <v>29.043122399999945</v>
      </c>
      <c r="D196" s="334">
        <v>28.526448399999985</v>
      </c>
    </row>
    <row r="197" spans="1:4">
      <c r="A197" s="4">
        <v>191</v>
      </c>
      <c r="B197" s="21">
        <v>0.4</v>
      </c>
      <c r="C197" s="24">
        <f t="shared" si="3"/>
        <v>29.121762399999945</v>
      </c>
      <c r="D197" s="334">
        <v>28.603688399999985</v>
      </c>
    </row>
    <row r="198" spans="1:4">
      <c r="A198" s="4">
        <v>192</v>
      </c>
      <c r="B198" s="21">
        <v>0.4</v>
      </c>
      <c r="C198" s="24">
        <f t="shared" si="3"/>
        <v>29.200402399999945</v>
      </c>
      <c r="D198" s="334">
        <v>28.680928399999985</v>
      </c>
    </row>
    <row r="199" spans="1:4">
      <c r="A199" s="4">
        <v>193</v>
      </c>
      <c r="B199" s="21">
        <v>0.4</v>
      </c>
      <c r="C199" s="24">
        <f t="shared" si="3"/>
        <v>29.279042399999945</v>
      </c>
      <c r="D199" s="334">
        <v>28.758168399999985</v>
      </c>
    </row>
    <row r="200" spans="1:4">
      <c r="A200" s="4">
        <v>194</v>
      </c>
      <c r="B200" s="21">
        <v>0.4</v>
      </c>
      <c r="C200" s="24">
        <f t="shared" si="3"/>
        <v>29.357682399999945</v>
      </c>
      <c r="D200" s="334">
        <v>28.835408399999984</v>
      </c>
    </row>
    <row r="201" spans="1:4">
      <c r="A201" s="4">
        <v>195</v>
      </c>
      <c r="B201" s="21">
        <v>0.4</v>
      </c>
      <c r="C201" s="24">
        <f t="shared" si="3"/>
        <v>29.436322399999945</v>
      </c>
      <c r="D201" s="334">
        <v>28.912648399999984</v>
      </c>
    </row>
    <row r="202" spans="1:4">
      <c r="A202" s="4">
        <v>196</v>
      </c>
      <c r="B202" s="21">
        <v>0.4</v>
      </c>
      <c r="C202" s="24">
        <f t="shared" si="3"/>
        <v>29.514962399999945</v>
      </c>
      <c r="D202" s="334">
        <v>28.989888399999984</v>
      </c>
    </row>
    <row r="203" spans="1:4">
      <c r="A203" s="4">
        <v>197</v>
      </c>
      <c r="B203" s="21">
        <v>0.4</v>
      </c>
      <c r="C203" s="24">
        <f t="shared" si="3"/>
        <v>29.593602399999945</v>
      </c>
      <c r="D203" s="334">
        <v>29.067128399999984</v>
      </c>
    </row>
    <row r="204" spans="1:4">
      <c r="A204" s="4">
        <v>198</v>
      </c>
      <c r="B204" s="21">
        <v>0.4</v>
      </c>
      <c r="C204" s="24">
        <f t="shared" si="3"/>
        <v>29.672242399999945</v>
      </c>
      <c r="D204" s="334">
        <v>29.144368399999983</v>
      </c>
    </row>
    <row r="205" spans="1:4">
      <c r="A205" s="4">
        <v>199</v>
      </c>
      <c r="B205" s="21">
        <v>0.4</v>
      </c>
      <c r="C205" s="24">
        <f t="shared" si="3"/>
        <v>29.750882399999945</v>
      </c>
      <c r="D205" s="334">
        <v>29.221608399999983</v>
      </c>
    </row>
    <row r="206" spans="1:4">
      <c r="A206" s="4">
        <v>200</v>
      </c>
      <c r="B206" s="21">
        <v>0.4</v>
      </c>
      <c r="C206" s="24">
        <f t="shared" si="3"/>
        <v>29.829522399999945</v>
      </c>
      <c r="D206" s="334">
        <v>29.298848399999983</v>
      </c>
    </row>
    <row r="207" spans="1:4">
      <c r="A207" s="4">
        <v>201</v>
      </c>
      <c r="B207" s="21">
        <v>0.15</v>
      </c>
      <c r="C207" s="24">
        <f t="shared" si="3"/>
        <v>29.859012399999944</v>
      </c>
      <c r="D207" s="334">
        <v>29.327813399999982</v>
      </c>
    </row>
    <row r="208" spans="1:4">
      <c r="A208" s="4">
        <v>202</v>
      </c>
      <c r="B208" s="21">
        <v>0.15</v>
      </c>
      <c r="C208" s="24">
        <f t="shared" ref="C208:C257" si="4">C207+$C$3*B208</f>
        <v>29.888502399999943</v>
      </c>
      <c r="D208" s="334">
        <v>29.356778399999982</v>
      </c>
    </row>
    <row r="209" spans="1:4">
      <c r="A209" s="4">
        <v>203</v>
      </c>
      <c r="B209" s="21">
        <v>0.15</v>
      </c>
      <c r="C209" s="24">
        <f t="shared" si="4"/>
        <v>29.917992399999942</v>
      </c>
      <c r="D209" s="334">
        <v>29.385743399999981</v>
      </c>
    </row>
    <row r="210" spans="1:4">
      <c r="A210" s="4">
        <v>204</v>
      </c>
      <c r="B210" s="21">
        <v>0.15</v>
      </c>
      <c r="C210" s="24">
        <f t="shared" si="4"/>
        <v>29.947482399999942</v>
      </c>
      <c r="D210" s="334">
        <v>29.414708399999981</v>
      </c>
    </row>
    <row r="211" spans="1:4">
      <c r="A211" s="4">
        <v>205</v>
      </c>
      <c r="B211" s="21">
        <v>0.15</v>
      </c>
      <c r="C211" s="24">
        <f t="shared" si="4"/>
        <v>29.976972399999941</v>
      </c>
      <c r="D211" s="334">
        <v>29.44367339999998</v>
      </c>
    </row>
    <row r="212" spans="1:4">
      <c r="A212" s="4">
        <v>206</v>
      </c>
      <c r="B212" s="21">
        <v>0.15</v>
      </c>
      <c r="C212" s="24">
        <f t="shared" si="4"/>
        <v>30.00646239999994</v>
      </c>
      <c r="D212" s="334">
        <v>29.47263839999998</v>
      </c>
    </row>
    <row r="213" spans="1:4">
      <c r="A213" s="4">
        <v>207</v>
      </c>
      <c r="B213" s="21">
        <v>0.15</v>
      </c>
      <c r="C213" s="24">
        <f t="shared" si="4"/>
        <v>30.035952399999939</v>
      </c>
      <c r="D213" s="334">
        <v>29.501603399999979</v>
      </c>
    </row>
    <row r="214" spans="1:4">
      <c r="A214" s="4">
        <v>208</v>
      </c>
      <c r="B214" s="21">
        <v>0.15</v>
      </c>
      <c r="C214" s="24">
        <f t="shared" si="4"/>
        <v>30.065442399999938</v>
      </c>
      <c r="D214" s="334">
        <v>29.530568399999979</v>
      </c>
    </row>
    <row r="215" spans="1:4">
      <c r="A215" s="4">
        <v>209</v>
      </c>
      <c r="B215" s="21">
        <v>0.15</v>
      </c>
      <c r="C215" s="24">
        <f t="shared" si="4"/>
        <v>30.094932399999937</v>
      </c>
      <c r="D215" s="334">
        <v>29.559533399999978</v>
      </c>
    </row>
    <row r="216" spans="1:4">
      <c r="A216" s="4">
        <v>210</v>
      </c>
      <c r="B216" s="21">
        <v>0.15</v>
      </c>
      <c r="C216" s="24">
        <f t="shared" si="4"/>
        <v>30.124422399999936</v>
      </c>
      <c r="D216" s="334">
        <v>29.588498399999978</v>
      </c>
    </row>
    <row r="217" spans="1:4">
      <c r="A217" s="4">
        <v>211</v>
      </c>
      <c r="B217" s="21">
        <v>0.15</v>
      </c>
      <c r="C217" s="24">
        <f t="shared" si="4"/>
        <v>30.153912399999935</v>
      </c>
      <c r="D217" s="334">
        <v>29.617463399999977</v>
      </c>
    </row>
    <row r="218" spans="1:4">
      <c r="A218" s="4">
        <v>212</v>
      </c>
      <c r="B218" s="21">
        <v>0.15</v>
      </c>
      <c r="C218" s="24">
        <f t="shared" si="4"/>
        <v>30.183402399999935</v>
      </c>
      <c r="D218" s="334">
        <v>29.646428399999976</v>
      </c>
    </row>
    <row r="219" spans="1:4">
      <c r="A219" s="4">
        <v>213</v>
      </c>
      <c r="B219" s="21">
        <v>0.15</v>
      </c>
      <c r="C219" s="24">
        <f t="shared" si="4"/>
        <v>30.212892399999934</v>
      </c>
      <c r="D219" s="334">
        <v>29.675393399999976</v>
      </c>
    </row>
    <row r="220" spans="1:4">
      <c r="A220" s="4">
        <v>214</v>
      </c>
      <c r="B220" s="21">
        <v>0.15</v>
      </c>
      <c r="C220" s="24">
        <f t="shared" si="4"/>
        <v>30.242382399999933</v>
      </c>
      <c r="D220" s="334">
        <v>29.704358399999975</v>
      </c>
    </row>
    <row r="221" spans="1:4">
      <c r="A221" s="4">
        <v>215</v>
      </c>
      <c r="B221" s="21">
        <v>0.15</v>
      </c>
      <c r="C221" s="24">
        <f t="shared" si="4"/>
        <v>30.271872399999932</v>
      </c>
      <c r="D221" s="334">
        <v>29.733323399999975</v>
      </c>
    </row>
    <row r="222" spans="1:4">
      <c r="A222" s="4">
        <v>216</v>
      </c>
      <c r="B222" s="21">
        <v>0.15</v>
      </c>
      <c r="C222" s="24">
        <f t="shared" si="4"/>
        <v>30.301362399999931</v>
      </c>
      <c r="D222" s="334">
        <v>29.762288399999974</v>
      </c>
    </row>
    <row r="223" spans="1:4">
      <c r="A223" s="4">
        <v>217</v>
      </c>
      <c r="B223" s="21">
        <v>0.15</v>
      </c>
      <c r="C223" s="24">
        <f t="shared" si="4"/>
        <v>30.33085239999993</v>
      </c>
      <c r="D223" s="334">
        <v>29.791253399999974</v>
      </c>
    </row>
    <row r="224" spans="1:4">
      <c r="A224" s="4">
        <v>218</v>
      </c>
      <c r="B224" s="21">
        <v>0.15</v>
      </c>
      <c r="C224" s="24">
        <f t="shared" si="4"/>
        <v>30.360342399999929</v>
      </c>
      <c r="D224" s="334">
        <v>29.820218399999973</v>
      </c>
    </row>
    <row r="225" spans="1:4">
      <c r="A225" s="4">
        <v>219</v>
      </c>
      <c r="B225" s="21">
        <v>0.15</v>
      </c>
      <c r="C225" s="24">
        <f t="shared" si="4"/>
        <v>30.389832399999928</v>
      </c>
      <c r="D225" s="334">
        <v>29.849183399999973</v>
      </c>
    </row>
    <row r="226" spans="1:4">
      <c r="A226" s="4">
        <v>220</v>
      </c>
      <c r="B226" s="21">
        <v>0.15</v>
      </c>
      <c r="C226" s="24">
        <f t="shared" si="4"/>
        <v>30.419322399999928</v>
      </c>
      <c r="D226" s="334">
        <v>29.878148399999972</v>
      </c>
    </row>
    <row r="227" spans="1:4">
      <c r="A227" s="4">
        <v>221</v>
      </c>
      <c r="B227" s="21">
        <v>0.15</v>
      </c>
      <c r="C227" s="24">
        <f t="shared" si="4"/>
        <v>30.448812399999927</v>
      </c>
      <c r="D227" s="334">
        <v>29.907113399999972</v>
      </c>
    </row>
    <row r="228" spans="1:4">
      <c r="A228" s="4">
        <v>222</v>
      </c>
      <c r="B228" s="21">
        <v>0.15</v>
      </c>
      <c r="C228" s="24">
        <f t="shared" si="4"/>
        <v>30.478302399999926</v>
      </c>
      <c r="D228" s="334">
        <v>29.936078399999971</v>
      </c>
    </row>
    <row r="229" spans="1:4">
      <c r="A229" s="4">
        <v>223</v>
      </c>
      <c r="B229" s="21">
        <v>0.15</v>
      </c>
      <c r="C229" s="24">
        <f t="shared" si="4"/>
        <v>30.507792399999925</v>
      </c>
      <c r="D229" s="334">
        <v>29.965043399999971</v>
      </c>
    </row>
    <row r="230" spans="1:4">
      <c r="A230" s="4">
        <v>224</v>
      </c>
      <c r="B230" s="21">
        <v>0.15</v>
      </c>
      <c r="C230" s="24">
        <f t="shared" si="4"/>
        <v>30.537282399999924</v>
      </c>
      <c r="D230" s="334">
        <v>29.99400839999997</v>
      </c>
    </row>
    <row r="231" spans="1:4">
      <c r="A231" s="4">
        <v>225</v>
      </c>
      <c r="B231" s="21">
        <v>0.15</v>
      </c>
      <c r="C231" s="24">
        <f t="shared" si="4"/>
        <v>30.566772399999923</v>
      </c>
      <c r="D231" s="334">
        <v>30.02297339999997</v>
      </c>
    </row>
    <row r="232" spans="1:4">
      <c r="A232" s="4">
        <v>226</v>
      </c>
      <c r="B232" s="21">
        <v>0.15</v>
      </c>
      <c r="C232" s="24">
        <f t="shared" si="4"/>
        <v>30.596262399999922</v>
      </c>
      <c r="D232" s="334">
        <v>30.051938399999969</v>
      </c>
    </row>
    <row r="233" spans="1:4">
      <c r="A233" s="4">
        <v>227</v>
      </c>
      <c r="B233" s="21">
        <v>0.15</v>
      </c>
      <c r="C233" s="24">
        <f t="shared" si="4"/>
        <v>30.625752399999921</v>
      </c>
      <c r="D233" s="334">
        <v>30.080903399999968</v>
      </c>
    </row>
    <row r="234" spans="1:4">
      <c r="A234" s="4">
        <v>228</v>
      </c>
      <c r="B234" s="21">
        <v>0.15</v>
      </c>
      <c r="C234" s="24">
        <f t="shared" si="4"/>
        <v>30.655242399999921</v>
      </c>
      <c r="D234" s="334">
        <v>30.109868399999968</v>
      </c>
    </row>
    <row r="235" spans="1:4">
      <c r="A235" s="4">
        <v>229</v>
      </c>
      <c r="B235" s="21">
        <v>0.15</v>
      </c>
      <c r="C235" s="24">
        <f t="shared" si="4"/>
        <v>30.68473239999992</v>
      </c>
      <c r="D235" s="334">
        <v>30.138833399999967</v>
      </c>
    </row>
    <row r="236" spans="1:4">
      <c r="A236" s="4">
        <v>230</v>
      </c>
      <c r="B236" s="21">
        <v>0.15</v>
      </c>
      <c r="C236" s="24">
        <f t="shared" si="4"/>
        <v>30.714222399999919</v>
      </c>
      <c r="D236" s="334">
        <v>30.167798399999967</v>
      </c>
    </row>
    <row r="237" spans="1:4">
      <c r="A237" s="4">
        <v>231</v>
      </c>
      <c r="B237" s="21">
        <v>0.15</v>
      </c>
      <c r="C237" s="24">
        <f t="shared" si="4"/>
        <v>30.743712399999918</v>
      </c>
      <c r="D237" s="334">
        <v>30.196763399999966</v>
      </c>
    </row>
    <row r="238" spans="1:4">
      <c r="A238" s="4">
        <v>232</v>
      </c>
      <c r="B238" s="21">
        <v>0.15</v>
      </c>
      <c r="C238" s="24">
        <f t="shared" si="4"/>
        <v>30.773202399999917</v>
      </c>
      <c r="D238" s="334">
        <v>30.225728399999966</v>
      </c>
    </row>
    <row r="239" spans="1:4">
      <c r="A239" s="4">
        <v>233</v>
      </c>
      <c r="B239" s="21">
        <v>0.15</v>
      </c>
      <c r="C239" s="24">
        <f t="shared" si="4"/>
        <v>30.802692399999916</v>
      </c>
      <c r="D239" s="334">
        <v>30.254693399999965</v>
      </c>
    </row>
    <row r="240" spans="1:4">
      <c r="A240" s="4">
        <v>234</v>
      </c>
      <c r="B240" s="21">
        <v>0.15</v>
      </c>
      <c r="C240" s="24">
        <f t="shared" si="4"/>
        <v>30.832182399999915</v>
      </c>
      <c r="D240" s="334">
        <v>30.283658399999965</v>
      </c>
    </row>
    <row r="241" spans="1:4">
      <c r="A241" s="4">
        <v>235</v>
      </c>
      <c r="B241" s="21">
        <v>0.15</v>
      </c>
      <c r="C241" s="24">
        <f t="shared" si="4"/>
        <v>30.861672399999915</v>
      </c>
      <c r="D241" s="334">
        <v>30.312623399999964</v>
      </c>
    </row>
    <row r="242" spans="1:4">
      <c r="A242" s="4">
        <v>236</v>
      </c>
      <c r="B242" s="21">
        <v>0.15</v>
      </c>
      <c r="C242" s="24">
        <f t="shared" si="4"/>
        <v>30.891162399999914</v>
      </c>
      <c r="D242" s="334">
        <v>30.341588399999964</v>
      </c>
    </row>
    <row r="243" spans="1:4">
      <c r="A243" s="4">
        <v>237</v>
      </c>
      <c r="B243" s="21">
        <v>0.15</v>
      </c>
      <c r="C243" s="24">
        <f t="shared" si="4"/>
        <v>30.920652399999913</v>
      </c>
      <c r="D243" s="334">
        <v>30.370553399999963</v>
      </c>
    </row>
    <row r="244" spans="1:4">
      <c r="A244" s="4">
        <v>238</v>
      </c>
      <c r="B244" s="21">
        <v>0.15</v>
      </c>
      <c r="C244" s="24">
        <f t="shared" si="4"/>
        <v>30.950142399999912</v>
      </c>
      <c r="D244" s="334">
        <v>30.399518399999963</v>
      </c>
    </row>
    <row r="245" spans="1:4">
      <c r="A245" s="4">
        <v>239</v>
      </c>
      <c r="B245" s="21">
        <v>0.15</v>
      </c>
      <c r="C245" s="24">
        <f t="shared" si="4"/>
        <v>30.979632399999911</v>
      </c>
      <c r="D245" s="334">
        <v>30.428483399999962</v>
      </c>
    </row>
    <row r="246" spans="1:4">
      <c r="A246" s="4">
        <v>240</v>
      </c>
      <c r="B246" s="21">
        <v>0.15</v>
      </c>
      <c r="C246" s="24">
        <f t="shared" si="4"/>
        <v>31.00912239999991</v>
      </c>
      <c r="D246" s="334">
        <v>30.457448399999961</v>
      </c>
    </row>
    <row r="247" spans="1:4">
      <c r="A247" s="4">
        <v>241</v>
      </c>
      <c r="B247" s="21">
        <v>0.15</v>
      </c>
      <c r="C247" s="24">
        <f t="shared" si="4"/>
        <v>31.038612399999909</v>
      </c>
      <c r="D247" s="334">
        <v>30.486413399999961</v>
      </c>
    </row>
    <row r="248" spans="1:4">
      <c r="A248" s="4">
        <v>242</v>
      </c>
      <c r="B248" s="21">
        <v>0.15</v>
      </c>
      <c r="C248" s="24">
        <f t="shared" si="4"/>
        <v>31.068102399999908</v>
      </c>
      <c r="D248" s="334">
        <v>30.51537839999996</v>
      </c>
    </row>
    <row r="249" spans="1:4">
      <c r="A249" s="4">
        <v>243</v>
      </c>
      <c r="B249" s="21">
        <v>0.15</v>
      </c>
      <c r="C249" s="24">
        <f t="shared" si="4"/>
        <v>31.097592399999908</v>
      </c>
      <c r="D249" s="334">
        <v>30.54434339999996</v>
      </c>
    </row>
    <row r="250" spans="1:4">
      <c r="A250" s="4">
        <v>244</v>
      </c>
      <c r="B250" s="21">
        <v>0.15</v>
      </c>
      <c r="C250" s="24">
        <f t="shared" si="4"/>
        <v>31.127082399999907</v>
      </c>
      <c r="D250" s="334">
        <v>30.573308399999959</v>
      </c>
    </row>
    <row r="251" spans="1:4">
      <c r="A251" s="4">
        <v>245</v>
      </c>
      <c r="B251" s="21">
        <v>0.15</v>
      </c>
      <c r="C251" s="24">
        <f t="shared" si="4"/>
        <v>31.156572399999906</v>
      </c>
      <c r="D251" s="334">
        <v>30.602273399999959</v>
      </c>
    </row>
    <row r="252" spans="1:4">
      <c r="A252" s="4">
        <v>246</v>
      </c>
      <c r="B252" s="21">
        <v>0.15</v>
      </c>
      <c r="C252" s="24">
        <f t="shared" si="4"/>
        <v>31.186062399999905</v>
      </c>
      <c r="D252" s="334">
        <v>30.631238399999958</v>
      </c>
    </row>
    <row r="253" spans="1:4">
      <c r="A253" s="4">
        <v>247</v>
      </c>
      <c r="B253" s="21">
        <v>0.15</v>
      </c>
      <c r="C253" s="24">
        <f t="shared" si="4"/>
        <v>31.215552399999904</v>
      </c>
      <c r="D253" s="334">
        <v>30.660203399999958</v>
      </c>
    </row>
    <row r="254" spans="1:4">
      <c r="A254" s="4">
        <v>248</v>
      </c>
      <c r="B254" s="21">
        <v>0.15</v>
      </c>
      <c r="C254" s="24">
        <f t="shared" si="4"/>
        <v>31.245042399999903</v>
      </c>
      <c r="D254" s="334">
        <v>30.689168399999957</v>
      </c>
    </row>
    <row r="255" spans="1:4">
      <c r="A255" s="4">
        <v>249</v>
      </c>
      <c r="B255" s="21">
        <v>0.15</v>
      </c>
      <c r="C255" s="24">
        <f t="shared" si="4"/>
        <v>31.274532399999902</v>
      </c>
      <c r="D255" s="334">
        <v>30.718133399999957</v>
      </c>
    </row>
    <row r="256" spans="1:4">
      <c r="A256" s="4">
        <v>250</v>
      </c>
      <c r="B256" s="21">
        <v>0.15</v>
      </c>
      <c r="C256" s="24">
        <f t="shared" si="4"/>
        <v>31.304022399999901</v>
      </c>
      <c r="D256" s="334">
        <v>30.747098399999956</v>
      </c>
    </row>
    <row r="257" spans="1:4">
      <c r="A257" s="4">
        <v>999</v>
      </c>
      <c r="B257" s="21">
        <v>0</v>
      </c>
      <c r="C257" s="24">
        <f t="shared" si="4"/>
        <v>31.304022399999901</v>
      </c>
      <c r="D257" s="334">
        <v>30.747098399999956</v>
      </c>
    </row>
  </sheetData>
  <phoneticPr fontId="24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P264"/>
  <sheetViews>
    <sheetView zoomScale="80" zoomScaleNormal="8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10" sqref="A10"/>
    </sheetView>
  </sheetViews>
  <sheetFormatPr defaultRowHeight="15"/>
  <cols>
    <col min="1" max="1" width="12.85546875" style="4" customWidth="1"/>
    <col min="2" max="2" width="9.140625" style="2"/>
    <col min="3" max="3" width="10.42578125" style="2" bestFit="1" customWidth="1"/>
    <col min="4" max="4" width="12.42578125" style="2" bestFit="1" customWidth="1"/>
    <col min="5" max="5" width="13.5703125" style="2" customWidth="1"/>
    <col min="6" max="7" width="9.140625" style="2"/>
    <col min="8" max="8" width="9.85546875" style="2" customWidth="1"/>
    <col min="9" max="9" width="9.140625" style="2"/>
    <col min="10" max="13" width="9.140625" style="37"/>
    <col min="14" max="16" width="10.7109375" style="37" bestFit="1" customWidth="1"/>
    <col min="17" max="17" width="12" style="37" bestFit="1" customWidth="1"/>
    <col min="18" max="18" width="9.140625" style="2"/>
    <col min="19" max="19" width="9.5703125" style="3" bestFit="1" customWidth="1"/>
    <col min="20" max="20" width="9.42578125" style="2" customWidth="1"/>
    <col min="21" max="21" width="9.28515625" style="3" bestFit="1" customWidth="1"/>
    <col min="22" max="27" width="9.140625" style="2"/>
    <col min="29" max="29" width="9.140625" style="2"/>
    <col min="30" max="30" width="9.5703125" style="3" bestFit="1" customWidth="1"/>
    <col min="31" max="31" width="9.42578125" style="2" customWidth="1"/>
    <col min="32" max="32" width="9.28515625" style="3" bestFit="1" customWidth="1"/>
    <col min="33" max="34" width="9.140625" style="2"/>
  </cols>
  <sheetData>
    <row r="1" spans="1:41" ht="15.75" thickBot="1">
      <c r="A1" s="4" t="s">
        <v>86</v>
      </c>
      <c r="C1" s="292">
        <v>44562</v>
      </c>
      <c r="J1" s="41" t="s">
        <v>84</v>
      </c>
      <c r="K1" s="41"/>
      <c r="L1" s="41"/>
      <c r="M1" s="41"/>
      <c r="N1" s="41"/>
      <c r="O1" s="41"/>
      <c r="P1" s="41"/>
      <c r="Q1" s="41"/>
      <c r="R1" s="236" t="s">
        <v>149</v>
      </c>
      <c r="S1" s="237"/>
      <c r="T1" s="238"/>
      <c r="U1" s="237"/>
      <c r="V1" s="238"/>
      <c r="W1" s="239">
        <v>1.7999999999999999E-2</v>
      </c>
      <c r="X1"/>
      <c r="Y1"/>
      <c r="Z1"/>
      <c r="AA1"/>
      <c r="AC1"/>
      <c r="AD1"/>
      <c r="AE1"/>
      <c r="AF1"/>
      <c r="AG1"/>
      <c r="AH1"/>
    </row>
    <row r="2" spans="1:41">
      <c r="A2" s="4" t="s">
        <v>16</v>
      </c>
      <c r="B2" s="18"/>
      <c r="C2" s="42" t="s">
        <v>85</v>
      </c>
      <c r="D2" s="43"/>
      <c r="E2" s="43"/>
      <c r="I2" s="6"/>
    </row>
    <row r="3" spans="1:41" s="5" customFormat="1">
      <c r="A3" s="5" t="s">
        <v>60</v>
      </c>
      <c r="B3" s="5">
        <v>1</v>
      </c>
      <c r="C3" s="5">
        <v>1</v>
      </c>
      <c r="D3" s="5">
        <v>1</v>
      </c>
      <c r="E3" s="5">
        <v>1</v>
      </c>
      <c r="F3" s="5">
        <v>20</v>
      </c>
      <c r="G3" s="5">
        <v>20</v>
      </c>
      <c r="H3" s="5">
        <v>60</v>
      </c>
      <c r="I3" s="5">
        <v>60</v>
      </c>
      <c r="J3" s="38">
        <v>2</v>
      </c>
      <c r="K3" s="38">
        <v>2</v>
      </c>
      <c r="L3" s="38">
        <v>2</v>
      </c>
      <c r="M3" s="38">
        <v>2</v>
      </c>
      <c r="N3" s="38">
        <v>10</v>
      </c>
      <c r="O3" s="38">
        <v>10</v>
      </c>
      <c r="P3" s="38">
        <v>61</v>
      </c>
      <c r="Q3" s="38">
        <v>61</v>
      </c>
      <c r="R3" s="5">
        <v>37</v>
      </c>
      <c r="S3" s="5">
        <v>37</v>
      </c>
      <c r="T3" s="5">
        <v>34</v>
      </c>
      <c r="U3" s="5">
        <v>34</v>
      </c>
      <c r="V3" s="5">
        <v>36</v>
      </c>
      <c r="W3" s="5">
        <v>36</v>
      </c>
      <c r="X3" s="179">
        <v>53</v>
      </c>
      <c r="Y3" s="179">
        <v>53</v>
      </c>
      <c r="Z3" s="179">
        <v>54</v>
      </c>
      <c r="AA3" s="179">
        <v>54</v>
      </c>
      <c r="AC3" s="5">
        <v>37</v>
      </c>
      <c r="AD3" s="5">
        <v>37</v>
      </c>
      <c r="AE3" s="5">
        <v>34</v>
      </c>
      <c r="AF3" s="5">
        <v>34</v>
      </c>
      <c r="AG3" s="5">
        <v>36</v>
      </c>
      <c r="AH3" s="5">
        <v>36</v>
      </c>
    </row>
    <row r="4" spans="1:41" s="166" customFormat="1">
      <c r="A4" s="166" t="s">
        <v>17</v>
      </c>
      <c r="B4" s="166">
        <v>12001</v>
      </c>
      <c r="C4" s="166">
        <v>12001</v>
      </c>
      <c r="D4" s="166">
        <v>12001</v>
      </c>
      <c r="E4" s="166">
        <v>12001</v>
      </c>
      <c r="F4" s="166">
        <v>12020</v>
      </c>
      <c r="G4" s="166">
        <v>12020</v>
      </c>
      <c r="H4" s="166">
        <v>12060</v>
      </c>
      <c r="I4" s="166">
        <v>12060</v>
      </c>
      <c r="J4" s="167">
        <v>12002</v>
      </c>
      <c r="K4" s="167">
        <v>12002</v>
      </c>
      <c r="L4" s="167">
        <v>12002</v>
      </c>
      <c r="M4" s="167">
        <v>12002</v>
      </c>
      <c r="N4" s="167">
        <v>12010</v>
      </c>
      <c r="O4" s="167">
        <v>12010</v>
      </c>
      <c r="P4" s="167">
        <v>12061</v>
      </c>
      <c r="Q4" s="167">
        <v>12061</v>
      </c>
      <c r="R4" s="166">
        <v>12037</v>
      </c>
      <c r="S4" s="166">
        <v>12037</v>
      </c>
      <c r="T4" s="166">
        <v>12034</v>
      </c>
      <c r="U4" s="166">
        <v>12034</v>
      </c>
      <c r="V4" s="166">
        <v>12036</v>
      </c>
      <c r="W4" s="166">
        <v>12036</v>
      </c>
      <c r="X4" s="179">
        <v>5327</v>
      </c>
      <c r="Y4" s="179">
        <v>5327</v>
      </c>
      <c r="Z4" s="179">
        <v>5328</v>
      </c>
      <c r="AA4" s="179">
        <v>5328</v>
      </c>
      <c r="AC4" s="166">
        <v>12037</v>
      </c>
      <c r="AD4" s="166">
        <v>12037</v>
      </c>
      <c r="AE4" s="166">
        <v>12034</v>
      </c>
      <c r="AF4" s="166">
        <v>12034</v>
      </c>
      <c r="AG4" s="166">
        <v>12036</v>
      </c>
      <c r="AH4" s="166">
        <v>12036</v>
      </c>
    </row>
    <row r="5" spans="1:41" s="1" customFormat="1" ht="60">
      <c r="A5" s="99" t="s">
        <v>18</v>
      </c>
      <c r="B5" s="100" t="s">
        <v>2</v>
      </c>
      <c r="C5" s="101" t="s">
        <v>1</v>
      </c>
      <c r="D5" s="17" t="s">
        <v>0</v>
      </c>
      <c r="E5" s="17" t="s">
        <v>3</v>
      </c>
      <c r="F5" s="17" t="s">
        <v>4</v>
      </c>
      <c r="G5" s="17" t="s">
        <v>5</v>
      </c>
      <c r="H5" s="17" t="s">
        <v>6</v>
      </c>
      <c r="I5" s="17" t="s">
        <v>7</v>
      </c>
      <c r="J5" s="39" t="s">
        <v>15</v>
      </c>
      <c r="K5" s="39" t="s">
        <v>8</v>
      </c>
      <c r="L5" s="39" t="s">
        <v>9</v>
      </c>
      <c r="M5" s="39" t="s">
        <v>10</v>
      </c>
      <c r="N5" s="39" t="s">
        <v>11</v>
      </c>
      <c r="O5" s="39" t="s">
        <v>12</v>
      </c>
      <c r="P5" s="39" t="s">
        <v>13</v>
      </c>
      <c r="Q5" s="39" t="s">
        <v>14</v>
      </c>
      <c r="R5" s="17" t="s">
        <v>67</v>
      </c>
      <c r="S5" s="17" t="s">
        <v>66</v>
      </c>
      <c r="T5" s="17" t="s">
        <v>62</v>
      </c>
      <c r="U5" s="17" t="s">
        <v>63</v>
      </c>
      <c r="V5" s="17" t="s">
        <v>64</v>
      </c>
      <c r="W5" s="17" t="s">
        <v>65</v>
      </c>
      <c r="X5" s="17" t="s">
        <v>141</v>
      </c>
      <c r="Y5" s="17" t="s">
        <v>142</v>
      </c>
      <c r="Z5" s="17" t="s">
        <v>143</v>
      </c>
      <c r="AA5" s="17" t="s">
        <v>144</v>
      </c>
      <c r="AC5" s="17" t="s">
        <v>67</v>
      </c>
      <c r="AD5" s="17" t="s">
        <v>66</v>
      </c>
      <c r="AE5" s="17" t="s">
        <v>62</v>
      </c>
      <c r="AF5" s="17" t="s">
        <v>63</v>
      </c>
      <c r="AG5" s="17" t="s">
        <v>64</v>
      </c>
      <c r="AH5" s="17" t="s">
        <v>65</v>
      </c>
    </row>
    <row r="6" spans="1:41" s="49" customFormat="1">
      <c r="A6" s="102">
        <v>0</v>
      </c>
      <c r="B6" s="138">
        <f>C6*1.7</f>
        <v>4.9340799999999998</v>
      </c>
      <c r="C6" s="103">
        <f>'degressie en km-tarief'!C6</f>
        <v>2.9024000000000001</v>
      </c>
      <c r="D6" s="2"/>
      <c r="E6" s="2"/>
      <c r="F6" s="139">
        <f>ROUND(B6,2)*0.6</f>
        <v>2.9579999999999997</v>
      </c>
      <c r="G6" s="139">
        <f>ROUND(C6,2)*0.6</f>
        <v>1.74</v>
      </c>
      <c r="H6" s="139">
        <f>ROUND(B6,2)*0.8</f>
        <v>3.944</v>
      </c>
      <c r="I6" s="139">
        <f>ROUND(C6,2)*0.8</f>
        <v>2.3199999999999998</v>
      </c>
      <c r="J6" s="40">
        <f>2*ROUND(B6,2)</f>
        <v>9.86</v>
      </c>
      <c r="K6" s="40">
        <f t="shared" ref="K6" si="0">2*ROUND(C6,2)</f>
        <v>5.8</v>
      </c>
      <c r="L6" s="48"/>
      <c r="M6" s="48"/>
      <c r="N6" s="40">
        <f t="shared" ref="N6" si="1">2*ROUND(F6,2)</f>
        <v>5.92</v>
      </c>
      <c r="O6" s="40">
        <f t="shared" ref="O6:Q7" si="2">2*ROUND(G6,2)</f>
        <v>3.48</v>
      </c>
      <c r="P6" s="40">
        <f t="shared" si="2"/>
        <v>7.88</v>
      </c>
      <c r="Q6" s="40">
        <f t="shared" si="2"/>
        <v>4.6399999999999997</v>
      </c>
      <c r="R6" s="244">
        <f>ROUND(AC6*(1+$W$1),0)</f>
        <v>1254</v>
      </c>
      <c r="S6" s="244">
        <f t="shared" ref="S6:W6" si="3">ROUND(AD6*(1+$W$1),0)</f>
        <v>733</v>
      </c>
      <c r="T6" s="244">
        <f t="shared" si="3"/>
        <v>104</v>
      </c>
      <c r="U6" s="244">
        <f t="shared" si="3"/>
        <v>62</v>
      </c>
      <c r="V6" s="244">
        <f t="shared" si="3"/>
        <v>131</v>
      </c>
      <c r="W6" s="244">
        <f t="shared" si="3"/>
        <v>77</v>
      </c>
      <c r="X6" s="244">
        <f>(T6+2.1)*1.2-2.1</f>
        <v>125.22</v>
      </c>
      <c r="Y6" s="244">
        <f>(U6+2.1)*1.2-2.1</f>
        <v>74.819999999999993</v>
      </c>
      <c r="Z6" s="244">
        <f>T6*3</f>
        <v>312</v>
      </c>
      <c r="AA6" s="244">
        <f>U6*3</f>
        <v>186</v>
      </c>
      <c r="AB6" s="47"/>
      <c r="AC6" s="240">
        <v>1232</v>
      </c>
      <c r="AD6" s="240">
        <v>720</v>
      </c>
      <c r="AE6" s="240">
        <v>102</v>
      </c>
      <c r="AF6" s="240">
        <v>61</v>
      </c>
      <c r="AG6" s="240">
        <v>129</v>
      </c>
      <c r="AH6" s="240">
        <v>76</v>
      </c>
      <c r="AJ6" s="246">
        <f t="shared" ref="AJ6:AJ69" si="4">R6/AC6</f>
        <v>1.0178571428571428</v>
      </c>
      <c r="AK6" s="246">
        <f t="shared" ref="AK6:AK69" si="5">S6/AD6</f>
        <v>1.0180555555555555</v>
      </c>
      <c r="AL6" s="246">
        <f t="shared" ref="AL6:AL69" si="6">T6/AE6</f>
        <v>1.0196078431372548</v>
      </c>
      <c r="AM6" s="246">
        <f t="shared" ref="AM6:AM69" si="7">U6/AF6</f>
        <v>1.0163934426229508</v>
      </c>
      <c r="AN6" s="246">
        <f t="shared" ref="AN6:AN69" si="8">V6/AG6</f>
        <v>1.0155038759689923</v>
      </c>
      <c r="AO6" s="246">
        <f t="shared" ref="AO6:AO69" si="9">W6/AH6</f>
        <v>1.013157894736842</v>
      </c>
    </row>
    <row r="7" spans="1:41">
      <c r="A7" s="104">
        <v>1</v>
      </c>
      <c r="B7" s="138">
        <f t="shared" ref="B7:B14" si="10">C7*1.7</f>
        <v>4.9340799999999998</v>
      </c>
      <c r="C7" s="105">
        <f>'degressie en km-tarief'!C7</f>
        <v>2.9024000000000001</v>
      </c>
      <c r="F7" s="139">
        <f t="shared" ref="F7:F70" si="11">ROUND(B7,2)*0.6</f>
        <v>2.9579999999999997</v>
      </c>
      <c r="G7" s="139">
        <f t="shared" ref="G7:G70" si="12">ROUND(C7,2)*0.6</f>
        <v>1.74</v>
      </c>
      <c r="H7" s="139">
        <f t="shared" ref="H7:H70" si="13">ROUND(B7,2)*0.8</f>
        <v>3.944</v>
      </c>
      <c r="I7" s="139">
        <f t="shared" ref="I7:I70" si="14">ROUND(C7,2)*0.8</f>
        <v>2.3199999999999998</v>
      </c>
      <c r="J7" s="40">
        <f>2*ROUND(B7,2)</f>
        <v>9.86</v>
      </c>
      <c r="K7" s="40">
        <f t="shared" ref="J7:K10" si="15">2*ROUND(C7,2)</f>
        <v>5.8</v>
      </c>
      <c r="L7" s="40"/>
      <c r="M7" s="40"/>
      <c r="N7" s="40">
        <f t="shared" ref="N7:N70" si="16">2*ROUND(F7,2)</f>
        <v>5.92</v>
      </c>
      <c r="O7" s="40">
        <f t="shared" si="2"/>
        <v>3.48</v>
      </c>
      <c r="P7" s="40">
        <f t="shared" si="2"/>
        <v>7.88</v>
      </c>
      <c r="Q7" s="40">
        <f t="shared" si="2"/>
        <v>4.6399999999999997</v>
      </c>
      <c r="R7" s="244">
        <f t="shared" ref="R7:R70" si="17">ROUND(AC7*(1+$W$1),0)</f>
        <v>1254</v>
      </c>
      <c r="S7" s="244">
        <f t="shared" ref="S7:S70" si="18">ROUND(AD7*(1+$W$1),0)</f>
        <v>733</v>
      </c>
      <c r="T7" s="244">
        <f t="shared" ref="T7:T70" si="19">ROUND(AE7*(1+$W$1),0)</f>
        <v>104</v>
      </c>
      <c r="U7" s="244">
        <f t="shared" ref="U7:U70" si="20">ROUND(AF7*(1+$W$1),0)</f>
        <v>62</v>
      </c>
      <c r="V7" s="244">
        <f t="shared" ref="V7:V70" si="21">ROUND(AG7*(1+$W$1),0)</f>
        <v>131</v>
      </c>
      <c r="W7" s="244">
        <f t="shared" ref="W7:W70" si="22">ROUND(AH7*(1+$W$1),0)</f>
        <v>77</v>
      </c>
      <c r="X7" s="244">
        <f t="shared" ref="X7:X70" si="23">(T7+2.1)*1.2-2.1</f>
        <v>125.22</v>
      </c>
      <c r="Y7" s="244">
        <f t="shared" ref="Y7:Y70" si="24">(U7+2.1)*1.2-2.1</f>
        <v>74.819999999999993</v>
      </c>
      <c r="Z7" s="244">
        <f t="shared" ref="Z7:Z70" si="25">T7*3</f>
        <v>312</v>
      </c>
      <c r="AA7" s="244">
        <f t="shared" ref="AA7:AA70" si="26">U7*3</f>
        <v>186</v>
      </c>
      <c r="AB7" s="3"/>
      <c r="AC7" s="240">
        <v>1232</v>
      </c>
      <c r="AD7" s="240">
        <v>720</v>
      </c>
      <c r="AE7" s="240">
        <v>102</v>
      </c>
      <c r="AF7" s="240">
        <v>61</v>
      </c>
      <c r="AG7" s="240">
        <v>129</v>
      </c>
      <c r="AH7" s="240">
        <v>76</v>
      </c>
      <c r="AJ7" s="246">
        <f t="shared" si="4"/>
        <v>1.0178571428571428</v>
      </c>
      <c r="AK7" s="246">
        <f t="shared" si="5"/>
        <v>1.0180555555555555</v>
      </c>
      <c r="AL7" s="246">
        <f t="shared" si="6"/>
        <v>1.0196078431372548</v>
      </c>
      <c r="AM7" s="246">
        <f t="shared" si="7"/>
        <v>1.0163934426229508</v>
      </c>
      <c r="AN7" s="246">
        <f t="shared" si="8"/>
        <v>1.0155038759689923</v>
      </c>
      <c r="AO7" s="246">
        <f t="shared" si="9"/>
        <v>1.013157894736842</v>
      </c>
    </row>
    <row r="8" spans="1:41">
      <c r="A8" s="104">
        <v>2</v>
      </c>
      <c r="B8" s="138">
        <f t="shared" si="10"/>
        <v>4.9340799999999998</v>
      </c>
      <c r="C8" s="105">
        <f>'degressie en km-tarief'!C8</f>
        <v>2.9024000000000001</v>
      </c>
      <c r="F8" s="139">
        <f t="shared" si="11"/>
        <v>2.9579999999999997</v>
      </c>
      <c r="G8" s="139">
        <f t="shared" si="12"/>
        <v>1.74</v>
      </c>
      <c r="H8" s="139">
        <f t="shared" si="13"/>
        <v>3.944</v>
      </c>
      <c r="I8" s="139">
        <f t="shared" si="14"/>
        <v>2.3199999999999998</v>
      </c>
      <c r="J8" s="40">
        <f t="shared" si="15"/>
        <v>9.86</v>
      </c>
      <c r="K8" s="40">
        <f t="shared" si="15"/>
        <v>5.8</v>
      </c>
      <c r="L8" s="40"/>
      <c r="M8" s="40"/>
      <c r="N8" s="40">
        <f t="shared" si="16"/>
        <v>5.92</v>
      </c>
      <c r="O8" s="40">
        <f t="shared" ref="O8:O71" si="27">2*ROUND(G8,2)</f>
        <v>3.48</v>
      </c>
      <c r="P8" s="40">
        <f t="shared" ref="P8:P71" si="28">2*ROUND(H8,2)</f>
        <v>7.88</v>
      </c>
      <c r="Q8" s="40">
        <f t="shared" ref="Q8:Q71" si="29">2*ROUND(I8,2)</f>
        <v>4.6399999999999997</v>
      </c>
      <c r="R8" s="244">
        <f t="shared" si="17"/>
        <v>1254</v>
      </c>
      <c r="S8" s="244">
        <f t="shared" si="18"/>
        <v>733</v>
      </c>
      <c r="T8" s="244">
        <f t="shared" si="19"/>
        <v>104</v>
      </c>
      <c r="U8" s="244">
        <f t="shared" si="20"/>
        <v>62</v>
      </c>
      <c r="V8" s="244">
        <f t="shared" si="21"/>
        <v>131</v>
      </c>
      <c r="W8" s="244">
        <f t="shared" si="22"/>
        <v>77</v>
      </c>
      <c r="X8" s="244">
        <f t="shared" si="23"/>
        <v>125.22</v>
      </c>
      <c r="Y8" s="244">
        <f t="shared" si="24"/>
        <v>74.819999999999993</v>
      </c>
      <c r="Z8" s="244">
        <f t="shared" si="25"/>
        <v>312</v>
      </c>
      <c r="AA8" s="244">
        <f t="shared" si="26"/>
        <v>186</v>
      </c>
      <c r="AB8" s="3"/>
      <c r="AC8" s="240">
        <v>1232</v>
      </c>
      <c r="AD8" s="240">
        <v>720</v>
      </c>
      <c r="AE8" s="240">
        <v>102</v>
      </c>
      <c r="AF8" s="240">
        <v>61</v>
      </c>
      <c r="AG8" s="240">
        <v>129</v>
      </c>
      <c r="AH8" s="240">
        <v>76</v>
      </c>
      <c r="AJ8" s="246">
        <f t="shared" si="4"/>
        <v>1.0178571428571428</v>
      </c>
      <c r="AK8" s="246">
        <f t="shared" si="5"/>
        <v>1.0180555555555555</v>
      </c>
      <c r="AL8" s="246">
        <f t="shared" si="6"/>
        <v>1.0196078431372548</v>
      </c>
      <c r="AM8" s="246">
        <f t="shared" si="7"/>
        <v>1.0163934426229508</v>
      </c>
      <c r="AN8" s="246">
        <f t="shared" si="8"/>
        <v>1.0155038759689923</v>
      </c>
      <c r="AO8" s="246">
        <f t="shared" si="9"/>
        <v>1.013157894736842</v>
      </c>
    </row>
    <row r="9" spans="1:41">
      <c r="A9" s="104">
        <v>3</v>
      </c>
      <c r="B9" s="138">
        <f t="shared" si="10"/>
        <v>4.9340799999999998</v>
      </c>
      <c r="C9" s="105">
        <f>'degressie en km-tarief'!C9</f>
        <v>2.9024000000000001</v>
      </c>
      <c r="F9" s="139">
        <f t="shared" si="11"/>
        <v>2.9579999999999997</v>
      </c>
      <c r="G9" s="139">
        <f t="shared" si="12"/>
        <v>1.74</v>
      </c>
      <c r="H9" s="139">
        <f t="shared" si="13"/>
        <v>3.944</v>
      </c>
      <c r="I9" s="139">
        <f t="shared" si="14"/>
        <v>2.3199999999999998</v>
      </c>
      <c r="J9" s="40">
        <f t="shared" si="15"/>
        <v>9.86</v>
      </c>
      <c r="K9" s="40">
        <f t="shared" si="15"/>
        <v>5.8</v>
      </c>
      <c r="L9" s="40"/>
      <c r="M9" s="40"/>
      <c r="N9" s="40">
        <f t="shared" si="16"/>
        <v>5.92</v>
      </c>
      <c r="O9" s="40">
        <f t="shared" si="27"/>
        <v>3.48</v>
      </c>
      <c r="P9" s="40">
        <f t="shared" si="28"/>
        <v>7.88</v>
      </c>
      <c r="Q9" s="40">
        <f t="shared" si="29"/>
        <v>4.6399999999999997</v>
      </c>
      <c r="R9" s="244">
        <f t="shared" si="17"/>
        <v>1254</v>
      </c>
      <c r="S9" s="244">
        <f t="shared" si="18"/>
        <v>733</v>
      </c>
      <c r="T9" s="244">
        <f t="shared" si="19"/>
        <v>104</v>
      </c>
      <c r="U9" s="244">
        <f t="shared" si="20"/>
        <v>62</v>
      </c>
      <c r="V9" s="244">
        <f t="shared" si="21"/>
        <v>131</v>
      </c>
      <c r="W9" s="244">
        <f t="shared" si="22"/>
        <v>77</v>
      </c>
      <c r="X9" s="244">
        <f t="shared" si="23"/>
        <v>125.22</v>
      </c>
      <c r="Y9" s="244">
        <f t="shared" si="24"/>
        <v>74.819999999999993</v>
      </c>
      <c r="Z9" s="244">
        <f t="shared" si="25"/>
        <v>312</v>
      </c>
      <c r="AA9" s="244">
        <f t="shared" si="26"/>
        <v>186</v>
      </c>
      <c r="AB9" s="3"/>
      <c r="AC9" s="240">
        <v>1232</v>
      </c>
      <c r="AD9" s="240">
        <v>720</v>
      </c>
      <c r="AE9" s="240">
        <v>102</v>
      </c>
      <c r="AF9" s="240">
        <v>61</v>
      </c>
      <c r="AG9" s="240">
        <v>129</v>
      </c>
      <c r="AH9" s="240">
        <v>76</v>
      </c>
      <c r="AJ9" s="246">
        <f t="shared" si="4"/>
        <v>1.0178571428571428</v>
      </c>
      <c r="AK9" s="246">
        <f t="shared" si="5"/>
        <v>1.0180555555555555</v>
      </c>
      <c r="AL9" s="246">
        <f t="shared" si="6"/>
        <v>1.0196078431372548</v>
      </c>
      <c r="AM9" s="246">
        <f t="shared" si="7"/>
        <v>1.0163934426229508</v>
      </c>
      <c r="AN9" s="246">
        <f t="shared" si="8"/>
        <v>1.0155038759689923</v>
      </c>
      <c r="AO9" s="246">
        <f t="shared" si="9"/>
        <v>1.013157894736842</v>
      </c>
    </row>
    <row r="10" spans="1:41">
      <c r="A10" s="104">
        <v>4</v>
      </c>
      <c r="B10" s="138">
        <f t="shared" si="10"/>
        <v>4.9340799999999998</v>
      </c>
      <c r="C10" s="105">
        <f>'degressie en km-tarief'!C10</f>
        <v>2.9024000000000001</v>
      </c>
      <c r="F10" s="139">
        <f t="shared" si="11"/>
        <v>2.9579999999999997</v>
      </c>
      <c r="G10" s="139">
        <f t="shared" si="12"/>
        <v>1.74</v>
      </c>
      <c r="H10" s="139">
        <f t="shared" si="13"/>
        <v>3.944</v>
      </c>
      <c r="I10" s="139">
        <f t="shared" si="14"/>
        <v>2.3199999999999998</v>
      </c>
      <c r="J10" s="40">
        <f t="shared" si="15"/>
        <v>9.86</v>
      </c>
      <c r="K10" s="40">
        <f t="shared" si="15"/>
        <v>5.8</v>
      </c>
      <c r="L10" s="40"/>
      <c r="M10" s="40"/>
      <c r="N10" s="40">
        <f t="shared" si="16"/>
        <v>5.92</v>
      </c>
      <c r="O10" s="40">
        <f t="shared" si="27"/>
        <v>3.48</v>
      </c>
      <c r="P10" s="40">
        <f t="shared" si="28"/>
        <v>7.88</v>
      </c>
      <c r="Q10" s="40">
        <f t="shared" si="29"/>
        <v>4.6399999999999997</v>
      </c>
      <c r="R10" s="244">
        <f t="shared" si="17"/>
        <v>1254</v>
      </c>
      <c r="S10" s="244">
        <f t="shared" si="18"/>
        <v>733</v>
      </c>
      <c r="T10" s="244">
        <f t="shared" si="19"/>
        <v>104</v>
      </c>
      <c r="U10" s="244">
        <f t="shared" si="20"/>
        <v>62</v>
      </c>
      <c r="V10" s="244">
        <f t="shared" si="21"/>
        <v>131</v>
      </c>
      <c r="W10" s="244">
        <f t="shared" si="22"/>
        <v>77</v>
      </c>
      <c r="X10" s="244">
        <f t="shared" si="23"/>
        <v>125.22</v>
      </c>
      <c r="Y10" s="244">
        <f t="shared" si="24"/>
        <v>74.819999999999993</v>
      </c>
      <c r="Z10" s="244">
        <f t="shared" si="25"/>
        <v>312</v>
      </c>
      <c r="AA10" s="244">
        <f t="shared" si="26"/>
        <v>186</v>
      </c>
      <c r="AB10" s="3"/>
      <c r="AC10" s="240">
        <v>1232</v>
      </c>
      <c r="AD10" s="240">
        <v>720</v>
      </c>
      <c r="AE10" s="240">
        <v>102</v>
      </c>
      <c r="AF10" s="240">
        <v>61</v>
      </c>
      <c r="AG10" s="240">
        <v>129</v>
      </c>
      <c r="AH10" s="240">
        <v>76</v>
      </c>
      <c r="AJ10" s="246">
        <f t="shared" si="4"/>
        <v>1.0178571428571428</v>
      </c>
      <c r="AK10" s="246">
        <f t="shared" si="5"/>
        <v>1.0180555555555555</v>
      </c>
      <c r="AL10" s="246">
        <f t="shared" si="6"/>
        <v>1.0196078431372548</v>
      </c>
      <c r="AM10" s="246">
        <f t="shared" si="7"/>
        <v>1.0163934426229508</v>
      </c>
      <c r="AN10" s="246">
        <f t="shared" si="8"/>
        <v>1.0155038759689923</v>
      </c>
      <c r="AO10" s="246">
        <f t="shared" si="9"/>
        <v>1.013157894736842</v>
      </c>
    </row>
    <row r="11" spans="1:41">
      <c r="A11" s="104">
        <v>5</v>
      </c>
      <c r="B11" s="138">
        <f t="shared" si="10"/>
        <v>4.9340799999999998</v>
      </c>
      <c r="C11" s="105">
        <f>'degressie en km-tarief'!C11</f>
        <v>2.9024000000000001</v>
      </c>
      <c r="F11" s="139">
        <f t="shared" si="11"/>
        <v>2.9579999999999997</v>
      </c>
      <c r="G11" s="139">
        <f t="shared" si="12"/>
        <v>1.74</v>
      </c>
      <c r="H11" s="139">
        <f t="shared" si="13"/>
        <v>3.944</v>
      </c>
      <c r="I11" s="139">
        <f t="shared" si="14"/>
        <v>2.3199999999999998</v>
      </c>
      <c r="J11" s="40">
        <f t="shared" ref="J11:J74" si="30">2*ROUND(B11,2)</f>
        <v>9.86</v>
      </c>
      <c r="K11" s="40">
        <f t="shared" ref="K11:K74" si="31">2*ROUND(C11,2)</f>
        <v>5.8</v>
      </c>
      <c r="L11" s="40"/>
      <c r="M11" s="40"/>
      <c r="N11" s="40">
        <f t="shared" si="16"/>
        <v>5.92</v>
      </c>
      <c r="O11" s="40">
        <f t="shared" si="27"/>
        <v>3.48</v>
      </c>
      <c r="P11" s="40">
        <f t="shared" si="28"/>
        <v>7.88</v>
      </c>
      <c r="Q11" s="40">
        <f t="shared" si="29"/>
        <v>4.6399999999999997</v>
      </c>
      <c r="R11" s="244">
        <f t="shared" si="17"/>
        <v>1254</v>
      </c>
      <c r="S11" s="244">
        <f t="shared" si="18"/>
        <v>733</v>
      </c>
      <c r="T11" s="244">
        <f t="shared" si="19"/>
        <v>104</v>
      </c>
      <c r="U11" s="244">
        <f t="shared" si="20"/>
        <v>62</v>
      </c>
      <c r="V11" s="244">
        <f t="shared" si="21"/>
        <v>131</v>
      </c>
      <c r="W11" s="244">
        <f t="shared" si="22"/>
        <v>77</v>
      </c>
      <c r="X11" s="244">
        <f t="shared" si="23"/>
        <v>125.22</v>
      </c>
      <c r="Y11" s="244">
        <f t="shared" si="24"/>
        <v>74.819999999999993</v>
      </c>
      <c r="Z11" s="244">
        <f t="shared" si="25"/>
        <v>312</v>
      </c>
      <c r="AA11" s="244">
        <f t="shared" si="26"/>
        <v>186</v>
      </c>
      <c r="AB11" s="3"/>
      <c r="AC11" s="240">
        <v>1232</v>
      </c>
      <c r="AD11" s="240">
        <v>720</v>
      </c>
      <c r="AE11" s="240">
        <v>102</v>
      </c>
      <c r="AF11" s="240">
        <v>61</v>
      </c>
      <c r="AG11" s="240">
        <v>129</v>
      </c>
      <c r="AH11" s="240">
        <v>76</v>
      </c>
      <c r="AJ11" s="246">
        <f t="shared" si="4"/>
        <v>1.0178571428571428</v>
      </c>
      <c r="AK11" s="246">
        <f t="shared" si="5"/>
        <v>1.0180555555555555</v>
      </c>
      <c r="AL11" s="246">
        <f t="shared" si="6"/>
        <v>1.0196078431372548</v>
      </c>
      <c r="AM11" s="246">
        <f t="shared" si="7"/>
        <v>1.0163934426229508</v>
      </c>
      <c r="AN11" s="246">
        <f t="shared" si="8"/>
        <v>1.0155038759689923</v>
      </c>
      <c r="AO11" s="246">
        <f t="shared" si="9"/>
        <v>1.013157894736842</v>
      </c>
    </row>
    <row r="12" spans="1:41">
      <c r="A12" s="104">
        <v>6</v>
      </c>
      <c r="B12" s="138">
        <f t="shared" si="10"/>
        <v>4.9340799999999998</v>
      </c>
      <c r="C12" s="105">
        <f>'degressie en km-tarief'!C12</f>
        <v>2.9024000000000001</v>
      </c>
      <c r="F12" s="139">
        <f t="shared" si="11"/>
        <v>2.9579999999999997</v>
      </c>
      <c r="G12" s="139">
        <f t="shared" si="12"/>
        <v>1.74</v>
      </c>
      <c r="H12" s="139">
        <f t="shared" si="13"/>
        <v>3.944</v>
      </c>
      <c r="I12" s="139">
        <f t="shared" si="14"/>
        <v>2.3199999999999998</v>
      </c>
      <c r="J12" s="40">
        <f t="shared" si="30"/>
        <v>9.86</v>
      </c>
      <c r="K12" s="40">
        <f t="shared" si="31"/>
        <v>5.8</v>
      </c>
      <c r="L12" s="40"/>
      <c r="M12" s="40"/>
      <c r="N12" s="40">
        <f t="shared" si="16"/>
        <v>5.92</v>
      </c>
      <c r="O12" s="40">
        <f t="shared" si="27"/>
        <v>3.48</v>
      </c>
      <c r="P12" s="40">
        <f t="shared" si="28"/>
        <v>7.88</v>
      </c>
      <c r="Q12" s="40">
        <f t="shared" si="29"/>
        <v>4.6399999999999997</v>
      </c>
      <c r="R12" s="244">
        <f t="shared" si="17"/>
        <v>1254</v>
      </c>
      <c r="S12" s="244">
        <f t="shared" si="18"/>
        <v>733</v>
      </c>
      <c r="T12" s="244">
        <f t="shared" si="19"/>
        <v>104</v>
      </c>
      <c r="U12" s="244">
        <f t="shared" si="20"/>
        <v>62</v>
      </c>
      <c r="V12" s="244">
        <f t="shared" si="21"/>
        <v>131</v>
      </c>
      <c r="W12" s="244">
        <f t="shared" si="22"/>
        <v>77</v>
      </c>
      <c r="X12" s="244">
        <f t="shared" si="23"/>
        <v>125.22</v>
      </c>
      <c r="Y12" s="244">
        <f t="shared" si="24"/>
        <v>74.819999999999993</v>
      </c>
      <c r="Z12" s="244">
        <f t="shared" si="25"/>
        <v>312</v>
      </c>
      <c r="AA12" s="244">
        <f t="shared" si="26"/>
        <v>186</v>
      </c>
      <c r="AB12" s="3"/>
      <c r="AC12" s="240">
        <v>1232</v>
      </c>
      <c r="AD12" s="240">
        <v>720</v>
      </c>
      <c r="AE12" s="240">
        <v>102</v>
      </c>
      <c r="AF12" s="240">
        <v>61</v>
      </c>
      <c r="AG12" s="240">
        <v>129</v>
      </c>
      <c r="AH12" s="240">
        <v>76</v>
      </c>
      <c r="AJ12" s="246">
        <f t="shared" si="4"/>
        <v>1.0178571428571428</v>
      </c>
      <c r="AK12" s="246">
        <f t="shared" si="5"/>
        <v>1.0180555555555555</v>
      </c>
      <c r="AL12" s="246">
        <f t="shared" si="6"/>
        <v>1.0196078431372548</v>
      </c>
      <c r="AM12" s="246">
        <f t="shared" si="7"/>
        <v>1.0163934426229508</v>
      </c>
      <c r="AN12" s="246">
        <f t="shared" si="8"/>
        <v>1.0155038759689923</v>
      </c>
      <c r="AO12" s="246">
        <f t="shared" si="9"/>
        <v>1.013157894736842</v>
      </c>
    </row>
    <row r="13" spans="1:41">
      <c r="A13" s="104">
        <v>7</v>
      </c>
      <c r="B13" s="138">
        <f t="shared" si="10"/>
        <v>4.9340799999999998</v>
      </c>
      <c r="C13" s="105">
        <f>'degressie en km-tarief'!C13</f>
        <v>2.9024000000000001</v>
      </c>
      <c r="F13" s="139">
        <f t="shared" si="11"/>
        <v>2.9579999999999997</v>
      </c>
      <c r="G13" s="139">
        <f t="shared" si="12"/>
        <v>1.74</v>
      </c>
      <c r="H13" s="139">
        <f t="shared" si="13"/>
        <v>3.944</v>
      </c>
      <c r="I13" s="139">
        <f t="shared" si="14"/>
        <v>2.3199999999999998</v>
      </c>
      <c r="J13" s="40">
        <f t="shared" si="30"/>
        <v>9.86</v>
      </c>
      <c r="K13" s="40">
        <f t="shared" si="31"/>
        <v>5.8</v>
      </c>
      <c r="L13" s="40"/>
      <c r="M13" s="40"/>
      <c r="N13" s="40">
        <f t="shared" si="16"/>
        <v>5.92</v>
      </c>
      <c r="O13" s="40">
        <f t="shared" si="27"/>
        <v>3.48</v>
      </c>
      <c r="P13" s="40">
        <f t="shared" si="28"/>
        <v>7.88</v>
      </c>
      <c r="Q13" s="40">
        <f t="shared" si="29"/>
        <v>4.6399999999999997</v>
      </c>
      <c r="R13" s="244">
        <f t="shared" si="17"/>
        <v>1254</v>
      </c>
      <c r="S13" s="244">
        <f t="shared" si="18"/>
        <v>733</v>
      </c>
      <c r="T13" s="244">
        <f t="shared" si="19"/>
        <v>104</v>
      </c>
      <c r="U13" s="244">
        <f t="shared" si="20"/>
        <v>62</v>
      </c>
      <c r="V13" s="244">
        <f t="shared" si="21"/>
        <v>131</v>
      </c>
      <c r="W13" s="244">
        <f t="shared" si="22"/>
        <v>77</v>
      </c>
      <c r="X13" s="244">
        <f t="shared" si="23"/>
        <v>125.22</v>
      </c>
      <c r="Y13" s="244">
        <f t="shared" si="24"/>
        <v>74.819999999999993</v>
      </c>
      <c r="Z13" s="244">
        <f t="shared" si="25"/>
        <v>312</v>
      </c>
      <c r="AA13" s="244">
        <f t="shared" si="26"/>
        <v>186</v>
      </c>
      <c r="AB13" s="3"/>
      <c r="AC13" s="240">
        <v>1232</v>
      </c>
      <c r="AD13" s="240">
        <v>720</v>
      </c>
      <c r="AE13" s="240">
        <v>102</v>
      </c>
      <c r="AF13" s="240">
        <v>61</v>
      </c>
      <c r="AG13" s="240">
        <v>129</v>
      </c>
      <c r="AH13" s="240">
        <v>76</v>
      </c>
      <c r="AJ13" s="246">
        <f t="shared" si="4"/>
        <v>1.0178571428571428</v>
      </c>
      <c r="AK13" s="246">
        <f t="shared" si="5"/>
        <v>1.0180555555555555</v>
      </c>
      <c r="AL13" s="246">
        <f t="shared" si="6"/>
        <v>1.0196078431372548</v>
      </c>
      <c r="AM13" s="246">
        <f t="shared" si="7"/>
        <v>1.0163934426229508</v>
      </c>
      <c r="AN13" s="246">
        <f t="shared" si="8"/>
        <v>1.0155038759689923</v>
      </c>
      <c r="AO13" s="246">
        <f t="shared" si="9"/>
        <v>1.013157894736842</v>
      </c>
    </row>
    <row r="14" spans="1:41">
      <c r="A14" s="104">
        <v>8</v>
      </c>
      <c r="B14" s="138">
        <f t="shared" si="10"/>
        <v>4.9340799999999998</v>
      </c>
      <c r="C14" s="105">
        <f>'degressie en km-tarief'!C14</f>
        <v>2.9024000000000001</v>
      </c>
      <c r="F14" s="139">
        <f t="shared" si="11"/>
        <v>2.9579999999999997</v>
      </c>
      <c r="G14" s="139">
        <f t="shared" si="12"/>
        <v>1.74</v>
      </c>
      <c r="H14" s="139">
        <f t="shared" si="13"/>
        <v>3.944</v>
      </c>
      <c r="I14" s="139">
        <f t="shared" si="14"/>
        <v>2.3199999999999998</v>
      </c>
      <c r="J14" s="40">
        <f t="shared" si="30"/>
        <v>9.86</v>
      </c>
      <c r="K14" s="40">
        <f t="shared" si="31"/>
        <v>5.8</v>
      </c>
      <c r="L14" s="40"/>
      <c r="M14" s="40"/>
      <c r="N14" s="40">
        <f t="shared" si="16"/>
        <v>5.92</v>
      </c>
      <c r="O14" s="40">
        <f t="shared" si="27"/>
        <v>3.48</v>
      </c>
      <c r="P14" s="40">
        <f t="shared" si="28"/>
        <v>7.88</v>
      </c>
      <c r="Q14" s="40">
        <f t="shared" si="29"/>
        <v>4.6399999999999997</v>
      </c>
      <c r="R14" s="244">
        <f t="shared" si="17"/>
        <v>1254</v>
      </c>
      <c r="S14" s="244">
        <f t="shared" si="18"/>
        <v>733</v>
      </c>
      <c r="T14" s="244">
        <f t="shared" si="19"/>
        <v>104</v>
      </c>
      <c r="U14" s="244">
        <f t="shared" si="20"/>
        <v>62</v>
      </c>
      <c r="V14" s="244">
        <f t="shared" si="21"/>
        <v>131</v>
      </c>
      <c r="W14" s="244">
        <f t="shared" si="22"/>
        <v>77</v>
      </c>
      <c r="X14" s="244">
        <f t="shared" si="23"/>
        <v>125.22</v>
      </c>
      <c r="Y14" s="244">
        <f t="shared" si="24"/>
        <v>74.819999999999993</v>
      </c>
      <c r="Z14" s="244">
        <f t="shared" si="25"/>
        <v>312</v>
      </c>
      <c r="AA14" s="244">
        <f t="shared" si="26"/>
        <v>186</v>
      </c>
      <c r="AB14" s="3"/>
      <c r="AC14" s="240">
        <v>1232</v>
      </c>
      <c r="AD14" s="240">
        <v>720</v>
      </c>
      <c r="AE14" s="240">
        <v>102</v>
      </c>
      <c r="AF14" s="240">
        <v>61</v>
      </c>
      <c r="AG14" s="240">
        <v>129</v>
      </c>
      <c r="AH14" s="240">
        <v>76</v>
      </c>
      <c r="AJ14" s="246">
        <f t="shared" si="4"/>
        <v>1.0178571428571428</v>
      </c>
      <c r="AK14" s="246">
        <f t="shared" si="5"/>
        <v>1.0180555555555555</v>
      </c>
      <c r="AL14" s="246">
        <f t="shared" si="6"/>
        <v>1.0196078431372548</v>
      </c>
      <c r="AM14" s="246">
        <f t="shared" si="7"/>
        <v>1.0163934426229508</v>
      </c>
      <c r="AN14" s="246">
        <f t="shared" si="8"/>
        <v>1.0155038759689923</v>
      </c>
      <c r="AO14" s="246">
        <f t="shared" si="9"/>
        <v>1.013157894736842</v>
      </c>
    </row>
    <row r="15" spans="1:41">
      <c r="A15" s="104">
        <v>9</v>
      </c>
      <c r="B15" s="138">
        <f t="shared" ref="B15:B70" si="32">C15*1.7</f>
        <v>5.2683</v>
      </c>
      <c r="C15" s="105">
        <f>'degressie en km-tarief'!C15</f>
        <v>3.0990000000000002</v>
      </c>
      <c r="F15" s="139">
        <f t="shared" si="11"/>
        <v>3.1619999999999995</v>
      </c>
      <c r="G15" s="139">
        <f t="shared" si="12"/>
        <v>1.8599999999999999</v>
      </c>
      <c r="H15" s="139">
        <f t="shared" si="13"/>
        <v>4.2160000000000002</v>
      </c>
      <c r="I15" s="139">
        <f t="shared" si="14"/>
        <v>2.4800000000000004</v>
      </c>
      <c r="J15" s="40">
        <f t="shared" si="30"/>
        <v>10.54</v>
      </c>
      <c r="K15" s="40">
        <f t="shared" si="31"/>
        <v>6.2</v>
      </c>
      <c r="L15" s="40"/>
      <c r="M15" s="40"/>
      <c r="N15" s="40">
        <f t="shared" si="16"/>
        <v>6.32</v>
      </c>
      <c r="O15" s="40">
        <f t="shared" si="27"/>
        <v>3.72</v>
      </c>
      <c r="P15" s="40">
        <f t="shared" si="28"/>
        <v>8.44</v>
      </c>
      <c r="Q15" s="40">
        <f t="shared" si="29"/>
        <v>4.96</v>
      </c>
      <c r="R15" s="244">
        <f t="shared" si="17"/>
        <v>1368</v>
      </c>
      <c r="S15" s="244">
        <f t="shared" si="18"/>
        <v>803</v>
      </c>
      <c r="T15" s="244">
        <f t="shared" si="19"/>
        <v>115</v>
      </c>
      <c r="U15" s="244">
        <f t="shared" si="20"/>
        <v>67</v>
      </c>
      <c r="V15" s="244">
        <f t="shared" si="21"/>
        <v>143</v>
      </c>
      <c r="W15" s="244">
        <f t="shared" si="22"/>
        <v>82</v>
      </c>
      <c r="X15" s="244">
        <f t="shared" si="23"/>
        <v>138.41999999999999</v>
      </c>
      <c r="Y15" s="244">
        <f t="shared" si="24"/>
        <v>80.819999999999993</v>
      </c>
      <c r="Z15" s="244">
        <f t="shared" si="25"/>
        <v>345</v>
      </c>
      <c r="AA15" s="244">
        <f t="shared" si="26"/>
        <v>201</v>
      </c>
      <c r="AB15" s="3"/>
      <c r="AC15" s="240">
        <v>1344</v>
      </c>
      <c r="AD15" s="240">
        <v>789</v>
      </c>
      <c r="AE15" s="240">
        <v>113</v>
      </c>
      <c r="AF15" s="240">
        <v>66</v>
      </c>
      <c r="AG15" s="240">
        <v>140</v>
      </c>
      <c r="AH15" s="240">
        <v>81</v>
      </c>
      <c r="AJ15" s="246">
        <f t="shared" si="4"/>
        <v>1.0178571428571428</v>
      </c>
      <c r="AK15" s="246">
        <f t="shared" si="5"/>
        <v>1.017743979721166</v>
      </c>
      <c r="AL15" s="246">
        <f t="shared" si="6"/>
        <v>1.0176991150442478</v>
      </c>
      <c r="AM15" s="246">
        <f t="shared" si="7"/>
        <v>1.0151515151515151</v>
      </c>
      <c r="AN15" s="246">
        <f t="shared" si="8"/>
        <v>1.0214285714285714</v>
      </c>
      <c r="AO15" s="246">
        <f t="shared" si="9"/>
        <v>1.0123456790123457</v>
      </c>
    </row>
    <row r="16" spans="1:41">
      <c r="A16" s="104">
        <v>10</v>
      </c>
      <c r="B16" s="138">
        <f t="shared" si="32"/>
        <v>5.6025200000000002</v>
      </c>
      <c r="C16" s="105">
        <f>'degressie en km-tarief'!C16</f>
        <v>3.2956000000000003</v>
      </c>
      <c r="F16" s="139">
        <f t="shared" si="11"/>
        <v>3.36</v>
      </c>
      <c r="G16" s="139">
        <f t="shared" si="12"/>
        <v>1.9799999999999998</v>
      </c>
      <c r="H16" s="139">
        <f t="shared" si="13"/>
        <v>4.4799999999999995</v>
      </c>
      <c r="I16" s="139">
        <f t="shared" si="14"/>
        <v>2.64</v>
      </c>
      <c r="J16" s="40">
        <f t="shared" si="30"/>
        <v>11.2</v>
      </c>
      <c r="K16" s="40">
        <f t="shared" si="31"/>
        <v>6.6</v>
      </c>
      <c r="L16" s="40"/>
      <c r="M16" s="40"/>
      <c r="N16" s="40">
        <f t="shared" si="16"/>
        <v>6.72</v>
      </c>
      <c r="O16" s="40">
        <f t="shared" si="27"/>
        <v>3.96</v>
      </c>
      <c r="P16" s="40">
        <f t="shared" si="28"/>
        <v>8.9600000000000009</v>
      </c>
      <c r="Q16" s="40">
        <f t="shared" si="29"/>
        <v>5.28</v>
      </c>
      <c r="R16" s="244">
        <f t="shared" si="17"/>
        <v>1466</v>
      </c>
      <c r="S16" s="244">
        <f t="shared" si="18"/>
        <v>859</v>
      </c>
      <c r="T16" s="244">
        <f t="shared" si="19"/>
        <v>123</v>
      </c>
      <c r="U16" s="244">
        <f t="shared" si="20"/>
        <v>72</v>
      </c>
      <c r="V16" s="244">
        <f t="shared" si="21"/>
        <v>152</v>
      </c>
      <c r="W16" s="244">
        <f t="shared" si="22"/>
        <v>90</v>
      </c>
      <c r="X16" s="244">
        <f t="shared" si="23"/>
        <v>148.01999999999998</v>
      </c>
      <c r="Y16" s="244">
        <f t="shared" si="24"/>
        <v>86.82</v>
      </c>
      <c r="Z16" s="244">
        <f t="shared" si="25"/>
        <v>369</v>
      </c>
      <c r="AA16" s="244">
        <f t="shared" si="26"/>
        <v>216</v>
      </c>
      <c r="AB16" s="3"/>
      <c r="AC16" s="240">
        <v>1440</v>
      </c>
      <c r="AD16" s="240">
        <v>844</v>
      </c>
      <c r="AE16" s="240">
        <v>121</v>
      </c>
      <c r="AF16" s="240">
        <v>71</v>
      </c>
      <c r="AG16" s="240">
        <v>149</v>
      </c>
      <c r="AH16" s="240">
        <v>88</v>
      </c>
      <c r="AJ16" s="246">
        <f t="shared" si="4"/>
        <v>1.0180555555555555</v>
      </c>
      <c r="AK16" s="246">
        <f t="shared" si="5"/>
        <v>1.0177725118483412</v>
      </c>
      <c r="AL16" s="246">
        <f t="shared" si="6"/>
        <v>1.0165289256198347</v>
      </c>
      <c r="AM16" s="246">
        <f t="shared" si="7"/>
        <v>1.0140845070422535</v>
      </c>
      <c r="AN16" s="246">
        <f t="shared" si="8"/>
        <v>1.0201342281879195</v>
      </c>
      <c r="AO16" s="246">
        <f t="shared" si="9"/>
        <v>1.0227272727272727</v>
      </c>
    </row>
    <row r="17" spans="1:41">
      <c r="A17" s="104">
        <v>11</v>
      </c>
      <c r="B17" s="138">
        <f t="shared" si="32"/>
        <v>5.9367400000000004</v>
      </c>
      <c r="C17" s="105">
        <f>'degressie en km-tarief'!C17</f>
        <v>3.4922000000000004</v>
      </c>
      <c r="F17" s="139">
        <f t="shared" si="11"/>
        <v>3.5640000000000001</v>
      </c>
      <c r="G17" s="139">
        <f t="shared" si="12"/>
        <v>2.0939999999999999</v>
      </c>
      <c r="H17" s="139">
        <f t="shared" si="13"/>
        <v>4.7520000000000007</v>
      </c>
      <c r="I17" s="139">
        <f t="shared" si="14"/>
        <v>2.7920000000000003</v>
      </c>
      <c r="J17" s="40">
        <f t="shared" si="30"/>
        <v>11.88</v>
      </c>
      <c r="K17" s="40">
        <f t="shared" si="31"/>
        <v>6.98</v>
      </c>
      <c r="L17" s="40"/>
      <c r="M17" s="40"/>
      <c r="N17" s="40">
        <f t="shared" si="16"/>
        <v>7.12</v>
      </c>
      <c r="O17" s="40">
        <f t="shared" si="27"/>
        <v>4.18</v>
      </c>
      <c r="P17" s="40">
        <f t="shared" si="28"/>
        <v>9.5</v>
      </c>
      <c r="Q17" s="40">
        <f t="shared" si="29"/>
        <v>5.58</v>
      </c>
      <c r="R17" s="244">
        <f t="shared" si="17"/>
        <v>1580</v>
      </c>
      <c r="S17" s="244">
        <f t="shared" si="18"/>
        <v>930</v>
      </c>
      <c r="T17" s="244">
        <f t="shared" si="19"/>
        <v>131</v>
      </c>
      <c r="U17" s="244">
        <f t="shared" si="20"/>
        <v>77</v>
      </c>
      <c r="V17" s="244">
        <f t="shared" si="21"/>
        <v>164</v>
      </c>
      <c r="W17" s="244">
        <f t="shared" si="22"/>
        <v>96</v>
      </c>
      <c r="X17" s="244">
        <f t="shared" si="23"/>
        <v>157.62</v>
      </c>
      <c r="Y17" s="244">
        <f t="shared" si="24"/>
        <v>92.82</v>
      </c>
      <c r="Z17" s="244">
        <f t="shared" si="25"/>
        <v>393</v>
      </c>
      <c r="AA17" s="244">
        <f t="shared" si="26"/>
        <v>231</v>
      </c>
      <c r="AB17" s="3"/>
      <c r="AC17" s="240">
        <v>1552</v>
      </c>
      <c r="AD17" s="240">
        <v>914</v>
      </c>
      <c r="AE17" s="240">
        <v>129</v>
      </c>
      <c r="AF17" s="240">
        <v>76</v>
      </c>
      <c r="AG17" s="240">
        <v>161</v>
      </c>
      <c r="AH17" s="240">
        <v>94</v>
      </c>
      <c r="AJ17" s="246">
        <f t="shared" si="4"/>
        <v>1.018041237113402</v>
      </c>
      <c r="AK17" s="246">
        <f t="shared" si="5"/>
        <v>1.0175054704595186</v>
      </c>
      <c r="AL17" s="246">
        <f t="shared" si="6"/>
        <v>1.0155038759689923</v>
      </c>
      <c r="AM17" s="246">
        <f t="shared" si="7"/>
        <v>1.013157894736842</v>
      </c>
      <c r="AN17" s="246">
        <f t="shared" si="8"/>
        <v>1.0186335403726707</v>
      </c>
      <c r="AO17" s="246">
        <f t="shared" si="9"/>
        <v>1.0212765957446808</v>
      </c>
    </row>
    <row r="18" spans="1:41">
      <c r="A18" s="104">
        <v>12</v>
      </c>
      <c r="B18" s="138">
        <f t="shared" si="32"/>
        <v>6.2709600000000005</v>
      </c>
      <c r="C18" s="105">
        <f>'degressie en km-tarief'!C18</f>
        <v>3.6888000000000005</v>
      </c>
      <c r="F18" s="139">
        <f t="shared" si="11"/>
        <v>3.7619999999999996</v>
      </c>
      <c r="G18" s="139">
        <f t="shared" si="12"/>
        <v>2.214</v>
      </c>
      <c r="H18" s="139">
        <f t="shared" si="13"/>
        <v>5.016</v>
      </c>
      <c r="I18" s="139">
        <f t="shared" si="14"/>
        <v>2.952</v>
      </c>
      <c r="J18" s="40">
        <f t="shared" si="30"/>
        <v>12.54</v>
      </c>
      <c r="K18" s="40">
        <f t="shared" si="31"/>
        <v>7.38</v>
      </c>
      <c r="L18" s="40"/>
      <c r="M18" s="40"/>
      <c r="N18" s="40">
        <f t="shared" si="16"/>
        <v>7.52</v>
      </c>
      <c r="O18" s="40">
        <f t="shared" si="27"/>
        <v>4.42</v>
      </c>
      <c r="P18" s="40">
        <f t="shared" si="28"/>
        <v>10.039999999999999</v>
      </c>
      <c r="Q18" s="40">
        <f t="shared" si="29"/>
        <v>5.9</v>
      </c>
      <c r="R18" s="244">
        <f t="shared" si="17"/>
        <v>1651</v>
      </c>
      <c r="S18" s="244">
        <f t="shared" si="18"/>
        <v>973</v>
      </c>
      <c r="T18" s="244">
        <f t="shared" si="19"/>
        <v>138</v>
      </c>
      <c r="U18" s="244">
        <f t="shared" si="20"/>
        <v>80</v>
      </c>
      <c r="V18" s="244">
        <f t="shared" si="21"/>
        <v>170</v>
      </c>
      <c r="W18" s="244">
        <f t="shared" si="22"/>
        <v>100</v>
      </c>
      <c r="X18" s="244">
        <f t="shared" si="23"/>
        <v>166.01999999999998</v>
      </c>
      <c r="Y18" s="244">
        <f t="shared" si="24"/>
        <v>96.42</v>
      </c>
      <c r="Z18" s="244">
        <f t="shared" si="25"/>
        <v>414</v>
      </c>
      <c r="AA18" s="244">
        <f t="shared" si="26"/>
        <v>240</v>
      </c>
      <c r="AB18" s="3"/>
      <c r="AC18" s="240">
        <v>1622</v>
      </c>
      <c r="AD18" s="240">
        <v>956</v>
      </c>
      <c r="AE18" s="240">
        <v>136</v>
      </c>
      <c r="AF18" s="240">
        <v>79</v>
      </c>
      <c r="AG18" s="240">
        <v>167</v>
      </c>
      <c r="AH18" s="240">
        <v>98</v>
      </c>
      <c r="AJ18" s="246">
        <f t="shared" si="4"/>
        <v>1.0178791615289766</v>
      </c>
      <c r="AK18" s="246">
        <f t="shared" si="5"/>
        <v>1.0177824267782427</v>
      </c>
      <c r="AL18" s="246">
        <f t="shared" si="6"/>
        <v>1.0147058823529411</v>
      </c>
      <c r="AM18" s="246">
        <f t="shared" si="7"/>
        <v>1.0126582278481013</v>
      </c>
      <c r="AN18" s="246">
        <f t="shared" si="8"/>
        <v>1.0179640718562875</v>
      </c>
      <c r="AO18" s="246">
        <f t="shared" si="9"/>
        <v>1.0204081632653061</v>
      </c>
    </row>
    <row r="19" spans="1:41">
      <c r="A19" s="104">
        <v>13</v>
      </c>
      <c r="B19" s="138">
        <f t="shared" si="32"/>
        <v>6.6051800000000007</v>
      </c>
      <c r="C19" s="105">
        <f>'degressie en km-tarief'!C19</f>
        <v>3.8854000000000006</v>
      </c>
      <c r="F19" s="139">
        <f t="shared" si="11"/>
        <v>3.9660000000000002</v>
      </c>
      <c r="G19" s="139">
        <f t="shared" si="12"/>
        <v>2.3340000000000001</v>
      </c>
      <c r="H19" s="139">
        <f t="shared" si="13"/>
        <v>5.2880000000000003</v>
      </c>
      <c r="I19" s="139">
        <f t="shared" si="14"/>
        <v>3.1120000000000001</v>
      </c>
      <c r="J19" s="40">
        <f t="shared" si="30"/>
        <v>13.22</v>
      </c>
      <c r="K19" s="40">
        <f t="shared" si="31"/>
        <v>7.78</v>
      </c>
      <c r="L19" s="40"/>
      <c r="M19" s="40"/>
      <c r="N19" s="40">
        <f t="shared" si="16"/>
        <v>7.94</v>
      </c>
      <c r="O19" s="40">
        <f t="shared" si="27"/>
        <v>4.66</v>
      </c>
      <c r="P19" s="40">
        <f t="shared" si="28"/>
        <v>10.58</v>
      </c>
      <c r="Q19" s="40">
        <f t="shared" si="29"/>
        <v>6.22</v>
      </c>
      <c r="R19" s="244">
        <f t="shared" si="17"/>
        <v>1763</v>
      </c>
      <c r="S19" s="244">
        <f t="shared" si="18"/>
        <v>1043</v>
      </c>
      <c r="T19" s="244">
        <f t="shared" si="19"/>
        <v>147</v>
      </c>
      <c r="U19" s="244">
        <f t="shared" si="20"/>
        <v>87</v>
      </c>
      <c r="V19" s="244">
        <f t="shared" si="21"/>
        <v>184</v>
      </c>
      <c r="W19" s="244">
        <f t="shared" si="22"/>
        <v>108</v>
      </c>
      <c r="X19" s="244">
        <f t="shared" si="23"/>
        <v>176.82</v>
      </c>
      <c r="Y19" s="244">
        <f t="shared" si="24"/>
        <v>104.82</v>
      </c>
      <c r="Z19" s="244">
        <f t="shared" si="25"/>
        <v>441</v>
      </c>
      <c r="AA19" s="244">
        <f t="shared" si="26"/>
        <v>261</v>
      </c>
      <c r="AB19" s="3"/>
      <c r="AC19" s="240">
        <v>1732</v>
      </c>
      <c r="AD19" s="240">
        <v>1025</v>
      </c>
      <c r="AE19" s="240">
        <v>144</v>
      </c>
      <c r="AF19" s="240">
        <v>85</v>
      </c>
      <c r="AG19" s="240">
        <v>181</v>
      </c>
      <c r="AH19" s="240">
        <v>106</v>
      </c>
      <c r="AJ19" s="246">
        <f t="shared" si="4"/>
        <v>1.0178983833718245</v>
      </c>
      <c r="AK19" s="246">
        <f t="shared" si="5"/>
        <v>1.0175609756097561</v>
      </c>
      <c r="AL19" s="246">
        <f t="shared" si="6"/>
        <v>1.0208333333333333</v>
      </c>
      <c r="AM19" s="246">
        <f t="shared" si="7"/>
        <v>1.0235294117647058</v>
      </c>
      <c r="AN19" s="246">
        <f t="shared" si="8"/>
        <v>1.0165745856353592</v>
      </c>
      <c r="AO19" s="246">
        <f t="shared" si="9"/>
        <v>1.0188679245283019</v>
      </c>
    </row>
    <row r="20" spans="1:41">
      <c r="A20" s="104">
        <v>14</v>
      </c>
      <c r="B20" s="138">
        <f t="shared" si="32"/>
        <v>6.9394000000000009</v>
      </c>
      <c r="C20" s="105">
        <f>'degressie en km-tarief'!C20</f>
        <v>4.0820000000000007</v>
      </c>
      <c r="F20" s="139">
        <f t="shared" si="11"/>
        <v>4.1639999999999997</v>
      </c>
      <c r="G20" s="139">
        <f t="shared" si="12"/>
        <v>2.448</v>
      </c>
      <c r="H20" s="139">
        <f t="shared" si="13"/>
        <v>5.5520000000000005</v>
      </c>
      <c r="I20" s="139">
        <f t="shared" si="14"/>
        <v>3.2640000000000002</v>
      </c>
      <c r="J20" s="40">
        <f t="shared" si="30"/>
        <v>13.88</v>
      </c>
      <c r="K20" s="40">
        <f t="shared" si="31"/>
        <v>8.16</v>
      </c>
      <c r="L20" s="40"/>
      <c r="M20" s="40"/>
      <c r="N20" s="40">
        <f t="shared" si="16"/>
        <v>8.32</v>
      </c>
      <c r="O20" s="40">
        <f t="shared" si="27"/>
        <v>4.9000000000000004</v>
      </c>
      <c r="P20" s="40">
        <f t="shared" si="28"/>
        <v>11.1</v>
      </c>
      <c r="Q20" s="40">
        <f t="shared" si="29"/>
        <v>6.52</v>
      </c>
      <c r="R20" s="244">
        <f t="shared" si="17"/>
        <v>1862</v>
      </c>
      <c r="S20" s="244">
        <f t="shared" si="18"/>
        <v>1100</v>
      </c>
      <c r="T20" s="244">
        <f t="shared" si="19"/>
        <v>155</v>
      </c>
      <c r="U20" s="244">
        <f t="shared" si="20"/>
        <v>91</v>
      </c>
      <c r="V20" s="244">
        <f t="shared" si="21"/>
        <v>195</v>
      </c>
      <c r="W20" s="244">
        <f t="shared" si="22"/>
        <v>115</v>
      </c>
      <c r="X20" s="244">
        <f t="shared" si="23"/>
        <v>186.42</v>
      </c>
      <c r="Y20" s="244">
        <f t="shared" si="24"/>
        <v>109.61999999999999</v>
      </c>
      <c r="Z20" s="244">
        <f t="shared" si="25"/>
        <v>465</v>
      </c>
      <c r="AA20" s="244">
        <f t="shared" si="26"/>
        <v>273</v>
      </c>
      <c r="AB20" s="3"/>
      <c r="AC20" s="240">
        <v>1829</v>
      </c>
      <c r="AD20" s="240">
        <v>1081</v>
      </c>
      <c r="AE20" s="240">
        <v>152</v>
      </c>
      <c r="AF20" s="240">
        <v>89</v>
      </c>
      <c r="AG20" s="240">
        <v>192</v>
      </c>
      <c r="AH20" s="240">
        <v>113</v>
      </c>
      <c r="AJ20" s="246">
        <f t="shared" si="4"/>
        <v>1.018042646254784</v>
      </c>
      <c r="AK20" s="246">
        <f t="shared" si="5"/>
        <v>1.0175763182238668</v>
      </c>
      <c r="AL20" s="246">
        <f t="shared" si="6"/>
        <v>1.0197368421052631</v>
      </c>
      <c r="AM20" s="246">
        <f t="shared" si="7"/>
        <v>1.0224719101123596</v>
      </c>
      <c r="AN20" s="246">
        <f t="shared" si="8"/>
        <v>1.015625</v>
      </c>
      <c r="AO20" s="246">
        <f t="shared" si="9"/>
        <v>1.0176991150442478</v>
      </c>
    </row>
    <row r="21" spans="1:41">
      <c r="A21" s="104">
        <v>15</v>
      </c>
      <c r="B21" s="138">
        <f t="shared" si="32"/>
        <v>7.2736200000000011</v>
      </c>
      <c r="C21" s="105">
        <f>'degressie en km-tarief'!C21</f>
        <v>4.2786000000000008</v>
      </c>
      <c r="F21" s="139">
        <f t="shared" si="11"/>
        <v>4.3619999999999992</v>
      </c>
      <c r="G21" s="139">
        <f t="shared" si="12"/>
        <v>2.5680000000000001</v>
      </c>
      <c r="H21" s="139">
        <f t="shared" si="13"/>
        <v>5.8159999999999998</v>
      </c>
      <c r="I21" s="139">
        <f t="shared" si="14"/>
        <v>3.4240000000000004</v>
      </c>
      <c r="J21" s="40">
        <f t="shared" si="30"/>
        <v>14.54</v>
      </c>
      <c r="K21" s="40">
        <f t="shared" si="31"/>
        <v>8.56</v>
      </c>
      <c r="L21" s="40"/>
      <c r="M21" s="40"/>
      <c r="N21" s="40">
        <f t="shared" si="16"/>
        <v>8.7200000000000006</v>
      </c>
      <c r="O21" s="40">
        <f t="shared" si="27"/>
        <v>5.14</v>
      </c>
      <c r="P21" s="40">
        <f t="shared" si="28"/>
        <v>11.64</v>
      </c>
      <c r="Q21" s="40">
        <f t="shared" si="29"/>
        <v>6.84</v>
      </c>
      <c r="R21" s="244">
        <f t="shared" si="17"/>
        <v>1975</v>
      </c>
      <c r="S21" s="244">
        <f t="shared" si="18"/>
        <v>1156</v>
      </c>
      <c r="T21" s="244">
        <f t="shared" si="19"/>
        <v>164</v>
      </c>
      <c r="U21" s="244">
        <f t="shared" si="20"/>
        <v>96</v>
      </c>
      <c r="V21" s="244">
        <f t="shared" si="21"/>
        <v>207</v>
      </c>
      <c r="W21" s="244">
        <f t="shared" si="22"/>
        <v>122</v>
      </c>
      <c r="X21" s="244">
        <f t="shared" si="23"/>
        <v>197.22</v>
      </c>
      <c r="Y21" s="244">
        <f t="shared" si="24"/>
        <v>115.61999999999999</v>
      </c>
      <c r="Z21" s="244">
        <f t="shared" si="25"/>
        <v>492</v>
      </c>
      <c r="AA21" s="244">
        <f t="shared" si="26"/>
        <v>288</v>
      </c>
      <c r="AB21" s="3"/>
      <c r="AC21" s="240">
        <v>1940</v>
      </c>
      <c r="AD21" s="240">
        <v>1136</v>
      </c>
      <c r="AE21" s="240">
        <v>161</v>
      </c>
      <c r="AF21" s="240">
        <v>94</v>
      </c>
      <c r="AG21" s="240">
        <v>203</v>
      </c>
      <c r="AH21" s="240">
        <v>120</v>
      </c>
      <c r="AJ21" s="246">
        <f t="shared" si="4"/>
        <v>1.018041237113402</v>
      </c>
      <c r="AK21" s="246">
        <f t="shared" si="5"/>
        <v>1.017605633802817</v>
      </c>
      <c r="AL21" s="246">
        <f t="shared" si="6"/>
        <v>1.0186335403726707</v>
      </c>
      <c r="AM21" s="246">
        <f t="shared" si="7"/>
        <v>1.0212765957446808</v>
      </c>
      <c r="AN21" s="246">
        <f t="shared" si="8"/>
        <v>1.0197044334975369</v>
      </c>
      <c r="AO21" s="246">
        <f t="shared" si="9"/>
        <v>1.0166666666666666</v>
      </c>
    </row>
    <row r="22" spans="1:41">
      <c r="A22" s="104">
        <v>16</v>
      </c>
      <c r="B22" s="138">
        <f t="shared" si="32"/>
        <v>7.6078400000000013</v>
      </c>
      <c r="C22" s="105">
        <f>'degressie en km-tarief'!C22</f>
        <v>4.475200000000001</v>
      </c>
      <c r="F22" s="139">
        <f t="shared" si="11"/>
        <v>4.5659999999999998</v>
      </c>
      <c r="G22" s="139">
        <f t="shared" si="12"/>
        <v>2.6880000000000002</v>
      </c>
      <c r="H22" s="139">
        <f t="shared" si="13"/>
        <v>6.088000000000001</v>
      </c>
      <c r="I22" s="139">
        <f t="shared" si="14"/>
        <v>3.5840000000000005</v>
      </c>
      <c r="J22" s="40">
        <f t="shared" si="30"/>
        <v>15.22</v>
      </c>
      <c r="K22" s="40">
        <f t="shared" si="31"/>
        <v>8.9600000000000009</v>
      </c>
      <c r="L22" s="40"/>
      <c r="M22" s="40"/>
      <c r="N22" s="40">
        <f t="shared" si="16"/>
        <v>9.14</v>
      </c>
      <c r="O22" s="40">
        <f t="shared" si="27"/>
        <v>5.38</v>
      </c>
      <c r="P22" s="40">
        <f t="shared" si="28"/>
        <v>12.18</v>
      </c>
      <c r="Q22" s="40">
        <f t="shared" si="29"/>
        <v>7.16</v>
      </c>
      <c r="R22" s="244">
        <f t="shared" si="17"/>
        <v>2087</v>
      </c>
      <c r="S22" s="244">
        <f t="shared" si="18"/>
        <v>1228</v>
      </c>
      <c r="T22" s="244">
        <f t="shared" si="19"/>
        <v>173</v>
      </c>
      <c r="U22" s="244">
        <f t="shared" si="20"/>
        <v>101</v>
      </c>
      <c r="V22" s="244">
        <f t="shared" si="21"/>
        <v>218</v>
      </c>
      <c r="W22" s="244">
        <f t="shared" si="22"/>
        <v>128</v>
      </c>
      <c r="X22" s="244">
        <f t="shared" si="23"/>
        <v>208.01999999999998</v>
      </c>
      <c r="Y22" s="244">
        <f t="shared" si="24"/>
        <v>121.61999999999999</v>
      </c>
      <c r="Z22" s="244">
        <f t="shared" si="25"/>
        <v>519</v>
      </c>
      <c r="AA22" s="244">
        <f t="shared" si="26"/>
        <v>303</v>
      </c>
      <c r="AB22" s="3"/>
      <c r="AC22" s="240">
        <v>2050</v>
      </c>
      <c r="AD22" s="240">
        <v>1206</v>
      </c>
      <c r="AE22" s="240">
        <v>170</v>
      </c>
      <c r="AF22" s="240">
        <v>99</v>
      </c>
      <c r="AG22" s="240">
        <v>214</v>
      </c>
      <c r="AH22" s="240">
        <v>126</v>
      </c>
      <c r="AJ22" s="246">
        <f t="shared" si="4"/>
        <v>1.0180487804878049</v>
      </c>
      <c r="AK22" s="246">
        <f t="shared" si="5"/>
        <v>1.0182421227197347</v>
      </c>
      <c r="AL22" s="246">
        <f t="shared" si="6"/>
        <v>1.0176470588235293</v>
      </c>
      <c r="AM22" s="246">
        <f t="shared" si="7"/>
        <v>1.0202020202020201</v>
      </c>
      <c r="AN22" s="246">
        <f t="shared" si="8"/>
        <v>1.0186915887850467</v>
      </c>
      <c r="AO22" s="246">
        <f t="shared" si="9"/>
        <v>1.0158730158730158</v>
      </c>
    </row>
    <row r="23" spans="1:41">
      <c r="A23" s="104">
        <v>17</v>
      </c>
      <c r="B23" s="138">
        <f t="shared" si="32"/>
        <v>7.9420600000000015</v>
      </c>
      <c r="C23" s="105">
        <f>'degressie en km-tarief'!C23</f>
        <v>4.6718000000000011</v>
      </c>
      <c r="F23" s="139">
        <f t="shared" si="11"/>
        <v>4.7640000000000002</v>
      </c>
      <c r="G23" s="139">
        <f t="shared" si="12"/>
        <v>2.802</v>
      </c>
      <c r="H23" s="139">
        <f t="shared" si="13"/>
        <v>6.3520000000000003</v>
      </c>
      <c r="I23" s="139">
        <f t="shared" si="14"/>
        <v>3.7360000000000002</v>
      </c>
      <c r="J23" s="40">
        <f t="shared" si="30"/>
        <v>15.88</v>
      </c>
      <c r="K23" s="40">
        <f t="shared" si="31"/>
        <v>9.34</v>
      </c>
      <c r="L23" s="40"/>
      <c r="M23" s="40"/>
      <c r="N23" s="40">
        <f t="shared" si="16"/>
        <v>9.52</v>
      </c>
      <c r="O23" s="40">
        <f t="shared" si="27"/>
        <v>5.6</v>
      </c>
      <c r="P23" s="40">
        <f t="shared" si="28"/>
        <v>12.7</v>
      </c>
      <c r="Q23" s="40">
        <f t="shared" si="29"/>
        <v>7.48</v>
      </c>
      <c r="R23" s="244">
        <f t="shared" si="17"/>
        <v>2187</v>
      </c>
      <c r="S23" s="244">
        <f t="shared" si="18"/>
        <v>1284</v>
      </c>
      <c r="T23" s="244">
        <f t="shared" si="19"/>
        <v>183</v>
      </c>
      <c r="U23" s="244">
        <f t="shared" si="20"/>
        <v>107</v>
      </c>
      <c r="V23" s="244">
        <f t="shared" si="21"/>
        <v>227</v>
      </c>
      <c r="W23" s="244">
        <f t="shared" si="22"/>
        <v>135</v>
      </c>
      <c r="X23" s="244">
        <f t="shared" si="23"/>
        <v>220.01999999999998</v>
      </c>
      <c r="Y23" s="244">
        <f t="shared" si="24"/>
        <v>128.82</v>
      </c>
      <c r="Z23" s="244">
        <f t="shared" si="25"/>
        <v>549</v>
      </c>
      <c r="AA23" s="244">
        <f t="shared" si="26"/>
        <v>321</v>
      </c>
      <c r="AB23" s="3"/>
      <c r="AC23" s="240">
        <v>2148</v>
      </c>
      <c r="AD23" s="240">
        <v>1261</v>
      </c>
      <c r="AE23" s="240">
        <v>180</v>
      </c>
      <c r="AF23" s="240">
        <v>105</v>
      </c>
      <c r="AG23" s="240">
        <v>223</v>
      </c>
      <c r="AH23" s="240">
        <v>133</v>
      </c>
      <c r="AJ23" s="246">
        <f t="shared" si="4"/>
        <v>1.0181564245810055</v>
      </c>
      <c r="AK23" s="246">
        <f t="shared" si="5"/>
        <v>1.0182394924662965</v>
      </c>
      <c r="AL23" s="246">
        <f t="shared" si="6"/>
        <v>1.0166666666666666</v>
      </c>
      <c r="AM23" s="246">
        <f t="shared" si="7"/>
        <v>1.019047619047619</v>
      </c>
      <c r="AN23" s="246">
        <f t="shared" si="8"/>
        <v>1.0179372197309418</v>
      </c>
      <c r="AO23" s="246">
        <f t="shared" si="9"/>
        <v>1.0150375939849625</v>
      </c>
    </row>
    <row r="24" spans="1:41">
      <c r="A24" s="104">
        <v>18</v>
      </c>
      <c r="B24" s="138">
        <f t="shared" si="32"/>
        <v>8.2762800000000016</v>
      </c>
      <c r="C24" s="105">
        <f>'degressie en km-tarief'!C24</f>
        <v>4.8684000000000012</v>
      </c>
      <c r="F24" s="139">
        <f t="shared" si="11"/>
        <v>4.9679999999999991</v>
      </c>
      <c r="G24" s="139">
        <f t="shared" si="12"/>
        <v>2.9220000000000002</v>
      </c>
      <c r="H24" s="139">
        <f t="shared" si="13"/>
        <v>6.6239999999999997</v>
      </c>
      <c r="I24" s="139">
        <f t="shared" si="14"/>
        <v>3.8960000000000004</v>
      </c>
      <c r="J24" s="40">
        <f t="shared" si="30"/>
        <v>16.559999999999999</v>
      </c>
      <c r="K24" s="40">
        <f t="shared" si="31"/>
        <v>9.74</v>
      </c>
      <c r="L24" s="40"/>
      <c r="M24" s="40"/>
      <c r="N24" s="40">
        <f t="shared" si="16"/>
        <v>9.94</v>
      </c>
      <c r="O24" s="40">
        <f t="shared" si="27"/>
        <v>5.84</v>
      </c>
      <c r="P24" s="40">
        <f t="shared" si="28"/>
        <v>13.24</v>
      </c>
      <c r="Q24" s="40">
        <f t="shared" si="29"/>
        <v>7.8</v>
      </c>
      <c r="R24" s="244">
        <f t="shared" si="17"/>
        <v>2299</v>
      </c>
      <c r="S24" s="244">
        <f t="shared" si="18"/>
        <v>1354</v>
      </c>
      <c r="T24" s="244">
        <f t="shared" si="19"/>
        <v>191</v>
      </c>
      <c r="U24" s="244">
        <f t="shared" si="20"/>
        <v>114</v>
      </c>
      <c r="V24" s="244">
        <f t="shared" si="21"/>
        <v>239</v>
      </c>
      <c r="W24" s="244">
        <f t="shared" si="22"/>
        <v>142</v>
      </c>
      <c r="X24" s="244">
        <f t="shared" si="23"/>
        <v>229.61999999999998</v>
      </c>
      <c r="Y24" s="244">
        <f t="shared" si="24"/>
        <v>137.22</v>
      </c>
      <c r="Z24" s="244">
        <f t="shared" si="25"/>
        <v>573</v>
      </c>
      <c r="AA24" s="244">
        <f t="shared" si="26"/>
        <v>342</v>
      </c>
      <c r="AB24" s="3"/>
      <c r="AC24" s="240">
        <v>2258</v>
      </c>
      <c r="AD24" s="240">
        <v>1330</v>
      </c>
      <c r="AE24" s="240">
        <v>188</v>
      </c>
      <c r="AF24" s="240">
        <v>112</v>
      </c>
      <c r="AG24" s="240">
        <v>235</v>
      </c>
      <c r="AH24" s="240">
        <v>139</v>
      </c>
      <c r="AJ24" s="246">
        <f t="shared" si="4"/>
        <v>1.0181576616474757</v>
      </c>
      <c r="AK24" s="246">
        <f t="shared" si="5"/>
        <v>1.018045112781955</v>
      </c>
      <c r="AL24" s="246">
        <f t="shared" si="6"/>
        <v>1.0159574468085106</v>
      </c>
      <c r="AM24" s="246">
        <f t="shared" si="7"/>
        <v>1.0178571428571428</v>
      </c>
      <c r="AN24" s="246">
        <f t="shared" si="8"/>
        <v>1.0170212765957447</v>
      </c>
      <c r="AO24" s="246">
        <f t="shared" si="9"/>
        <v>1.0215827338129497</v>
      </c>
    </row>
    <row r="25" spans="1:41">
      <c r="A25" s="104">
        <v>19</v>
      </c>
      <c r="B25" s="138">
        <f t="shared" si="32"/>
        <v>8.6105000000000018</v>
      </c>
      <c r="C25" s="105">
        <f>'degressie en km-tarief'!C25</f>
        <v>5.0650000000000013</v>
      </c>
      <c r="F25" s="139">
        <f t="shared" si="11"/>
        <v>5.1659999999999995</v>
      </c>
      <c r="G25" s="139">
        <f t="shared" si="12"/>
        <v>3.0420000000000003</v>
      </c>
      <c r="H25" s="139">
        <f t="shared" si="13"/>
        <v>6.8879999999999999</v>
      </c>
      <c r="I25" s="139">
        <f t="shared" si="14"/>
        <v>4.056</v>
      </c>
      <c r="J25" s="40">
        <f t="shared" si="30"/>
        <v>17.22</v>
      </c>
      <c r="K25" s="40">
        <f t="shared" si="31"/>
        <v>10.14</v>
      </c>
      <c r="L25" s="40"/>
      <c r="M25" s="40"/>
      <c r="N25" s="40">
        <f t="shared" si="16"/>
        <v>10.34</v>
      </c>
      <c r="O25" s="40">
        <f t="shared" si="27"/>
        <v>6.08</v>
      </c>
      <c r="P25" s="40">
        <f t="shared" si="28"/>
        <v>13.78</v>
      </c>
      <c r="Q25" s="40">
        <f t="shared" si="29"/>
        <v>8.1199999999999992</v>
      </c>
      <c r="R25" s="244">
        <f t="shared" si="17"/>
        <v>2413</v>
      </c>
      <c r="S25" s="244">
        <f t="shared" si="18"/>
        <v>1411</v>
      </c>
      <c r="T25" s="244">
        <f t="shared" si="19"/>
        <v>202</v>
      </c>
      <c r="U25" s="244">
        <f t="shared" si="20"/>
        <v>118</v>
      </c>
      <c r="V25" s="244">
        <f t="shared" si="21"/>
        <v>250</v>
      </c>
      <c r="W25" s="244">
        <f t="shared" si="22"/>
        <v>148</v>
      </c>
      <c r="X25" s="244">
        <f t="shared" si="23"/>
        <v>242.82</v>
      </c>
      <c r="Y25" s="244">
        <f t="shared" si="24"/>
        <v>142.01999999999998</v>
      </c>
      <c r="Z25" s="244">
        <f t="shared" si="25"/>
        <v>606</v>
      </c>
      <c r="AA25" s="244">
        <f t="shared" si="26"/>
        <v>354</v>
      </c>
      <c r="AB25" s="3"/>
      <c r="AC25" s="240">
        <v>2370</v>
      </c>
      <c r="AD25" s="240">
        <v>1386</v>
      </c>
      <c r="AE25" s="240">
        <v>198</v>
      </c>
      <c r="AF25" s="240">
        <v>116</v>
      </c>
      <c r="AG25" s="240">
        <v>246</v>
      </c>
      <c r="AH25" s="240">
        <v>145</v>
      </c>
      <c r="AJ25" s="246">
        <f t="shared" si="4"/>
        <v>1.0181434599156118</v>
      </c>
      <c r="AK25" s="246">
        <f t="shared" si="5"/>
        <v>1.0180375180375181</v>
      </c>
      <c r="AL25" s="246">
        <f t="shared" si="6"/>
        <v>1.0202020202020201</v>
      </c>
      <c r="AM25" s="246">
        <f t="shared" si="7"/>
        <v>1.0172413793103448</v>
      </c>
      <c r="AN25" s="246">
        <f t="shared" si="8"/>
        <v>1.0162601626016261</v>
      </c>
      <c r="AO25" s="246">
        <f t="shared" si="9"/>
        <v>1.0206896551724138</v>
      </c>
    </row>
    <row r="26" spans="1:41">
      <c r="A26" s="104">
        <v>20</v>
      </c>
      <c r="B26" s="138">
        <f t="shared" si="32"/>
        <v>8.944720000000002</v>
      </c>
      <c r="C26" s="105">
        <f>'degressie en km-tarief'!C26</f>
        <v>5.2616000000000014</v>
      </c>
      <c r="F26" s="139">
        <f t="shared" si="11"/>
        <v>5.3639999999999999</v>
      </c>
      <c r="G26" s="139">
        <f t="shared" si="12"/>
        <v>3.1559999999999997</v>
      </c>
      <c r="H26" s="139">
        <f t="shared" si="13"/>
        <v>7.1520000000000001</v>
      </c>
      <c r="I26" s="139">
        <f t="shared" si="14"/>
        <v>4.2080000000000002</v>
      </c>
      <c r="J26" s="40">
        <f t="shared" si="30"/>
        <v>17.88</v>
      </c>
      <c r="K26" s="40">
        <f t="shared" si="31"/>
        <v>10.52</v>
      </c>
      <c r="L26" s="40"/>
      <c r="M26" s="40"/>
      <c r="N26" s="40">
        <f t="shared" si="16"/>
        <v>10.72</v>
      </c>
      <c r="O26" s="40">
        <f t="shared" si="27"/>
        <v>6.32</v>
      </c>
      <c r="P26" s="40">
        <f t="shared" si="28"/>
        <v>14.3</v>
      </c>
      <c r="Q26" s="40">
        <f t="shared" si="29"/>
        <v>8.42</v>
      </c>
      <c r="R26" s="244">
        <f t="shared" si="17"/>
        <v>2539</v>
      </c>
      <c r="S26" s="244">
        <f t="shared" si="18"/>
        <v>1495</v>
      </c>
      <c r="T26" s="244">
        <f t="shared" si="19"/>
        <v>212</v>
      </c>
      <c r="U26" s="244">
        <f t="shared" si="20"/>
        <v>125</v>
      </c>
      <c r="V26" s="244">
        <f t="shared" si="21"/>
        <v>265</v>
      </c>
      <c r="W26" s="244">
        <f t="shared" si="22"/>
        <v>156</v>
      </c>
      <c r="X26" s="244">
        <f t="shared" si="23"/>
        <v>254.81999999999996</v>
      </c>
      <c r="Y26" s="244">
        <f t="shared" si="24"/>
        <v>150.41999999999999</v>
      </c>
      <c r="Z26" s="244">
        <f t="shared" si="25"/>
        <v>636</v>
      </c>
      <c r="AA26" s="244">
        <f t="shared" si="26"/>
        <v>375</v>
      </c>
      <c r="AB26" s="3"/>
      <c r="AC26" s="240">
        <v>2494</v>
      </c>
      <c r="AD26" s="240">
        <v>1469</v>
      </c>
      <c r="AE26" s="240">
        <v>208</v>
      </c>
      <c r="AF26" s="240">
        <v>123</v>
      </c>
      <c r="AG26" s="240">
        <v>260</v>
      </c>
      <c r="AH26" s="240">
        <v>153</v>
      </c>
      <c r="AJ26" s="246">
        <f t="shared" si="4"/>
        <v>1.0180433039294305</v>
      </c>
      <c r="AK26" s="246">
        <f t="shared" si="5"/>
        <v>1.0176991150442478</v>
      </c>
      <c r="AL26" s="246">
        <f t="shared" si="6"/>
        <v>1.0192307692307692</v>
      </c>
      <c r="AM26" s="246">
        <f t="shared" si="7"/>
        <v>1.0162601626016261</v>
      </c>
      <c r="AN26" s="246">
        <f t="shared" si="8"/>
        <v>1.0192307692307692</v>
      </c>
      <c r="AO26" s="246">
        <f t="shared" si="9"/>
        <v>1.0196078431372548</v>
      </c>
    </row>
    <row r="27" spans="1:41">
      <c r="A27" s="104">
        <v>21</v>
      </c>
      <c r="B27" s="138">
        <f t="shared" si="32"/>
        <v>9.2789400000000022</v>
      </c>
      <c r="C27" s="105">
        <f>'degressie en km-tarief'!C27</f>
        <v>5.4582000000000015</v>
      </c>
      <c r="F27" s="139">
        <f t="shared" si="11"/>
        <v>5.5679999999999996</v>
      </c>
      <c r="G27" s="139">
        <f t="shared" si="12"/>
        <v>3.2759999999999998</v>
      </c>
      <c r="H27" s="139">
        <f t="shared" si="13"/>
        <v>7.4239999999999995</v>
      </c>
      <c r="I27" s="139">
        <f t="shared" si="14"/>
        <v>4.3680000000000003</v>
      </c>
      <c r="J27" s="40">
        <f t="shared" si="30"/>
        <v>18.559999999999999</v>
      </c>
      <c r="K27" s="40">
        <f t="shared" si="31"/>
        <v>10.92</v>
      </c>
      <c r="L27" s="40"/>
      <c r="M27" s="40"/>
      <c r="N27" s="40">
        <f t="shared" si="16"/>
        <v>11.14</v>
      </c>
      <c r="O27" s="40">
        <f t="shared" si="27"/>
        <v>6.56</v>
      </c>
      <c r="P27" s="40">
        <f t="shared" si="28"/>
        <v>14.84</v>
      </c>
      <c r="Q27" s="40">
        <f t="shared" si="29"/>
        <v>8.74</v>
      </c>
      <c r="R27" s="244">
        <f t="shared" si="17"/>
        <v>2639</v>
      </c>
      <c r="S27" s="244">
        <f t="shared" si="18"/>
        <v>1567</v>
      </c>
      <c r="T27" s="244">
        <f t="shared" si="19"/>
        <v>220</v>
      </c>
      <c r="U27" s="244">
        <f t="shared" si="20"/>
        <v>130</v>
      </c>
      <c r="V27" s="244">
        <f t="shared" si="21"/>
        <v>274</v>
      </c>
      <c r="W27" s="244">
        <f t="shared" si="22"/>
        <v>163</v>
      </c>
      <c r="X27" s="244">
        <f t="shared" si="23"/>
        <v>264.41999999999996</v>
      </c>
      <c r="Y27" s="244">
        <f t="shared" si="24"/>
        <v>156.41999999999999</v>
      </c>
      <c r="Z27" s="244">
        <f t="shared" si="25"/>
        <v>660</v>
      </c>
      <c r="AA27" s="244">
        <f t="shared" si="26"/>
        <v>390</v>
      </c>
      <c r="AB27" s="3"/>
      <c r="AC27" s="240">
        <v>2592</v>
      </c>
      <c r="AD27" s="240">
        <v>1539</v>
      </c>
      <c r="AE27" s="240">
        <v>216</v>
      </c>
      <c r="AF27" s="240">
        <v>128</v>
      </c>
      <c r="AG27" s="240">
        <v>269</v>
      </c>
      <c r="AH27" s="240">
        <v>160</v>
      </c>
      <c r="AJ27" s="246">
        <f t="shared" si="4"/>
        <v>1.0181327160493827</v>
      </c>
      <c r="AK27" s="246">
        <f t="shared" si="5"/>
        <v>1.0181936322287199</v>
      </c>
      <c r="AL27" s="246">
        <f t="shared" si="6"/>
        <v>1.0185185185185186</v>
      </c>
      <c r="AM27" s="246">
        <f t="shared" si="7"/>
        <v>1.015625</v>
      </c>
      <c r="AN27" s="246">
        <f t="shared" si="8"/>
        <v>1.0185873605947955</v>
      </c>
      <c r="AO27" s="246">
        <f t="shared" si="9"/>
        <v>1.01875</v>
      </c>
    </row>
    <row r="28" spans="1:41">
      <c r="A28" s="104">
        <v>22</v>
      </c>
      <c r="B28" s="138">
        <f t="shared" si="32"/>
        <v>9.6131600000000024</v>
      </c>
      <c r="C28" s="105">
        <f>'degressie en km-tarief'!C28</f>
        <v>5.6548000000000016</v>
      </c>
      <c r="F28" s="139">
        <f t="shared" si="11"/>
        <v>5.7659999999999991</v>
      </c>
      <c r="G28" s="139">
        <f t="shared" si="12"/>
        <v>3.39</v>
      </c>
      <c r="H28" s="139">
        <f t="shared" si="13"/>
        <v>7.6879999999999997</v>
      </c>
      <c r="I28" s="139">
        <f t="shared" si="14"/>
        <v>4.5200000000000005</v>
      </c>
      <c r="J28" s="40">
        <f t="shared" si="30"/>
        <v>19.22</v>
      </c>
      <c r="K28" s="40">
        <f t="shared" si="31"/>
        <v>11.3</v>
      </c>
      <c r="L28" s="40"/>
      <c r="M28" s="40"/>
      <c r="N28" s="40">
        <f t="shared" si="16"/>
        <v>11.54</v>
      </c>
      <c r="O28" s="40">
        <f t="shared" si="27"/>
        <v>6.78</v>
      </c>
      <c r="P28" s="40">
        <f t="shared" si="28"/>
        <v>15.38</v>
      </c>
      <c r="Q28" s="40">
        <f t="shared" si="29"/>
        <v>9.0399999999999991</v>
      </c>
      <c r="R28" s="244">
        <f t="shared" si="17"/>
        <v>2750</v>
      </c>
      <c r="S28" s="244">
        <f t="shared" si="18"/>
        <v>1622</v>
      </c>
      <c r="T28" s="244">
        <f t="shared" si="19"/>
        <v>229</v>
      </c>
      <c r="U28" s="244">
        <f t="shared" si="20"/>
        <v>136</v>
      </c>
      <c r="V28" s="244">
        <f t="shared" si="21"/>
        <v>287</v>
      </c>
      <c r="W28" s="244">
        <f t="shared" si="22"/>
        <v>168</v>
      </c>
      <c r="X28" s="244">
        <f t="shared" si="23"/>
        <v>275.21999999999997</v>
      </c>
      <c r="Y28" s="244">
        <f t="shared" si="24"/>
        <v>163.62</v>
      </c>
      <c r="Z28" s="244">
        <f t="shared" si="25"/>
        <v>687</v>
      </c>
      <c r="AA28" s="244">
        <f t="shared" si="26"/>
        <v>408</v>
      </c>
      <c r="AB28" s="3"/>
      <c r="AC28" s="240">
        <v>2701</v>
      </c>
      <c r="AD28" s="240">
        <v>1593</v>
      </c>
      <c r="AE28" s="240">
        <v>225</v>
      </c>
      <c r="AF28" s="240">
        <v>134</v>
      </c>
      <c r="AG28" s="240">
        <v>282</v>
      </c>
      <c r="AH28" s="240">
        <v>165</v>
      </c>
      <c r="AJ28" s="246">
        <f t="shared" si="4"/>
        <v>1.0181414291003332</v>
      </c>
      <c r="AK28" s="246">
        <f t="shared" si="5"/>
        <v>1.0182046453232894</v>
      </c>
      <c r="AL28" s="246">
        <f t="shared" si="6"/>
        <v>1.0177777777777777</v>
      </c>
      <c r="AM28" s="246">
        <f t="shared" si="7"/>
        <v>1.0149253731343284</v>
      </c>
      <c r="AN28" s="246">
        <f t="shared" si="8"/>
        <v>1.0177304964539007</v>
      </c>
      <c r="AO28" s="246">
        <f t="shared" si="9"/>
        <v>1.0181818181818181</v>
      </c>
    </row>
    <row r="29" spans="1:41">
      <c r="A29" s="104">
        <v>23</v>
      </c>
      <c r="B29" s="138">
        <f t="shared" si="32"/>
        <v>9.9473800000000026</v>
      </c>
      <c r="C29" s="105">
        <f>'degressie en km-tarief'!C29</f>
        <v>5.8514000000000017</v>
      </c>
      <c r="F29" s="139">
        <f t="shared" si="11"/>
        <v>5.97</v>
      </c>
      <c r="G29" s="139">
        <f t="shared" si="12"/>
        <v>3.51</v>
      </c>
      <c r="H29" s="139">
        <f t="shared" si="13"/>
        <v>7.96</v>
      </c>
      <c r="I29" s="139">
        <f t="shared" si="14"/>
        <v>4.68</v>
      </c>
      <c r="J29" s="40">
        <f t="shared" si="30"/>
        <v>19.899999999999999</v>
      </c>
      <c r="K29" s="40">
        <f t="shared" si="31"/>
        <v>11.7</v>
      </c>
      <c r="L29" s="40"/>
      <c r="M29" s="40"/>
      <c r="N29" s="40">
        <f t="shared" si="16"/>
        <v>11.94</v>
      </c>
      <c r="O29" s="40">
        <f t="shared" si="27"/>
        <v>7.02</v>
      </c>
      <c r="P29" s="40">
        <f t="shared" si="28"/>
        <v>15.92</v>
      </c>
      <c r="Q29" s="40">
        <f t="shared" si="29"/>
        <v>9.36</v>
      </c>
      <c r="R29" s="244">
        <f t="shared" si="17"/>
        <v>2821</v>
      </c>
      <c r="S29" s="244">
        <f t="shared" si="18"/>
        <v>1664</v>
      </c>
      <c r="T29" s="244">
        <f t="shared" si="19"/>
        <v>235</v>
      </c>
      <c r="U29" s="244">
        <f t="shared" si="20"/>
        <v>139</v>
      </c>
      <c r="V29" s="244">
        <f t="shared" si="21"/>
        <v>293</v>
      </c>
      <c r="W29" s="244">
        <f t="shared" si="22"/>
        <v>173</v>
      </c>
      <c r="X29" s="244">
        <f t="shared" si="23"/>
        <v>282.41999999999996</v>
      </c>
      <c r="Y29" s="244">
        <f t="shared" si="24"/>
        <v>167.22</v>
      </c>
      <c r="Z29" s="244">
        <f t="shared" si="25"/>
        <v>705</v>
      </c>
      <c r="AA29" s="244">
        <f t="shared" si="26"/>
        <v>417</v>
      </c>
      <c r="AB29" s="3"/>
      <c r="AC29" s="240">
        <v>2771</v>
      </c>
      <c r="AD29" s="240">
        <v>1635</v>
      </c>
      <c r="AE29" s="240">
        <v>231</v>
      </c>
      <c r="AF29" s="240">
        <v>137</v>
      </c>
      <c r="AG29" s="240">
        <v>288</v>
      </c>
      <c r="AH29" s="240">
        <v>170</v>
      </c>
      <c r="AJ29" s="246">
        <f t="shared" si="4"/>
        <v>1.0180440274269218</v>
      </c>
      <c r="AK29" s="246">
        <f t="shared" si="5"/>
        <v>1.0177370030581039</v>
      </c>
      <c r="AL29" s="246">
        <f t="shared" si="6"/>
        <v>1.0173160173160174</v>
      </c>
      <c r="AM29" s="246">
        <f t="shared" si="7"/>
        <v>1.0145985401459854</v>
      </c>
      <c r="AN29" s="246">
        <f t="shared" si="8"/>
        <v>1.0173611111111112</v>
      </c>
      <c r="AO29" s="246">
        <f t="shared" si="9"/>
        <v>1.0176470588235293</v>
      </c>
    </row>
    <row r="30" spans="1:41">
      <c r="A30" s="104">
        <v>24</v>
      </c>
      <c r="B30" s="138">
        <f t="shared" si="32"/>
        <v>10.281600000000003</v>
      </c>
      <c r="C30" s="105">
        <f>'degressie en km-tarief'!C30</f>
        <v>6.0480000000000018</v>
      </c>
      <c r="F30" s="139">
        <f t="shared" si="11"/>
        <v>6.1679999999999993</v>
      </c>
      <c r="G30" s="139">
        <f t="shared" si="12"/>
        <v>3.63</v>
      </c>
      <c r="H30" s="139">
        <f t="shared" si="13"/>
        <v>8.2240000000000002</v>
      </c>
      <c r="I30" s="139">
        <f t="shared" si="14"/>
        <v>4.84</v>
      </c>
      <c r="J30" s="40">
        <f t="shared" si="30"/>
        <v>20.56</v>
      </c>
      <c r="K30" s="40">
        <f t="shared" si="31"/>
        <v>12.1</v>
      </c>
      <c r="L30" s="40"/>
      <c r="M30" s="40"/>
      <c r="N30" s="40">
        <f t="shared" si="16"/>
        <v>12.34</v>
      </c>
      <c r="O30" s="40">
        <f t="shared" si="27"/>
        <v>7.26</v>
      </c>
      <c r="P30" s="40">
        <f t="shared" si="28"/>
        <v>16.440000000000001</v>
      </c>
      <c r="Q30" s="40">
        <f t="shared" si="29"/>
        <v>9.68</v>
      </c>
      <c r="R30" s="244">
        <f t="shared" si="17"/>
        <v>2935</v>
      </c>
      <c r="S30" s="244">
        <f t="shared" si="18"/>
        <v>1736</v>
      </c>
      <c r="T30" s="244">
        <f t="shared" si="19"/>
        <v>244</v>
      </c>
      <c r="U30" s="244">
        <f t="shared" si="20"/>
        <v>145</v>
      </c>
      <c r="V30" s="244">
        <f t="shared" si="21"/>
        <v>305</v>
      </c>
      <c r="W30" s="244">
        <f t="shared" si="22"/>
        <v>182</v>
      </c>
      <c r="X30" s="244">
        <f t="shared" si="23"/>
        <v>293.21999999999997</v>
      </c>
      <c r="Y30" s="244">
        <f t="shared" si="24"/>
        <v>174.42</v>
      </c>
      <c r="Z30" s="244">
        <f t="shared" si="25"/>
        <v>732</v>
      </c>
      <c r="AA30" s="244">
        <f t="shared" si="26"/>
        <v>435</v>
      </c>
      <c r="AB30" s="3"/>
      <c r="AC30" s="240">
        <v>2883</v>
      </c>
      <c r="AD30" s="240">
        <v>1705</v>
      </c>
      <c r="AE30" s="240">
        <v>240</v>
      </c>
      <c r="AF30" s="240">
        <v>142</v>
      </c>
      <c r="AG30" s="240">
        <v>300</v>
      </c>
      <c r="AH30" s="240">
        <v>179</v>
      </c>
      <c r="AJ30" s="246">
        <f t="shared" si="4"/>
        <v>1.0180367672563302</v>
      </c>
      <c r="AK30" s="246">
        <f t="shared" si="5"/>
        <v>1.0181818181818181</v>
      </c>
      <c r="AL30" s="246">
        <f t="shared" si="6"/>
        <v>1.0166666666666666</v>
      </c>
      <c r="AM30" s="246">
        <f t="shared" si="7"/>
        <v>1.0211267605633803</v>
      </c>
      <c r="AN30" s="246">
        <f t="shared" si="8"/>
        <v>1.0166666666666666</v>
      </c>
      <c r="AO30" s="246">
        <f t="shared" si="9"/>
        <v>1.0167597765363128</v>
      </c>
    </row>
    <row r="31" spans="1:41">
      <c r="A31" s="104">
        <v>25</v>
      </c>
      <c r="B31" s="138">
        <f t="shared" si="32"/>
        <v>10.615820000000003</v>
      </c>
      <c r="C31" s="105">
        <f>'degressie en km-tarief'!C31</f>
        <v>6.2446000000000019</v>
      </c>
      <c r="F31" s="139">
        <f t="shared" si="11"/>
        <v>6.371999999999999</v>
      </c>
      <c r="G31" s="139">
        <f t="shared" si="12"/>
        <v>3.7439999999999998</v>
      </c>
      <c r="H31" s="139">
        <f t="shared" si="13"/>
        <v>8.4960000000000004</v>
      </c>
      <c r="I31" s="139">
        <f t="shared" si="14"/>
        <v>4.9920000000000009</v>
      </c>
      <c r="J31" s="40">
        <f t="shared" si="30"/>
        <v>21.24</v>
      </c>
      <c r="K31" s="40">
        <f t="shared" si="31"/>
        <v>12.48</v>
      </c>
      <c r="L31" s="40"/>
      <c r="M31" s="40"/>
      <c r="N31" s="40">
        <f t="shared" si="16"/>
        <v>12.74</v>
      </c>
      <c r="O31" s="40">
        <f t="shared" si="27"/>
        <v>7.48</v>
      </c>
      <c r="P31" s="40">
        <f t="shared" si="28"/>
        <v>17</v>
      </c>
      <c r="Q31" s="40">
        <f t="shared" si="29"/>
        <v>9.98</v>
      </c>
      <c r="R31" s="244">
        <f t="shared" si="17"/>
        <v>3048</v>
      </c>
      <c r="S31" s="244">
        <f t="shared" si="18"/>
        <v>1806</v>
      </c>
      <c r="T31" s="244">
        <f t="shared" si="19"/>
        <v>255</v>
      </c>
      <c r="U31" s="244">
        <f t="shared" si="20"/>
        <v>150</v>
      </c>
      <c r="V31" s="244">
        <f t="shared" si="21"/>
        <v>318</v>
      </c>
      <c r="W31" s="244">
        <f t="shared" si="22"/>
        <v>188</v>
      </c>
      <c r="X31" s="244">
        <f t="shared" si="23"/>
        <v>306.42</v>
      </c>
      <c r="Y31" s="244">
        <f t="shared" si="24"/>
        <v>180.42</v>
      </c>
      <c r="Z31" s="244">
        <f t="shared" si="25"/>
        <v>765</v>
      </c>
      <c r="AA31" s="244">
        <f t="shared" si="26"/>
        <v>450</v>
      </c>
      <c r="AB31" s="3"/>
      <c r="AC31" s="240">
        <v>2994</v>
      </c>
      <c r="AD31" s="240">
        <v>1774</v>
      </c>
      <c r="AE31" s="240">
        <v>250</v>
      </c>
      <c r="AF31" s="240">
        <v>147</v>
      </c>
      <c r="AG31" s="240">
        <v>312</v>
      </c>
      <c r="AH31" s="240">
        <v>185</v>
      </c>
      <c r="AJ31" s="246">
        <f t="shared" si="4"/>
        <v>1.0180360721442885</v>
      </c>
      <c r="AK31" s="246">
        <f t="shared" si="5"/>
        <v>1.0180383314543404</v>
      </c>
      <c r="AL31" s="246">
        <f t="shared" si="6"/>
        <v>1.02</v>
      </c>
      <c r="AM31" s="246">
        <f t="shared" si="7"/>
        <v>1.0204081632653061</v>
      </c>
      <c r="AN31" s="246">
        <f t="shared" si="8"/>
        <v>1.0192307692307692</v>
      </c>
      <c r="AO31" s="246">
        <f t="shared" si="9"/>
        <v>1.0162162162162163</v>
      </c>
    </row>
    <row r="32" spans="1:41">
      <c r="A32" s="104">
        <v>26</v>
      </c>
      <c r="B32" s="138">
        <f t="shared" si="32"/>
        <v>10.950040000000003</v>
      </c>
      <c r="C32" s="105">
        <f>'degressie en km-tarief'!C32</f>
        <v>6.441200000000002</v>
      </c>
      <c r="F32" s="139">
        <f t="shared" si="11"/>
        <v>6.5699999999999994</v>
      </c>
      <c r="G32" s="139">
        <f t="shared" si="12"/>
        <v>3.8639999999999999</v>
      </c>
      <c r="H32" s="139">
        <f t="shared" si="13"/>
        <v>8.76</v>
      </c>
      <c r="I32" s="139">
        <f t="shared" si="14"/>
        <v>5.152000000000001</v>
      </c>
      <c r="J32" s="40">
        <f t="shared" si="30"/>
        <v>21.9</v>
      </c>
      <c r="K32" s="40">
        <f t="shared" si="31"/>
        <v>12.88</v>
      </c>
      <c r="L32" s="40"/>
      <c r="M32" s="40"/>
      <c r="N32" s="40">
        <f t="shared" si="16"/>
        <v>13.14</v>
      </c>
      <c r="O32" s="40">
        <f t="shared" si="27"/>
        <v>7.72</v>
      </c>
      <c r="P32" s="40">
        <f t="shared" si="28"/>
        <v>17.52</v>
      </c>
      <c r="Q32" s="40">
        <f t="shared" si="29"/>
        <v>10.3</v>
      </c>
      <c r="R32" s="244">
        <f t="shared" si="17"/>
        <v>3147</v>
      </c>
      <c r="S32" s="244">
        <f t="shared" si="18"/>
        <v>1863</v>
      </c>
      <c r="T32" s="244">
        <f t="shared" si="19"/>
        <v>263</v>
      </c>
      <c r="U32" s="244">
        <f t="shared" si="20"/>
        <v>155</v>
      </c>
      <c r="V32" s="244">
        <f t="shared" si="21"/>
        <v>329</v>
      </c>
      <c r="W32" s="244">
        <f t="shared" si="22"/>
        <v>193</v>
      </c>
      <c r="X32" s="244">
        <f t="shared" si="23"/>
        <v>316.02</v>
      </c>
      <c r="Y32" s="244">
        <f t="shared" si="24"/>
        <v>186.42</v>
      </c>
      <c r="Z32" s="244">
        <f t="shared" si="25"/>
        <v>789</v>
      </c>
      <c r="AA32" s="244">
        <f t="shared" si="26"/>
        <v>465</v>
      </c>
      <c r="AB32" s="3"/>
      <c r="AC32" s="240">
        <v>3091</v>
      </c>
      <c r="AD32" s="240">
        <v>1830</v>
      </c>
      <c r="AE32" s="240">
        <v>258</v>
      </c>
      <c r="AF32" s="240">
        <v>152</v>
      </c>
      <c r="AG32" s="240">
        <v>323</v>
      </c>
      <c r="AH32" s="240">
        <v>190</v>
      </c>
      <c r="AJ32" s="246">
        <f t="shared" si="4"/>
        <v>1.0181171142025234</v>
      </c>
      <c r="AK32" s="246">
        <f t="shared" si="5"/>
        <v>1.0180327868852459</v>
      </c>
      <c r="AL32" s="246">
        <f t="shared" si="6"/>
        <v>1.0193798449612403</v>
      </c>
      <c r="AM32" s="246">
        <f t="shared" si="7"/>
        <v>1.0197368421052631</v>
      </c>
      <c r="AN32" s="246">
        <f t="shared" si="8"/>
        <v>1.0185758513931888</v>
      </c>
      <c r="AO32" s="246">
        <f t="shared" si="9"/>
        <v>1.0157894736842106</v>
      </c>
    </row>
    <row r="33" spans="1:41">
      <c r="A33" s="104">
        <v>27</v>
      </c>
      <c r="B33" s="138">
        <f t="shared" si="32"/>
        <v>11.284260000000003</v>
      </c>
      <c r="C33" s="105">
        <f>'degressie en km-tarief'!C33</f>
        <v>6.6378000000000021</v>
      </c>
      <c r="F33" s="139">
        <f t="shared" si="11"/>
        <v>6.7679999999999998</v>
      </c>
      <c r="G33" s="139">
        <f t="shared" si="12"/>
        <v>3.9839999999999995</v>
      </c>
      <c r="H33" s="139">
        <f t="shared" si="13"/>
        <v>9.0239999999999991</v>
      </c>
      <c r="I33" s="139">
        <f t="shared" si="14"/>
        <v>5.3120000000000003</v>
      </c>
      <c r="J33" s="40">
        <f t="shared" si="30"/>
        <v>22.56</v>
      </c>
      <c r="K33" s="40">
        <f t="shared" si="31"/>
        <v>13.28</v>
      </c>
      <c r="L33" s="40"/>
      <c r="M33" s="40"/>
      <c r="N33" s="40">
        <f t="shared" si="16"/>
        <v>13.54</v>
      </c>
      <c r="O33" s="40">
        <f t="shared" si="27"/>
        <v>7.96</v>
      </c>
      <c r="P33" s="40">
        <f t="shared" si="28"/>
        <v>18.04</v>
      </c>
      <c r="Q33" s="40">
        <f t="shared" si="29"/>
        <v>10.62</v>
      </c>
      <c r="R33" s="244">
        <f t="shared" si="17"/>
        <v>3260</v>
      </c>
      <c r="S33" s="244">
        <f t="shared" si="18"/>
        <v>1933</v>
      </c>
      <c r="T33" s="244">
        <f t="shared" si="19"/>
        <v>271</v>
      </c>
      <c r="U33" s="244">
        <f t="shared" si="20"/>
        <v>161</v>
      </c>
      <c r="V33" s="244">
        <f t="shared" si="21"/>
        <v>340</v>
      </c>
      <c r="W33" s="244">
        <f t="shared" si="22"/>
        <v>202</v>
      </c>
      <c r="X33" s="244">
        <f t="shared" si="23"/>
        <v>325.62</v>
      </c>
      <c r="Y33" s="244">
        <f t="shared" si="24"/>
        <v>193.62</v>
      </c>
      <c r="Z33" s="244">
        <f t="shared" si="25"/>
        <v>813</v>
      </c>
      <c r="AA33" s="244">
        <f t="shared" si="26"/>
        <v>483</v>
      </c>
      <c r="AB33" s="3"/>
      <c r="AC33" s="240">
        <v>3202</v>
      </c>
      <c r="AD33" s="240">
        <v>1899</v>
      </c>
      <c r="AE33" s="240">
        <v>266</v>
      </c>
      <c r="AF33" s="240">
        <v>158</v>
      </c>
      <c r="AG33" s="240">
        <v>334</v>
      </c>
      <c r="AH33" s="240">
        <v>198</v>
      </c>
      <c r="AJ33" s="246">
        <f t="shared" si="4"/>
        <v>1.0181136789506557</v>
      </c>
      <c r="AK33" s="246">
        <f t="shared" si="5"/>
        <v>1.0179041600842549</v>
      </c>
      <c r="AL33" s="246">
        <f t="shared" si="6"/>
        <v>1.018796992481203</v>
      </c>
      <c r="AM33" s="246">
        <f t="shared" si="7"/>
        <v>1.018987341772152</v>
      </c>
      <c r="AN33" s="246">
        <f t="shared" si="8"/>
        <v>1.0179640718562875</v>
      </c>
      <c r="AO33" s="246">
        <f t="shared" si="9"/>
        <v>1.0202020202020201</v>
      </c>
    </row>
    <row r="34" spans="1:41">
      <c r="A34" s="104">
        <v>28</v>
      </c>
      <c r="B34" s="138">
        <f t="shared" si="32"/>
        <v>11.618480000000003</v>
      </c>
      <c r="C34" s="105">
        <f>'degressie en km-tarief'!C34</f>
        <v>6.8344000000000023</v>
      </c>
      <c r="F34" s="139">
        <f t="shared" si="11"/>
        <v>6.9719999999999995</v>
      </c>
      <c r="G34" s="139">
        <f t="shared" si="12"/>
        <v>4.0979999999999999</v>
      </c>
      <c r="H34" s="139">
        <f t="shared" si="13"/>
        <v>9.2959999999999994</v>
      </c>
      <c r="I34" s="139">
        <f t="shared" si="14"/>
        <v>5.4640000000000004</v>
      </c>
      <c r="J34" s="40">
        <f t="shared" si="30"/>
        <v>23.24</v>
      </c>
      <c r="K34" s="40">
        <f t="shared" si="31"/>
        <v>13.66</v>
      </c>
      <c r="L34" s="40"/>
      <c r="M34" s="40"/>
      <c r="N34" s="40">
        <f t="shared" si="16"/>
        <v>13.94</v>
      </c>
      <c r="O34" s="40">
        <f t="shared" si="27"/>
        <v>8.1999999999999993</v>
      </c>
      <c r="P34" s="40">
        <f t="shared" si="28"/>
        <v>18.600000000000001</v>
      </c>
      <c r="Q34" s="40">
        <f t="shared" si="29"/>
        <v>10.92</v>
      </c>
      <c r="R34" s="244">
        <f t="shared" si="17"/>
        <v>3373</v>
      </c>
      <c r="S34" s="244">
        <f t="shared" si="18"/>
        <v>1989</v>
      </c>
      <c r="T34" s="244">
        <f t="shared" si="19"/>
        <v>282</v>
      </c>
      <c r="U34" s="244">
        <f t="shared" si="20"/>
        <v>165</v>
      </c>
      <c r="V34" s="244">
        <f t="shared" si="21"/>
        <v>351</v>
      </c>
      <c r="W34" s="244">
        <f t="shared" si="22"/>
        <v>208</v>
      </c>
      <c r="X34" s="244">
        <f t="shared" si="23"/>
        <v>338.82</v>
      </c>
      <c r="Y34" s="244">
        <f t="shared" si="24"/>
        <v>198.42</v>
      </c>
      <c r="Z34" s="244">
        <f t="shared" si="25"/>
        <v>846</v>
      </c>
      <c r="AA34" s="244">
        <f t="shared" si="26"/>
        <v>495</v>
      </c>
      <c r="AB34" s="3"/>
      <c r="AC34" s="240">
        <v>3313</v>
      </c>
      <c r="AD34" s="240">
        <v>1954</v>
      </c>
      <c r="AE34" s="240">
        <v>277</v>
      </c>
      <c r="AF34" s="240">
        <v>162</v>
      </c>
      <c r="AG34" s="240">
        <v>345</v>
      </c>
      <c r="AH34" s="240">
        <v>204</v>
      </c>
      <c r="AJ34" s="246">
        <f t="shared" si="4"/>
        <v>1.0181104738907334</v>
      </c>
      <c r="AK34" s="246">
        <f t="shared" si="5"/>
        <v>1.0179119754350052</v>
      </c>
      <c r="AL34" s="246">
        <f t="shared" si="6"/>
        <v>1.0180505415162455</v>
      </c>
      <c r="AM34" s="246">
        <f t="shared" si="7"/>
        <v>1.0185185185185186</v>
      </c>
      <c r="AN34" s="246">
        <f t="shared" si="8"/>
        <v>1.017391304347826</v>
      </c>
      <c r="AO34" s="246">
        <f t="shared" si="9"/>
        <v>1.0196078431372548</v>
      </c>
    </row>
    <row r="35" spans="1:41">
      <c r="A35" s="104">
        <v>29</v>
      </c>
      <c r="B35" s="138">
        <f t="shared" si="32"/>
        <v>11.952700000000004</v>
      </c>
      <c r="C35" s="105">
        <f>'degressie en km-tarief'!C35</f>
        <v>7.0310000000000024</v>
      </c>
      <c r="F35" s="139">
        <f t="shared" si="11"/>
        <v>7.169999999999999</v>
      </c>
      <c r="G35" s="139">
        <f t="shared" si="12"/>
        <v>4.218</v>
      </c>
      <c r="H35" s="139">
        <f t="shared" si="13"/>
        <v>9.56</v>
      </c>
      <c r="I35" s="139">
        <f t="shared" si="14"/>
        <v>5.6240000000000006</v>
      </c>
      <c r="J35" s="40">
        <f t="shared" si="30"/>
        <v>23.9</v>
      </c>
      <c r="K35" s="40">
        <f t="shared" si="31"/>
        <v>14.06</v>
      </c>
      <c r="L35" s="40"/>
      <c r="M35" s="40"/>
      <c r="N35" s="40">
        <f t="shared" si="16"/>
        <v>14.34</v>
      </c>
      <c r="O35" s="40">
        <f t="shared" si="27"/>
        <v>8.44</v>
      </c>
      <c r="P35" s="40">
        <f t="shared" si="28"/>
        <v>19.12</v>
      </c>
      <c r="Q35" s="40">
        <f t="shared" si="29"/>
        <v>11.24</v>
      </c>
      <c r="R35" s="244">
        <f t="shared" si="17"/>
        <v>3486</v>
      </c>
      <c r="S35" s="244">
        <f t="shared" si="18"/>
        <v>2060</v>
      </c>
      <c r="T35" s="244">
        <f t="shared" si="19"/>
        <v>290</v>
      </c>
      <c r="U35" s="244">
        <f t="shared" si="20"/>
        <v>170</v>
      </c>
      <c r="V35" s="244">
        <f t="shared" si="21"/>
        <v>362</v>
      </c>
      <c r="W35" s="244">
        <f t="shared" si="22"/>
        <v>214</v>
      </c>
      <c r="X35" s="244">
        <f t="shared" si="23"/>
        <v>348.42</v>
      </c>
      <c r="Y35" s="244">
        <f t="shared" si="24"/>
        <v>204.42</v>
      </c>
      <c r="Z35" s="244">
        <f t="shared" si="25"/>
        <v>870</v>
      </c>
      <c r="AA35" s="244">
        <f t="shared" si="26"/>
        <v>510</v>
      </c>
      <c r="AB35" s="3"/>
      <c r="AC35" s="240">
        <v>3424</v>
      </c>
      <c r="AD35" s="240">
        <v>2024</v>
      </c>
      <c r="AE35" s="240">
        <v>285</v>
      </c>
      <c r="AF35" s="240">
        <v>167</v>
      </c>
      <c r="AG35" s="240">
        <v>356</v>
      </c>
      <c r="AH35" s="240">
        <v>210</v>
      </c>
      <c r="AJ35" s="246">
        <f t="shared" si="4"/>
        <v>1.018107476635514</v>
      </c>
      <c r="AK35" s="246">
        <f t="shared" si="5"/>
        <v>1.017786561264822</v>
      </c>
      <c r="AL35" s="246">
        <f t="shared" si="6"/>
        <v>1.0175438596491229</v>
      </c>
      <c r="AM35" s="246">
        <f t="shared" si="7"/>
        <v>1.0179640718562875</v>
      </c>
      <c r="AN35" s="246">
        <f t="shared" si="8"/>
        <v>1.0168539325842696</v>
      </c>
      <c r="AO35" s="246">
        <f t="shared" si="9"/>
        <v>1.019047619047619</v>
      </c>
    </row>
    <row r="36" spans="1:41">
      <c r="A36" s="104">
        <v>30</v>
      </c>
      <c r="B36" s="138">
        <f t="shared" si="32"/>
        <v>12.286920000000004</v>
      </c>
      <c r="C36" s="105">
        <f>'degressie en km-tarief'!C36</f>
        <v>7.2276000000000025</v>
      </c>
      <c r="F36" s="139">
        <f t="shared" si="11"/>
        <v>7.3739999999999988</v>
      </c>
      <c r="G36" s="139">
        <f t="shared" si="12"/>
        <v>4.3380000000000001</v>
      </c>
      <c r="H36" s="139">
        <f t="shared" si="13"/>
        <v>9.8320000000000007</v>
      </c>
      <c r="I36" s="139">
        <f t="shared" si="14"/>
        <v>5.7840000000000007</v>
      </c>
      <c r="J36" s="40">
        <f t="shared" si="30"/>
        <v>24.58</v>
      </c>
      <c r="K36" s="40">
        <f t="shared" si="31"/>
        <v>14.46</v>
      </c>
      <c r="L36" s="40"/>
      <c r="M36" s="40"/>
      <c r="N36" s="40">
        <f t="shared" si="16"/>
        <v>14.74</v>
      </c>
      <c r="O36" s="40">
        <f t="shared" si="27"/>
        <v>8.68</v>
      </c>
      <c r="P36" s="40">
        <f t="shared" si="28"/>
        <v>19.66</v>
      </c>
      <c r="Q36" s="40">
        <f t="shared" si="29"/>
        <v>11.56</v>
      </c>
      <c r="R36" s="244">
        <f t="shared" si="17"/>
        <v>3584</v>
      </c>
      <c r="S36" s="244">
        <f t="shared" si="18"/>
        <v>2115</v>
      </c>
      <c r="T36" s="244">
        <f t="shared" si="19"/>
        <v>298</v>
      </c>
      <c r="U36" s="244">
        <f t="shared" si="20"/>
        <v>177</v>
      </c>
      <c r="V36" s="244">
        <f t="shared" si="21"/>
        <v>374</v>
      </c>
      <c r="W36" s="244">
        <f t="shared" si="22"/>
        <v>221</v>
      </c>
      <c r="X36" s="244">
        <f t="shared" si="23"/>
        <v>358.02</v>
      </c>
      <c r="Y36" s="244">
        <f t="shared" si="24"/>
        <v>212.82</v>
      </c>
      <c r="Z36" s="244">
        <f t="shared" si="25"/>
        <v>894</v>
      </c>
      <c r="AA36" s="244">
        <f t="shared" si="26"/>
        <v>531</v>
      </c>
      <c r="AB36" s="3"/>
      <c r="AC36" s="240">
        <v>3521</v>
      </c>
      <c r="AD36" s="240">
        <v>2078</v>
      </c>
      <c r="AE36" s="240">
        <v>293</v>
      </c>
      <c r="AF36" s="240">
        <v>174</v>
      </c>
      <c r="AG36" s="240">
        <v>367</v>
      </c>
      <c r="AH36" s="240">
        <v>217</v>
      </c>
      <c r="AJ36" s="246">
        <f t="shared" si="4"/>
        <v>1.0178926441351888</v>
      </c>
      <c r="AK36" s="246">
        <f t="shared" si="5"/>
        <v>1.0178055822906642</v>
      </c>
      <c r="AL36" s="246">
        <f t="shared" si="6"/>
        <v>1.0170648464163823</v>
      </c>
      <c r="AM36" s="246">
        <f t="shared" si="7"/>
        <v>1.0172413793103448</v>
      </c>
      <c r="AN36" s="246">
        <f t="shared" si="8"/>
        <v>1.0190735694822888</v>
      </c>
      <c r="AO36" s="246">
        <f t="shared" si="9"/>
        <v>1.0184331797235022</v>
      </c>
    </row>
    <row r="37" spans="1:41">
      <c r="A37" s="104">
        <v>31</v>
      </c>
      <c r="B37" s="138">
        <f t="shared" si="32"/>
        <v>12.621140000000004</v>
      </c>
      <c r="C37" s="105">
        <f>'degressie en km-tarief'!C37</f>
        <v>7.4242000000000026</v>
      </c>
      <c r="F37" s="139">
        <f t="shared" si="11"/>
        <v>7.5719999999999992</v>
      </c>
      <c r="G37" s="139">
        <f t="shared" si="12"/>
        <v>4.452</v>
      </c>
      <c r="H37" s="139">
        <f t="shared" si="13"/>
        <v>10.096</v>
      </c>
      <c r="I37" s="139">
        <f t="shared" si="14"/>
        <v>5.9359999999999999</v>
      </c>
      <c r="J37" s="40">
        <f t="shared" si="30"/>
        <v>25.24</v>
      </c>
      <c r="K37" s="40">
        <f t="shared" si="31"/>
        <v>14.84</v>
      </c>
      <c r="L37" s="40"/>
      <c r="M37" s="40"/>
      <c r="N37" s="40">
        <f t="shared" si="16"/>
        <v>15.14</v>
      </c>
      <c r="O37" s="40">
        <f t="shared" si="27"/>
        <v>8.9</v>
      </c>
      <c r="P37" s="40">
        <f t="shared" si="28"/>
        <v>20.2</v>
      </c>
      <c r="Q37" s="40">
        <f t="shared" si="29"/>
        <v>11.88</v>
      </c>
      <c r="R37" s="244">
        <f t="shared" si="17"/>
        <v>3697</v>
      </c>
      <c r="S37" s="244">
        <f t="shared" si="18"/>
        <v>2187</v>
      </c>
      <c r="T37" s="244">
        <f t="shared" si="19"/>
        <v>307</v>
      </c>
      <c r="U37" s="244">
        <f t="shared" si="20"/>
        <v>183</v>
      </c>
      <c r="V37" s="244">
        <f t="shared" si="21"/>
        <v>386</v>
      </c>
      <c r="W37" s="244">
        <f t="shared" si="22"/>
        <v>226</v>
      </c>
      <c r="X37" s="244">
        <f t="shared" si="23"/>
        <v>368.82</v>
      </c>
      <c r="Y37" s="244">
        <f t="shared" si="24"/>
        <v>220.01999999999998</v>
      </c>
      <c r="Z37" s="244">
        <f t="shared" si="25"/>
        <v>921</v>
      </c>
      <c r="AA37" s="244">
        <f t="shared" si="26"/>
        <v>549</v>
      </c>
      <c r="AB37" s="3"/>
      <c r="AC37" s="240">
        <v>3632</v>
      </c>
      <c r="AD37" s="240">
        <v>2148</v>
      </c>
      <c r="AE37" s="240">
        <v>302</v>
      </c>
      <c r="AF37" s="240">
        <v>180</v>
      </c>
      <c r="AG37" s="240">
        <v>379</v>
      </c>
      <c r="AH37" s="240">
        <v>222</v>
      </c>
      <c r="AJ37" s="246">
        <f t="shared" si="4"/>
        <v>1.017896475770925</v>
      </c>
      <c r="AK37" s="246">
        <f t="shared" si="5"/>
        <v>1.0181564245810055</v>
      </c>
      <c r="AL37" s="246">
        <f t="shared" si="6"/>
        <v>1.0165562913907285</v>
      </c>
      <c r="AM37" s="246">
        <f t="shared" si="7"/>
        <v>1.0166666666666666</v>
      </c>
      <c r="AN37" s="246">
        <f t="shared" si="8"/>
        <v>1.0184696569920844</v>
      </c>
      <c r="AO37" s="246">
        <f t="shared" si="9"/>
        <v>1.0180180180180181</v>
      </c>
    </row>
    <row r="38" spans="1:41">
      <c r="A38" s="104">
        <v>32</v>
      </c>
      <c r="B38" s="138">
        <f t="shared" si="32"/>
        <v>12.955360000000004</v>
      </c>
      <c r="C38" s="105">
        <f>'degressie en km-tarief'!C38</f>
        <v>7.6208000000000027</v>
      </c>
      <c r="F38" s="139">
        <f t="shared" si="11"/>
        <v>7.7759999999999998</v>
      </c>
      <c r="G38" s="139">
        <f t="shared" si="12"/>
        <v>4.5720000000000001</v>
      </c>
      <c r="H38" s="139">
        <f t="shared" si="13"/>
        <v>10.368000000000002</v>
      </c>
      <c r="I38" s="139">
        <f t="shared" si="14"/>
        <v>6.0960000000000001</v>
      </c>
      <c r="J38" s="40">
        <f t="shared" si="30"/>
        <v>25.92</v>
      </c>
      <c r="K38" s="40">
        <f t="shared" si="31"/>
        <v>15.24</v>
      </c>
      <c r="L38" s="40"/>
      <c r="M38" s="40"/>
      <c r="N38" s="40">
        <f t="shared" si="16"/>
        <v>15.56</v>
      </c>
      <c r="O38" s="40">
        <f t="shared" si="27"/>
        <v>9.14</v>
      </c>
      <c r="P38" s="40">
        <f t="shared" si="28"/>
        <v>20.74</v>
      </c>
      <c r="Q38" s="40">
        <f t="shared" si="29"/>
        <v>12.2</v>
      </c>
      <c r="R38" s="244">
        <f t="shared" si="17"/>
        <v>3809</v>
      </c>
      <c r="S38" s="244">
        <f t="shared" si="18"/>
        <v>2257</v>
      </c>
      <c r="T38" s="244">
        <f t="shared" si="19"/>
        <v>318</v>
      </c>
      <c r="U38" s="244">
        <f t="shared" si="20"/>
        <v>188</v>
      </c>
      <c r="V38" s="244">
        <f t="shared" si="21"/>
        <v>397</v>
      </c>
      <c r="W38" s="244">
        <f t="shared" si="22"/>
        <v>233</v>
      </c>
      <c r="X38" s="244">
        <f t="shared" si="23"/>
        <v>382.02</v>
      </c>
      <c r="Y38" s="244">
        <f t="shared" si="24"/>
        <v>226.01999999999998</v>
      </c>
      <c r="Z38" s="244">
        <f t="shared" si="25"/>
        <v>954</v>
      </c>
      <c r="AA38" s="244">
        <f t="shared" si="26"/>
        <v>564</v>
      </c>
      <c r="AB38" s="3"/>
      <c r="AC38" s="240">
        <v>3742</v>
      </c>
      <c r="AD38" s="240">
        <v>2217</v>
      </c>
      <c r="AE38" s="240">
        <v>312</v>
      </c>
      <c r="AF38" s="240">
        <v>185</v>
      </c>
      <c r="AG38" s="240">
        <v>390</v>
      </c>
      <c r="AH38" s="240">
        <v>229</v>
      </c>
      <c r="AJ38" s="246">
        <f t="shared" si="4"/>
        <v>1.0179048637092465</v>
      </c>
      <c r="AK38" s="246">
        <f t="shared" si="5"/>
        <v>1.0180423996391521</v>
      </c>
      <c r="AL38" s="246">
        <f t="shared" si="6"/>
        <v>1.0192307692307692</v>
      </c>
      <c r="AM38" s="246">
        <f t="shared" si="7"/>
        <v>1.0162162162162163</v>
      </c>
      <c r="AN38" s="246">
        <f t="shared" si="8"/>
        <v>1.0179487179487179</v>
      </c>
      <c r="AO38" s="246">
        <f t="shared" si="9"/>
        <v>1.017467248908297</v>
      </c>
    </row>
    <row r="39" spans="1:41">
      <c r="A39" s="104">
        <v>33</v>
      </c>
      <c r="B39" s="138">
        <f t="shared" si="32"/>
        <v>13.289580000000004</v>
      </c>
      <c r="C39" s="105">
        <f>'degressie en km-tarief'!C39</f>
        <v>7.8174000000000028</v>
      </c>
      <c r="F39" s="139">
        <f t="shared" si="11"/>
        <v>7.9739999999999993</v>
      </c>
      <c r="G39" s="139">
        <f t="shared" si="12"/>
        <v>4.6920000000000002</v>
      </c>
      <c r="H39" s="139">
        <f t="shared" si="13"/>
        <v>10.632</v>
      </c>
      <c r="I39" s="139">
        <f t="shared" si="14"/>
        <v>6.2560000000000002</v>
      </c>
      <c r="J39" s="40">
        <f t="shared" si="30"/>
        <v>26.58</v>
      </c>
      <c r="K39" s="40">
        <f t="shared" si="31"/>
        <v>15.64</v>
      </c>
      <c r="L39" s="40"/>
      <c r="M39" s="40"/>
      <c r="N39" s="40">
        <f t="shared" si="16"/>
        <v>15.94</v>
      </c>
      <c r="O39" s="40">
        <f t="shared" si="27"/>
        <v>9.3800000000000008</v>
      </c>
      <c r="P39" s="40">
        <f t="shared" si="28"/>
        <v>21.26</v>
      </c>
      <c r="Q39" s="40">
        <f t="shared" si="29"/>
        <v>12.52</v>
      </c>
      <c r="R39" s="244">
        <f t="shared" si="17"/>
        <v>3881</v>
      </c>
      <c r="S39" s="244">
        <f t="shared" si="18"/>
        <v>2300</v>
      </c>
      <c r="T39" s="244">
        <f t="shared" si="19"/>
        <v>325</v>
      </c>
      <c r="U39" s="244">
        <f t="shared" si="20"/>
        <v>191</v>
      </c>
      <c r="V39" s="244">
        <f t="shared" si="21"/>
        <v>404</v>
      </c>
      <c r="W39" s="244">
        <f t="shared" si="22"/>
        <v>238</v>
      </c>
      <c r="X39" s="244">
        <f t="shared" si="23"/>
        <v>390.42</v>
      </c>
      <c r="Y39" s="244">
        <f t="shared" si="24"/>
        <v>229.61999999999998</v>
      </c>
      <c r="Z39" s="244">
        <f t="shared" si="25"/>
        <v>975</v>
      </c>
      <c r="AA39" s="244">
        <f t="shared" si="26"/>
        <v>573</v>
      </c>
      <c r="AB39" s="3"/>
      <c r="AC39" s="240">
        <v>3812</v>
      </c>
      <c r="AD39" s="240">
        <v>2259</v>
      </c>
      <c r="AE39" s="240">
        <v>319</v>
      </c>
      <c r="AF39" s="240">
        <v>188</v>
      </c>
      <c r="AG39" s="240">
        <v>397</v>
      </c>
      <c r="AH39" s="240">
        <v>234</v>
      </c>
      <c r="AJ39" s="246">
        <f t="shared" si="4"/>
        <v>1.0181007345225603</v>
      </c>
      <c r="AK39" s="246">
        <f t="shared" si="5"/>
        <v>1.0181496237273129</v>
      </c>
      <c r="AL39" s="246">
        <f t="shared" si="6"/>
        <v>1.0188087774294672</v>
      </c>
      <c r="AM39" s="246">
        <f t="shared" si="7"/>
        <v>1.0159574468085106</v>
      </c>
      <c r="AN39" s="246">
        <f t="shared" si="8"/>
        <v>1.0176322418136021</v>
      </c>
      <c r="AO39" s="246">
        <f t="shared" si="9"/>
        <v>1.017094017094017</v>
      </c>
    </row>
    <row r="40" spans="1:41" s="19" customFormat="1">
      <c r="A40" s="106">
        <v>34</v>
      </c>
      <c r="B40" s="140">
        <f t="shared" si="32"/>
        <v>13.623800000000005</v>
      </c>
      <c r="C40" s="107">
        <f>'degressie en km-tarief'!C40</f>
        <v>8.0140000000000029</v>
      </c>
      <c r="D40" s="2"/>
      <c r="E40" s="2"/>
      <c r="F40" s="139">
        <f t="shared" si="11"/>
        <v>8.1719999999999988</v>
      </c>
      <c r="G40" s="139">
        <f t="shared" si="12"/>
        <v>4.806</v>
      </c>
      <c r="H40" s="139">
        <f t="shared" si="13"/>
        <v>10.896000000000001</v>
      </c>
      <c r="I40" s="139">
        <f t="shared" si="14"/>
        <v>6.4080000000000004</v>
      </c>
      <c r="J40" s="46">
        <f t="shared" si="30"/>
        <v>27.24</v>
      </c>
      <c r="K40" s="46">
        <f t="shared" si="31"/>
        <v>16.02</v>
      </c>
      <c r="L40" s="46"/>
      <c r="M40" s="46"/>
      <c r="N40" s="46">
        <f t="shared" si="16"/>
        <v>16.34</v>
      </c>
      <c r="O40" s="46">
        <f t="shared" si="27"/>
        <v>9.6199999999999992</v>
      </c>
      <c r="P40" s="46">
        <f t="shared" si="28"/>
        <v>21.8</v>
      </c>
      <c r="Q40" s="46">
        <f t="shared" si="29"/>
        <v>12.82</v>
      </c>
      <c r="R40" s="244">
        <f t="shared" si="17"/>
        <v>3994</v>
      </c>
      <c r="S40" s="244">
        <f t="shared" si="18"/>
        <v>2356</v>
      </c>
      <c r="T40" s="244">
        <f t="shared" si="19"/>
        <v>333</v>
      </c>
      <c r="U40" s="244">
        <f t="shared" si="20"/>
        <v>196</v>
      </c>
      <c r="V40" s="244">
        <f t="shared" si="21"/>
        <v>414</v>
      </c>
      <c r="W40" s="244">
        <f t="shared" si="22"/>
        <v>244</v>
      </c>
      <c r="X40" s="244">
        <f t="shared" si="23"/>
        <v>400.02</v>
      </c>
      <c r="Y40" s="244">
        <f t="shared" si="24"/>
        <v>235.61999999999998</v>
      </c>
      <c r="Z40" s="244">
        <f t="shared" si="25"/>
        <v>999</v>
      </c>
      <c r="AA40" s="244">
        <f t="shared" si="26"/>
        <v>588</v>
      </c>
      <c r="AB40" s="45"/>
      <c r="AC40" s="241">
        <v>3923</v>
      </c>
      <c r="AD40" s="241">
        <v>2314</v>
      </c>
      <c r="AE40" s="241">
        <v>327</v>
      </c>
      <c r="AF40" s="241">
        <v>193</v>
      </c>
      <c r="AG40" s="241">
        <v>407</v>
      </c>
      <c r="AH40" s="241">
        <v>240</v>
      </c>
      <c r="AJ40" s="246">
        <f t="shared" si="4"/>
        <v>1.0180983940861585</v>
      </c>
      <c r="AK40" s="246">
        <f t="shared" si="5"/>
        <v>1.0181503889369057</v>
      </c>
      <c r="AL40" s="246">
        <f t="shared" si="6"/>
        <v>1.0183486238532109</v>
      </c>
      <c r="AM40" s="246">
        <f t="shared" si="7"/>
        <v>1.0155440414507773</v>
      </c>
      <c r="AN40" s="246">
        <f t="shared" si="8"/>
        <v>1.0171990171990173</v>
      </c>
      <c r="AO40" s="246">
        <f t="shared" si="9"/>
        <v>1.0166666666666666</v>
      </c>
    </row>
    <row r="41" spans="1:41">
      <c r="A41" s="4">
        <v>35</v>
      </c>
      <c r="B41" s="138">
        <f t="shared" si="32"/>
        <v>13.958020000000005</v>
      </c>
      <c r="C41" s="3">
        <f>'degressie en km-tarief'!C41</f>
        <v>8.210600000000003</v>
      </c>
      <c r="F41" s="139">
        <f t="shared" si="11"/>
        <v>8.3759999999999994</v>
      </c>
      <c r="G41" s="139">
        <f t="shared" si="12"/>
        <v>4.9260000000000002</v>
      </c>
      <c r="H41" s="139">
        <f t="shared" si="13"/>
        <v>11.168000000000001</v>
      </c>
      <c r="I41" s="139">
        <f t="shared" si="14"/>
        <v>6.5680000000000014</v>
      </c>
      <c r="J41" s="40">
        <f t="shared" si="30"/>
        <v>27.92</v>
      </c>
      <c r="K41" s="40">
        <f t="shared" si="31"/>
        <v>16.420000000000002</v>
      </c>
      <c r="L41" s="40"/>
      <c r="M41" s="40"/>
      <c r="N41" s="40">
        <f t="shared" si="16"/>
        <v>16.760000000000002</v>
      </c>
      <c r="O41" s="40">
        <f t="shared" si="27"/>
        <v>9.86</v>
      </c>
      <c r="P41" s="40">
        <f t="shared" si="28"/>
        <v>22.34</v>
      </c>
      <c r="Q41" s="40">
        <f t="shared" si="29"/>
        <v>13.14</v>
      </c>
      <c r="R41" s="244">
        <f t="shared" si="17"/>
        <v>4092</v>
      </c>
      <c r="S41" s="244">
        <f t="shared" si="18"/>
        <v>2427</v>
      </c>
      <c r="T41" s="244">
        <f t="shared" si="19"/>
        <v>341</v>
      </c>
      <c r="U41" s="244">
        <f t="shared" si="20"/>
        <v>203</v>
      </c>
      <c r="V41" s="244">
        <f t="shared" si="21"/>
        <v>426</v>
      </c>
      <c r="W41" s="244">
        <f t="shared" si="22"/>
        <v>252</v>
      </c>
      <c r="X41" s="244">
        <f t="shared" si="23"/>
        <v>409.62</v>
      </c>
      <c r="Y41" s="244">
        <f t="shared" si="24"/>
        <v>244.01999999999998</v>
      </c>
      <c r="Z41" s="244">
        <f t="shared" si="25"/>
        <v>1023</v>
      </c>
      <c r="AA41" s="244">
        <f t="shared" si="26"/>
        <v>609</v>
      </c>
      <c r="AB41" s="3"/>
      <c r="AC41" s="240">
        <v>4020</v>
      </c>
      <c r="AD41" s="240">
        <v>2384</v>
      </c>
      <c r="AE41" s="240">
        <v>335</v>
      </c>
      <c r="AF41" s="240">
        <v>199</v>
      </c>
      <c r="AG41" s="240">
        <v>418</v>
      </c>
      <c r="AH41" s="240">
        <v>248</v>
      </c>
      <c r="AJ41" s="246">
        <f t="shared" si="4"/>
        <v>1.017910447761194</v>
      </c>
      <c r="AK41" s="246">
        <f t="shared" si="5"/>
        <v>1.018036912751678</v>
      </c>
      <c r="AL41" s="246">
        <f t="shared" si="6"/>
        <v>1.017910447761194</v>
      </c>
      <c r="AM41" s="246">
        <f t="shared" si="7"/>
        <v>1.0201005025125629</v>
      </c>
      <c r="AN41" s="246">
        <f t="shared" si="8"/>
        <v>1.0191387559808613</v>
      </c>
      <c r="AO41" s="246">
        <f t="shared" si="9"/>
        <v>1.0161290322580645</v>
      </c>
    </row>
    <row r="42" spans="1:41">
      <c r="A42" s="4">
        <v>36</v>
      </c>
      <c r="B42" s="138">
        <f t="shared" si="32"/>
        <v>14.292240000000005</v>
      </c>
      <c r="C42" s="3">
        <f>'degressie en km-tarief'!C42</f>
        <v>8.4072000000000031</v>
      </c>
      <c r="F42" s="139">
        <f t="shared" si="11"/>
        <v>8.5739999999999998</v>
      </c>
      <c r="G42" s="139">
        <f t="shared" si="12"/>
        <v>5.0460000000000003</v>
      </c>
      <c r="H42" s="139">
        <f t="shared" si="13"/>
        <v>11.432</v>
      </c>
      <c r="I42" s="139">
        <f t="shared" si="14"/>
        <v>6.7280000000000006</v>
      </c>
      <c r="J42" s="40">
        <f t="shared" si="30"/>
        <v>28.58</v>
      </c>
      <c r="K42" s="40">
        <f t="shared" si="31"/>
        <v>16.82</v>
      </c>
      <c r="L42" s="40"/>
      <c r="M42" s="40"/>
      <c r="N42" s="40">
        <f t="shared" si="16"/>
        <v>17.14</v>
      </c>
      <c r="O42" s="40">
        <f t="shared" si="27"/>
        <v>10.1</v>
      </c>
      <c r="P42" s="40">
        <f t="shared" si="28"/>
        <v>22.86</v>
      </c>
      <c r="Q42" s="40">
        <f t="shared" si="29"/>
        <v>13.46</v>
      </c>
      <c r="R42" s="244">
        <f t="shared" si="17"/>
        <v>4205</v>
      </c>
      <c r="S42" s="244">
        <f t="shared" si="18"/>
        <v>2484</v>
      </c>
      <c r="T42" s="244">
        <f t="shared" si="19"/>
        <v>350</v>
      </c>
      <c r="U42" s="244">
        <f t="shared" si="20"/>
        <v>208</v>
      </c>
      <c r="V42" s="244">
        <f t="shared" si="21"/>
        <v>436</v>
      </c>
      <c r="W42" s="244">
        <f t="shared" si="22"/>
        <v>260</v>
      </c>
      <c r="X42" s="244">
        <f t="shared" si="23"/>
        <v>420.42</v>
      </c>
      <c r="Y42" s="244">
        <f t="shared" si="24"/>
        <v>250.01999999999998</v>
      </c>
      <c r="Z42" s="244">
        <f t="shared" si="25"/>
        <v>1050</v>
      </c>
      <c r="AA42" s="244">
        <f t="shared" si="26"/>
        <v>624</v>
      </c>
      <c r="AB42" s="3"/>
      <c r="AC42" s="240">
        <v>4131</v>
      </c>
      <c r="AD42" s="240">
        <v>2440</v>
      </c>
      <c r="AE42" s="240">
        <v>344</v>
      </c>
      <c r="AF42" s="240">
        <v>204</v>
      </c>
      <c r="AG42" s="240">
        <v>428</v>
      </c>
      <c r="AH42" s="240">
        <v>255</v>
      </c>
      <c r="AJ42" s="246">
        <f t="shared" si="4"/>
        <v>1.017913338174776</v>
      </c>
      <c r="AK42" s="246">
        <f t="shared" si="5"/>
        <v>1.0180327868852459</v>
      </c>
      <c r="AL42" s="246">
        <f t="shared" si="6"/>
        <v>1.0174418604651163</v>
      </c>
      <c r="AM42" s="246">
        <f t="shared" si="7"/>
        <v>1.0196078431372548</v>
      </c>
      <c r="AN42" s="246">
        <f t="shared" si="8"/>
        <v>1.0186915887850467</v>
      </c>
      <c r="AO42" s="246">
        <f t="shared" si="9"/>
        <v>1.0196078431372548</v>
      </c>
    </row>
    <row r="43" spans="1:41">
      <c r="A43" s="4">
        <v>37</v>
      </c>
      <c r="B43" s="138">
        <f t="shared" si="32"/>
        <v>14.626460000000005</v>
      </c>
      <c r="C43" s="3">
        <f>'degressie en km-tarief'!C43</f>
        <v>8.6038000000000032</v>
      </c>
      <c r="F43" s="139">
        <f t="shared" si="11"/>
        <v>8.7780000000000005</v>
      </c>
      <c r="G43" s="139">
        <f t="shared" si="12"/>
        <v>5.1599999999999993</v>
      </c>
      <c r="H43" s="139">
        <f t="shared" si="13"/>
        <v>11.704000000000001</v>
      </c>
      <c r="I43" s="139">
        <f t="shared" si="14"/>
        <v>6.88</v>
      </c>
      <c r="J43" s="40">
        <f t="shared" si="30"/>
        <v>29.26</v>
      </c>
      <c r="K43" s="40">
        <f t="shared" si="31"/>
        <v>17.2</v>
      </c>
      <c r="L43" s="40"/>
      <c r="M43" s="40"/>
      <c r="N43" s="40">
        <f t="shared" si="16"/>
        <v>17.559999999999999</v>
      </c>
      <c r="O43" s="40">
        <f t="shared" si="27"/>
        <v>10.32</v>
      </c>
      <c r="P43" s="40">
        <f t="shared" si="28"/>
        <v>23.4</v>
      </c>
      <c r="Q43" s="40">
        <f t="shared" si="29"/>
        <v>13.76</v>
      </c>
      <c r="R43" s="244">
        <f t="shared" si="17"/>
        <v>4319</v>
      </c>
      <c r="S43" s="244">
        <f t="shared" si="18"/>
        <v>2555</v>
      </c>
      <c r="T43" s="244">
        <f t="shared" si="19"/>
        <v>359</v>
      </c>
      <c r="U43" s="244">
        <f t="shared" si="20"/>
        <v>213</v>
      </c>
      <c r="V43" s="244">
        <f t="shared" si="21"/>
        <v>449</v>
      </c>
      <c r="W43" s="244">
        <f t="shared" si="22"/>
        <v>265</v>
      </c>
      <c r="X43" s="244">
        <f t="shared" si="23"/>
        <v>431.21999999999997</v>
      </c>
      <c r="Y43" s="244">
        <f t="shared" si="24"/>
        <v>256.02</v>
      </c>
      <c r="Z43" s="244">
        <f t="shared" si="25"/>
        <v>1077</v>
      </c>
      <c r="AA43" s="244">
        <f t="shared" si="26"/>
        <v>639</v>
      </c>
      <c r="AB43" s="3"/>
      <c r="AC43" s="240">
        <v>4243</v>
      </c>
      <c r="AD43" s="240">
        <v>2510</v>
      </c>
      <c r="AE43" s="240">
        <v>353</v>
      </c>
      <c r="AF43" s="240">
        <v>209</v>
      </c>
      <c r="AG43" s="240">
        <v>441</v>
      </c>
      <c r="AH43" s="240">
        <v>260</v>
      </c>
      <c r="AJ43" s="246">
        <f t="shared" si="4"/>
        <v>1.017911854819703</v>
      </c>
      <c r="AK43" s="246">
        <f t="shared" si="5"/>
        <v>1.0179282868525896</v>
      </c>
      <c r="AL43" s="246">
        <f t="shared" si="6"/>
        <v>1.0169971671388103</v>
      </c>
      <c r="AM43" s="246">
        <f t="shared" si="7"/>
        <v>1.0191387559808613</v>
      </c>
      <c r="AN43" s="246">
        <f t="shared" si="8"/>
        <v>1.0181405895691611</v>
      </c>
      <c r="AO43" s="246">
        <f t="shared" si="9"/>
        <v>1.0192307692307692</v>
      </c>
    </row>
    <row r="44" spans="1:41">
      <c r="A44" s="4">
        <v>38</v>
      </c>
      <c r="B44" s="138">
        <f t="shared" si="32"/>
        <v>14.960680000000005</v>
      </c>
      <c r="C44" s="3">
        <f>'degressie en km-tarief'!C44</f>
        <v>8.8004000000000033</v>
      </c>
      <c r="F44" s="139">
        <f t="shared" si="11"/>
        <v>8.9760000000000009</v>
      </c>
      <c r="G44" s="139">
        <f t="shared" si="12"/>
        <v>5.28</v>
      </c>
      <c r="H44" s="139">
        <f t="shared" si="13"/>
        <v>11.968000000000002</v>
      </c>
      <c r="I44" s="139">
        <f t="shared" si="14"/>
        <v>7.0400000000000009</v>
      </c>
      <c r="J44" s="40">
        <f t="shared" si="30"/>
        <v>29.92</v>
      </c>
      <c r="K44" s="40">
        <f t="shared" si="31"/>
        <v>17.600000000000001</v>
      </c>
      <c r="L44" s="40"/>
      <c r="M44" s="40"/>
      <c r="N44" s="40">
        <f t="shared" si="16"/>
        <v>17.96</v>
      </c>
      <c r="O44" s="40">
        <f t="shared" si="27"/>
        <v>10.56</v>
      </c>
      <c r="P44" s="40">
        <f t="shared" si="28"/>
        <v>23.94</v>
      </c>
      <c r="Q44" s="40">
        <f t="shared" si="29"/>
        <v>14.08</v>
      </c>
      <c r="R44" s="244">
        <f t="shared" si="17"/>
        <v>4417</v>
      </c>
      <c r="S44" s="244">
        <f t="shared" si="18"/>
        <v>2611</v>
      </c>
      <c r="T44" s="244">
        <f t="shared" si="19"/>
        <v>367</v>
      </c>
      <c r="U44" s="244">
        <f t="shared" si="20"/>
        <v>218</v>
      </c>
      <c r="V44" s="244">
        <f t="shared" si="21"/>
        <v>460</v>
      </c>
      <c r="W44" s="244">
        <f t="shared" si="22"/>
        <v>271</v>
      </c>
      <c r="X44" s="244">
        <f t="shared" si="23"/>
        <v>440.82</v>
      </c>
      <c r="Y44" s="244">
        <f t="shared" si="24"/>
        <v>262.02</v>
      </c>
      <c r="Z44" s="244">
        <f t="shared" si="25"/>
        <v>1101</v>
      </c>
      <c r="AA44" s="244">
        <f t="shared" si="26"/>
        <v>654</v>
      </c>
      <c r="AB44" s="3"/>
      <c r="AC44" s="240">
        <v>4339</v>
      </c>
      <c r="AD44" s="240">
        <v>2565</v>
      </c>
      <c r="AE44" s="240">
        <v>361</v>
      </c>
      <c r="AF44" s="240">
        <v>214</v>
      </c>
      <c r="AG44" s="240">
        <v>452</v>
      </c>
      <c r="AH44" s="240">
        <v>266</v>
      </c>
      <c r="AJ44" s="246">
        <f t="shared" si="4"/>
        <v>1.0179764922793271</v>
      </c>
      <c r="AK44" s="246">
        <f t="shared" si="5"/>
        <v>1.017933723196881</v>
      </c>
      <c r="AL44" s="246">
        <f t="shared" si="6"/>
        <v>1.0166204986149585</v>
      </c>
      <c r="AM44" s="246">
        <f t="shared" si="7"/>
        <v>1.0186915887850467</v>
      </c>
      <c r="AN44" s="246">
        <f t="shared" si="8"/>
        <v>1.0176991150442478</v>
      </c>
      <c r="AO44" s="246">
        <f t="shared" si="9"/>
        <v>1.018796992481203</v>
      </c>
    </row>
    <row r="45" spans="1:41">
      <c r="A45" s="4">
        <v>39</v>
      </c>
      <c r="B45" s="138">
        <f t="shared" si="32"/>
        <v>15.294900000000005</v>
      </c>
      <c r="C45" s="3">
        <f>'degressie en km-tarief'!C45</f>
        <v>8.9970000000000034</v>
      </c>
      <c r="F45" s="139">
        <f t="shared" si="11"/>
        <v>9.1739999999999995</v>
      </c>
      <c r="G45" s="139">
        <f t="shared" si="12"/>
        <v>5.3999999999999995</v>
      </c>
      <c r="H45" s="139">
        <f t="shared" si="13"/>
        <v>12.231999999999999</v>
      </c>
      <c r="I45" s="139">
        <f t="shared" si="14"/>
        <v>7.2</v>
      </c>
      <c r="J45" s="40">
        <f t="shared" si="30"/>
        <v>30.58</v>
      </c>
      <c r="K45" s="40">
        <f t="shared" si="31"/>
        <v>18</v>
      </c>
      <c r="L45" s="40"/>
      <c r="M45" s="40"/>
      <c r="N45" s="40">
        <f t="shared" si="16"/>
        <v>18.34</v>
      </c>
      <c r="O45" s="40">
        <f t="shared" si="27"/>
        <v>10.8</v>
      </c>
      <c r="P45" s="40">
        <f t="shared" si="28"/>
        <v>24.46</v>
      </c>
      <c r="Q45" s="40">
        <f t="shared" si="29"/>
        <v>14.4</v>
      </c>
      <c r="R45" s="244">
        <f t="shared" si="17"/>
        <v>4530</v>
      </c>
      <c r="S45" s="244">
        <f t="shared" si="18"/>
        <v>2680</v>
      </c>
      <c r="T45" s="244">
        <f t="shared" si="19"/>
        <v>377</v>
      </c>
      <c r="U45" s="244">
        <f t="shared" si="20"/>
        <v>223</v>
      </c>
      <c r="V45" s="244">
        <f t="shared" si="21"/>
        <v>471</v>
      </c>
      <c r="W45" s="244">
        <f t="shared" si="22"/>
        <v>278</v>
      </c>
      <c r="X45" s="244">
        <f t="shared" si="23"/>
        <v>452.82</v>
      </c>
      <c r="Y45" s="244">
        <f t="shared" si="24"/>
        <v>268.02</v>
      </c>
      <c r="Z45" s="244">
        <f t="shared" si="25"/>
        <v>1131</v>
      </c>
      <c r="AA45" s="244">
        <f t="shared" si="26"/>
        <v>669</v>
      </c>
      <c r="AB45" s="3"/>
      <c r="AC45" s="240">
        <v>4450</v>
      </c>
      <c r="AD45" s="240">
        <v>2633</v>
      </c>
      <c r="AE45" s="240">
        <v>370</v>
      </c>
      <c r="AF45" s="240">
        <v>219</v>
      </c>
      <c r="AG45" s="240">
        <v>463</v>
      </c>
      <c r="AH45" s="240">
        <v>273</v>
      </c>
      <c r="AJ45" s="246">
        <f t="shared" si="4"/>
        <v>1.0179775280898877</v>
      </c>
      <c r="AK45" s="246">
        <f t="shared" si="5"/>
        <v>1.0178503608051652</v>
      </c>
      <c r="AL45" s="246">
        <f t="shared" si="6"/>
        <v>1.0189189189189189</v>
      </c>
      <c r="AM45" s="246">
        <f t="shared" si="7"/>
        <v>1.0182648401826484</v>
      </c>
      <c r="AN45" s="246">
        <f t="shared" si="8"/>
        <v>1.0172786177105833</v>
      </c>
      <c r="AO45" s="246">
        <f t="shared" si="9"/>
        <v>1.0183150183150182</v>
      </c>
    </row>
    <row r="46" spans="1:41">
      <c r="A46" s="4">
        <v>40</v>
      </c>
      <c r="B46" s="138">
        <f t="shared" si="32"/>
        <v>15.629120000000006</v>
      </c>
      <c r="C46" s="3">
        <f>'degressie en km-tarief'!C46</f>
        <v>9.1936000000000035</v>
      </c>
      <c r="F46" s="139">
        <f t="shared" si="11"/>
        <v>9.3780000000000001</v>
      </c>
      <c r="G46" s="139">
        <f t="shared" si="12"/>
        <v>5.5139999999999993</v>
      </c>
      <c r="H46" s="139">
        <f t="shared" si="13"/>
        <v>12.504000000000001</v>
      </c>
      <c r="I46" s="139">
        <f t="shared" si="14"/>
        <v>7.3520000000000003</v>
      </c>
      <c r="J46" s="40">
        <f t="shared" si="30"/>
        <v>31.26</v>
      </c>
      <c r="K46" s="40">
        <f t="shared" si="31"/>
        <v>18.38</v>
      </c>
      <c r="L46" s="40"/>
      <c r="M46" s="40"/>
      <c r="N46" s="40">
        <f t="shared" si="16"/>
        <v>18.760000000000002</v>
      </c>
      <c r="O46" s="40">
        <f t="shared" si="27"/>
        <v>11.02</v>
      </c>
      <c r="P46" s="40">
        <f t="shared" si="28"/>
        <v>25</v>
      </c>
      <c r="Q46" s="40">
        <f t="shared" si="29"/>
        <v>14.7</v>
      </c>
      <c r="R46" s="244">
        <f t="shared" si="17"/>
        <v>4642</v>
      </c>
      <c r="S46" s="244">
        <f t="shared" si="18"/>
        <v>2738</v>
      </c>
      <c r="T46" s="244">
        <f t="shared" si="19"/>
        <v>388</v>
      </c>
      <c r="U46" s="244">
        <f t="shared" si="20"/>
        <v>228</v>
      </c>
      <c r="V46" s="244">
        <f t="shared" si="21"/>
        <v>483</v>
      </c>
      <c r="W46" s="244">
        <f t="shared" si="22"/>
        <v>285</v>
      </c>
      <c r="X46" s="244">
        <f t="shared" si="23"/>
        <v>466.02</v>
      </c>
      <c r="Y46" s="244">
        <f t="shared" si="24"/>
        <v>274.02</v>
      </c>
      <c r="Z46" s="244">
        <f t="shared" si="25"/>
        <v>1164</v>
      </c>
      <c r="AA46" s="244">
        <f t="shared" si="26"/>
        <v>684</v>
      </c>
      <c r="AB46" s="3"/>
      <c r="AC46" s="240">
        <v>4560</v>
      </c>
      <c r="AD46" s="240">
        <v>2690</v>
      </c>
      <c r="AE46" s="240">
        <v>381</v>
      </c>
      <c r="AF46" s="240">
        <v>224</v>
      </c>
      <c r="AG46" s="240">
        <v>474</v>
      </c>
      <c r="AH46" s="240">
        <v>280</v>
      </c>
      <c r="AJ46" s="246">
        <f t="shared" si="4"/>
        <v>1.0179824561403508</v>
      </c>
      <c r="AK46" s="246">
        <f t="shared" si="5"/>
        <v>1.0178438661710036</v>
      </c>
      <c r="AL46" s="246">
        <f t="shared" si="6"/>
        <v>1.0183727034120735</v>
      </c>
      <c r="AM46" s="246">
        <f t="shared" si="7"/>
        <v>1.0178571428571428</v>
      </c>
      <c r="AN46" s="246">
        <f t="shared" si="8"/>
        <v>1.018987341772152</v>
      </c>
      <c r="AO46" s="246">
        <f t="shared" si="9"/>
        <v>1.0178571428571428</v>
      </c>
    </row>
    <row r="47" spans="1:41">
      <c r="A47" s="4">
        <v>41</v>
      </c>
      <c r="B47" s="138">
        <f t="shared" si="32"/>
        <v>15.956321380000006</v>
      </c>
      <c r="C47" s="3">
        <f>'degressie en km-tarief'!C47</f>
        <v>9.3860714000000041</v>
      </c>
      <c r="F47" s="139">
        <f t="shared" si="11"/>
        <v>9.5760000000000005</v>
      </c>
      <c r="G47" s="139">
        <f t="shared" si="12"/>
        <v>5.6340000000000003</v>
      </c>
      <c r="H47" s="139">
        <f t="shared" si="13"/>
        <v>12.768000000000001</v>
      </c>
      <c r="I47" s="139">
        <f t="shared" si="14"/>
        <v>7.5120000000000005</v>
      </c>
      <c r="J47" s="40">
        <f t="shared" si="30"/>
        <v>31.92</v>
      </c>
      <c r="K47" s="40">
        <f t="shared" si="31"/>
        <v>18.78</v>
      </c>
      <c r="L47" s="40"/>
      <c r="M47" s="40"/>
      <c r="N47" s="40">
        <f t="shared" si="16"/>
        <v>19.16</v>
      </c>
      <c r="O47" s="40">
        <f t="shared" si="27"/>
        <v>11.26</v>
      </c>
      <c r="P47" s="40">
        <f t="shared" si="28"/>
        <v>25.54</v>
      </c>
      <c r="Q47" s="40">
        <f t="shared" si="29"/>
        <v>15.02</v>
      </c>
      <c r="R47" s="244">
        <f t="shared" si="17"/>
        <v>4700</v>
      </c>
      <c r="S47" s="244">
        <f t="shared" si="18"/>
        <v>2780</v>
      </c>
      <c r="T47" s="244">
        <f t="shared" si="19"/>
        <v>392</v>
      </c>
      <c r="U47" s="244">
        <f t="shared" si="20"/>
        <v>231</v>
      </c>
      <c r="V47" s="244">
        <f t="shared" si="21"/>
        <v>489</v>
      </c>
      <c r="W47" s="244">
        <f t="shared" si="22"/>
        <v>289</v>
      </c>
      <c r="X47" s="244">
        <f t="shared" si="23"/>
        <v>470.82</v>
      </c>
      <c r="Y47" s="244">
        <f t="shared" si="24"/>
        <v>277.61999999999995</v>
      </c>
      <c r="Z47" s="244">
        <f t="shared" si="25"/>
        <v>1176</v>
      </c>
      <c r="AA47" s="244">
        <f t="shared" si="26"/>
        <v>693</v>
      </c>
      <c r="AB47" s="3"/>
      <c r="AC47" s="240">
        <v>4617</v>
      </c>
      <c r="AD47" s="240">
        <v>2731</v>
      </c>
      <c r="AE47" s="240">
        <v>385</v>
      </c>
      <c r="AF47" s="240">
        <v>227</v>
      </c>
      <c r="AG47" s="240">
        <v>480</v>
      </c>
      <c r="AH47" s="240">
        <v>284</v>
      </c>
      <c r="AJ47" s="246">
        <f t="shared" si="4"/>
        <v>1.0179770413688543</v>
      </c>
      <c r="AK47" s="246">
        <f t="shared" si="5"/>
        <v>1.0179421457341633</v>
      </c>
      <c r="AL47" s="246">
        <f t="shared" si="6"/>
        <v>1.0181818181818181</v>
      </c>
      <c r="AM47" s="246">
        <f t="shared" si="7"/>
        <v>1.0176211453744493</v>
      </c>
      <c r="AN47" s="246">
        <f t="shared" si="8"/>
        <v>1.01875</v>
      </c>
      <c r="AO47" s="246">
        <f t="shared" si="9"/>
        <v>1.017605633802817</v>
      </c>
    </row>
    <row r="48" spans="1:41">
      <c r="A48" s="4">
        <v>42</v>
      </c>
      <c r="B48" s="138">
        <f t="shared" si="32"/>
        <v>16.283522760000007</v>
      </c>
      <c r="C48" s="3">
        <f>'degressie en km-tarief'!C48</f>
        <v>9.5785428000000046</v>
      </c>
      <c r="F48" s="139">
        <f t="shared" si="11"/>
        <v>9.7680000000000007</v>
      </c>
      <c r="G48" s="139">
        <f t="shared" si="12"/>
        <v>5.7480000000000002</v>
      </c>
      <c r="H48" s="139">
        <f t="shared" si="13"/>
        <v>13.024000000000001</v>
      </c>
      <c r="I48" s="139">
        <f t="shared" si="14"/>
        <v>7.6640000000000006</v>
      </c>
      <c r="J48" s="40">
        <f t="shared" si="30"/>
        <v>32.56</v>
      </c>
      <c r="K48" s="40">
        <f t="shared" si="31"/>
        <v>19.16</v>
      </c>
      <c r="L48" s="40"/>
      <c r="M48" s="40"/>
      <c r="N48" s="40">
        <f t="shared" si="16"/>
        <v>19.54</v>
      </c>
      <c r="O48" s="40">
        <f t="shared" si="27"/>
        <v>11.5</v>
      </c>
      <c r="P48" s="40">
        <f t="shared" si="28"/>
        <v>26.04</v>
      </c>
      <c r="Q48" s="40">
        <f t="shared" si="29"/>
        <v>15.32</v>
      </c>
      <c r="R48" s="244">
        <f t="shared" si="17"/>
        <v>4812</v>
      </c>
      <c r="S48" s="244">
        <f t="shared" si="18"/>
        <v>2837</v>
      </c>
      <c r="T48" s="244">
        <f t="shared" si="19"/>
        <v>402</v>
      </c>
      <c r="U48" s="244">
        <f t="shared" si="20"/>
        <v>236</v>
      </c>
      <c r="V48" s="244">
        <f t="shared" si="21"/>
        <v>500</v>
      </c>
      <c r="W48" s="244">
        <f t="shared" si="22"/>
        <v>294</v>
      </c>
      <c r="X48" s="244">
        <f t="shared" si="23"/>
        <v>482.82</v>
      </c>
      <c r="Y48" s="244">
        <f t="shared" si="24"/>
        <v>283.61999999999995</v>
      </c>
      <c r="Z48" s="244">
        <f t="shared" si="25"/>
        <v>1206</v>
      </c>
      <c r="AA48" s="244">
        <f t="shared" si="26"/>
        <v>708</v>
      </c>
      <c r="AB48" s="3"/>
      <c r="AC48" s="240">
        <v>4727</v>
      </c>
      <c r="AD48" s="240">
        <v>2787</v>
      </c>
      <c r="AE48" s="240">
        <v>395</v>
      </c>
      <c r="AF48" s="240">
        <v>232</v>
      </c>
      <c r="AG48" s="240">
        <v>491</v>
      </c>
      <c r="AH48" s="240">
        <v>289</v>
      </c>
      <c r="AJ48" s="246">
        <f t="shared" si="4"/>
        <v>1.0179818066426909</v>
      </c>
      <c r="AK48" s="246">
        <f t="shared" si="5"/>
        <v>1.017940437746681</v>
      </c>
      <c r="AL48" s="246">
        <f t="shared" si="6"/>
        <v>1.0177215189873419</v>
      </c>
      <c r="AM48" s="246">
        <f t="shared" si="7"/>
        <v>1.0172413793103448</v>
      </c>
      <c r="AN48" s="246">
        <f t="shared" si="8"/>
        <v>1.0183299389002036</v>
      </c>
      <c r="AO48" s="246">
        <f t="shared" si="9"/>
        <v>1.0173010380622838</v>
      </c>
    </row>
    <row r="49" spans="1:41">
      <c r="A49" s="4">
        <v>43</v>
      </c>
      <c r="B49" s="138">
        <f t="shared" si="32"/>
        <v>16.610724140000009</v>
      </c>
      <c r="C49" s="3">
        <f>'degressie en km-tarief'!C49</f>
        <v>9.7710142000000051</v>
      </c>
      <c r="F49" s="139">
        <f t="shared" si="11"/>
        <v>9.9659999999999993</v>
      </c>
      <c r="G49" s="139">
        <f t="shared" si="12"/>
        <v>5.8619999999999992</v>
      </c>
      <c r="H49" s="139">
        <f t="shared" si="13"/>
        <v>13.288</v>
      </c>
      <c r="I49" s="139">
        <f t="shared" si="14"/>
        <v>7.8159999999999998</v>
      </c>
      <c r="J49" s="40">
        <f t="shared" si="30"/>
        <v>33.22</v>
      </c>
      <c r="K49" s="40">
        <f t="shared" si="31"/>
        <v>19.54</v>
      </c>
      <c r="L49" s="40"/>
      <c r="M49" s="40"/>
      <c r="N49" s="40">
        <f t="shared" si="16"/>
        <v>19.940000000000001</v>
      </c>
      <c r="O49" s="40">
        <f t="shared" si="27"/>
        <v>11.72</v>
      </c>
      <c r="P49" s="40">
        <f t="shared" si="28"/>
        <v>26.58</v>
      </c>
      <c r="Q49" s="40">
        <f t="shared" si="29"/>
        <v>15.64</v>
      </c>
      <c r="R49" s="244">
        <f t="shared" si="17"/>
        <v>4926</v>
      </c>
      <c r="S49" s="244">
        <f t="shared" si="18"/>
        <v>2907</v>
      </c>
      <c r="T49" s="244">
        <f t="shared" si="19"/>
        <v>410</v>
      </c>
      <c r="U49" s="244">
        <f t="shared" si="20"/>
        <v>242</v>
      </c>
      <c r="V49" s="244">
        <f t="shared" si="21"/>
        <v>510</v>
      </c>
      <c r="W49" s="244">
        <f t="shared" si="22"/>
        <v>302</v>
      </c>
      <c r="X49" s="244">
        <f t="shared" si="23"/>
        <v>492.41999999999996</v>
      </c>
      <c r="Y49" s="244">
        <f t="shared" si="24"/>
        <v>290.81999999999994</v>
      </c>
      <c r="Z49" s="244">
        <f t="shared" si="25"/>
        <v>1230</v>
      </c>
      <c r="AA49" s="244">
        <f t="shared" si="26"/>
        <v>726</v>
      </c>
      <c r="AB49" s="3"/>
      <c r="AC49" s="240">
        <v>4839</v>
      </c>
      <c r="AD49" s="240">
        <v>2856</v>
      </c>
      <c r="AE49" s="240">
        <v>403</v>
      </c>
      <c r="AF49" s="240">
        <v>238</v>
      </c>
      <c r="AG49" s="240">
        <v>501</v>
      </c>
      <c r="AH49" s="240">
        <v>297</v>
      </c>
      <c r="AJ49" s="246">
        <f t="shared" si="4"/>
        <v>1.0179789212647241</v>
      </c>
      <c r="AK49" s="246">
        <f t="shared" si="5"/>
        <v>1.0178571428571428</v>
      </c>
      <c r="AL49" s="246">
        <f t="shared" si="6"/>
        <v>1.0173697270471465</v>
      </c>
      <c r="AM49" s="246">
        <f t="shared" si="7"/>
        <v>1.0168067226890756</v>
      </c>
      <c r="AN49" s="246">
        <f t="shared" si="8"/>
        <v>1.0179640718562875</v>
      </c>
      <c r="AO49" s="246">
        <f t="shared" si="9"/>
        <v>1.0168350168350169</v>
      </c>
    </row>
    <row r="50" spans="1:41">
      <c r="A50" s="4">
        <v>44</v>
      </c>
      <c r="B50" s="138">
        <f t="shared" si="32"/>
        <v>16.937925520000007</v>
      </c>
      <c r="C50" s="3">
        <f>'degressie en km-tarief'!C50</f>
        <v>9.9634856000000056</v>
      </c>
      <c r="F50" s="139">
        <f t="shared" si="11"/>
        <v>10.164</v>
      </c>
      <c r="G50" s="139">
        <f t="shared" si="12"/>
        <v>5.976</v>
      </c>
      <c r="H50" s="139">
        <f t="shared" si="13"/>
        <v>13.552000000000001</v>
      </c>
      <c r="I50" s="139">
        <f t="shared" si="14"/>
        <v>7.9680000000000009</v>
      </c>
      <c r="J50" s="40">
        <f t="shared" si="30"/>
        <v>33.880000000000003</v>
      </c>
      <c r="K50" s="40">
        <f t="shared" si="31"/>
        <v>19.920000000000002</v>
      </c>
      <c r="L50" s="40"/>
      <c r="M50" s="40"/>
      <c r="N50" s="40">
        <f t="shared" si="16"/>
        <v>20.32</v>
      </c>
      <c r="O50" s="40">
        <f t="shared" si="27"/>
        <v>11.96</v>
      </c>
      <c r="P50" s="40">
        <f t="shared" si="28"/>
        <v>27.1</v>
      </c>
      <c r="Q50" s="40">
        <f t="shared" si="29"/>
        <v>15.94</v>
      </c>
      <c r="R50" s="244">
        <f t="shared" si="17"/>
        <v>4995</v>
      </c>
      <c r="S50" s="244">
        <f t="shared" si="18"/>
        <v>2949</v>
      </c>
      <c r="T50" s="244">
        <f t="shared" si="19"/>
        <v>415</v>
      </c>
      <c r="U50" s="244">
        <f t="shared" si="20"/>
        <v>246</v>
      </c>
      <c r="V50" s="244">
        <f t="shared" si="21"/>
        <v>518</v>
      </c>
      <c r="W50" s="244">
        <f t="shared" si="22"/>
        <v>306</v>
      </c>
      <c r="X50" s="244">
        <f t="shared" si="23"/>
        <v>498.41999999999996</v>
      </c>
      <c r="Y50" s="244">
        <f t="shared" si="24"/>
        <v>295.61999999999995</v>
      </c>
      <c r="Z50" s="244">
        <f t="shared" si="25"/>
        <v>1245</v>
      </c>
      <c r="AA50" s="244">
        <f t="shared" si="26"/>
        <v>738</v>
      </c>
      <c r="AB50" s="3"/>
      <c r="AC50" s="240">
        <v>4907</v>
      </c>
      <c r="AD50" s="240">
        <v>2897</v>
      </c>
      <c r="AE50" s="240">
        <v>408</v>
      </c>
      <c r="AF50" s="240">
        <v>242</v>
      </c>
      <c r="AG50" s="240">
        <v>509</v>
      </c>
      <c r="AH50" s="240">
        <v>301</v>
      </c>
      <c r="AJ50" s="246">
        <f t="shared" si="4"/>
        <v>1.0179335642959038</v>
      </c>
      <c r="AK50" s="246">
        <f t="shared" si="5"/>
        <v>1.0179496030376252</v>
      </c>
      <c r="AL50" s="246">
        <f t="shared" si="6"/>
        <v>1.017156862745098</v>
      </c>
      <c r="AM50" s="246">
        <f t="shared" si="7"/>
        <v>1.0165289256198347</v>
      </c>
      <c r="AN50" s="246">
        <f t="shared" si="8"/>
        <v>1.0176817288801572</v>
      </c>
      <c r="AO50" s="246">
        <f t="shared" si="9"/>
        <v>1.0166112956810631</v>
      </c>
    </row>
    <row r="51" spans="1:41">
      <c r="A51" s="4">
        <v>45</v>
      </c>
      <c r="B51" s="138">
        <f t="shared" si="32"/>
        <v>17.265126900000009</v>
      </c>
      <c r="C51" s="3">
        <f>'degressie en km-tarief'!C51</f>
        <v>10.155957000000006</v>
      </c>
      <c r="F51" s="139">
        <f t="shared" si="11"/>
        <v>10.362</v>
      </c>
      <c r="G51" s="139">
        <f t="shared" si="12"/>
        <v>6.0960000000000001</v>
      </c>
      <c r="H51" s="139">
        <f t="shared" si="13"/>
        <v>13.816000000000001</v>
      </c>
      <c r="I51" s="139">
        <f t="shared" si="14"/>
        <v>8.1280000000000001</v>
      </c>
      <c r="J51" s="40">
        <f t="shared" si="30"/>
        <v>34.54</v>
      </c>
      <c r="K51" s="40">
        <f t="shared" si="31"/>
        <v>20.32</v>
      </c>
      <c r="L51" s="40"/>
      <c r="M51" s="40"/>
      <c r="N51" s="40">
        <f t="shared" si="16"/>
        <v>20.72</v>
      </c>
      <c r="O51" s="40">
        <f t="shared" si="27"/>
        <v>12.2</v>
      </c>
      <c r="P51" s="40">
        <f t="shared" si="28"/>
        <v>27.64</v>
      </c>
      <c r="Q51" s="40">
        <f t="shared" si="29"/>
        <v>16.260000000000002</v>
      </c>
      <c r="R51" s="244">
        <f t="shared" si="17"/>
        <v>5095</v>
      </c>
      <c r="S51" s="244">
        <f t="shared" si="18"/>
        <v>3020</v>
      </c>
      <c r="T51" s="244">
        <f t="shared" si="19"/>
        <v>425</v>
      </c>
      <c r="U51" s="244">
        <f t="shared" si="20"/>
        <v>252</v>
      </c>
      <c r="V51" s="244">
        <f t="shared" si="21"/>
        <v>531</v>
      </c>
      <c r="W51" s="244">
        <f t="shared" si="22"/>
        <v>313</v>
      </c>
      <c r="X51" s="244">
        <f t="shared" si="23"/>
        <v>510.41999999999996</v>
      </c>
      <c r="Y51" s="244">
        <f t="shared" si="24"/>
        <v>302.81999999999994</v>
      </c>
      <c r="Z51" s="244">
        <f t="shared" si="25"/>
        <v>1275</v>
      </c>
      <c r="AA51" s="244">
        <f t="shared" si="26"/>
        <v>756</v>
      </c>
      <c r="AB51" s="3"/>
      <c r="AC51" s="240">
        <v>5005</v>
      </c>
      <c r="AD51" s="240">
        <v>2967</v>
      </c>
      <c r="AE51" s="240">
        <v>417</v>
      </c>
      <c r="AF51" s="240">
        <v>248</v>
      </c>
      <c r="AG51" s="240">
        <v>522</v>
      </c>
      <c r="AH51" s="240">
        <v>307</v>
      </c>
      <c r="AJ51" s="246">
        <f t="shared" si="4"/>
        <v>1.017982017982018</v>
      </c>
      <c r="AK51" s="246">
        <f t="shared" si="5"/>
        <v>1.0178631614425346</v>
      </c>
      <c r="AL51" s="246">
        <f t="shared" si="6"/>
        <v>1.0191846522781776</v>
      </c>
      <c r="AM51" s="246">
        <f t="shared" si="7"/>
        <v>1.0161290322580645</v>
      </c>
      <c r="AN51" s="246">
        <f t="shared" si="8"/>
        <v>1.0172413793103448</v>
      </c>
      <c r="AO51" s="246">
        <f t="shared" si="9"/>
        <v>1.0195439739413681</v>
      </c>
    </row>
    <row r="52" spans="1:41">
      <c r="A52" s="4">
        <v>46</v>
      </c>
      <c r="B52" s="138">
        <f t="shared" si="32"/>
        <v>17.592328280000011</v>
      </c>
      <c r="C52" s="3">
        <f>'degressie en km-tarief'!C52</f>
        <v>10.348428400000007</v>
      </c>
      <c r="F52" s="139">
        <f t="shared" si="11"/>
        <v>10.554</v>
      </c>
      <c r="G52" s="139">
        <f t="shared" si="12"/>
        <v>6.21</v>
      </c>
      <c r="H52" s="139">
        <f t="shared" si="13"/>
        <v>14.072000000000001</v>
      </c>
      <c r="I52" s="139">
        <f t="shared" si="14"/>
        <v>8.2799999999999994</v>
      </c>
      <c r="J52" s="40">
        <f t="shared" si="30"/>
        <v>35.18</v>
      </c>
      <c r="K52" s="40">
        <f t="shared" si="31"/>
        <v>20.7</v>
      </c>
      <c r="L52" s="40"/>
      <c r="M52" s="40"/>
      <c r="N52" s="40">
        <f t="shared" si="16"/>
        <v>21.1</v>
      </c>
      <c r="O52" s="40">
        <f t="shared" si="27"/>
        <v>12.42</v>
      </c>
      <c r="P52" s="40">
        <f t="shared" si="28"/>
        <v>28.14</v>
      </c>
      <c r="Q52" s="40">
        <f t="shared" si="29"/>
        <v>16.559999999999999</v>
      </c>
      <c r="R52" s="244">
        <f t="shared" si="17"/>
        <v>5207</v>
      </c>
      <c r="S52" s="244">
        <f t="shared" si="18"/>
        <v>3076</v>
      </c>
      <c r="T52" s="244">
        <f t="shared" si="19"/>
        <v>433</v>
      </c>
      <c r="U52" s="244">
        <f t="shared" si="20"/>
        <v>258</v>
      </c>
      <c r="V52" s="244">
        <f t="shared" si="21"/>
        <v>544</v>
      </c>
      <c r="W52" s="244">
        <f t="shared" si="22"/>
        <v>321</v>
      </c>
      <c r="X52" s="244">
        <f t="shared" si="23"/>
        <v>520.02</v>
      </c>
      <c r="Y52" s="244">
        <f t="shared" si="24"/>
        <v>310.02</v>
      </c>
      <c r="Z52" s="244">
        <f t="shared" si="25"/>
        <v>1299</v>
      </c>
      <c r="AA52" s="244">
        <f t="shared" si="26"/>
        <v>774</v>
      </c>
      <c r="AB52" s="3"/>
      <c r="AC52" s="240">
        <v>5115</v>
      </c>
      <c r="AD52" s="240">
        <v>3022</v>
      </c>
      <c r="AE52" s="240">
        <v>425</v>
      </c>
      <c r="AF52" s="240">
        <v>253</v>
      </c>
      <c r="AG52" s="240">
        <v>534</v>
      </c>
      <c r="AH52" s="240">
        <v>315</v>
      </c>
      <c r="AJ52" s="246">
        <f t="shared" si="4"/>
        <v>1.0179863147605084</v>
      </c>
      <c r="AK52" s="246">
        <f t="shared" si="5"/>
        <v>1.0178689609530112</v>
      </c>
      <c r="AL52" s="246">
        <f t="shared" si="6"/>
        <v>1.0188235294117647</v>
      </c>
      <c r="AM52" s="246">
        <f t="shared" si="7"/>
        <v>1.0197628458498025</v>
      </c>
      <c r="AN52" s="246">
        <f t="shared" si="8"/>
        <v>1.0187265917602997</v>
      </c>
      <c r="AO52" s="246">
        <f t="shared" si="9"/>
        <v>1.019047619047619</v>
      </c>
    </row>
    <row r="53" spans="1:41">
      <c r="A53" s="4">
        <v>47</v>
      </c>
      <c r="B53" s="138">
        <f t="shared" si="32"/>
        <v>17.919529660000013</v>
      </c>
      <c r="C53" s="3">
        <f>'degressie en km-tarief'!C53</f>
        <v>10.540899800000007</v>
      </c>
      <c r="F53" s="139">
        <f t="shared" si="11"/>
        <v>10.752000000000001</v>
      </c>
      <c r="G53" s="139">
        <f t="shared" si="12"/>
        <v>6.323999999999999</v>
      </c>
      <c r="H53" s="139">
        <f t="shared" si="13"/>
        <v>14.336000000000002</v>
      </c>
      <c r="I53" s="139">
        <f t="shared" si="14"/>
        <v>8.4320000000000004</v>
      </c>
      <c r="J53" s="40">
        <f t="shared" si="30"/>
        <v>35.840000000000003</v>
      </c>
      <c r="K53" s="40">
        <f t="shared" si="31"/>
        <v>21.08</v>
      </c>
      <c r="L53" s="40"/>
      <c r="M53" s="40"/>
      <c r="N53" s="40">
        <f t="shared" si="16"/>
        <v>21.5</v>
      </c>
      <c r="O53" s="40">
        <f t="shared" si="27"/>
        <v>12.64</v>
      </c>
      <c r="P53" s="40">
        <f t="shared" si="28"/>
        <v>28.68</v>
      </c>
      <c r="Q53" s="40">
        <f t="shared" si="29"/>
        <v>16.86</v>
      </c>
      <c r="R53" s="244">
        <f t="shared" si="17"/>
        <v>5278</v>
      </c>
      <c r="S53" s="244">
        <f t="shared" si="18"/>
        <v>3119</v>
      </c>
      <c r="T53" s="244">
        <f t="shared" si="19"/>
        <v>438</v>
      </c>
      <c r="U53" s="244">
        <f t="shared" si="20"/>
        <v>261</v>
      </c>
      <c r="V53" s="244">
        <f t="shared" si="21"/>
        <v>550</v>
      </c>
      <c r="W53" s="244">
        <f t="shared" si="22"/>
        <v>326</v>
      </c>
      <c r="X53" s="244">
        <f t="shared" si="23"/>
        <v>526.02</v>
      </c>
      <c r="Y53" s="244">
        <f t="shared" si="24"/>
        <v>313.62</v>
      </c>
      <c r="Z53" s="244">
        <f t="shared" si="25"/>
        <v>1314</v>
      </c>
      <c r="AA53" s="244">
        <f t="shared" si="26"/>
        <v>783</v>
      </c>
      <c r="AB53" s="3"/>
      <c r="AC53" s="240">
        <v>5185</v>
      </c>
      <c r="AD53" s="240">
        <v>3064</v>
      </c>
      <c r="AE53" s="240">
        <v>430</v>
      </c>
      <c r="AF53" s="240">
        <v>256</v>
      </c>
      <c r="AG53" s="240">
        <v>540</v>
      </c>
      <c r="AH53" s="240">
        <v>320</v>
      </c>
      <c r="AJ53" s="246">
        <f t="shared" si="4"/>
        <v>1.0179363548698168</v>
      </c>
      <c r="AK53" s="246">
        <f t="shared" si="5"/>
        <v>1.0179503916449086</v>
      </c>
      <c r="AL53" s="246">
        <f t="shared" si="6"/>
        <v>1.0186046511627906</v>
      </c>
      <c r="AM53" s="246">
        <f t="shared" si="7"/>
        <v>1.01953125</v>
      </c>
      <c r="AN53" s="246">
        <f t="shared" si="8"/>
        <v>1.0185185185185186</v>
      </c>
      <c r="AO53" s="246">
        <f t="shared" si="9"/>
        <v>1.01875</v>
      </c>
    </row>
    <row r="54" spans="1:41">
      <c r="A54" s="4">
        <v>48</v>
      </c>
      <c r="B54" s="138">
        <f t="shared" si="32"/>
        <v>18.246731040000011</v>
      </c>
      <c r="C54" s="3">
        <f>'degressie en km-tarief'!C54</f>
        <v>10.733371200000008</v>
      </c>
      <c r="F54" s="139">
        <f t="shared" si="11"/>
        <v>10.95</v>
      </c>
      <c r="G54" s="139">
        <f t="shared" si="12"/>
        <v>6.4379999999999997</v>
      </c>
      <c r="H54" s="139">
        <f t="shared" si="13"/>
        <v>14.600000000000001</v>
      </c>
      <c r="I54" s="139">
        <f t="shared" si="14"/>
        <v>8.5840000000000014</v>
      </c>
      <c r="J54" s="40">
        <f t="shared" si="30"/>
        <v>36.5</v>
      </c>
      <c r="K54" s="40">
        <f t="shared" si="31"/>
        <v>21.46</v>
      </c>
      <c r="L54" s="40"/>
      <c r="M54" s="40"/>
      <c r="N54" s="40">
        <f t="shared" si="16"/>
        <v>21.9</v>
      </c>
      <c r="O54" s="40">
        <f t="shared" si="27"/>
        <v>12.88</v>
      </c>
      <c r="P54" s="40">
        <f t="shared" si="28"/>
        <v>29.2</v>
      </c>
      <c r="Q54" s="40">
        <f t="shared" si="29"/>
        <v>17.16</v>
      </c>
      <c r="R54" s="244">
        <f t="shared" si="17"/>
        <v>5390</v>
      </c>
      <c r="S54" s="244">
        <f t="shared" si="18"/>
        <v>3175</v>
      </c>
      <c r="T54" s="244">
        <f t="shared" si="19"/>
        <v>450</v>
      </c>
      <c r="U54" s="244">
        <f t="shared" si="20"/>
        <v>265</v>
      </c>
      <c r="V54" s="244">
        <f t="shared" si="21"/>
        <v>560</v>
      </c>
      <c r="W54" s="244">
        <f t="shared" si="22"/>
        <v>331</v>
      </c>
      <c r="X54" s="244">
        <f t="shared" si="23"/>
        <v>540.41999999999996</v>
      </c>
      <c r="Y54" s="244">
        <f t="shared" si="24"/>
        <v>318.42</v>
      </c>
      <c r="Z54" s="244">
        <f t="shared" si="25"/>
        <v>1350</v>
      </c>
      <c r="AA54" s="244">
        <f t="shared" si="26"/>
        <v>795</v>
      </c>
      <c r="AB54" s="3"/>
      <c r="AC54" s="240">
        <v>5295</v>
      </c>
      <c r="AD54" s="240">
        <v>3119</v>
      </c>
      <c r="AE54" s="240">
        <v>442</v>
      </c>
      <c r="AF54" s="240">
        <v>260</v>
      </c>
      <c r="AG54" s="240">
        <v>550</v>
      </c>
      <c r="AH54" s="240">
        <v>325</v>
      </c>
      <c r="AJ54" s="246">
        <f t="shared" si="4"/>
        <v>1.0179414542020775</v>
      </c>
      <c r="AK54" s="246">
        <f t="shared" si="5"/>
        <v>1.0179544725873677</v>
      </c>
      <c r="AL54" s="246">
        <f t="shared" si="6"/>
        <v>1.0180995475113122</v>
      </c>
      <c r="AM54" s="246">
        <f t="shared" si="7"/>
        <v>1.0192307692307692</v>
      </c>
      <c r="AN54" s="246">
        <f t="shared" si="8"/>
        <v>1.0181818181818181</v>
      </c>
      <c r="AO54" s="246">
        <f t="shared" si="9"/>
        <v>1.0184615384615385</v>
      </c>
    </row>
    <row r="55" spans="1:41">
      <c r="A55" s="4">
        <v>49</v>
      </c>
      <c r="B55" s="138">
        <f t="shared" si="32"/>
        <v>18.573932420000013</v>
      </c>
      <c r="C55" s="3">
        <f>'degressie en km-tarief'!C55</f>
        <v>10.925842600000008</v>
      </c>
      <c r="F55" s="139">
        <f t="shared" si="11"/>
        <v>11.141999999999999</v>
      </c>
      <c r="G55" s="139">
        <f t="shared" si="12"/>
        <v>6.5579999999999998</v>
      </c>
      <c r="H55" s="139">
        <f t="shared" si="13"/>
        <v>14.856000000000002</v>
      </c>
      <c r="I55" s="139">
        <f t="shared" si="14"/>
        <v>8.7439999999999998</v>
      </c>
      <c r="J55" s="40">
        <f t="shared" si="30"/>
        <v>37.14</v>
      </c>
      <c r="K55" s="40">
        <f t="shared" si="31"/>
        <v>21.86</v>
      </c>
      <c r="L55" s="40"/>
      <c r="M55" s="40"/>
      <c r="N55" s="40">
        <f t="shared" si="16"/>
        <v>22.28</v>
      </c>
      <c r="O55" s="40">
        <f t="shared" si="27"/>
        <v>13.12</v>
      </c>
      <c r="P55" s="40">
        <f t="shared" si="28"/>
        <v>29.72</v>
      </c>
      <c r="Q55" s="40">
        <f t="shared" si="29"/>
        <v>17.48</v>
      </c>
      <c r="R55" s="244">
        <f t="shared" si="17"/>
        <v>5491</v>
      </c>
      <c r="S55" s="244">
        <f t="shared" si="18"/>
        <v>3246</v>
      </c>
      <c r="T55" s="244">
        <f t="shared" si="19"/>
        <v>458</v>
      </c>
      <c r="U55" s="244">
        <f t="shared" si="20"/>
        <v>270</v>
      </c>
      <c r="V55" s="244">
        <f t="shared" si="21"/>
        <v>571</v>
      </c>
      <c r="W55" s="244">
        <f t="shared" si="22"/>
        <v>337</v>
      </c>
      <c r="X55" s="244">
        <f t="shared" si="23"/>
        <v>550.02</v>
      </c>
      <c r="Y55" s="244">
        <f t="shared" si="24"/>
        <v>324.42</v>
      </c>
      <c r="Z55" s="244">
        <f t="shared" si="25"/>
        <v>1374</v>
      </c>
      <c r="AA55" s="244">
        <f t="shared" si="26"/>
        <v>810</v>
      </c>
      <c r="AB55" s="3"/>
      <c r="AC55" s="240">
        <v>5394</v>
      </c>
      <c r="AD55" s="240">
        <v>3189</v>
      </c>
      <c r="AE55" s="240">
        <v>450</v>
      </c>
      <c r="AF55" s="240">
        <v>265</v>
      </c>
      <c r="AG55" s="240">
        <v>561</v>
      </c>
      <c r="AH55" s="240">
        <v>331</v>
      </c>
      <c r="AJ55" s="246">
        <f t="shared" si="4"/>
        <v>1.0179829440118651</v>
      </c>
      <c r="AK55" s="246">
        <f t="shared" si="5"/>
        <v>1.0178739416745062</v>
      </c>
      <c r="AL55" s="246">
        <f t="shared" si="6"/>
        <v>1.0177777777777777</v>
      </c>
      <c r="AM55" s="246">
        <f t="shared" si="7"/>
        <v>1.0188679245283019</v>
      </c>
      <c r="AN55" s="246">
        <f t="shared" si="8"/>
        <v>1.017825311942959</v>
      </c>
      <c r="AO55" s="246">
        <f t="shared" si="9"/>
        <v>1.0181268882175227</v>
      </c>
    </row>
    <row r="56" spans="1:41">
      <c r="A56" s="4">
        <v>50</v>
      </c>
      <c r="B56" s="138">
        <f t="shared" si="32"/>
        <v>18.901133800000014</v>
      </c>
      <c r="C56" s="3">
        <f>'degressie en km-tarief'!C56</f>
        <v>11.118314000000009</v>
      </c>
      <c r="F56" s="139">
        <f t="shared" si="11"/>
        <v>11.339999999999998</v>
      </c>
      <c r="G56" s="139">
        <f t="shared" si="12"/>
        <v>6.6719999999999997</v>
      </c>
      <c r="H56" s="139">
        <f t="shared" si="13"/>
        <v>15.12</v>
      </c>
      <c r="I56" s="139">
        <f t="shared" si="14"/>
        <v>8.895999999999999</v>
      </c>
      <c r="J56" s="40">
        <f t="shared" si="30"/>
        <v>37.799999999999997</v>
      </c>
      <c r="K56" s="40">
        <f t="shared" si="31"/>
        <v>22.24</v>
      </c>
      <c r="L56" s="40"/>
      <c r="M56" s="40"/>
      <c r="N56" s="40">
        <f t="shared" si="16"/>
        <v>22.68</v>
      </c>
      <c r="O56" s="40">
        <f t="shared" si="27"/>
        <v>13.34</v>
      </c>
      <c r="P56" s="40">
        <f t="shared" si="28"/>
        <v>30.24</v>
      </c>
      <c r="Q56" s="40">
        <f t="shared" si="29"/>
        <v>17.8</v>
      </c>
      <c r="R56" s="244">
        <f t="shared" si="17"/>
        <v>5561</v>
      </c>
      <c r="S56" s="244">
        <f t="shared" si="18"/>
        <v>3289</v>
      </c>
      <c r="T56" s="244">
        <f t="shared" si="19"/>
        <v>464</v>
      </c>
      <c r="U56" s="244">
        <f t="shared" si="20"/>
        <v>273</v>
      </c>
      <c r="V56" s="244">
        <f t="shared" si="21"/>
        <v>578</v>
      </c>
      <c r="W56" s="244">
        <f t="shared" si="22"/>
        <v>342</v>
      </c>
      <c r="X56" s="244">
        <f t="shared" si="23"/>
        <v>557.22</v>
      </c>
      <c r="Y56" s="244">
        <f t="shared" si="24"/>
        <v>328.02</v>
      </c>
      <c r="Z56" s="244">
        <f t="shared" si="25"/>
        <v>1392</v>
      </c>
      <c r="AA56" s="244">
        <f t="shared" si="26"/>
        <v>819</v>
      </c>
      <c r="AB56" s="3"/>
      <c r="AC56" s="240">
        <v>5463</v>
      </c>
      <c r="AD56" s="240">
        <v>3231</v>
      </c>
      <c r="AE56" s="240">
        <v>456</v>
      </c>
      <c r="AF56" s="240">
        <v>268</v>
      </c>
      <c r="AG56" s="240">
        <v>568</v>
      </c>
      <c r="AH56" s="240">
        <v>336</v>
      </c>
      <c r="AJ56" s="246">
        <f t="shared" si="4"/>
        <v>1.017938861431448</v>
      </c>
      <c r="AK56" s="246">
        <f t="shared" si="5"/>
        <v>1.0179510987310429</v>
      </c>
      <c r="AL56" s="246">
        <f t="shared" si="6"/>
        <v>1.0175438596491229</v>
      </c>
      <c r="AM56" s="246">
        <f t="shared" si="7"/>
        <v>1.0186567164179106</v>
      </c>
      <c r="AN56" s="246">
        <f t="shared" si="8"/>
        <v>1.017605633802817</v>
      </c>
      <c r="AO56" s="246">
        <f t="shared" si="9"/>
        <v>1.0178571428571428</v>
      </c>
    </row>
    <row r="57" spans="1:41">
      <c r="A57" s="4">
        <v>51</v>
      </c>
      <c r="B57" s="138">
        <f t="shared" si="32"/>
        <v>19.228335180000016</v>
      </c>
      <c r="C57" s="3">
        <f>'degressie en km-tarief'!C57</f>
        <v>11.310785400000009</v>
      </c>
      <c r="F57" s="139">
        <f t="shared" si="11"/>
        <v>11.538</v>
      </c>
      <c r="G57" s="139">
        <f t="shared" si="12"/>
        <v>6.7860000000000005</v>
      </c>
      <c r="H57" s="139">
        <f t="shared" si="13"/>
        <v>15.384</v>
      </c>
      <c r="I57" s="139">
        <f t="shared" si="14"/>
        <v>9.048</v>
      </c>
      <c r="J57" s="40">
        <f t="shared" si="30"/>
        <v>38.46</v>
      </c>
      <c r="K57" s="40">
        <f t="shared" si="31"/>
        <v>22.62</v>
      </c>
      <c r="L57" s="40"/>
      <c r="M57" s="40"/>
      <c r="N57" s="40">
        <f t="shared" si="16"/>
        <v>23.08</v>
      </c>
      <c r="O57" s="40">
        <f t="shared" si="27"/>
        <v>13.58</v>
      </c>
      <c r="P57" s="40">
        <f t="shared" si="28"/>
        <v>30.76</v>
      </c>
      <c r="Q57" s="40">
        <f t="shared" si="29"/>
        <v>18.100000000000001</v>
      </c>
      <c r="R57" s="244">
        <f t="shared" si="17"/>
        <v>5673</v>
      </c>
      <c r="S57" s="244">
        <f t="shared" si="18"/>
        <v>3359</v>
      </c>
      <c r="T57" s="244">
        <f t="shared" si="19"/>
        <v>473</v>
      </c>
      <c r="U57" s="244">
        <f t="shared" si="20"/>
        <v>281</v>
      </c>
      <c r="V57" s="244">
        <f t="shared" si="21"/>
        <v>590</v>
      </c>
      <c r="W57" s="244">
        <f t="shared" si="22"/>
        <v>348</v>
      </c>
      <c r="X57" s="244">
        <f t="shared" si="23"/>
        <v>568.02</v>
      </c>
      <c r="Y57" s="244">
        <f t="shared" si="24"/>
        <v>337.62</v>
      </c>
      <c r="Z57" s="244">
        <f t="shared" si="25"/>
        <v>1419</v>
      </c>
      <c r="AA57" s="244">
        <f t="shared" si="26"/>
        <v>843</v>
      </c>
      <c r="AB57" s="3"/>
      <c r="AC57" s="240">
        <v>5573</v>
      </c>
      <c r="AD57" s="240">
        <v>3300</v>
      </c>
      <c r="AE57" s="240">
        <v>465</v>
      </c>
      <c r="AF57" s="240">
        <v>276</v>
      </c>
      <c r="AG57" s="240">
        <v>580</v>
      </c>
      <c r="AH57" s="240">
        <v>342</v>
      </c>
      <c r="AJ57" s="246">
        <f t="shared" si="4"/>
        <v>1.0179436569172797</v>
      </c>
      <c r="AK57" s="246">
        <f t="shared" si="5"/>
        <v>1.0178787878787878</v>
      </c>
      <c r="AL57" s="246">
        <f t="shared" si="6"/>
        <v>1.0172043010752687</v>
      </c>
      <c r="AM57" s="246">
        <f t="shared" si="7"/>
        <v>1.0181159420289856</v>
      </c>
      <c r="AN57" s="246">
        <f t="shared" si="8"/>
        <v>1.0172413793103448</v>
      </c>
      <c r="AO57" s="246">
        <f t="shared" si="9"/>
        <v>1.0175438596491229</v>
      </c>
    </row>
    <row r="58" spans="1:41">
      <c r="A58" s="4">
        <v>52</v>
      </c>
      <c r="B58" s="138">
        <f t="shared" si="32"/>
        <v>19.555536560000014</v>
      </c>
      <c r="C58" s="3">
        <f>'degressie en km-tarief'!C58</f>
        <v>11.50325680000001</v>
      </c>
      <c r="F58" s="139">
        <f t="shared" si="11"/>
        <v>11.735999999999999</v>
      </c>
      <c r="G58" s="139">
        <f t="shared" si="12"/>
        <v>6.8999999999999995</v>
      </c>
      <c r="H58" s="139">
        <f t="shared" si="13"/>
        <v>15.648</v>
      </c>
      <c r="I58" s="139">
        <f t="shared" si="14"/>
        <v>9.2000000000000011</v>
      </c>
      <c r="J58" s="40">
        <f t="shared" si="30"/>
        <v>39.119999999999997</v>
      </c>
      <c r="K58" s="40">
        <f t="shared" si="31"/>
        <v>23</v>
      </c>
      <c r="L58" s="40"/>
      <c r="M58" s="40"/>
      <c r="N58" s="40">
        <f t="shared" si="16"/>
        <v>23.48</v>
      </c>
      <c r="O58" s="40">
        <f t="shared" si="27"/>
        <v>13.8</v>
      </c>
      <c r="P58" s="40">
        <f t="shared" si="28"/>
        <v>31.3</v>
      </c>
      <c r="Q58" s="40">
        <f t="shared" si="29"/>
        <v>18.399999999999999</v>
      </c>
      <c r="R58" s="244">
        <f t="shared" si="17"/>
        <v>5787</v>
      </c>
      <c r="S58" s="244">
        <f t="shared" si="18"/>
        <v>3416</v>
      </c>
      <c r="T58" s="244">
        <f t="shared" si="19"/>
        <v>483</v>
      </c>
      <c r="U58" s="244">
        <f t="shared" si="20"/>
        <v>285</v>
      </c>
      <c r="V58" s="244">
        <f t="shared" si="21"/>
        <v>603</v>
      </c>
      <c r="W58" s="244">
        <f t="shared" si="22"/>
        <v>354</v>
      </c>
      <c r="X58" s="244">
        <f t="shared" si="23"/>
        <v>580.02</v>
      </c>
      <c r="Y58" s="244">
        <f t="shared" si="24"/>
        <v>342.42</v>
      </c>
      <c r="Z58" s="244">
        <f t="shared" si="25"/>
        <v>1449</v>
      </c>
      <c r="AA58" s="244">
        <f t="shared" si="26"/>
        <v>855</v>
      </c>
      <c r="AB58" s="3"/>
      <c r="AC58" s="240">
        <v>5685</v>
      </c>
      <c r="AD58" s="240">
        <v>3356</v>
      </c>
      <c r="AE58" s="240">
        <v>474</v>
      </c>
      <c r="AF58" s="240">
        <v>280</v>
      </c>
      <c r="AG58" s="240">
        <v>592</v>
      </c>
      <c r="AH58" s="240">
        <v>348</v>
      </c>
      <c r="AJ58" s="246">
        <f t="shared" si="4"/>
        <v>1.0179419525065962</v>
      </c>
      <c r="AK58" s="246">
        <f t="shared" si="5"/>
        <v>1.0178784266984506</v>
      </c>
      <c r="AL58" s="246">
        <f t="shared" si="6"/>
        <v>1.018987341772152</v>
      </c>
      <c r="AM58" s="246">
        <f t="shared" si="7"/>
        <v>1.0178571428571428</v>
      </c>
      <c r="AN58" s="246">
        <f t="shared" si="8"/>
        <v>1.0185810810810811</v>
      </c>
      <c r="AO58" s="246">
        <f t="shared" si="9"/>
        <v>1.0172413793103448</v>
      </c>
    </row>
    <row r="59" spans="1:41">
      <c r="A59" s="4">
        <v>53</v>
      </c>
      <c r="B59" s="138">
        <f t="shared" si="32"/>
        <v>19.882737940000016</v>
      </c>
      <c r="C59" s="3">
        <f>'degressie en km-tarief'!C59</f>
        <v>11.69572820000001</v>
      </c>
      <c r="F59" s="139">
        <f t="shared" si="11"/>
        <v>11.927999999999999</v>
      </c>
      <c r="G59" s="139">
        <f t="shared" si="12"/>
        <v>7.02</v>
      </c>
      <c r="H59" s="139">
        <f t="shared" si="13"/>
        <v>15.904</v>
      </c>
      <c r="I59" s="139">
        <f t="shared" si="14"/>
        <v>9.36</v>
      </c>
      <c r="J59" s="40">
        <f t="shared" si="30"/>
        <v>39.76</v>
      </c>
      <c r="K59" s="40">
        <f t="shared" si="31"/>
        <v>23.4</v>
      </c>
      <c r="L59" s="40"/>
      <c r="M59" s="40"/>
      <c r="N59" s="40">
        <f t="shared" si="16"/>
        <v>23.86</v>
      </c>
      <c r="O59" s="40">
        <f t="shared" si="27"/>
        <v>14.04</v>
      </c>
      <c r="P59" s="40">
        <f t="shared" si="28"/>
        <v>31.8</v>
      </c>
      <c r="Q59" s="40">
        <f t="shared" si="29"/>
        <v>18.72</v>
      </c>
      <c r="R59" s="244">
        <f t="shared" si="17"/>
        <v>5857</v>
      </c>
      <c r="S59" s="244">
        <f t="shared" si="18"/>
        <v>3457</v>
      </c>
      <c r="T59" s="244">
        <f t="shared" si="19"/>
        <v>488</v>
      </c>
      <c r="U59" s="244">
        <f t="shared" si="20"/>
        <v>288</v>
      </c>
      <c r="V59" s="244">
        <f t="shared" si="21"/>
        <v>611</v>
      </c>
      <c r="W59" s="244">
        <f t="shared" si="22"/>
        <v>359</v>
      </c>
      <c r="X59" s="244">
        <f t="shared" si="23"/>
        <v>586.02</v>
      </c>
      <c r="Y59" s="244">
        <f t="shared" si="24"/>
        <v>346.02</v>
      </c>
      <c r="Z59" s="244">
        <f t="shared" si="25"/>
        <v>1464</v>
      </c>
      <c r="AA59" s="244">
        <f t="shared" si="26"/>
        <v>864</v>
      </c>
      <c r="AB59" s="3"/>
      <c r="AC59" s="240">
        <v>5753</v>
      </c>
      <c r="AD59" s="240">
        <v>3396</v>
      </c>
      <c r="AE59" s="240">
        <v>479</v>
      </c>
      <c r="AF59" s="240">
        <v>283</v>
      </c>
      <c r="AG59" s="240">
        <v>600</v>
      </c>
      <c r="AH59" s="240">
        <v>353</v>
      </c>
      <c r="AJ59" s="246">
        <f t="shared" si="4"/>
        <v>1.0180775247696854</v>
      </c>
      <c r="AK59" s="246">
        <f t="shared" si="5"/>
        <v>1.0179623085983509</v>
      </c>
      <c r="AL59" s="246">
        <f t="shared" si="6"/>
        <v>1.0187891440501045</v>
      </c>
      <c r="AM59" s="246">
        <f t="shared" si="7"/>
        <v>1.0176678445229681</v>
      </c>
      <c r="AN59" s="246">
        <f t="shared" si="8"/>
        <v>1.0183333333333333</v>
      </c>
      <c r="AO59" s="246">
        <f t="shared" si="9"/>
        <v>1.0169971671388103</v>
      </c>
    </row>
    <row r="60" spans="1:41">
      <c r="A60" s="4">
        <v>54</v>
      </c>
      <c r="B60" s="138">
        <f t="shared" si="32"/>
        <v>20.209939320000018</v>
      </c>
      <c r="C60" s="3">
        <f>'degressie en km-tarief'!C60</f>
        <v>11.888199600000011</v>
      </c>
      <c r="F60" s="139">
        <f t="shared" si="11"/>
        <v>12.125999999999999</v>
      </c>
      <c r="G60" s="139">
        <f t="shared" si="12"/>
        <v>7.1340000000000003</v>
      </c>
      <c r="H60" s="139">
        <f t="shared" si="13"/>
        <v>16.168000000000003</v>
      </c>
      <c r="I60" s="139">
        <f t="shared" si="14"/>
        <v>9.5120000000000005</v>
      </c>
      <c r="J60" s="40">
        <f t="shared" si="30"/>
        <v>40.42</v>
      </c>
      <c r="K60" s="40">
        <f t="shared" si="31"/>
        <v>23.78</v>
      </c>
      <c r="L60" s="40"/>
      <c r="M60" s="40"/>
      <c r="N60" s="40">
        <f t="shared" si="16"/>
        <v>24.26</v>
      </c>
      <c r="O60" s="40">
        <f t="shared" si="27"/>
        <v>14.26</v>
      </c>
      <c r="P60" s="40">
        <f t="shared" si="28"/>
        <v>32.340000000000003</v>
      </c>
      <c r="Q60" s="40">
        <f t="shared" si="29"/>
        <v>19.02</v>
      </c>
      <c r="R60" s="244">
        <f t="shared" si="17"/>
        <v>5955</v>
      </c>
      <c r="S60" s="244">
        <f t="shared" si="18"/>
        <v>3514</v>
      </c>
      <c r="T60" s="244">
        <f t="shared" si="19"/>
        <v>496</v>
      </c>
      <c r="U60" s="244">
        <f t="shared" si="20"/>
        <v>292</v>
      </c>
      <c r="V60" s="244">
        <f t="shared" si="21"/>
        <v>620</v>
      </c>
      <c r="W60" s="244">
        <f t="shared" si="22"/>
        <v>365</v>
      </c>
      <c r="X60" s="244">
        <f t="shared" si="23"/>
        <v>595.62</v>
      </c>
      <c r="Y60" s="244">
        <f t="shared" si="24"/>
        <v>350.82</v>
      </c>
      <c r="Z60" s="244">
        <f t="shared" si="25"/>
        <v>1488</v>
      </c>
      <c r="AA60" s="244">
        <f t="shared" si="26"/>
        <v>876</v>
      </c>
      <c r="AB60" s="3"/>
      <c r="AC60" s="240">
        <v>5850</v>
      </c>
      <c r="AD60" s="240">
        <v>3452</v>
      </c>
      <c r="AE60" s="240">
        <v>487</v>
      </c>
      <c r="AF60" s="240">
        <v>287</v>
      </c>
      <c r="AG60" s="240">
        <v>609</v>
      </c>
      <c r="AH60" s="240">
        <v>359</v>
      </c>
      <c r="AJ60" s="246">
        <f t="shared" si="4"/>
        <v>1.0179487179487179</v>
      </c>
      <c r="AK60" s="246">
        <f t="shared" si="5"/>
        <v>1.0179606025492469</v>
      </c>
      <c r="AL60" s="246">
        <f t="shared" si="6"/>
        <v>1.0184804928131417</v>
      </c>
      <c r="AM60" s="246">
        <f t="shared" si="7"/>
        <v>1.0174216027874565</v>
      </c>
      <c r="AN60" s="246">
        <f t="shared" si="8"/>
        <v>1.0180623973727423</v>
      </c>
      <c r="AO60" s="246">
        <f t="shared" si="9"/>
        <v>1.0167130919220055</v>
      </c>
    </row>
    <row r="61" spans="1:41">
      <c r="A61" s="4">
        <v>55</v>
      </c>
      <c r="B61" s="138">
        <f t="shared" si="32"/>
        <v>20.53714070000002</v>
      </c>
      <c r="C61" s="3">
        <f>'degressie en km-tarief'!C61</f>
        <v>12.080671000000011</v>
      </c>
      <c r="F61" s="139">
        <f t="shared" si="11"/>
        <v>12.324</v>
      </c>
      <c r="G61" s="139">
        <f t="shared" si="12"/>
        <v>7.2479999999999993</v>
      </c>
      <c r="H61" s="139">
        <f t="shared" si="13"/>
        <v>16.431999999999999</v>
      </c>
      <c r="I61" s="139">
        <f t="shared" si="14"/>
        <v>9.6640000000000015</v>
      </c>
      <c r="J61" s="40">
        <f t="shared" si="30"/>
        <v>41.08</v>
      </c>
      <c r="K61" s="40">
        <f t="shared" si="31"/>
        <v>24.16</v>
      </c>
      <c r="L61" s="40"/>
      <c r="M61" s="40"/>
      <c r="N61" s="40">
        <f t="shared" si="16"/>
        <v>24.64</v>
      </c>
      <c r="O61" s="40">
        <f t="shared" si="27"/>
        <v>14.5</v>
      </c>
      <c r="P61" s="40">
        <f t="shared" si="28"/>
        <v>32.86</v>
      </c>
      <c r="Q61" s="40">
        <f t="shared" si="29"/>
        <v>19.32</v>
      </c>
      <c r="R61" s="244">
        <f t="shared" si="17"/>
        <v>6068</v>
      </c>
      <c r="S61" s="244">
        <f t="shared" si="18"/>
        <v>3584</v>
      </c>
      <c r="T61" s="244">
        <f t="shared" si="19"/>
        <v>505</v>
      </c>
      <c r="U61" s="244">
        <f t="shared" si="20"/>
        <v>299</v>
      </c>
      <c r="V61" s="244">
        <f t="shared" si="21"/>
        <v>631</v>
      </c>
      <c r="W61" s="244">
        <f t="shared" si="22"/>
        <v>373</v>
      </c>
      <c r="X61" s="244">
        <f t="shared" si="23"/>
        <v>606.41999999999996</v>
      </c>
      <c r="Y61" s="244">
        <f t="shared" si="24"/>
        <v>359.21999999999997</v>
      </c>
      <c r="Z61" s="244">
        <f t="shared" si="25"/>
        <v>1515</v>
      </c>
      <c r="AA61" s="244">
        <f t="shared" si="26"/>
        <v>897</v>
      </c>
      <c r="AB61" s="3"/>
      <c r="AC61" s="240">
        <v>5961</v>
      </c>
      <c r="AD61" s="240">
        <v>3521</v>
      </c>
      <c r="AE61" s="240">
        <v>496</v>
      </c>
      <c r="AF61" s="240">
        <v>294</v>
      </c>
      <c r="AG61" s="240">
        <v>620</v>
      </c>
      <c r="AH61" s="240">
        <v>366</v>
      </c>
      <c r="AJ61" s="246">
        <f t="shared" si="4"/>
        <v>1.0179500083878543</v>
      </c>
      <c r="AK61" s="246">
        <f t="shared" si="5"/>
        <v>1.0178926441351888</v>
      </c>
      <c r="AL61" s="246">
        <f t="shared" si="6"/>
        <v>1.0181451612903225</v>
      </c>
      <c r="AM61" s="246">
        <f t="shared" si="7"/>
        <v>1.0170068027210883</v>
      </c>
      <c r="AN61" s="246">
        <f t="shared" si="8"/>
        <v>1.017741935483871</v>
      </c>
      <c r="AO61" s="246">
        <f t="shared" si="9"/>
        <v>1.0191256830601092</v>
      </c>
    </row>
    <row r="62" spans="1:41">
      <c r="A62" s="4">
        <v>56</v>
      </c>
      <c r="B62" s="138">
        <f t="shared" si="32"/>
        <v>20.864342080000018</v>
      </c>
      <c r="C62" s="3">
        <f>'degressie en km-tarief'!C62</f>
        <v>12.273142400000012</v>
      </c>
      <c r="F62" s="139">
        <f t="shared" si="11"/>
        <v>12.516</v>
      </c>
      <c r="G62" s="139">
        <f t="shared" si="12"/>
        <v>7.3619999999999992</v>
      </c>
      <c r="H62" s="139">
        <f t="shared" si="13"/>
        <v>16.687999999999999</v>
      </c>
      <c r="I62" s="139">
        <f t="shared" si="14"/>
        <v>9.8160000000000007</v>
      </c>
      <c r="J62" s="40">
        <f t="shared" si="30"/>
        <v>41.72</v>
      </c>
      <c r="K62" s="40">
        <f t="shared" si="31"/>
        <v>24.54</v>
      </c>
      <c r="L62" s="40"/>
      <c r="M62" s="40"/>
      <c r="N62" s="40">
        <f t="shared" si="16"/>
        <v>25.04</v>
      </c>
      <c r="O62" s="40">
        <f t="shared" si="27"/>
        <v>14.72</v>
      </c>
      <c r="P62" s="40">
        <f t="shared" si="28"/>
        <v>33.380000000000003</v>
      </c>
      <c r="Q62" s="40">
        <f t="shared" si="29"/>
        <v>19.64</v>
      </c>
      <c r="R62" s="244">
        <f t="shared" si="17"/>
        <v>6140</v>
      </c>
      <c r="S62" s="244">
        <f t="shared" si="18"/>
        <v>3627</v>
      </c>
      <c r="T62" s="244">
        <f t="shared" si="19"/>
        <v>510</v>
      </c>
      <c r="U62" s="244">
        <f t="shared" si="20"/>
        <v>302</v>
      </c>
      <c r="V62" s="244">
        <f t="shared" si="21"/>
        <v>639</v>
      </c>
      <c r="W62" s="244">
        <f t="shared" si="22"/>
        <v>377</v>
      </c>
      <c r="X62" s="244">
        <f t="shared" si="23"/>
        <v>612.41999999999996</v>
      </c>
      <c r="Y62" s="244">
        <f t="shared" si="24"/>
        <v>362.82</v>
      </c>
      <c r="Z62" s="244">
        <f t="shared" si="25"/>
        <v>1530</v>
      </c>
      <c r="AA62" s="244">
        <f t="shared" si="26"/>
        <v>906</v>
      </c>
      <c r="AB62" s="3"/>
      <c r="AC62" s="240">
        <v>6031</v>
      </c>
      <c r="AD62" s="240">
        <v>3563</v>
      </c>
      <c r="AE62" s="240">
        <v>501</v>
      </c>
      <c r="AF62" s="240">
        <v>297</v>
      </c>
      <c r="AG62" s="240">
        <v>628</v>
      </c>
      <c r="AH62" s="240">
        <v>370</v>
      </c>
      <c r="AJ62" s="246">
        <f t="shared" si="4"/>
        <v>1.0180732880119383</v>
      </c>
      <c r="AK62" s="246">
        <f t="shared" si="5"/>
        <v>1.0179623912433342</v>
      </c>
      <c r="AL62" s="246">
        <f t="shared" si="6"/>
        <v>1.0179640718562875</v>
      </c>
      <c r="AM62" s="246">
        <f t="shared" si="7"/>
        <v>1.0168350168350169</v>
      </c>
      <c r="AN62" s="246">
        <f t="shared" si="8"/>
        <v>1.0175159235668789</v>
      </c>
      <c r="AO62" s="246">
        <f t="shared" si="9"/>
        <v>1.0189189189189189</v>
      </c>
    </row>
    <row r="63" spans="1:41">
      <c r="A63" s="4">
        <v>57</v>
      </c>
      <c r="B63" s="138">
        <f t="shared" si="32"/>
        <v>21.19154346000002</v>
      </c>
      <c r="C63" s="3">
        <f>'degressie en km-tarief'!C63</f>
        <v>12.465613800000012</v>
      </c>
      <c r="F63" s="139">
        <f t="shared" si="11"/>
        <v>12.714</v>
      </c>
      <c r="G63" s="139">
        <f t="shared" si="12"/>
        <v>7.4820000000000002</v>
      </c>
      <c r="H63" s="139">
        <f t="shared" si="13"/>
        <v>16.952000000000002</v>
      </c>
      <c r="I63" s="139">
        <f t="shared" si="14"/>
        <v>9.9760000000000009</v>
      </c>
      <c r="J63" s="40">
        <f t="shared" si="30"/>
        <v>42.38</v>
      </c>
      <c r="K63" s="40">
        <f t="shared" si="31"/>
        <v>24.94</v>
      </c>
      <c r="L63" s="40"/>
      <c r="M63" s="40"/>
      <c r="N63" s="40">
        <f t="shared" si="16"/>
        <v>25.42</v>
      </c>
      <c r="O63" s="40">
        <f t="shared" si="27"/>
        <v>14.96</v>
      </c>
      <c r="P63" s="40">
        <f t="shared" si="28"/>
        <v>33.9</v>
      </c>
      <c r="Q63" s="40">
        <f t="shared" si="29"/>
        <v>19.96</v>
      </c>
      <c r="R63" s="244">
        <f t="shared" si="17"/>
        <v>6252</v>
      </c>
      <c r="S63" s="244">
        <f t="shared" si="18"/>
        <v>3698</v>
      </c>
      <c r="T63" s="244">
        <f t="shared" si="19"/>
        <v>521</v>
      </c>
      <c r="U63" s="244">
        <f t="shared" si="20"/>
        <v>307</v>
      </c>
      <c r="V63" s="244">
        <f t="shared" si="21"/>
        <v>649</v>
      </c>
      <c r="W63" s="244">
        <f t="shared" si="22"/>
        <v>384</v>
      </c>
      <c r="X63" s="244">
        <f t="shared" si="23"/>
        <v>625.62</v>
      </c>
      <c r="Y63" s="244">
        <f t="shared" si="24"/>
        <v>368.82</v>
      </c>
      <c r="Z63" s="244">
        <f t="shared" si="25"/>
        <v>1563</v>
      </c>
      <c r="AA63" s="244">
        <f t="shared" si="26"/>
        <v>921</v>
      </c>
      <c r="AB63" s="3"/>
      <c r="AC63" s="240">
        <v>6141</v>
      </c>
      <c r="AD63" s="240">
        <v>3633</v>
      </c>
      <c r="AE63" s="240">
        <v>512</v>
      </c>
      <c r="AF63" s="240">
        <v>302</v>
      </c>
      <c r="AG63" s="240">
        <v>638</v>
      </c>
      <c r="AH63" s="240">
        <v>377</v>
      </c>
      <c r="AJ63" s="246">
        <f t="shared" si="4"/>
        <v>1.018075232046898</v>
      </c>
      <c r="AK63" s="246">
        <f t="shared" si="5"/>
        <v>1.0178915496834573</v>
      </c>
      <c r="AL63" s="246">
        <f t="shared" si="6"/>
        <v>1.017578125</v>
      </c>
      <c r="AM63" s="246">
        <f t="shared" si="7"/>
        <v>1.0165562913907285</v>
      </c>
      <c r="AN63" s="246">
        <f t="shared" si="8"/>
        <v>1.0172413793103448</v>
      </c>
      <c r="AO63" s="246">
        <f t="shared" si="9"/>
        <v>1.0185676392572944</v>
      </c>
    </row>
    <row r="64" spans="1:41">
      <c r="A64" s="4">
        <v>58</v>
      </c>
      <c r="B64" s="138">
        <f t="shared" si="32"/>
        <v>21.518744840000021</v>
      </c>
      <c r="C64" s="3">
        <f>'degressie en km-tarief'!C64</f>
        <v>12.658085200000013</v>
      </c>
      <c r="F64" s="139">
        <f t="shared" si="11"/>
        <v>12.911999999999999</v>
      </c>
      <c r="G64" s="139">
        <f t="shared" si="12"/>
        <v>7.5960000000000001</v>
      </c>
      <c r="H64" s="139">
        <f t="shared" si="13"/>
        <v>17.216000000000001</v>
      </c>
      <c r="I64" s="139">
        <f t="shared" si="14"/>
        <v>10.128</v>
      </c>
      <c r="J64" s="40">
        <f t="shared" si="30"/>
        <v>43.04</v>
      </c>
      <c r="K64" s="40">
        <f t="shared" si="31"/>
        <v>25.32</v>
      </c>
      <c r="L64" s="40"/>
      <c r="M64" s="40"/>
      <c r="N64" s="40">
        <f t="shared" si="16"/>
        <v>25.82</v>
      </c>
      <c r="O64" s="40">
        <f t="shared" si="27"/>
        <v>15.2</v>
      </c>
      <c r="P64" s="40">
        <f t="shared" si="28"/>
        <v>34.44</v>
      </c>
      <c r="Q64" s="40">
        <f t="shared" si="29"/>
        <v>20.260000000000002</v>
      </c>
      <c r="R64" s="244">
        <f t="shared" si="17"/>
        <v>6323</v>
      </c>
      <c r="S64" s="244">
        <f t="shared" si="18"/>
        <v>3726</v>
      </c>
      <c r="T64" s="244">
        <f t="shared" si="19"/>
        <v>528</v>
      </c>
      <c r="U64" s="244">
        <f t="shared" si="20"/>
        <v>310</v>
      </c>
      <c r="V64" s="244">
        <f t="shared" si="21"/>
        <v>658</v>
      </c>
      <c r="W64" s="244">
        <f t="shared" si="22"/>
        <v>389</v>
      </c>
      <c r="X64" s="244">
        <f t="shared" si="23"/>
        <v>634.02</v>
      </c>
      <c r="Y64" s="244">
        <f t="shared" si="24"/>
        <v>372.42</v>
      </c>
      <c r="Z64" s="244">
        <f t="shared" si="25"/>
        <v>1584</v>
      </c>
      <c r="AA64" s="244">
        <f t="shared" si="26"/>
        <v>930</v>
      </c>
      <c r="AB64" s="3"/>
      <c r="AC64" s="240">
        <v>6211</v>
      </c>
      <c r="AD64" s="240">
        <v>3660</v>
      </c>
      <c r="AE64" s="240">
        <v>519</v>
      </c>
      <c r="AF64" s="240">
        <v>305</v>
      </c>
      <c r="AG64" s="240">
        <v>646</v>
      </c>
      <c r="AH64" s="240">
        <v>382</v>
      </c>
      <c r="AJ64" s="246">
        <f t="shared" si="4"/>
        <v>1.0180325229431653</v>
      </c>
      <c r="AK64" s="246">
        <f t="shared" si="5"/>
        <v>1.0180327868852459</v>
      </c>
      <c r="AL64" s="246">
        <f t="shared" si="6"/>
        <v>1.0173410404624277</v>
      </c>
      <c r="AM64" s="246">
        <f t="shared" si="7"/>
        <v>1.0163934426229508</v>
      </c>
      <c r="AN64" s="246">
        <f t="shared" si="8"/>
        <v>1.0185758513931888</v>
      </c>
      <c r="AO64" s="246">
        <f t="shared" si="9"/>
        <v>1.0183246073298429</v>
      </c>
    </row>
    <row r="65" spans="1:41">
      <c r="A65" s="4">
        <v>59</v>
      </c>
      <c r="B65" s="138">
        <f t="shared" si="32"/>
        <v>21.845946220000023</v>
      </c>
      <c r="C65" s="3">
        <f>'degressie en km-tarief'!C65</f>
        <v>12.850556600000013</v>
      </c>
      <c r="F65" s="139">
        <f t="shared" si="11"/>
        <v>13.110000000000001</v>
      </c>
      <c r="G65" s="139">
        <f t="shared" si="12"/>
        <v>7.7099999999999991</v>
      </c>
      <c r="H65" s="139">
        <f t="shared" si="13"/>
        <v>17.48</v>
      </c>
      <c r="I65" s="139">
        <f t="shared" si="14"/>
        <v>10.280000000000001</v>
      </c>
      <c r="J65" s="40">
        <f t="shared" si="30"/>
        <v>43.7</v>
      </c>
      <c r="K65" s="40">
        <f t="shared" si="31"/>
        <v>25.7</v>
      </c>
      <c r="L65" s="40"/>
      <c r="M65" s="40"/>
      <c r="N65" s="40">
        <f t="shared" si="16"/>
        <v>26.22</v>
      </c>
      <c r="O65" s="40">
        <f t="shared" si="27"/>
        <v>15.42</v>
      </c>
      <c r="P65" s="40">
        <f t="shared" si="28"/>
        <v>34.96</v>
      </c>
      <c r="Q65" s="40">
        <f t="shared" si="29"/>
        <v>20.56</v>
      </c>
      <c r="R65" s="244">
        <f t="shared" si="17"/>
        <v>6435</v>
      </c>
      <c r="S65" s="244">
        <f t="shared" si="18"/>
        <v>3795</v>
      </c>
      <c r="T65" s="244">
        <f t="shared" si="19"/>
        <v>536</v>
      </c>
      <c r="U65" s="244">
        <f t="shared" si="20"/>
        <v>317</v>
      </c>
      <c r="V65" s="244">
        <f t="shared" si="21"/>
        <v>670</v>
      </c>
      <c r="W65" s="244">
        <f t="shared" si="22"/>
        <v>396</v>
      </c>
      <c r="X65" s="244">
        <f t="shared" si="23"/>
        <v>643.62</v>
      </c>
      <c r="Y65" s="244">
        <f t="shared" si="24"/>
        <v>380.82</v>
      </c>
      <c r="Z65" s="244">
        <f t="shared" si="25"/>
        <v>1608</v>
      </c>
      <c r="AA65" s="244">
        <f t="shared" si="26"/>
        <v>951</v>
      </c>
      <c r="AB65" s="3"/>
      <c r="AC65" s="240">
        <v>6321</v>
      </c>
      <c r="AD65" s="240">
        <v>3728</v>
      </c>
      <c r="AE65" s="240">
        <v>527</v>
      </c>
      <c r="AF65" s="240">
        <v>311</v>
      </c>
      <c r="AG65" s="240">
        <v>658</v>
      </c>
      <c r="AH65" s="240">
        <v>389</v>
      </c>
      <c r="AJ65" s="246">
        <f t="shared" si="4"/>
        <v>1.0180351210251541</v>
      </c>
      <c r="AK65" s="246">
        <f t="shared" si="5"/>
        <v>1.0179721030042919</v>
      </c>
      <c r="AL65" s="246">
        <f t="shared" si="6"/>
        <v>1.0170777988614801</v>
      </c>
      <c r="AM65" s="246">
        <f t="shared" si="7"/>
        <v>1.0192926045016077</v>
      </c>
      <c r="AN65" s="246">
        <f t="shared" si="8"/>
        <v>1.0182370820668694</v>
      </c>
      <c r="AO65" s="246">
        <f t="shared" si="9"/>
        <v>1.0179948586118253</v>
      </c>
    </row>
    <row r="66" spans="1:41">
      <c r="A66" s="4">
        <v>60</v>
      </c>
      <c r="B66" s="138">
        <f t="shared" si="32"/>
        <v>22.173147600000021</v>
      </c>
      <c r="C66" s="3">
        <f>'degressie en km-tarief'!C66</f>
        <v>13.043028000000014</v>
      </c>
      <c r="F66" s="139">
        <f t="shared" si="11"/>
        <v>13.302000000000001</v>
      </c>
      <c r="G66" s="139">
        <f t="shared" si="12"/>
        <v>7.823999999999999</v>
      </c>
      <c r="H66" s="139">
        <f t="shared" si="13"/>
        <v>17.736000000000001</v>
      </c>
      <c r="I66" s="139">
        <f t="shared" si="14"/>
        <v>10.432</v>
      </c>
      <c r="J66" s="40">
        <f t="shared" si="30"/>
        <v>44.34</v>
      </c>
      <c r="K66" s="40">
        <f t="shared" si="31"/>
        <v>26.08</v>
      </c>
      <c r="L66" s="40"/>
      <c r="M66" s="40"/>
      <c r="N66" s="40">
        <f t="shared" si="16"/>
        <v>26.6</v>
      </c>
      <c r="O66" s="40">
        <f t="shared" si="27"/>
        <v>15.64</v>
      </c>
      <c r="P66" s="40">
        <f t="shared" si="28"/>
        <v>35.479999999999997</v>
      </c>
      <c r="Q66" s="40">
        <f t="shared" si="29"/>
        <v>20.86</v>
      </c>
      <c r="R66" s="244">
        <f t="shared" si="17"/>
        <v>6535</v>
      </c>
      <c r="S66" s="244">
        <f t="shared" si="18"/>
        <v>3853</v>
      </c>
      <c r="T66" s="244">
        <f t="shared" si="19"/>
        <v>546</v>
      </c>
      <c r="U66" s="244">
        <f t="shared" si="20"/>
        <v>322</v>
      </c>
      <c r="V66" s="244">
        <f t="shared" si="21"/>
        <v>682</v>
      </c>
      <c r="W66" s="244">
        <f t="shared" si="22"/>
        <v>402</v>
      </c>
      <c r="X66" s="244">
        <f t="shared" si="23"/>
        <v>655.62</v>
      </c>
      <c r="Y66" s="244">
        <f t="shared" si="24"/>
        <v>386.82</v>
      </c>
      <c r="Z66" s="244">
        <f t="shared" si="25"/>
        <v>1638</v>
      </c>
      <c r="AA66" s="244">
        <f t="shared" si="26"/>
        <v>966</v>
      </c>
      <c r="AB66" s="3"/>
      <c r="AC66" s="240">
        <v>6419</v>
      </c>
      <c r="AD66" s="240">
        <v>3785</v>
      </c>
      <c r="AE66" s="240">
        <v>536</v>
      </c>
      <c r="AF66" s="240">
        <v>316</v>
      </c>
      <c r="AG66" s="240">
        <v>670</v>
      </c>
      <c r="AH66" s="240">
        <v>395</v>
      </c>
      <c r="AJ66" s="246">
        <f t="shared" si="4"/>
        <v>1.0180713506776757</v>
      </c>
      <c r="AK66" s="246">
        <f t="shared" si="5"/>
        <v>1.0179656538969617</v>
      </c>
      <c r="AL66" s="246">
        <f t="shared" si="6"/>
        <v>1.0186567164179106</v>
      </c>
      <c r="AM66" s="246">
        <f t="shared" si="7"/>
        <v>1.018987341772152</v>
      </c>
      <c r="AN66" s="246">
        <f t="shared" si="8"/>
        <v>1.017910447761194</v>
      </c>
      <c r="AO66" s="246">
        <f t="shared" si="9"/>
        <v>1.0177215189873419</v>
      </c>
    </row>
    <row r="67" spans="1:41">
      <c r="A67" s="4">
        <v>61</v>
      </c>
      <c r="B67" s="138">
        <f t="shared" si="32"/>
        <v>22.500348980000023</v>
      </c>
      <c r="C67" s="3">
        <f>'degressie en km-tarief'!C67</f>
        <v>13.235499400000014</v>
      </c>
      <c r="F67" s="139">
        <f t="shared" si="11"/>
        <v>13.5</v>
      </c>
      <c r="G67" s="139">
        <f t="shared" si="12"/>
        <v>7.944</v>
      </c>
      <c r="H67" s="139">
        <f t="shared" si="13"/>
        <v>18</v>
      </c>
      <c r="I67" s="139">
        <f t="shared" si="14"/>
        <v>10.592000000000001</v>
      </c>
      <c r="J67" s="40">
        <f t="shared" si="30"/>
        <v>45</v>
      </c>
      <c r="K67" s="40">
        <f t="shared" si="31"/>
        <v>26.48</v>
      </c>
      <c r="L67" s="40"/>
      <c r="M67" s="40"/>
      <c r="N67" s="40">
        <f t="shared" si="16"/>
        <v>27</v>
      </c>
      <c r="O67" s="40">
        <f t="shared" si="27"/>
        <v>15.88</v>
      </c>
      <c r="P67" s="40">
        <f t="shared" si="28"/>
        <v>36</v>
      </c>
      <c r="Q67" s="40">
        <f t="shared" si="29"/>
        <v>21.18</v>
      </c>
      <c r="R67" s="244">
        <f t="shared" si="17"/>
        <v>6606</v>
      </c>
      <c r="S67" s="244">
        <f t="shared" si="18"/>
        <v>3896</v>
      </c>
      <c r="T67" s="244">
        <f t="shared" si="19"/>
        <v>551</v>
      </c>
      <c r="U67" s="244">
        <f t="shared" si="20"/>
        <v>326</v>
      </c>
      <c r="V67" s="244">
        <f t="shared" si="21"/>
        <v>689</v>
      </c>
      <c r="W67" s="244">
        <f t="shared" si="22"/>
        <v>406</v>
      </c>
      <c r="X67" s="244">
        <f t="shared" si="23"/>
        <v>661.62</v>
      </c>
      <c r="Y67" s="244">
        <f t="shared" si="24"/>
        <v>391.62</v>
      </c>
      <c r="Z67" s="244">
        <f t="shared" si="25"/>
        <v>1653</v>
      </c>
      <c r="AA67" s="244">
        <f t="shared" si="26"/>
        <v>978</v>
      </c>
      <c r="AB67" s="3"/>
      <c r="AC67" s="240">
        <v>6489</v>
      </c>
      <c r="AD67" s="240">
        <v>3827</v>
      </c>
      <c r="AE67" s="240">
        <v>541</v>
      </c>
      <c r="AF67" s="240">
        <v>320</v>
      </c>
      <c r="AG67" s="240">
        <v>677</v>
      </c>
      <c r="AH67" s="240">
        <v>399</v>
      </c>
      <c r="AJ67" s="246">
        <f t="shared" si="4"/>
        <v>1.0180305131761442</v>
      </c>
      <c r="AK67" s="246">
        <f t="shared" si="5"/>
        <v>1.0180297883459628</v>
      </c>
      <c r="AL67" s="246">
        <f t="shared" si="6"/>
        <v>1.0184842883548983</v>
      </c>
      <c r="AM67" s="246">
        <f t="shared" si="7"/>
        <v>1.01875</v>
      </c>
      <c r="AN67" s="246">
        <f t="shared" si="8"/>
        <v>1.0177252584933529</v>
      </c>
      <c r="AO67" s="246">
        <f t="shared" si="9"/>
        <v>1.0175438596491229</v>
      </c>
    </row>
    <row r="68" spans="1:41">
      <c r="A68" s="4">
        <v>62</v>
      </c>
      <c r="B68" s="138">
        <f t="shared" si="32"/>
        <v>22.827550360000025</v>
      </c>
      <c r="C68" s="3">
        <f>'degressie en km-tarief'!C68</f>
        <v>13.427970800000015</v>
      </c>
      <c r="F68" s="139">
        <f t="shared" si="11"/>
        <v>13.697999999999999</v>
      </c>
      <c r="G68" s="139">
        <f t="shared" si="12"/>
        <v>8.0579999999999998</v>
      </c>
      <c r="H68" s="139">
        <f t="shared" si="13"/>
        <v>18.263999999999999</v>
      </c>
      <c r="I68" s="139">
        <f t="shared" si="14"/>
        <v>10.744</v>
      </c>
      <c r="J68" s="40">
        <f t="shared" si="30"/>
        <v>45.66</v>
      </c>
      <c r="K68" s="40">
        <f t="shared" si="31"/>
        <v>26.86</v>
      </c>
      <c r="L68" s="40"/>
      <c r="M68" s="40"/>
      <c r="N68" s="40">
        <f t="shared" si="16"/>
        <v>27.4</v>
      </c>
      <c r="O68" s="40">
        <f t="shared" si="27"/>
        <v>16.12</v>
      </c>
      <c r="P68" s="40">
        <f t="shared" si="28"/>
        <v>36.520000000000003</v>
      </c>
      <c r="Q68" s="40">
        <f t="shared" si="29"/>
        <v>21.48</v>
      </c>
      <c r="R68" s="244">
        <f t="shared" si="17"/>
        <v>6719</v>
      </c>
      <c r="S68" s="244">
        <f t="shared" si="18"/>
        <v>3967</v>
      </c>
      <c r="T68" s="244">
        <f t="shared" si="19"/>
        <v>559</v>
      </c>
      <c r="U68" s="244">
        <f t="shared" si="20"/>
        <v>331</v>
      </c>
      <c r="V68" s="244">
        <f t="shared" si="21"/>
        <v>698</v>
      </c>
      <c r="W68" s="244">
        <f t="shared" si="22"/>
        <v>412</v>
      </c>
      <c r="X68" s="244">
        <f t="shared" si="23"/>
        <v>671.22</v>
      </c>
      <c r="Y68" s="244">
        <f t="shared" si="24"/>
        <v>397.62</v>
      </c>
      <c r="Z68" s="244">
        <f t="shared" si="25"/>
        <v>1677</v>
      </c>
      <c r="AA68" s="244">
        <f t="shared" si="26"/>
        <v>993</v>
      </c>
      <c r="AB68" s="3"/>
      <c r="AC68" s="240">
        <v>6600</v>
      </c>
      <c r="AD68" s="240">
        <v>3897</v>
      </c>
      <c r="AE68" s="240">
        <v>549</v>
      </c>
      <c r="AF68" s="240">
        <v>325</v>
      </c>
      <c r="AG68" s="240">
        <v>686</v>
      </c>
      <c r="AH68" s="240">
        <v>405</v>
      </c>
      <c r="AJ68" s="246">
        <f t="shared" si="4"/>
        <v>1.0180303030303031</v>
      </c>
      <c r="AK68" s="246">
        <f t="shared" si="5"/>
        <v>1.0179625352835515</v>
      </c>
      <c r="AL68" s="246">
        <f t="shared" si="6"/>
        <v>1.0182149362477231</v>
      </c>
      <c r="AM68" s="246">
        <f t="shared" si="7"/>
        <v>1.0184615384615385</v>
      </c>
      <c r="AN68" s="246">
        <f t="shared" si="8"/>
        <v>1.0174927113702623</v>
      </c>
      <c r="AO68" s="246">
        <f t="shared" si="9"/>
        <v>1.0172839506172839</v>
      </c>
    </row>
    <row r="69" spans="1:41">
      <c r="A69" s="4">
        <v>63</v>
      </c>
      <c r="B69" s="138">
        <f t="shared" si="32"/>
        <v>23.154751740000027</v>
      </c>
      <c r="C69" s="3">
        <f>'degressie en km-tarief'!C69</f>
        <v>13.620442200000015</v>
      </c>
      <c r="F69" s="139">
        <f t="shared" si="11"/>
        <v>13.889999999999999</v>
      </c>
      <c r="G69" s="139">
        <f t="shared" si="12"/>
        <v>8.1719999999999988</v>
      </c>
      <c r="H69" s="139">
        <f t="shared" si="13"/>
        <v>18.52</v>
      </c>
      <c r="I69" s="139">
        <f t="shared" si="14"/>
        <v>10.896000000000001</v>
      </c>
      <c r="J69" s="40">
        <f t="shared" si="30"/>
        <v>46.3</v>
      </c>
      <c r="K69" s="40">
        <f t="shared" si="31"/>
        <v>27.24</v>
      </c>
      <c r="L69" s="40"/>
      <c r="M69" s="40"/>
      <c r="N69" s="40">
        <f t="shared" si="16"/>
        <v>27.78</v>
      </c>
      <c r="O69" s="40">
        <f t="shared" si="27"/>
        <v>16.34</v>
      </c>
      <c r="P69" s="40">
        <f t="shared" si="28"/>
        <v>37.04</v>
      </c>
      <c r="Q69" s="40">
        <f t="shared" si="29"/>
        <v>21.8</v>
      </c>
      <c r="R69" s="244">
        <f t="shared" si="17"/>
        <v>6832</v>
      </c>
      <c r="S69" s="244">
        <f t="shared" si="18"/>
        <v>4023</v>
      </c>
      <c r="T69" s="244">
        <f t="shared" si="19"/>
        <v>569</v>
      </c>
      <c r="U69" s="244">
        <f t="shared" si="20"/>
        <v>335</v>
      </c>
      <c r="V69" s="244">
        <f t="shared" si="21"/>
        <v>711</v>
      </c>
      <c r="W69" s="244">
        <f t="shared" si="22"/>
        <v>418</v>
      </c>
      <c r="X69" s="244">
        <f t="shared" si="23"/>
        <v>683.22</v>
      </c>
      <c r="Y69" s="244">
        <f t="shared" si="24"/>
        <v>402.42</v>
      </c>
      <c r="Z69" s="244">
        <f t="shared" si="25"/>
        <v>1707</v>
      </c>
      <c r="AA69" s="244">
        <f t="shared" si="26"/>
        <v>1005</v>
      </c>
      <c r="AB69" s="3"/>
      <c r="AC69" s="240">
        <v>6711</v>
      </c>
      <c r="AD69" s="240">
        <v>3952</v>
      </c>
      <c r="AE69" s="240">
        <v>559</v>
      </c>
      <c r="AF69" s="240">
        <v>329</v>
      </c>
      <c r="AG69" s="240">
        <v>698</v>
      </c>
      <c r="AH69" s="240">
        <v>411</v>
      </c>
      <c r="AJ69" s="246">
        <f t="shared" si="4"/>
        <v>1.0180300998360901</v>
      </c>
      <c r="AK69" s="246">
        <f t="shared" si="5"/>
        <v>1.0179655870445343</v>
      </c>
      <c r="AL69" s="246">
        <f t="shared" si="6"/>
        <v>1.0178890876565294</v>
      </c>
      <c r="AM69" s="246">
        <f t="shared" si="7"/>
        <v>1.0182370820668694</v>
      </c>
      <c r="AN69" s="246">
        <f t="shared" si="8"/>
        <v>1.018624641833811</v>
      </c>
      <c r="AO69" s="246">
        <f t="shared" si="9"/>
        <v>1.0170316301703164</v>
      </c>
    </row>
    <row r="70" spans="1:41">
      <c r="A70" s="4">
        <v>64</v>
      </c>
      <c r="B70" s="138">
        <f t="shared" si="32"/>
        <v>23.481953120000025</v>
      </c>
      <c r="C70" s="3">
        <f>'degressie en km-tarief'!C70</f>
        <v>13.812913600000016</v>
      </c>
      <c r="F70" s="139">
        <f t="shared" si="11"/>
        <v>14.087999999999999</v>
      </c>
      <c r="G70" s="139">
        <f t="shared" si="12"/>
        <v>8.2859999999999996</v>
      </c>
      <c r="H70" s="139">
        <f t="shared" si="13"/>
        <v>18.784000000000002</v>
      </c>
      <c r="I70" s="139">
        <f t="shared" si="14"/>
        <v>11.048000000000002</v>
      </c>
      <c r="J70" s="40">
        <f t="shared" si="30"/>
        <v>46.96</v>
      </c>
      <c r="K70" s="40">
        <f t="shared" si="31"/>
        <v>27.62</v>
      </c>
      <c r="L70" s="40"/>
      <c r="M70" s="40"/>
      <c r="N70" s="40">
        <f t="shared" si="16"/>
        <v>28.18</v>
      </c>
      <c r="O70" s="40">
        <f t="shared" si="27"/>
        <v>16.579999999999998</v>
      </c>
      <c r="P70" s="40">
        <f t="shared" si="28"/>
        <v>37.56</v>
      </c>
      <c r="Q70" s="40">
        <f t="shared" si="29"/>
        <v>22.1</v>
      </c>
      <c r="R70" s="244">
        <f t="shared" si="17"/>
        <v>6902</v>
      </c>
      <c r="S70" s="244">
        <f t="shared" si="18"/>
        <v>4066</v>
      </c>
      <c r="T70" s="244">
        <f t="shared" si="19"/>
        <v>574</v>
      </c>
      <c r="U70" s="244">
        <f t="shared" si="20"/>
        <v>339</v>
      </c>
      <c r="V70" s="244">
        <f t="shared" si="21"/>
        <v>717</v>
      </c>
      <c r="W70" s="244">
        <f t="shared" si="22"/>
        <v>423</v>
      </c>
      <c r="X70" s="244">
        <f t="shared" si="23"/>
        <v>689.22</v>
      </c>
      <c r="Y70" s="244">
        <f t="shared" si="24"/>
        <v>407.21999999999997</v>
      </c>
      <c r="Z70" s="244">
        <f t="shared" si="25"/>
        <v>1722</v>
      </c>
      <c r="AA70" s="244">
        <f t="shared" si="26"/>
        <v>1017</v>
      </c>
      <c r="AB70" s="3"/>
      <c r="AC70" s="240">
        <v>6780</v>
      </c>
      <c r="AD70" s="240">
        <v>3994</v>
      </c>
      <c r="AE70" s="240">
        <v>564</v>
      </c>
      <c r="AF70" s="240">
        <v>333</v>
      </c>
      <c r="AG70" s="240">
        <v>704</v>
      </c>
      <c r="AH70" s="240">
        <v>416</v>
      </c>
      <c r="AJ70" s="246">
        <f t="shared" ref="AJ70:AJ133" si="33">R70/AC70</f>
        <v>1.0179941002949853</v>
      </c>
      <c r="AK70" s="246">
        <f t="shared" ref="AK70:AK133" si="34">S70/AD70</f>
        <v>1.0180270405608414</v>
      </c>
      <c r="AL70" s="246">
        <f t="shared" ref="AL70:AL133" si="35">T70/AE70</f>
        <v>1.0177304964539007</v>
      </c>
      <c r="AM70" s="246">
        <f t="shared" ref="AM70:AM133" si="36">U70/AF70</f>
        <v>1.0180180180180181</v>
      </c>
      <c r="AN70" s="246">
        <f t="shared" ref="AN70:AN133" si="37">V70/AG70</f>
        <v>1.0184659090909092</v>
      </c>
      <c r="AO70" s="246">
        <f t="shared" ref="AO70:AO133" si="38">W70/AH70</f>
        <v>1.0168269230769231</v>
      </c>
    </row>
    <row r="71" spans="1:41">
      <c r="A71" s="4">
        <v>65</v>
      </c>
      <c r="B71" s="138">
        <f t="shared" ref="B71:B134" si="39">C71*1.7</f>
        <v>23.809154500000027</v>
      </c>
      <c r="C71" s="3">
        <f>'degressie en km-tarief'!C71</f>
        <v>14.005385000000016</v>
      </c>
      <c r="F71" s="139">
        <f t="shared" ref="F71:F134" si="40">ROUND(B71,2)*0.6</f>
        <v>14.286</v>
      </c>
      <c r="G71" s="139">
        <f t="shared" ref="G71:G134" si="41">ROUND(C71,2)*0.6</f>
        <v>8.4059999999999988</v>
      </c>
      <c r="H71" s="139">
        <f t="shared" ref="H71:H134" si="42">ROUND(B71,2)*0.8</f>
        <v>19.047999999999998</v>
      </c>
      <c r="I71" s="139">
        <f t="shared" ref="I71:I134" si="43">ROUND(C71,2)*0.8</f>
        <v>11.208</v>
      </c>
      <c r="J71" s="40">
        <f t="shared" si="30"/>
        <v>47.62</v>
      </c>
      <c r="K71" s="40">
        <f t="shared" si="31"/>
        <v>28.02</v>
      </c>
      <c r="L71" s="40"/>
      <c r="M71" s="40"/>
      <c r="N71" s="40">
        <f t="shared" ref="N71:O134" si="44">2*ROUND(F71,2)</f>
        <v>28.58</v>
      </c>
      <c r="O71" s="40">
        <f t="shared" si="27"/>
        <v>16.82</v>
      </c>
      <c r="P71" s="40">
        <f t="shared" si="28"/>
        <v>38.1</v>
      </c>
      <c r="Q71" s="40">
        <f t="shared" si="29"/>
        <v>22.42</v>
      </c>
      <c r="R71" s="244">
        <f t="shared" ref="R71:R96" si="45">ROUND(AC71*(1+$W$1),0)</f>
        <v>7001</v>
      </c>
      <c r="S71" s="244">
        <f t="shared" ref="S71:S96" si="46">ROUND(AD71*(1+$W$1),0)</f>
        <v>4136</v>
      </c>
      <c r="T71" s="244">
        <f t="shared" ref="T71:T96" si="47">ROUND(AE71*(1+$W$1),0)</f>
        <v>581</v>
      </c>
      <c r="U71" s="244">
        <f t="shared" ref="U71:U96" si="48">ROUND(AF71*(1+$W$1),0)</f>
        <v>344</v>
      </c>
      <c r="V71" s="244">
        <f t="shared" ref="V71:V96" si="49">ROUND(AG71*(1+$W$1),0)</f>
        <v>730</v>
      </c>
      <c r="W71" s="244">
        <f t="shared" ref="W71:W96" si="50">ROUND(AH71*(1+$W$1),0)</f>
        <v>430</v>
      </c>
      <c r="X71" s="244">
        <f t="shared" ref="X71:X96" si="51">(T71+2.1)*1.2-2.1</f>
        <v>697.62</v>
      </c>
      <c r="Y71" s="244">
        <f t="shared" ref="Y71:Y96" si="52">(U71+2.1)*1.2-2.1</f>
        <v>413.21999999999997</v>
      </c>
      <c r="Z71" s="244">
        <f t="shared" ref="Z71:Z96" si="53">T71*3</f>
        <v>1743</v>
      </c>
      <c r="AA71" s="244">
        <f t="shared" ref="AA71:AA96" si="54">U71*3</f>
        <v>1032</v>
      </c>
      <c r="AB71" s="3"/>
      <c r="AC71" s="240">
        <v>6877</v>
      </c>
      <c r="AD71" s="240">
        <v>4063</v>
      </c>
      <c r="AE71" s="240">
        <v>571</v>
      </c>
      <c r="AF71" s="240">
        <v>338</v>
      </c>
      <c r="AG71" s="240">
        <v>717</v>
      </c>
      <c r="AH71" s="240">
        <v>422</v>
      </c>
      <c r="AJ71" s="246">
        <f t="shared" si="33"/>
        <v>1.0180311182201542</v>
      </c>
      <c r="AK71" s="246">
        <f t="shared" si="34"/>
        <v>1.0179670194437607</v>
      </c>
      <c r="AL71" s="246">
        <f t="shared" si="35"/>
        <v>1.0175131348511384</v>
      </c>
      <c r="AM71" s="246">
        <f t="shared" si="36"/>
        <v>1.0177514792899409</v>
      </c>
      <c r="AN71" s="246">
        <f t="shared" si="37"/>
        <v>1.0181311018131103</v>
      </c>
      <c r="AO71" s="246">
        <f t="shared" si="38"/>
        <v>1.018957345971564</v>
      </c>
    </row>
    <row r="72" spans="1:41">
      <c r="A72" s="4">
        <v>66</v>
      </c>
      <c r="B72" s="138">
        <f t="shared" si="39"/>
        <v>24.136355880000028</v>
      </c>
      <c r="C72" s="3">
        <f>'degressie en km-tarief'!C72</f>
        <v>14.197856400000017</v>
      </c>
      <c r="F72" s="139">
        <f t="shared" si="40"/>
        <v>14.484</v>
      </c>
      <c r="G72" s="139">
        <f t="shared" si="41"/>
        <v>8.52</v>
      </c>
      <c r="H72" s="139">
        <f t="shared" si="42"/>
        <v>19.312000000000001</v>
      </c>
      <c r="I72" s="139">
        <f t="shared" si="43"/>
        <v>11.36</v>
      </c>
      <c r="J72" s="40">
        <f t="shared" si="30"/>
        <v>48.28</v>
      </c>
      <c r="K72" s="40">
        <f t="shared" si="31"/>
        <v>28.4</v>
      </c>
      <c r="L72" s="40"/>
      <c r="M72" s="40"/>
      <c r="N72" s="40">
        <f t="shared" si="44"/>
        <v>28.96</v>
      </c>
      <c r="O72" s="40">
        <f t="shared" si="44"/>
        <v>17.04</v>
      </c>
      <c r="P72" s="40">
        <f t="shared" ref="P72:P135" si="55">2*ROUND(H72,2)</f>
        <v>38.619999999999997</v>
      </c>
      <c r="Q72" s="40">
        <f t="shared" ref="Q72:Q135" si="56">2*ROUND(I72,2)</f>
        <v>22.72</v>
      </c>
      <c r="R72" s="244">
        <f t="shared" si="45"/>
        <v>7115</v>
      </c>
      <c r="S72" s="244">
        <f t="shared" si="46"/>
        <v>4192</v>
      </c>
      <c r="T72" s="244">
        <f t="shared" si="47"/>
        <v>592</v>
      </c>
      <c r="U72" s="244">
        <f t="shared" si="48"/>
        <v>349</v>
      </c>
      <c r="V72" s="244">
        <f t="shared" si="49"/>
        <v>740</v>
      </c>
      <c r="W72" s="244">
        <f t="shared" si="50"/>
        <v>435</v>
      </c>
      <c r="X72" s="244">
        <f t="shared" si="51"/>
        <v>710.81999999999994</v>
      </c>
      <c r="Y72" s="244">
        <f t="shared" si="52"/>
        <v>419.21999999999997</v>
      </c>
      <c r="Z72" s="244">
        <f t="shared" si="53"/>
        <v>1776</v>
      </c>
      <c r="AA72" s="244">
        <f t="shared" si="54"/>
        <v>1047</v>
      </c>
      <c r="AB72" s="3"/>
      <c r="AC72" s="240">
        <v>6989</v>
      </c>
      <c r="AD72" s="240">
        <v>4118</v>
      </c>
      <c r="AE72" s="240">
        <v>582</v>
      </c>
      <c r="AF72" s="240">
        <v>343</v>
      </c>
      <c r="AG72" s="240">
        <v>727</v>
      </c>
      <c r="AH72" s="240">
        <v>427</v>
      </c>
      <c r="AJ72" s="246">
        <f t="shared" si="33"/>
        <v>1.0180283302332236</v>
      </c>
      <c r="AK72" s="246">
        <f t="shared" si="34"/>
        <v>1.017969888295289</v>
      </c>
      <c r="AL72" s="246">
        <f t="shared" si="35"/>
        <v>1.0171821305841924</v>
      </c>
      <c r="AM72" s="246">
        <f t="shared" si="36"/>
        <v>1.0174927113702623</v>
      </c>
      <c r="AN72" s="246">
        <f t="shared" si="37"/>
        <v>1.0178817056396148</v>
      </c>
      <c r="AO72" s="246">
        <f t="shared" si="38"/>
        <v>1.0187353629976581</v>
      </c>
    </row>
    <row r="73" spans="1:41">
      <c r="A73" s="4">
        <v>67</v>
      </c>
      <c r="B73" s="138">
        <f t="shared" si="39"/>
        <v>24.46355726000003</v>
      </c>
      <c r="C73" s="3">
        <f>'degressie en km-tarief'!C73</f>
        <v>14.390327800000017</v>
      </c>
      <c r="F73" s="139">
        <f t="shared" si="40"/>
        <v>14.676</v>
      </c>
      <c r="G73" s="139">
        <f t="shared" si="41"/>
        <v>8.6340000000000003</v>
      </c>
      <c r="H73" s="139">
        <f t="shared" si="42"/>
        <v>19.568000000000001</v>
      </c>
      <c r="I73" s="139">
        <f t="shared" si="43"/>
        <v>11.512</v>
      </c>
      <c r="J73" s="40">
        <f t="shared" si="30"/>
        <v>48.92</v>
      </c>
      <c r="K73" s="40">
        <f t="shared" si="31"/>
        <v>28.78</v>
      </c>
      <c r="L73" s="40"/>
      <c r="M73" s="40"/>
      <c r="N73" s="40">
        <f t="shared" si="44"/>
        <v>29.36</v>
      </c>
      <c r="O73" s="40">
        <f t="shared" si="44"/>
        <v>17.260000000000002</v>
      </c>
      <c r="P73" s="40">
        <f t="shared" si="55"/>
        <v>39.14</v>
      </c>
      <c r="Q73" s="40">
        <f t="shared" si="56"/>
        <v>23.02</v>
      </c>
      <c r="R73" s="244">
        <f t="shared" si="45"/>
        <v>7115</v>
      </c>
      <c r="S73" s="244">
        <f t="shared" si="46"/>
        <v>4207</v>
      </c>
      <c r="T73" s="244">
        <f t="shared" si="47"/>
        <v>592</v>
      </c>
      <c r="U73" s="244">
        <f t="shared" si="48"/>
        <v>350</v>
      </c>
      <c r="V73" s="244">
        <f t="shared" si="49"/>
        <v>741</v>
      </c>
      <c r="W73" s="244">
        <f t="shared" si="50"/>
        <v>436</v>
      </c>
      <c r="X73" s="244">
        <f t="shared" si="51"/>
        <v>710.81999999999994</v>
      </c>
      <c r="Y73" s="244">
        <f t="shared" si="52"/>
        <v>420.42</v>
      </c>
      <c r="Z73" s="244">
        <f t="shared" si="53"/>
        <v>1776</v>
      </c>
      <c r="AA73" s="244">
        <f t="shared" si="54"/>
        <v>1050</v>
      </c>
      <c r="AB73" s="3"/>
      <c r="AC73" s="240">
        <v>6989</v>
      </c>
      <c r="AD73" s="240">
        <v>4133</v>
      </c>
      <c r="AE73" s="240">
        <v>582</v>
      </c>
      <c r="AF73" s="240">
        <v>344</v>
      </c>
      <c r="AG73" s="240">
        <v>728</v>
      </c>
      <c r="AH73" s="240">
        <v>428</v>
      </c>
      <c r="AJ73" s="246">
        <f t="shared" si="33"/>
        <v>1.0180283302332236</v>
      </c>
      <c r="AK73" s="246">
        <f t="shared" si="34"/>
        <v>1.01790466973143</v>
      </c>
      <c r="AL73" s="246">
        <f t="shared" si="35"/>
        <v>1.0171821305841924</v>
      </c>
      <c r="AM73" s="246">
        <f t="shared" si="36"/>
        <v>1.0174418604651163</v>
      </c>
      <c r="AN73" s="246">
        <f t="shared" si="37"/>
        <v>1.0178571428571428</v>
      </c>
      <c r="AO73" s="246">
        <f t="shared" si="38"/>
        <v>1.0186915887850467</v>
      </c>
    </row>
    <row r="74" spans="1:41">
      <c r="A74" s="4">
        <v>68</v>
      </c>
      <c r="B74" s="138">
        <f t="shared" si="39"/>
        <v>24.790758640000028</v>
      </c>
      <c r="C74" s="3">
        <f>'degressie en km-tarief'!C74</f>
        <v>14.582799200000018</v>
      </c>
      <c r="F74" s="139">
        <f t="shared" si="40"/>
        <v>14.873999999999999</v>
      </c>
      <c r="G74" s="139">
        <f t="shared" si="41"/>
        <v>8.7479999999999993</v>
      </c>
      <c r="H74" s="139">
        <f t="shared" si="42"/>
        <v>19.832000000000001</v>
      </c>
      <c r="I74" s="139">
        <f t="shared" si="43"/>
        <v>11.664000000000001</v>
      </c>
      <c r="J74" s="40">
        <f t="shared" si="30"/>
        <v>49.58</v>
      </c>
      <c r="K74" s="40">
        <f t="shared" si="31"/>
        <v>29.16</v>
      </c>
      <c r="L74" s="40"/>
      <c r="M74" s="40"/>
      <c r="N74" s="40">
        <f t="shared" si="44"/>
        <v>29.74</v>
      </c>
      <c r="O74" s="40">
        <f t="shared" si="44"/>
        <v>17.5</v>
      </c>
      <c r="P74" s="40">
        <f t="shared" si="55"/>
        <v>39.659999999999997</v>
      </c>
      <c r="Q74" s="40">
        <f t="shared" si="56"/>
        <v>23.32</v>
      </c>
      <c r="R74" s="244">
        <f t="shared" si="45"/>
        <v>7226</v>
      </c>
      <c r="S74" s="244">
        <f t="shared" si="46"/>
        <v>4262</v>
      </c>
      <c r="T74" s="244">
        <f t="shared" si="47"/>
        <v>603</v>
      </c>
      <c r="U74" s="244">
        <f t="shared" si="48"/>
        <v>354</v>
      </c>
      <c r="V74" s="244">
        <f t="shared" si="49"/>
        <v>752</v>
      </c>
      <c r="W74" s="244">
        <f t="shared" si="50"/>
        <v>444</v>
      </c>
      <c r="X74" s="244">
        <f t="shared" si="51"/>
        <v>724.02</v>
      </c>
      <c r="Y74" s="244">
        <f t="shared" si="52"/>
        <v>425.21999999999997</v>
      </c>
      <c r="Z74" s="244">
        <f t="shared" si="53"/>
        <v>1809</v>
      </c>
      <c r="AA74" s="244">
        <f t="shared" si="54"/>
        <v>1062</v>
      </c>
      <c r="AB74" s="3"/>
      <c r="AC74" s="240">
        <v>7098</v>
      </c>
      <c r="AD74" s="240">
        <v>4187</v>
      </c>
      <c r="AE74" s="240">
        <v>592</v>
      </c>
      <c r="AF74" s="240">
        <v>348</v>
      </c>
      <c r="AG74" s="240">
        <v>739</v>
      </c>
      <c r="AH74" s="240">
        <v>436</v>
      </c>
      <c r="AJ74" s="246">
        <f t="shared" si="33"/>
        <v>1.0180332488024795</v>
      </c>
      <c r="AK74" s="246">
        <f t="shared" si="34"/>
        <v>1.0179125865775018</v>
      </c>
      <c r="AL74" s="246">
        <f t="shared" si="35"/>
        <v>1.0185810810810811</v>
      </c>
      <c r="AM74" s="246">
        <f t="shared" si="36"/>
        <v>1.0172413793103448</v>
      </c>
      <c r="AN74" s="246">
        <f t="shared" si="37"/>
        <v>1.0175913396481733</v>
      </c>
      <c r="AO74" s="246">
        <f t="shared" si="38"/>
        <v>1.0183486238532109</v>
      </c>
    </row>
    <row r="75" spans="1:41">
      <c r="A75" s="4">
        <v>69</v>
      </c>
      <c r="B75" s="138">
        <f t="shared" si="39"/>
        <v>25.11796002000003</v>
      </c>
      <c r="C75" s="3">
        <f>'degressie en km-tarief'!C75</f>
        <v>14.775270600000018</v>
      </c>
      <c r="F75" s="139">
        <f t="shared" si="40"/>
        <v>15.071999999999999</v>
      </c>
      <c r="G75" s="139">
        <f t="shared" si="41"/>
        <v>8.8679999999999986</v>
      </c>
      <c r="H75" s="139">
        <f t="shared" si="42"/>
        <v>20.096000000000004</v>
      </c>
      <c r="I75" s="139">
        <f t="shared" si="43"/>
        <v>11.824</v>
      </c>
      <c r="J75" s="40">
        <f t="shared" ref="J75:J138" si="57">2*ROUND(B75,2)</f>
        <v>50.24</v>
      </c>
      <c r="K75" s="40">
        <f t="shared" ref="K75:K138" si="58">2*ROUND(C75,2)</f>
        <v>29.56</v>
      </c>
      <c r="L75" s="40"/>
      <c r="M75" s="40"/>
      <c r="N75" s="40">
        <f t="shared" si="44"/>
        <v>30.14</v>
      </c>
      <c r="O75" s="40">
        <f t="shared" si="44"/>
        <v>17.739999999999998</v>
      </c>
      <c r="P75" s="40">
        <f t="shared" si="55"/>
        <v>40.200000000000003</v>
      </c>
      <c r="Q75" s="40">
        <f t="shared" si="56"/>
        <v>23.64</v>
      </c>
      <c r="R75" s="244">
        <f t="shared" si="45"/>
        <v>7341</v>
      </c>
      <c r="S75" s="244">
        <f t="shared" si="46"/>
        <v>4334</v>
      </c>
      <c r="T75" s="244">
        <f t="shared" si="47"/>
        <v>613</v>
      </c>
      <c r="U75" s="244">
        <f t="shared" si="48"/>
        <v>361</v>
      </c>
      <c r="V75" s="244">
        <f t="shared" si="49"/>
        <v>765</v>
      </c>
      <c r="W75" s="244">
        <f t="shared" si="50"/>
        <v>451</v>
      </c>
      <c r="X75" s="244">
        <f t="shared" si="51"/>
        <v>736.02</v>
      </c>
      <c r="Y75" s="244">
        <f t="shared" si="52"/>
        <v>433.62</v>
      </c>
      <c r="Z75" s="244">
        <f t="shared" si="53"/>
        <v>1839</v>
      </c>
      <c r="AA75" s="244">
        <f t="shared" si="54"/>
        <v>1083</v>
      </c>
      <c r="AB75" s="3"/>
      <c r="AC75" s="240">
        <v>7211</v>
      </c>
      <c r="AD75" s="240">
        <v>4257</v>
      </c>
      <c r="AE75" s="240">
        <v>602</v>
      </c>
      <c r="AF75" s="240">
        <v>355</v>
      </c>
      <c r="AG75" s="240">
        <v>751</v>
      </c>
      <c r="AH75" s="240">
        <v>443</v>
      </c>
      <c r="AJ75" s="246">
        <f t="shared" si="33"/>
        <v>1.0180280127582859</v>
      </c>
      <c r="AK75" s="246">
        <f t="shared" si="34"/>
        <v>1.0180878552971577</v>
      </c>
      <c r="AL75" s="246">
        <f t="shared" si="35"/>
        <v>1.0182724252491695</v>
      </c>
      <c r="AM75" s="246">
        <f t="shared" si="36"/>
        <v>1.0169014084507042</v>
      </c>
      <c r="AN75" s="246">
        <f t="shared" si="37"/>
        <v>1.0186418109187749</v>
      </c>
      <c r="AO75" s="246">
        <f t="shared" si="38"/>
        <v>1.0180586907449209</v>
      </c>
    </row>
    <row r="76" spans="1:41">
      <c r="A76" s="4">
        <v>70</v>
      </c>
      <c r="B76" s="138">
        <f t="shared" si="39"/>
        <v>25.445161400000032</v>
      </c>
      <c r="C76" s="3">
        <f>'degressie en km-tarief'!C76</f>
        <v>14.967742000000019</v>
      </c>
      <c r="F76" s="139">
        <f t="shared" si="40"/>
        <v>15.27</v>
      </c>
      <c r="G76" s="139">
        <f t="shared" si="41"/>
        <v>8.9819999999999993</v>
      </c>
      <c r="H76" s="139">
        <f t="shared" si="42"/>
        <v>20.36</v>
      </c>
      <c r="I76" s="139">
        <f t="shared" si="43"/>
        <v>11.976000000000001</v>
      </c>
      <c r="J76" s="40">
        <f t="shared" si="57"/>
        <v>50.9</v>
      </c>
      <c r="K76" s="40">
        <f t="shared" si="58"/>
        <v>29.94</v>
      </c>
      <c r="L76" s="40"/>
      <c r="M76" s="40"/>
      <c r="N76" s="40">
        <f t="shared" si="44"/>
        <v>30.54</v>
      </c>
      <c r="O76" s="40">
        <f t="shared" si="44"/>
        <v>17.96</v>
      </c>
      <c r="P76" s="40">
        <f t="shared" si="55"/>
        <v>40.72</v>
      </c>
      <c r="Q76" s="40">
        <f t="shared" si="56"/>
        <v>23.96</v>
      </c>
      <c r="R76" s="244">
        <f t="shared" si="45"/>
        <v>7395</v>
      </c>
      <c r="S76" s="244">
        <f t="shared" si="46"/>
        <v>4360</v>
      </c>
      <c r="T76" s="244">
        <f t="shared" si="47"/>
        <v>617</v>
      </c>
      <c r="U76" s="244">
        <f t="shared" si="48"/>
        <v>363</v>
      </c>
      <c r="V76" s="244">
        <f t="shared" si="49"/>
        <v>770</v>
      </c>
      <c r="W76" s="244">
        <f t="shared" si="50"/>
        <v>454</v>
      </c>
      <c r="X76" s="244">
        <f t="shared" si="51"/>
        <v>740.81999999999994</v>
      </c>
      <c r="Y76" s="244">
        <f t="shared" si="52"/>
        <v>436.02</v>
      </c>
      <c r="Z76" s="244">
        <f t="shared" si="53"/>
        <v>1851</v>
      </c>
      <c r="AA76" s="244">
        <f t="shared" si="54"/>
        <v>1089</v>
      </c>
      <c r="AB76" s="3"/>
      <c r="AC76" s="240">
        <v>7264</v>
      </c>
      <c r="AD76" s="240">
        <v>4283</v>
      </c>
      <c r="AE76" s="240">
        <v>606</v>
      </c>
      <c r="AF76" s="240">
        <v>357</v>
      </c>
      <c r="AG76" s="240">
        <v>756</v>
      </c>
      <c r="AH76" s="240">
        <v>446</v>
      </c>
      <c r="AJ76" s="246">
        <f t="shared" si="33"/>
        <v>1.0180341409691629</v>
      </c>
      <c r="AK76" s="246">
        <f t="shared" si="34"/>
        <v>1.0179780527667524</v>
      </c>
      <c r="AL76" s="246">
        <f t="shared" si="35"/>
        <v>1.0181518151815181</v>
      </c>
      <c r="AM76" s="246">
        <f t="shared" si="36"/>
        <v>1.0168067226890756</v>
      </c>
      <c r="AN76" s="246">
        <f t="shared" si="37"/>
        <v>1.0185185185185186</v>
      </c>
      <c r="AO76" s="246">
        <f t="shared" si="38"/>
        <v>1.0179372197309418</v>
      </c>
    </row>
    <row r="77" spans="1:41">
      <c r="A77" s="4">
        <v>71</v>
      </c>
      <c r="B77" s="138">
        <f t="shared" si="39"/>
        <v>25.772362780000034</v>
      </c>
      <c r="C77" s="3">
        <f>'degressie en km-tarief'!C77</f>
        <v>15.160213400000019</v>
      </c>
      <c r="F77" s="139">
        <f t="shared" si="40"/>
        <v>15.462</v>
      </c>
      <c r="G77" s="139">
        <f t="shared" si="41"/>
        <v>9.0960000000000001</v>
      </c>
      <c r="H77" s="139">
        <f t="shared" si="42"/>
        <v>20.616</v>
      </c>
      <c r="I77" s="139">
        <f t="shared" si="43"/>
        <v>12.128</v>
      </c>
      <c r="J77" s="40">
        <f t="shared" si="57"/>
        <v>51.54</v>
      </c>
      <c r="K77" s="40">
        <f t="shared" si="58"/>
        <v>30.32</v>
      </c>
      <c r="L77" s="40"/>
      <c r="M77" s="40"/>
      <c r="N77" s="40">
        <f t="shared" si="44"/>
        <v>30.92</v>
      </c>
      <c r="O77" s="40">
        <f t="shared" si="44"/>
        <v>18.2</v>
      </c>
      <c r="P77" s="40">
        <f t="shared" si="55"/>
        <v>41.24</v>
      </c>
      <c r="Q77" s="40">
        <f t="shared" si="56"/>
        <v>24.26</v>
      </c>
      <c r="R77" s="244">
        <f t="shared" si="45"/>
        <v>7496</v>
      </c>
      <c r="S77" s="244">
        <f t="shared" si="46"/>
        <v>4417</v>
      </c>
      <c r="T77" s="244">
        <f t="shared" si="47"/>
        <v>625</v>
      </c>
      <c r="U77" s="244">
        <f t="shared" si="48"/>
        <v>367</v>
      </c>
      <c r="V77" s="244">
        <f t="shared" si="49"/>
        <v>780</v>
      </c>
      <c r="W77" s="244">
        <f t="shared" si="50"/>
        <v>460</v>
      </c>
      <c r="X77" s="244">
        <f t="shared" si="51"/>
        <v>750.42</v>
      </c>
      <c r="Y77" s="244">
        <f t="shared" si="52"/>
        <v>440.82</v>
      </c>
      <c r="Z77" s="244">
        <f t="shared" si="53"/>
        <v>1875</v>
      </c>
      <c r="AA77" s="244">
        <f t="shared" si="54"/>
        <v>1101</v>
      </c>
      <c r="AB77" s="3"/>
      <c r="AC77" s="240">
        <v>7363</v>
      </c>
      <c r="AD77" s="240">
        <v>4339</v>
      </c>
      <c r="AE77" s="240">
        <v>614</v>
      </c>
      <c r="AF77" s="240">
        <v>361</v>
      </c>
      <c r="AG77" s="240">
        <v>766</v>
      </c>
      <c r="AH77" s="240">
        <v>452</v>
      </c>
      <c r="AJ77" s="246">
        <f t="shared" si="33"/>
        <v>1.0180632894200734</v>
      </c>
      <c r="AK77" s="246">
        <f t="shared" si="34"/>
        <v>1.0179764922793271</v>
      </c>
      <c r="AL77" s="246">
        <f t="shared" si="35"/>
        <v>1.0179153094462541</v>
      </c>
      <c r="AM77" s="246">
        <f t="shared" si="36"/>
        <v>1.0166204986149585</v>
      </c>
      <c r="AN77" s="246">
        <f t="shared" si="37"/>
        <v>1.0182767624020888</v>
      </c>
      <c r="AO77" s="246">
        <f t="shared" si="38"/>
        <v>1.0176991150442478</v>
      </c>
    </row>
    <row r="78" spans="1:41">
      <c r="A78" s="4">
        <v>72</v>
      </c>
      <c r="B78" s="138">
        <f t="shared" si="39"/>
        <v>26.099564160000032</v>
      </c>
      <c r="C78" s="3">
        <f>'degressie en km-tarief'!C78</f>
        <v>15.35268480000002</v>
      </c>
      <c r="F78" s="139">
        <f t="shared" si="40"/>
        <v>15.66</v>
      </c>
      <c r="G78" s="139">
        <f t="shared" si="41"/>
        <v>9.2099999999999991</v>
      </c>
      <c r="H78" s="139">
        <f t="shared" si="42"/>
        <v>20.880000000000003</v>
      </c>
      <c r="I78" s="139">
        <f t="shared" si="43"/>
        <v>12.280000000000001</v>
      </c>
      <c r="J78" s="40">
        <f t="shared" si="57"/>
        <v>52.2</v>
      </c>
      <c r="K78" s="40">
        <f t="shared" si="58"/>
        <v>30.7</v>
      </c>
      <c r="L78" s="40"/>
      <c r="M78" s="40"/>
      <c r="N78" s="40">
        <f t="shared" si="44"/>
        <v>31.32</v>
      </c>
      <c r="O78" s="40">
        <f t="shared" si="44"/>
        <v>18.420000000000002</v>
      </c>
      <c r="P78" s="40">
        <f t="shared" si="55"/>
        <v>41.76</v>
      </c>
      <c r="Q78" s="40">
        <f t="shared" si="56"/>
        <v>24.56</v>
      </c>
      <c r="R78" s="244">
        <f t="shared" si="45"/>
        <v>7524</v>
      </c>
      <c r="S78" s="244">
        <f t="shared" si="46"/>
        <v>4430</v>
      </c>
      <c r="T78" s="244">
        <f t="shared" si="47"/>
        <v>627</v>
      </c>
      <c r="U78" s="244">
        <f t="shared" si="48"/>
        <v>370</v>
      </c>
      <c r="V78" s="244">
        <f t="shared" si="49"/>
        <v>782</v>
      </c>
      <c r="W78" s="244">
        <f t="shared" si="50"/>
        <v>462</v>
      </c>
      <c r="X78" s="244">
        <f t="shared" si="51"/>
        <v>752.81999999999994</v>
      </c>
      <c r="Y78" s="244">
        <f t="shared" si="52"/>
        <v>444.42</v>
      </c>
      <c r="Z78" s="244">
        <f t="shared" si="53"/>
        <v>1881</v>
      </c>
      <c r="AA78" s="244">
        <f t="shared" si="54"/>
        <v>1110</v>
      </c>
      <c r="AB78" s="3"/>
      <c r="AC78" s="240">
        <v>7391</v>
      </c>
      <c r="AD78" s="240">
        <v>4352</v>
      </c>
      <c r="AE78" s="240">
        <v>616</v>
      </c>
      <c r="AF78" s="240">
        <v>363</v>
      </c>
      <c r="AG78" s="240">
        <v>768</v>
      </c>
      <c r="AH78" s="240">
        <v>454</v>
      </c>
      <c r="AJ78" s="246">
        <f t="shared" si="33"/>
        <v>1.0179948586118253</v>
      </c>
      <c r="AK78" s="246">
        <f t="shared" si="34"/>
        <v>1.017922794117647</v>
      </c>
      <c r="AL78" s="246">
        <f t="shared" si="35"/>
        <v>1.0178571428571428</v>
      </c>
      <c r="AM78" s="246">
        <f t="shared" si="36"/>
        <v>1.0192837465564739</v>
      </c>
      <c r="AN78" s="246">
        <f t="shared" si="37"/>
        <v>1.0182291666666667</v>
      </c>
      <c r="AO78" s="246">
        <f t="shared" si="38"/>
        <v>1.0176211453744493</v>
      </c>
    </row>
    <row r="79" spans="1:41">
      <c r="A79" s="4">
        <v>73</v>
      </c>
      <c r="B79" s="138">
        <f t="shared" si="39"/>
        <v>26.426765540000034</v>
      </c>
      <c r="C79" s="3">
        <f>'degressie en km-tarief'!C79</f>
        <v>15.545156200000021</v>
      </c>
      <c r="F79" s="139">
        <f t="shared" si="40"/>
        <v>15.857999999999999</v>
      </c>
      <c r="G79" s="139">
        <f t="shared" si="41"/>
        <v>9.33</v>
      </c>
      <c r="H79" s="139">
        <f t="shared" si="42"/>
        <v>21.144000000000002</v>
      </c>
      <c r="I79" s="139">
        <f t="shared" si="43"/>
        <v>12.440000000000001</v>
      </c>
      <c r="J79" s="40">
        <f t="shared" si="57"/>
        <v>52.86</v>
      </c>
      <c r="K79" s="40">
        <f t="shared" si="58"/>
        <v>31.1</v>
      </c>
      <c r="L79" s="40"/>
      <c r="M79" s="40"/>
      <c r="N79" s="40">
        <f t="shared" si="44"/>
        <v>31.72</v>
      </c>
      <c r="O79" s="40">
        <f t="shared" si="44"/>
        <v>18.66</v>
      </c>
      <c r="P79" s="40">
        <f t="shared" si="55"/>
        <v>42.28</v>
      </c>
      <c r="Q79" s="40">
        <f t="shared" si="56"/>
        <v>24.88</v>
      </c>
      <c r="R79" s="244">
        <f t="shared" si="45"/>
        <v>7524</v>
      </c>
      <c r="S79" s="244">
        <f t="shared" si="46"/>
        <v>4430</v>
      </c>
      <c r="T79" s="244">
        <f t="shared" si="47"/>
        <v>627</v>
      </c>
      <c r="U79" s="244">
        <f t="shared" si="48"/>
        <v>370</v>
      </c>
      <c r="V79" s="244">
        <f t="shared" si="49"/>
        <v>782</v>
      </c>
      <c r="W79" s="244">
        <f t="shared" si="50"/>
        <v>462</v>
      </c>
      <c r="X79" s="244">
        <f t="shared" si="51"/>
        <v>752.81999999999994</v>
      </c>
      <c r="Y79" s="244">
        <f t="shared" si="52"/>
        <v>444.42</v>
      </c>
      <c r="Z79" s="244">
        <f t="shared" si="53"/>
        <v>1881</v>
      </c>
      <c r="AA79" s="244">
        <f t="shared" si="54"/>
        <v>1110</v>
      </c>
      <c r="AB79" s="3"/>
      <c r="AC79" s="240">
        <v>7391</v>
      </c>
      <c r="AD79" s="240">
        <v>4352</v>
      </c>
      <c r="AE79" s="240">
        <v>616</v>
      </c>
      <c r="AF79" s="240">
        <v>363</v>
      </c>
      <c r="AG79" s="240">
        <v>768</v>
      </c>
      <c r="AH79" s="240">
        <v>454</v>
      </c>
      <c r="AJ79" s="246">
        <f t="shared" si="33"/>
        <v>1.0179948586118253</v>
      </c>
      <c r="AK79" s="246">
        <f t="shared" si="34"/>
        <v>1.017922794117647</v>
      </c>
      <c r="AL79" s="246">
        <f t="shared" si="35"/>
        <v>1.0178571428571428</v>
      </c>
      <c r="AM79" s="246">
        <f t="shared" si="36"/>
        <v>1.0192837465564739</v>
      </c>
      <c r="AN79" s="246">
        <f t="shared" si="37"/>
        <v>1.0182291666666667</v>
      </c>
      <c r="AO79" s="246">
        <f t="shared" si="38"/>
        <v>1.0176211453744493</v>
      </c>
    </row>
    <row r="80" spans="1:41">
      <c r="A80" s="4">
        <v>74</v>
      </c>
      <c r="B80" s="138">
        <f t="shared" si="39"/>
        <v>26.753966920000035</v>
      </c>
      <c r="C80" s="3">
        <f>'degressie en km-tarief'!C80</f>
        <v>15.737627600000021</v>
      </c>
      <c r="F80" s="139">
        <f t="shared" si="40"/>
        <v>16.05</v>
      </c>
      <c r="G80" s="139">
        <f t="shared" si="41"/>
        <v>9.4439999999999991</v>
      </c>
      <c r="H80" s="139">
        <f t="shared" si="42"/>
        <v>21.400000000000002</v>
      </c>
      <c r="I80" s="139">
        <f t="shared" si="43"/>
        <v>12.592000000000001</v>
      </c>
      <c r="J80" s="40">
        <f t="shared" si="57"/>
        <v>53.5</v>
      </c>
      <c r="K80" s="40">
        <f t="shared" si="58"/>
        <v>31.48</v>
      </c>
      <c r="L80" s="40"/>
      <c r="M80" s="40"/>
      <c r="N80" s="40">
        <f t="shared" si="44"/>
        <v>32.1</v>
      </c>
      <c r="O80" s="40">
        <f t="shared" si="44"/>
        <v>18.88</v>
      </c>
      <c r="P80" s="40">
        <f t="shared" si="55"/>
        <v>42.8</v>
      </c>
      <c r="Q80" s="40">
        <f t="shared" si="56"/>
        <v>25.18</v>
      </c>
      <c r="R80" s="244">
        <f t="shared" si="45"/>
        <v>7567</v>
      </c>
      <c r="S80" s="244">
        <f t="shared" si="46"/>
        <v>4461</v>
      </c>
      <c r="T80" s="244">
        <f t="shared" si="47"/>
        <v>630</v>
      </c>
      <c r="U80" s="244">
        <f t="shared" si="48"/>
        <v>372</v>
      </c>
      <c r="V80" s="244">
        <f t="shared" si="49"/>
        <v>786</v>
      </c>
      <c r="W80" s="244">
        <f t="shared" si="50"/>
        <v>466</v>
      </c>
      <c r="X80" s="244">
        <f t="shared" si="51"/>
        <v>756.42</v>
      </c>
      <c r="Y80" s="244">
        <f t="shared" si="52"/>
        <v>446.82</v>
      </c>
      <c r="Z80" s="244">
        <f t="shared" si="53"/>
        <v>1890</v>
      </c>
      <c r="AA80" s="244">
        <f t="shared" si="54"/>
        <v>1116</v>
      </c>
      <c r="AB80" s="3"/>
      <c r="AC80" s="240">
        <v>7433</v>
      </c>
      <c r="AD80" s="240">
        <v>4382</v>
      </c>
      <c r="AE80" s="240">
        <v>619</v>
      </c>
      <c r="AF80" s="240">
        <v>365</v>
      </c>
      <c r="AG80" s="240">
        <v>772</v>
      </c>
      <c r="AH80" s="240">
        <v>458</v>
      </c>
      <c r="AJ80" s="246">
        <f t="shared" si="33"/>
        <v>1.0180277142472756</v>
      </c>
      <c r="AK80" s="246">
        <f t="shared" si="34"/>
        <v>1.0180282975810133</v>
      </c>
      <c r="AL80" s="246">
        <f t="shared" si="35"/>
        <v>1.0177705977382876</v>
      </c>
      <c r="AM80" s="246">
        <f t="shared" si="36"/>
        <v>1.0191780821917809</v>
      </c>
      <c r="AN80" s="246">
        <f t="shared" si="37"/>
        <v>1.0181347150259068</v>
      </c>
      <c r="AO80" s="246">
        <f t="shared" si="38"/>
        <v>1.017467248908297</v>
      </c>
    </row>
    <row r="81" spans="1:41">
      <c r="A81" s="4">
        <v>75</v>
      </c>
      <c r="B81" s="138">
        <f t="shared" si="39"/>
        <v>27.081168300000037</v>
      </c>
      <c r="C81" s="3">
        <f>'degressie en km-tarief'!C81</f>
        <v>15.930099000000022</v>
      </c>
      <c r="F81" s="139">
        <f t="shared" si="40"/>
        <v>16.247999999999998</v>
      </c>
      <c r="G81" s="139">
        <f t="shared" si="41"/>
        <v>9.5579999999999998</v>
      </c>
      <c r="H81" s="139">
        <f t="shared" si="42"/>
        <v>21.664000000000001</v>
      </c>
      <c r="I81" s="139">
        <f t="shared" si="43"/>
        <v>12.744</v>
      </c>
      <c r="J81" s="40">
        <f t="shared" si="57"/>
        <v>54.16</v>
      </c>
      <c r="K81" s="40">
        <f t="shared" si="58"/>
        <v>31.86</v>
      </c>
      <c r="L81" s="40"/>
      <c r="M81" s="40"/>
      <c r="N81" s="40">
        <f t="shared" si="44"/>
        <v>32.5</v>
      </c>
      <c r="O81" s="40">
        <f t="shared" si="44"/>
        <v>19.12</v>
      </c>
      <c r="P81" s="40">
        <f t="shared" si="55"/>
        <v>43.32</v>
      </c>
      <c r="Q81" s="40">
        <f t="shared" si="56"/>
        <v>25.48</v>
      </c>
      <c r="R81" s="244">
        <f t="shared" si="45"/>
        <v>7608</v>
      </c>
      <c r="S81" s="244">
        <f t="shared" si="46"/>
        <v>4487</v>
      </c>
      <c r="T81" s="244">
        <f t="shared" si="47"/>
        <v>634</v>
      </c>
      <c r="U81" s="244">
        <f t="shared" si="48"/>
        <v>374</v>
      </c>
      <c r="V81" s="244">
        <f t="shared" si="49"/>
        <v>791</v>
      </c>
      <c r="W81" s="244">
        <f t="shared" si="50"/>
        <v>468</v>
      </c>
      <c r="X81" s="244">
        <f t="shared" si="51"/>
        <v>761.22</v>
      </c>
      <c r="Y81" s="244">
        <f t="shared" si="52"/>
        <v>449.21999999999997</v>
      </c>
      <c r="Z81" s="244">
        <f t="shared" si="53"/>
        <v>1902</v>
      </c>
      <c r="AA81" s="244">
        <f t="shared" si="54"/>
        <v>1122</v>
      </c>
      <c r="AB81" s="3"/>
      <c r="AC81" s="240">
        <v>7473</v>
      </c>
      <c r="AD81" s="240">
        <v>4408</v>
      </c>
      <c r="AE81" s="240">
        <v>623</v>
      </c>
      <c r="AF81" s="240">
        <v>367</v>
      </c>
      <c r="AG81" s="240">
        <v>777</v>
      </c>
      <c r="AH81" s="240">
        <v>460</v>
      </c>
      <c r="AJ81" s="246">
        <f t="shared" si="33"/>
        <v>1.0180650341228423</v>
      </c>
      <c r="AK81" s="246">
        <f t="shared" si="34"/>
        <v>1.0179219600725953</v>
      </c>
      <c r="AL81" s="246">
        <f t="shared" si="35"/>
        <v>1.0176565008025682</v>
      </c>
      <c r="AM81" s="246">
        <f t="shared" si="36"/>
        <v>1.0190735694822888</v>
      </c>
      <c r="AN81" s="246">
        <f t="shared" si="37"/>
        <v>1.0180180180180181</v>
      </c>
      <c r="AO81" s="246">
        <f t="shared" si="38"/>
        <v>1.017391304347826</v>
      </c>
    </row>
    <row r="82" spans="1:41">
      <c r="A82" s="4">
        <v>76</v>
      </c>
      <c r="B82" s="138">
        <f t="shared" si="39"/>
        <v>27.408369680000035</v>
      </c>
      <c r="C82" s="3">
        <f>'degressie en km-tarief'!C82</f>
        <v>16.122570400000022</v>
      </c>
      <c r="F82" s="139">
        <f t="shared" si="40"/>
        <v>16.445999999999998</v>
      </c>
      <c r="G82" s="139">
        <f t="shared" si="41"/>
        <v>9.6720000000000006</v>
      </c>
      <c r="H82" s="139">
        <f t="shared" si="42"/>
        <v>21.928000000000001</v>
      </c>
      <c r="I82" s="139">
        <f t="shared" si="43"/>
        <v>12.896000000000001</v>
      </c>
      <c r="J82" s="40">
        <f t="shared" si="57"/>
        <v>54.82</v>
      </c>
      <c r="K82" s="40">
        <f t="shared" si="58"/>
        <v>32.24</v>
      </c>
      <c r="L82" s="40"/>
      <c r="M82" s="40"/>
      <c r="N82" s="40">
        <f t="shared" si="44"/>
        <v>32.9</v>
      </c>
      <c r="O82" s="40">
        <f t="shared" si="44"/>
        <v>19.34</v>
      </c>
      <c r="P82" s="40">
        <f t="shared" si="55"/>
        <v>43.86</v>
      </c>
      <c r="Q82" s="40">
        <f t="shared" si="56"/>
        <v>25.8</v>
      </c>
      <c r="R82" s="244">
        <f t="shared" si="45"/>
        <v>7622</v>
      </c>
      <c r="S82" s="244">
        <f t="shared" si="46"/>
        <v>4488</v>
      </c>
      <c r="T82" s="244">
        <f t="shared" si="47"/>
        <v>635</v>
      </c>
      <c r="U82" s="244">
        <f t="shared" si="48"/>
        <v>374</v>
      </c>
      <c r="V82" s="244">
        <f t="shared" si="49"/>
        <v>793</v>
      </c>
      <c r="W82" s="244">
        <f t="shared" si="50"/>
        <v>468</v>
      </c>
      <c r="X82" s="244">
        <f t="shared" si="51"/>
        <v>762.42</v>
      </c>
      <c r="Y82" s="244">
        <f t="shared" si="52"/>
        <v>449.21999999999997</v>
      </c>
      <c r="Z82" s="244">
        <f t="shared" si="53"/>
        <v>1905</v>
      </c>
      <c r="AA82" s="244">
        <f t="shared" si="54"/>
        <v>1122</v>
      </c>
      <c r="AB82" s="3"/>
      <c r="AC82" s="240">
        <v>7487</v>
      </c>
      <c r="AD82" s="240">
        <v>4409</v>
      </c>
      <c r="AE82" s="240">
        <v>624</v>
      </c>
      <c r="AF82" s="240">
        <v>367</v>
      </c>
      <c r="AG82" s="240">
        <v>779</v>
      </c>
      <c r="AH82" s="240">
        <v>460</v>
      </c>
      <c r="AJ82" s="246">
        <f t="shared" si="33"/>
        <v>1.0180312541739014</v>
      </c>
      <c r="AK82" s="246">
        <f t="shared" si="34"/>
        <v>1.0179178952143344</v>
      </c>
      <c r="AL82" s="246">
        <f t="shared" si="35"/>
        <v>1.0176282051282051</v>
      </c>
      <c r="AM82" s="246">
        <f t="shared" si="36"/>
        <v>1.0190735694822888</v>
      </c>
      <c r="AN82" s="246">
        <f t="shared" si="37"/>
        <v>1.017971758664955</v>
      </c>
      <c r="AO82" s="246">
        <f t="shared" si="38"/>
        <v>1.017391304347826</v>
      </c>
    </row>
    <row r="83" spans="1:41">
      <c r="A83" s="4">
        <v>77</v>
      </c>
      <c r="B83" s="138">
        <f t="shared" si="39"/>
        <v>27.735571060000034</v>
      </c>
      <c r="C83" s="3">
        <f>'degressie en km-tarief'!C83</f>
        <v>16.315041800000021</v>
      </c>
      <c r="F83" s="139">
        <f t="shared" si="40"/>
        <v>16.643999999999998</v>
      </c>
      <c r="G83" s="139">
        <f t="shared" si="41"/>
        <v>9.7919999999999998</v>
      </c>
      <c r="H83" s="139">
        <f t="shared" si="42"/>
        <v>22.192</v>
      </c>
      <c r="I83" s="139">
        <f t="shared" si="43"/>
        <v>13.056000000000001</v>
      </c>
      <c r="J83" s="40">
        <f t="shared" si="57"/>
        <v>55.48</v>
      </c>
      <c r="K83" s="40">
        <f t="shared" si="58"/>
        <v>32.64</v>
      </c>
      <c r="L83" s="40"/>
      <c r="M83" s="40"/>
      <c r="N83" s="40">
        <f t="shared" si="44"/>
        <v>33.28</v>
      </c>
      <c r="O83" s="40">
        <f t="shared" si="44"/>
        <v>19.579999999999998</v>
      </c>
      <c r="P83" s="40">
        <f t="shared" si="55"/>
        <v>44.38</v>
      </c>
      <c r="Q83" s="40">
        <f t="shared" si="56"/>
        <v>26.12</v>
      </c>
      <c r="R83" s="244">
        <f t="shared" si="45"/>
        <v>7622</v>
      </c>
      <c r="S83" s="244">
        <f t="shared" si="46"/>
        <v>4488</v>
      </c>
      <c r="T83" s="244">
        <f t="shared" si="47"/>
        <v>635</v>
      </c>
      <c r="U83" s="244">
        <f t="shared" si="48"/>
        <v>374</v>
      </c>
      <c r="V83" s="244">
        <f t="shared" si="49"/>
        <v>793</v>
      </c>
      <c r="W83" s="244">
        <f t="shared" si="50"/>
        <v>468</v>
      </c>
      <c r="X83" s="244">
        <f t="shared" si="51"/>
        <v>762.42</v>
      </c>
      <c r="Y83" s="244">
        <f t="shared" si="52"/>
        <v>449.21999999999997</v>
      </c>
      <c r="Z83" s="244">
        <f t="shared" si="53"/>
        <v>1905</v>
      </c>
      <c r="AA83" s="244">
        <f t="shared" si="54"/>
        <v>1122</v>
      </c>
      <c r="AB83" s="3"/>
      <c r="AC83" s="240">
        <v>7487</v>
      </c>
      <c r="AD83" s="240">
        <v>4409</v>
      </c>
      <c r="AE83" s="240">
        <v>624</v>
      </c>
      <c r="AF83" s="240">
        <v>367</v>
      </c>
      <c r="AG83" s="240">
        <v>779</v>
      </c>
      <c r="AH83" s="240">
        <v>460</v>
      </c>
      <c r="AJ83" s="246">
        <f t="shared" si="33"/>
        <v>1.0180312541739014</v>
      </c>
      <c r="AK83" s="246">
        <f t="shared" si="34"/>
        <v>1.0179178952143344</v>
      </c>
      <c r="AL83" s="246">
        <f t="shared" si="35"/>
        <v>1.0176282051282051</v>
      </c>
      <c r="AM83" s="246">
        <f t="shared" si="36"/>
        <v>1.0190735694822888</v>
      </c>
      <c r="AN83" s="246">
        <f t="shared" si="37"/>
        <v>1.017971758664955</v>
      </c>
      <c r="AO83" s="246">
        <f t="shared" si="38"/>
        <v>1.017391304347826</v>
      </c>
    </row>
    <row r="84" spans="1:41">
      <c r="A84" s="4">
        <v>78</v>
      </c>
      <c r="B84" s="138">
        <f t="shared" si="39"/>
        <v>28.062772440000032</v>
      </c>
      <c r="C84" s="3">
        <f>'degressie en km-tarief'!C84</f>
        <v>16.50751320000002</v>
      </c>
      <c r="F84" s="139">
        <f t="shared" si="40"/>
        <v>16.835999999999999</v>
      </c>
      <c r="G84" s="139">
        <f t="shared" si="41"/>
        <v>9.9060000000000006</v>
      </c>
      <c r="H84" s="139">
        <f t="shared" si="42"/>
        <v>22.448</v>
      </c>
      <c r="I84" s="139">
        <f t="shared" si="43"/>
        <v>13.208000000000002</v>
      </c>
      <c r="J84" s="40">
        <f t="shared" si="57"/>
        <v>56.12</v>
      </c>
      <c r="K84" s="40">
        <f t="shared" si="58"/>
        <v>33.020000000000003</v>
      </c>
      <c r="L84" s="40"/>
      <c r="M84" s="40"/>
      <c r="N84" s="40">
        <f t="shared" si="44"/>
        <v>33.68</v>
      </c>
      <c r="O84" s="40">
        <f t="shared" si="44"/>
        <v>19.82</v>
      </c>
      <c r="P84" s="40">
        <f t="shared" si="55"/>
        <v>44.9</v>
      </c>
      <c r="Q84" s="40">
        <f t="shared" si="56"/>
        <v>26.42</v>
      </c>
      <c r="R84" s="244">
        <f t="shared" si="45"/>
        <v>7650</v>
      </c>
      <c r="S84" s="244">
        <f t="shared" si="46"/>
        <v>4518</v>
      </c>
      <c r="T84" s="244">
        <f t="shared" si="47"/>
        <v>637</v>
      </c>
      <c r="U84" s="244">
        <f t="shared" si="48"/>
        <v>376</v>
      </c>
      <c r="V84" s="244">
        <f t="shared" si="49"/>
        <v>796</v>
      </c>
      <c r="W84" s="244">
        <f t="shared" si="50"/>
        <v>470</v>
      </c>
      <c r="X84" s="244">
        <f t="shared" si="51"/>
        <v>764.81999999999994</v>
      </c>
      <c r="Y84" s="244">
        <f t="shared" si="52"/>
        <v>451.62</v>
      </c>
      <c r="Z84" s="244">
        <f t="shared" si="53"/>
        <v>1911</v>
      </c>
      <c r="AA84" s="244">
        <f t="shared" si="54"/>
        <v>1128</v>
      </c>
      <c r="AB84" s="3"/>
      <c r="AC84" s="240">
        <v>7515</v>
      </c>
      <c r="AD84" s="240">
        <v>4438</v>
      </c>
      <c r="AE84" s="240">
        <v>626</v>
      </c>
      <c r="AF84" s="240">
        <v>369</v>
      </c>
      <c r="AG84" s="240">
        <v>782</v>
      </c>
      <c r="AH84" s="240">
        <v>462</v>
      </c>
      <c r="AJ84" s="246">
        <f t="shared" si="33"/>
        <v>1.0179640718562875</v>
      </c>
      <c r="AK84" s="246">
        <f t="shared" si="34"/>
        <v>1.0180261378999549</v>
      </c>
      <c r="AL84" s="246">
        <f t="shared" si="35"/>
        <v>1.0175718849840256</v>
      </c>
      <c r="AM84" s="246">
        <f t="shared" si="36"/>
        <v>1.018970189701897</v>
      </c>
      <c r="AN84" s="246">
        <f t="shared" si="37"/>
        <v>1.0179028132992327</v>
      </c>
      <c r="AO84" s="246">
        <f t="shared" si="38"/>
        <v>1.0173160173160174</v>
      </c>
    </row>
    <row r="85" spans="1:41">
      <c r="A85" s="4">
        <v>79</v>
      </c>
      <c r="B85" s="138">
        <f t="shared" si="39"/>
        <v>28.38997382000003</v>
      </c>
      <c r="C85" s="3">
        <f>'degressie en km-tarief'!C85</f>
        <v>16.699984600000018</v>
      </c>
      <c r="F85" s="139">
        <f t="shared" si="40"/>
        <v>17.033999999999999</v>
      </c>
      <c r="G85" s="139">
        <f t="shared" si="41"/>
        <v>10.02</v>
      </c>
      <c r="H85" s="139">
        <f t="shared" si="42"/>
        <v>22.712000000000003</v>
      </c>
      <c r="I85" s="139">
        <f t="shared" si="43"/>
        <v>13.36</v>
      </c>
      <c r="J85" s="40">
        <f t="shared" si="57"/>
        <v>56.78</v>
      </c>
      <c r="K85" s="40">
        <f t="shared" si="58"/>
        <v>33.4</v>
      </c>
      <c r="L85" s="40"/>
      <c r="M85" s="40"/>
      <c r="N85" s="40">
        <f t="shared" si="44"/>
        <v>34.06</v>
      </c>
      <c r="O85" s="40">
        <f t="shared" si="44"/>
        <v>20.04</v>
      </c>
      <c r="P85" s="40">
        <f t="shared" si="55"/>
        <v>45.42</v>
      </c>
      <c r="Q85" s="40">
        <f t="shared" si="56"/>
        <v>26.72</v>
      </c>
      <c r="R85" s="244">
        <f t="shared" si="45"/>
        <v>7665</v>
      </c>
      <c r="S85" s="244">
        <f t="shared" si="46"/>
        <v>4518</v>
      </c>
      <c r="T85" s="244">
        <f t="shared" si="47"/>
        <v>638</v>
      </c>
      <c r="U85" s="244">
        <f t="shared" si="48"/>
        <v>376</v>
      </c>
      <c r="V85" s="244">
        <f t="shared" si="49"/>
        <v>797</v>
      </c>
      <c r="W85" s="244">
        <f t="shared" si="50"/>
        <v>471</v>
      </c>
      <c r="X85" s="244">
        <f t="shared" si="51"/>
        <v>766.02</v>
      </c>
      <c r="Y85" s="244">
        <f t="shared" si="52"/>
        <v>451.62</v>
      </c>
      <c r="Z85" s="244">
        <f t="shared" si="53"/>
        <v>1914</v>
      </c>
      <c r="AA85" s="244">
        <f t="shared" si="54"/>
        <v>1128</v>
      </c>
      <c r="AB85" s="3"/>
      <c r="AC85" s="240">
        <v>7529</v>
      </c>
      <c r="AD85" s="240">
        <v>4438</v>
      </c>
      <c r="AE85" s="240">
        <v>627</v>
      </c>
      <c r="AF85" s="240">
        <v>369</v>
      </c>
      <c r="AG85" s="240">
        <v>783</v>
      </c>
      <c r="AH85" s="240">
        <v>463</v>
      </c>
      <c r="AJ85" s="246">
        <f t="shared" si="33"/>
        <v>1.0180634878469916</v>
      </c>
      <c r="AK85" s="246">
        <f t="shared" si="34"/>
        <v>1.0180261378999549</v>
      </c>
      <c r="AL85" s="246">
        <f t="shared" si="35"/>
        <v>1.0175438596491229</v>
      </c>
      <c r="AM85" s="246">
        <f t="shared" si="36"/>
        <v>1.018970189701897</v>
      </c>
      <c r="AN85" s="246">
        <f t="shared" si="37"/>
        <v>1.0178799489144317</v>
      </c>
      <c r="AO85" s="246">
        <f t="shared" si="38"/>
        <v>1.0172786177105833</v>
      </c>
    </row>
    <row r="86" spans="1:41">
      <c r="A86" s="4">
        <v>80</v>
      </c>
      <c r="B86" s="138">
        <f t="shared" si="39"/>
        <v>28.717175200000028</v>
      </c>
      <c r="C86" s="3">
        <f>'degressie en km-tarief'!C86</f>
        <v>16.892456000000017</v>
      </c>
      <c r="F86" s="139">
        <f t="shared" si="40"/>
        <v>17.231999999999999</v>
      </c>
      <c r="G86" s="139">
        <f t="shared" si="41"/>
        <v>10.134</v>
      </c>
      <c r="H86" s="139">
        <f t="shared" si="42"/>
        <v>22.975999999999999</v>
      </c>
      <c r="I86" s="139">
        <f t="shared" si="43"/>
        <v>13.512</v>
      </c>
      <c r="J86" s="40">
        <f t="shared" si="57"/>
        <v>57.44</v>
      </c>
      <c r="K86" s="40">
        <f t="shared" si="58"/>
        <v>33.78</v>
      </c>
      <c r="L86" s="40"/>
      <c r="M86" s="40"/>
      <c r="N86" s="40">
        <f t="shared" si="44"/>
        <v>34.46</v>
      </c>
      <c r="O86" s="40">
        <f t="shared" si="44"/>
        <v>20.260000000000002</v>
      </c>
      <c r="P86" s="40">
        <f t="shared" si="55"/>
        <v>45.96</v>
      </c>
      <c r="Q86" s="40">
        <f t="shared" si="56"/>
        <v>27.02</v>
      </c>
      <c r="R86" s="244">
        <f t="shared" si="45"/>
        <v>7665</v>
      </c>
      <c r="S86" s="244">
        <f t="shared" si="46"/>
        <v>4518</v>
      </c>
      <c r="T86" s="244">
        <f t="shared" si="47"/>
        <v>638</v>
      </c>
      <c r="U86" s="244">
        <f t="shared" si="48"/>
        <v>376</v>
      </c>
      <c r="V86" s="244">
        <f t="shared" si="49"/>
        <v>798</v>
      </c>
      <c r="W86" s="244">
        <f t="shared" si="50"/>
        <v>471</v>
      </c>
      <c r="X86" s="244">
        <f t="shared" si="51"/>
        <v>766.02</v>
      </c>
      <c r="Y86" s="244">
        <f t="shared" si="52"/>
        <v>451.62</v>
      </c>
      <c r="Z86" s="244">
        <f t="shared" si="53"/>
        <v>1914</v>
      </c>
      <c r="AA86" s="244">
        <f t="shared" si="54"/>
        <v>1128</v>
      </c>
      <c r="AB86" s="3"/>
      <c r="AC86" s="240">
        <v>7529</v>
      </c>
      <c r="AD86" s="240">
        <v>4438</v>
      </c>
      <c r="AE86" s="240">
        <v>627</v>
      </c>
      <c r="AF86" s="240">
        <v>369</v>
      </c>
      <c r="AG86" s="240">
        <v>784</v>
      </c>
      <c r="AH86" s="240">
        <v>463</v>
      </c>
      <c r="AJ86" s="246">
        <f t="shared" si="33"/>
        <v>1.0180634878469916</v>
      </c>
      <c r="AK86" s="246">
        <f t="shared" si="34"/>
        <v>1.0180261378999549</v>
      </c>
      <c r="AL86" s="246">
        <f t="shared" si="35"/>
        <v>1.0175438596491229</v>
      </c>
      <c r="AM86" s="246">
        <f t="shared" si="36"/>
        <v>1.018970189701897</v>
      </c>
      <c r="AN86" s="246">
        <f t="shared" si="37"/>
        <v>1.0178571428571428</v>
      </c>
      <c r="AO86" s="246">
        <f t="shared" si="38"/>
        <v>1.0172786177105833</v>
      </c>
    </row>
    <row r="87" spans="1:41">
      <c r="A87" s="4">
        <v>81</v>
      </c>
      <c r="B87" s="138">
        <f t="shared" si="39"/>
        <v>29.008013444000028</v>
      </c>
      <c r="C87" s="3">
        <f>'degressie en km-tarief'!C87</f>
        <v>17.063537320000016</v>
      </c>
      <c r="F87" s="139">
        <f t="shared" si="40"/>
        <v>17.405999999999999</v>
      </c>
      <c r="G87" s="139">
        <f t="shared" si="41"/>
        <v>10.235999999999999</v>
      </c>
      <c r="H87" s="139">
        <f t="shared" si="42"/>
        <v>23.208000000000002</v>
      </c>
      <c r="I87" s="139">
        <f t="shared" si="43"/>
        <v>13.648</v>
      </c>
      <c r="J87" s="40">
        <f t="shared" si="57"/>
        <v>58.02</v>
      </c>
      <c r="K87" s="40">
        <f t="shared" si="58"/>
        <v>34.119999999999997</v>
      </c>
      <c r="L87" s="40"/>
      <c r="M87" s="40"/>
      <c r="N87" s="40">
        <f t="shared" si="44"/>
        <v>34.82</v>
      </c>
      <c r="O87" s="40">
        <f t="shared" si="44"/>
        <v>20.48</v>
      </c>
      <c r="P87" s="40">
        <f t="shared" si="55"/>
        <v>46.42</v>
      </c>
      <c r="Q87" s="40">
        <f t="shared" si="56"/>
        <v>27.3</v>
      </c>
      <c r="R87" s="244">
        <f t="shared" si="45"/>
        <v>7679</v>
      </c>
      <c r="S87" s="244">
        <f t="shared" si="46"/>
        <v>4531</v>
      </c>
      <c r="T87" s="244">
        <f t="shared" si="47"/>
        <v>639</v>
      </c>
      <c r="U87" s="244">
        <f t="shared" si="48"/>
        <v>377</v>
      </c>
      <c r="V87" s="244">
        <f t="shared" si="49"/>
        <v>799</v>
      </c>
      <c r="W87" s="244">
        <f t="shared" si="50"/>
        <v>471</v>
      </c>
      <c r="X87" s="244">
        <f t="shared" si="51"/>
        <v>767.22</v>
      </c>
      <c r="Y87" s="244">
        <f t="shared" si="52"/>
        <v>452.82</v>
      </c>
      <c r="Z87" s="244">
        <f t="shared" si="53"/>
        <v>1917</v>
      </c>
      <c r="AA87" s="244">
        <f t="shared" si="54"/>
        <v>1131</v>
      </c>
      <c r="AB87" s="3"/>
      <c r="AC87" s="240">
        <v>7543</v>
      </c>
      <c r="AD87" s="240">
        <v>4451</v>
      </c>
      <c r="AE87" s="240">
        <v>628</v>
      </c>
      <c r="AF87" s="240">
        <v>370</v>
      </c>
      <c r="AG87" s="240">
        <v>785</v>
      </c>
      <c r="AH87" s="240">
        <v>463</v>
      </c>
      <c r="AJ87" s="246">
        <f t="shared" si="33"/>
        <v>1.0180299615537585</v>
      </c>
      <c r="AK87" s="246">
        <f t="shared" si="34"/>
        <v>1.0179734891035723</v>
      </c>
      <c r="AL87" s="246">
        <f t="shared" si="35"/>
        <v>1.0175159235668789</v>
      </c>
      <c r="AM87" s="246">
        <f t="shared" si="36"/>
        <v>1.0189189189189189</v>
      </c>
      <c r="AN87" s="246">
        <f t="shared" si="37"/>
        <v>1.0178343949044586</v>
      </c>
      <c r="AO87" s="246">
        <f t="shared" si="38"/>
        <v>1.0172786177105833</v>
      </c>
    </row>
    <row r="88" spans="1:41">
      <c r="A88" s="4">
        <v>82</v>
      </c>
      <c r="B88" s="138">
        <f t="shared" si="39"/>
        <v>29.298851688000024</v>
      </c>
      <c r="C88" s="3">
        <f>'degressie en km-tarief'!C88</f>
        <v>17.234618640000015</v>
      </c>
      <c r="F88" s="139">
        <f t="shared" si="40"/>
        <v>17.579999999999998</v>
      </c>
      <c r="G88" s="139">
        <f t="shared" si="41"/>
        <v>10.337999999999999</v>
      </c>
      <c r="H88" s="139">
        <f t="shared" si="42"/>
        <v>23.44</v>
      </c>
      <c r="I88" s="139">
        <f t="shared" si="43"/>
        <v>13.784000000000001</v>
      </c>
      <c r="J88" s="40">
        <f t="shared" si="57"/>
        <v>58.6</v>
      </c>
      <c r="K88" s="40">
        <f t="shared" si="58"/>
        <v>34.46</v>
      </c>
      <c r="L88" s="40"/>
      <c r="M88" s="40"/>
      <c r="N88" s="40">
        <f t="shared" si="44"/>
        <v>35.159999999999997</v>
      </c>
      <c r="O88" s="40">
        <f t="shared" si="44"/>
        <v>20.68</v>
      </c>
      <c r="P88" s="40">
        <f t="shared" si="55"/>
        <v>46.88</v>
      </c>
      <c r="Q88" s="40">
        <f t="shared" si="56"/>
        <v>27.56</v>
      </c>
      <c r="R88" s="244">
        <f t="shared" si="45"/>
        <v>7679</v>
      </c>
      <c r="S88" s="244">
        <f t="shared" si="46"/>
        <v>4531</v>
      </c>
      <c r="T88" s="244">
        <f t="shared" si="47"/>
        <v>639</v>
      </c>
      <c r="U88" s="244">
        <f t="shared" si="48"/>
        <v>377</v>
      </c>
      <c r="V88" s="244">
        <f t="shared" si="49"/>
        <v>800</v>
      </c>
      <c r="W88" s="244">
        <f t="shared" si="50"/>
        <v>472</v>
      </c>
      <c r="X88" s="244">
        <f t="shared" si="51"/>
        <v>767.22</v>
      </c>
      <c r="Y88" s="244">
        <f t="shared" si="52"/>
        <v>452.82</v>
      </c>
      <c r="Z88" s="244">
        <f t="shared" si="53"/>
        <v>1917</v>
      </c>
      <c r="AA88" s="244">
        <f t="shared" si="54"/>
        <v>1131</v>
      </c>
      <c r="AB88" s="3"/>
      <c r="AC88" s="240">
        <v>7543</v>
      </c>
      <c r="AD88" s="240">
        <v>4451</v>
      </c>
      <c r="AE88" s="240">
        <v>628</v>
      </c>
      <c r="AF88" s="240">
        <v>370</v>
      </c>
      <c r="AG88" s="240">
        <v>786</v>
      </c>
      <c r="AH88" s="240">
        <v>464</v>
      </c>
      <c r="AJ88" s="246">
        <f t="shared" si="33"/>
        <v>1.0180299615537585</v>
      </c>
      <c r="AK88" s="246">
        <f t="shared" si="34"/>
        <v>1.0179734891035723</v>
      </c>
      <c r="AL88" s="246">
        <f t="shared" si="35"/>
        <v>1.0175159235668789</v>
      </c>
      <c r="AM88" s="246">
        <f t="shared" si="36"/>
        <v>1.0189189189189189</v>
      </c>
      <c r="AN88" s="246">
        <f t="shared" si="37"/>
        <v>1.0178117048346056</v>
      </c>
      <c r="AO88" s="246">
        <f t="shared" si="38"/>
        <v>1.0172413793103448</v>
      </c>
    </row>
    <row r="89" spans="1:41">
      <c r="A89" s="4">
        <v>83</v>
      </c>
      <c r="B89" s="138">
        <f t="shared" si="39"/>
        <v>29.589689932000024</v>
      </c>
      <c r="C89" s="3">
        <f>'degressie en km-tarief'!C89</f>
        <v>17.405699960000014</v>
      </c>
      <c r="F89" s="139">
        <f t="shared" si="40"/>
        <v>17.753999999999998</v>
      </c>
      <c r="G89" s="139">
        <f t="shared" si="41"/>
        <v>10.446</v>
      </c>
      <c r="H89" s="139">
        <f t="shared" si="42"/>
        <v>23.672000000000001</v>
      </c>
      <c r="I89" s="139">
        <f t="shared" si="43"/>
        <v>13.928000000000001</v>
      </c>
      <c r="J89" s="40">
        <f t="shared" si="57"/>
        <v>59.18</v>
      </c>
      <c r="K89" s="40">
        <f t="shared" si="58"/>
        <v>34.82</v>
      </c>
      <c r="L89" s="40"/>
      <c r="M89" s="40"/>
      <c r="N89" s="40">
        <f t="shared" si="44"/>
        <v>35.5</v>
      </c>
      <c r="O89" s="40">
        <f t="shared" si="44"/>
        <v>20.9</v>
      </c>
      <c r="P89" s="40">
        <f t="shared" si="55"/>
        <v>47.34</v>
      </c>
      <c r="Q89" s="40">
        <f t="shared" si="56"/>
        <v>27.86</v>
      </c>
      <c r="R89" s="244">
        <f t="shared" si="45"/>
        <v>7706</v>
      </c>
      <c r="S89" s="244">
        <f t="shared" si="46"/>
        <v>4545</v>
      </c>
      <c r="T89" s="244">
        <f t="shared" si="47"/>
        <v>641</v>
      </c>
      <c r="U89" s="244">
        <f t="shared" si="48"/>
        <v>380</v>
      </c>
      <c r="V89" s="244">
        <f t="shared" si="49"/>
        <v>801</v>
      </c>
      <c r="W89" s="244">
        <f t="shared" si="50"/>
        <v>473</v>
      </c>
      <c r="X89" s="244">
        <f t="shared" si="51"/>
        <v>769.62</v>
      </c>
      <c r="Y89" s="244">
        <f t="shared" si="52"/>
        <v>456.42</v>
      </c>
      <c r="Z89" s="244">
        <f t="shared" si="53"/>
        <v>1923</v>
      </c>
      <c r="AA89" s="244">
        <f t="shared" si="54"/>
        <v>1140</v>
      </c>
      <c r="AB89" s="3"/>
      <c r="AC89" s="240">
        <v>7570</v>
      </c>
      <c r="AD89" s="240">
        <v>4465</v>
      </c>
      <c r="AE89" s="240">
        <v>630</v>
      </c>
      <c r="AF89" s="240">
        <v>373</v>
      </c>
      <c r="AG89" s="240">
        <v>787</v>
      </c>
      <c r="AH89" s="240">
        <v>465</v>
      </c>
      <c r="AJ89" s="246">
        <f t="shared" si="33"/>
        <v>1.0179656538969617</v>
      </c>
      <c r="AK89" s="246">
        <f t="shared" si="34"/>
        <v>1.0179171332586787</v>
      </c>
      <c r="AL89" s="246">
        <f t="shared" si="35"/>
        <v>1.0174603174603174</v>
      </c>
      <c r="AM89" s="246">
        <f t="shared" si="36"/>
        <v>1.0187667560321716</v>
      </c>
      <c r="AN89" s="246">
        <f t="shared" si="37"/>
        <v>1.0177890724269378</v>
      </c>
      <c r="AO89" s="246">
        <f t="shared" si="38"/>
        <v>1.0172043010752687</v>
      </c>
    </row>
    <row r="90" spans="1:41">
      <c r="A90" s="4">
        <v>84</v>
      </c>
      <c r="B90" s="138">
        <f t="shared" si="39"/>
        <v>29.88052817600002</v>
      </c>
      <c r="C90" s="3">
        <f>'degressie en km-tarief'!C90</f>
        <v>17.576781280000013</v>
      </c>
      <c r="F90" s="139">
        <f t="shared" si="40"/>
        <v>17.927999999999997</v>
      </c>
      <c r="G90" s="139">
        <f t="shared" si="41"/>
        <v>10.547999999999998</v>
      </c>
      <c r="H90" s="139">
        <f t="shared" si="42"/>
        <v>23.904</v>
      </c>
      <c r="I90" s="139">
        <f t="shared" si="43"/>
        <v>14.064</v>
      </c>
      <c r="J90" s="40">
        <f t="shared" si="57"/>
        <v>59.76</v>
      </c>
      <c r="K90" s="40">
        <f t="shared" si="58"/>
        <v>35.159999999999997</v>
      </c>
      <c r="L90" s="40"/>
      <c r="M90" s="40"/>
      <c r="N90" s="40">
        <f t="shared" si="44"/>
        <v>35.86</v>
      </c>
      <c r="O90" s="40">
        <f t="shared" si="44"/>
        <v>21.1</v>
      </c>
      <c r="P90" s="40">
        <f t="shared" si="55"/>
        <v>47.8</v>
      </c>
      <c r="Q90" s="40">
        <f t="shared" si="56"/>
        <v>28.12</v>
      </c>
      <c r="R90" s="244">
        <f t="shared" si="45"/>
        <v>7706</v>
      </c>
      <c r="S90" s="244">
        <f t="shared" si="46"/>
        <v>4545</v>
      </c>
      <c r="T90" s="244">
        <f t="shared" si="47"/>
        <v>641</v>
      </c>
      <c r="U90" s="244">
        <f t="shared" si="48"/>
        <v>380</v>
      </c>
      <c r="V90" s="244">
        <f t="shared" si="49"/>
        <v>802</v>
      </c>
      <c r="W90" s="244">
        <f t="shared" si="50"/>
        <v>473</v>
      </c>
      <c r="X90" s="244">
        <f t="shared" si="51"/>
        <v>769.62</v>
      </c>
      <c r="Y90" s="244">
        <f t="shared" si="52"/>
        <v>456.42</v>
      </c>
      <c r="Z90" s="244">
        <f t="shared" si="53"/>
        <v>1923</v>
      </c>
      <c r="AA90" s="244">
        <f t="shared" si="54"/>
        <v>1140</v>
      </c>
      <c r="AB90" s="3"/>
      <c r="AC90" s="240">
        <v>7570</v>
      </c>
      <c r="AD90" s="240">
        <v>4465</v>
      </c>
      <c r="AE90" s="240">
        <v>630</v>
      </c>
      <c r="AF90" s="240">
        <v>373</v>
      </c>
      <c r="AG90" s="240">
        <v>788</v>
      </c>
      <c r="AH90" s="240">
        <v>465</v>
      </c>
      <c r="AJ90" s="246">
        <f t="shared" si="33"/>
        <v>1.0179656538969617</v>
      </c>
      <c r="AK90" s="246">
        <f t="shared" si="34"/>
        <v>1.0179171332586787</v>
      </c>
      <c r="AL90" s="246">
        <f t="shared" si="35"/>
        <v>1.0174603174603174</v>
      </c>
      <c r="AM90" s="246">
        <f t="shared" si="36"/>
        <v>1.0187667560321716</v>
      </c>
      <c r="AN90" s="246">
        <f t="shared" si="37"/>
        <v>1.0177664974619289</v>
      </c>
      <c r="AO90" s="246">
        <f t="shared" si="38"/>
        <v>1.0172043010752687</v>
      </c>
    </row>
    <row r="91" spans="1:41">
      <c r="A91" s="4">
        <v>85</v>
      </c>
      <c r="B91" s="138">
        <f t="shared" si="39"/>
        <v>30.17136642000002</v>
      </c>
      <c r="C91" s="3">
        <f>'degressie en km-tarief'!C91</f>
        <v>17.747862600000012</v>
      </c>
      <c r="F91" s="139">
        <f t="shared" si="40"/>
        <v>18.102</v>
      </c>
      <c r="G91" s="139">
        <f t="shared" si="41"/>
        <v>10.65</v>
      </c>
      <c r="H91" s="139">
        <f t="shared" si="42"/>
        <v>24.136000000000003</v>
      </c>
      <c r="I91" s="139">
        <f t="shared" si="43"/>
        <v>14.200000000000001</v>
      </c>
      <c r="J91" s="40">
        <f t="shared" si="57"/>
        <v>60.34</v>
      </c>
      <c r="K91" s="40">
        <f t="shared" si="58"/>
        <v>35.5</v>
      </c>
      <c r="L91" s="40"/>
      <c r="M91" s="40"/>
      <c r="N91" s="40">
        <f t="shared" si="44"/>
        <v>36.200000000000003</v>
      </c>
      <c r="O91" s="40">
        <f t="shared" si="44"/>
        <v>21.3</v>
      </c>
      <c r="P91" s="40">
        <f t="shared" si="55"/>
        <v>48.28</v>
      </c>
      <c r="Q91" s="40">
        <f t="shared" si="56"/>
        <v>28.4</v>
      </c>
      <c r="R91" s="244">
        <f t="shared" si="45"/>
        <v>7751</v>
      </c>
      <c r="S91" s="244">
        <f t="shared" si="46"/>
        <v>4560</v>
      </c>
      <c r="T91" s="244">
        <f t="shared" si="47"/>
        <v>645</v>
      </c>
      <c r="U91" s="244">
        <f t="shared" si="48"/>
        <v>381</v>
      </c>
      <c r="V91" s="244">
        <f t="shared" si="49"/>
        <v>807</v>
      </c>
      <c r="W91" s="244">
        <f t="shared" si="50"/>
        <v>473</v>
      </c>
      <c r="X91" s="244">
        <f t="shared" si="51"/>
        <v>774.42</v>
      </c>
      <c r="Y91" s="244">
        <f t="shared" si="52"/>
        <v>457.62</v>
      </c>
      <c r="Z91" s="244">
        <f t="shared" si="53"/>
        <v>1935</v>
      </c>
      <c r="AA91" s="244">
        <f t="shared" si="54"/>
        <v>1143</v>
      </c>
      <c r="AB91" s="3"/>
      <c r="AC91" s="240">
        <v>7614</v>
      </c>
      <c r="AD91" s="240">
        <v>4479</v>
      </c>
      <c r="AE91" s="240">
        <v>634</v>
      </c>
      <c r="AF91" s="240">
        <v>374</v>
      </c>
      <c r="AG91" s="240">
        <v>793</v>
      </c>
      <c r="AH91" s="240">
        <v>465</v>
      </c>
      <c r="AJ91" s="246">
        <f t="shared" si="33"/>
        <v>1.0179931704754399</v>
      </c>
      <c r="AK91" s="246">
        <f t="shared" si="34"/>
        <v>1.0180843938379103</v>
      </c>
      <c r="AL91" s="246">
        <f t="shared" si="35"/>
        <v>1.0173501577287065</v>
      </c>
      <c r="AM91" s="246">
        <f t="shared" si="36"/>
        <v>1.018716577540107</v>
      </c>
      <c r="AN91" s="246">
        <f t="shared" si="37"/>
        <v>1.0176544766708702</v>
      </c>
      <c r="AO91" s="246">
        <f t="shared" si="38"/>
        <v>1.0172043010752687</v>
      </c>
    </row>
    <row r="92" spans="1:41">
      <c r="A92" s="4">
        <v>86</v>
      </c>
      <c r="B92" s="138">
        <f t="shared" si="39"/>
        <v>30.462204664000019</v>
      </c>
      <c r="C92" s="3">
        <f>'degressie en km-tarief'!C92</f>
        <v>17.918943920000011</v>
      </c>
      <c r="F92" s="139">
        <f t="shared" si="40"/>
        <v>18.276</v>
      </c>
      <c r="G92" s="139">
        <f t="shared" si="41"/>
        <v>10.752000000000001</v>
      </c>
      <c r="H92" s="139">
        <f t="shared" si="42"/>
        <v>24.368000000000002</v>
      </c>
      <c r="I92" s="139">
        <f t="shared" si="43"/>
        <v>14.336000000000002</v>
      </c>
      <c r="J92" s="40">
        <f t="shared" si="57"/>
        <v>60.92</v>
      </c>
      <c r="K92" s="40">
        <f t="shared" si="58"/>
        <v>35.840000000000003</v>
      </c>
      <c r="L92" s="40"/>
      <c r="M92" s="40"/>
      <c r="N92" s="40">
        <f t="shared" si="44"/>
        <v>36.56</v>
      </c>
      <c r="O92" s="40">
        <f t="shared" si="44"/>
        <v>21.5</v>
      </c>
      <c r="P92" s="40">
        <f t="shared" si="55"/>
        <v>48.74</v>
      </c>
      <c r="Q92" s="40">
        <f t="shared" si="56"/>
        <v>28.68</v>
      </c>
      <c r="R92" s="244">
        <f t="shared" si="45"/>
        <v>7751</v>
      </c>
      <c r="S92" s="244">
        <f t="shared" si="46"/>
        <v>4572</v>
      </c>
      <c r="T92" s="244">
        <f t="shared" si="47"/>
        <v>645</v>
      </c>
      <c r="U92" s="244">
        <f t="shared" si="48"/>
        <v>382</v>
      </c>
      <c r="V92" s="244">
        <f t="shared" si="49"/>
        <v>808</v>
      </c>
      <c r="W92" s="244">
        <f t="shared" si="50"/>
        <v>473</v>
      </c>
      <c r="X92" s="244">
        <f t="shared" si="51"/>
        <v>774.42</v>
      </c>
      <c r="Y92" s="244">
        <f t="shared" si="52"/>
        <v>458.82</v>
      </c>
      <c r="Z92" s="244">
        <f t="shared" si="53"/>
        <v>1935</v>
      </c>
      <c r="AA92" s="244">
        <f t="shared" si="54"/>
        <v>1146</v>
      </c>
      <c r="AB92" s="3"/>
      <c r="AC92" s="240">
        <v>7614</v>
      </c>
      <c r="AD92" s="240">
        <v>4491</v>
      </c>
      <c r="AE92" s="240">
        <v>634</v>
      </c>
      <c r="AF92" s="240">
        <v>375</v>
      </c>
      <c r="AG92" s="240">
        <v>794</v>
      </c>
      <c r="AH92" s="240">
        <v>465</v>
      </c>
      <c r="AJ92" s="246">
        <f t="shared" si="33"/>
        <v>1.0179931704754399</v>
      </c>
      <c r="AK92" s="246">
        <f t="shared" si="34"/>
        <v>1.0180360721442885</v>
      </c>
      <c r="AL92" s="246">
        <f t="shared" si="35"/>
        <v>1.0173501577287065</v>
      </c>
      <c r="AM92" s="246">
        <f t="shared" si="36"/>
        <v>1.0186666666666666</v>
      </c>
      <c r="AN92" s="246">
        <f t="shared" si="37"/>
        <v>1.0176322418136021</v>
      </c>
      <c r="AO92" s="246">
        <f t="shared" si="38"/>
        <v>1.0172043010752687</v>
      </c>
    </row>
    <row r="93" spans="1:41">
      <c r="A93" s="4">
        <v>87</v>
      </c>
      <c r="B93" s="138">
        <f t="shared" si="39"/>
        <v>30.753042908000015</v>
      </c>
      <c r="C93" s="3">
        <f>'degressie en km-tarief'!C93</f>
        <v>18.09002524000001</v>
      </c>
      <c r="F93" s="139">
        <f t="shared" si="40"/>
        <v>18.45</v>
      </c>
      <c r="G93" s="139">
        <f t="shared" si="41"/>
        <v>10.853999999999999</v>
      </c>
      <c r="H93" s="139">
        <f t="shared" si="42"/>
        <v>24.6</v>
      </c>
      <c r="I93" s="139">
        <f t="shared" si="43"/>
        <v>14.472000000000001</v>
      </c>
      <c r="J93" s="40">
        <f t="shared" si="57"/>
        <v>61.5</v>
      </c>
      <c r="K93" s="40">
        <f t="shared" si="58"/>
        <v>36.18</v>
      </c>
      <c r="L93" s="40"/>
      <c r="M93" s="40"/>
      <c r="N93" s="40">
        <f t="shared" si="44"/>
        <v>36.9</v>
      </c>
      <c r="O93" s="40">
        <f t="shared" si="44"/>
        <v>21.7</v>
      </c>
      <c r="P93" s="40">
        <f t="shared" si="55"/>
        <v>49.2</v>
      </c>
      <c r="Q93" s="40">
        <f t="shared" si="56"/>
        <v>28.94</v>
      </c>
      <c r="R93" s="244">
        <f t="shared" si="45"/>
        <v>7751</v>
      </c>
      <c r="S93" s="244">
        <f t="shared" si="46"/>
        <v>4572</v>
      </c>
      <c r="T93" s="244">
        <f t="shared" si="47"/>
        <v>645</v>
      </c>
      <c r="U93" s="244">
        <f t="shared" si="48"/>
        <v>382</v>
      </c>
      <c r="V93" s="244">
        <f t="shared" si="49"/>
        <v>808</v>
      </c>
      <c r="W93" s="244">
        <f t="shared" si="50"/>
        <v>473</v>
      </c>
      <c r="X93" s="244">
        <f t="shared" si="51"/>
        <v>774.42</v>
      </c>
      <c r="Y93" s="244">
        <f t="shared" si="52"/>
        <v>458.82</v>
      </c>
      <c r="Z93" s="244">
        <f t="shared" si="53"/>
        <v>1935</v>
      </c>
      <c r="AA93" s="244">
        <f t="shared" si="54"/>
        <v>1146</v>
      </c>
      <c r="AB93" s="3"/>
      <c r="AC93" s="240">
        <v>7614</v>
      </c>
      <c r="AD93" s="240">
        <v>4491</v>
      </c>
      <c r="AE93" s="240">
        <v>634</v>
      </c>
      <c r="AF93" s="240">
        <v>375</v>
      </c>
      <c r="AG93" s="240">
        <v>794</v>
      </c>
      <c r="AH93" s="240">
        <v>465</v>
      </c>
      <c r="AJ93" s="246">
        <f t="shared" si="33"/>
        <v>1.0179931704754399</v>
      </c>
      <c r="AK93" s="246">
        <f t="shared" si="34"/>
        <v>1.0180360721442885</v>
      </c>
      <c r="AL93" s="246">
        <f t="shared" si="35"/>
        <v>1.0173501577287065</v>
      </c>
      <c r="AM93" s="246">
        <f t="shared" si="36"/>
        <v>1.0186666666666666</v>
      </c>
      <c r="AN93" s="246">
        <f t="shared" si="37"/>
        <v>1.0176322418136021</v>
      </c>
      <c r="AO93" s="246">
        <f t="shared" si="38"/>
        <v>1.0172043010752687</v>
      </c>
    </row>
    <row r="94" spans="1:41">
      <c r="A94" s="4">
        <v>88</v>
      </c>
      <c r="B94" s="138">
        <f t="shared" si="39"/>
        <v>31.043881152000015</v>
      </c>
      <c r="C94" s="3">
        <f>'degressie en km-tarief'!C94</f>
        <v>18.261106560000009</v>
      </c>
      <c r="F94" s="139">
        <f t="shared" si="40"/>
        <v>18.623999999999999</v>
      </c>
      <c r="G94" s="139">
        <f t="shared" si="41"/>
        <v>10.956000000000001</v>
      </c>
      <c r="H94" s="139">
        <f t="shared" si="42"/>
        <v>24.832000000000001</v>
      </c>
      <c r="I94" s="139">
        <f t="shared" si="43"/>
        <v>14.608000000000002</v>
      </c>
      <c r="J94" s="40">
        <f t="shared" si="57"/>
        <v>62.08</v>
      </c>
      <c r="K94" s="40">
        <f t="shared" si="58"/>
        <v>36.520000000000003</v>
      </c>
      <c r="L94" s="40"/>
      <c r="M94" s="40"/>
      <c r="N94" s="40">
        <f t="shared" si="44"/>
        <v>37.24</v>
      </c>
      <c r="O94" s="40">
        <f t="shared" si="44"/>
        <v>21.92</v>
      </c>
      <c r="P94" s="40">
        <f t="shared" si="55"/>
        <v>49.66</v>
      </c>
      <c r="Q94" s="40">
        <f t="shared" si="56"/>
        <v>29.22</v>
      </c>
      <c r="R94" s="244">
        <f t="shared" si="45"/>
        <v>7751</v>
      </c>
      <c r="S94" s="244">
        <f t="shared" si="46"/>
        <v>4588</v>
      </c>
      <c r="T94" s="244">
        <f t="shared" si="47"/>
        <v>645</v>
      </c>
      <c r="U94" s="244">
        <f t="shared" si="48"/>
        <v>383</v>
      </c>
      <c r="V94" s="244">
        <f t="shared" si="49"/>
        <v>811</v>
      </c>
      <c r="W94" s="244">
        <f t="shared" si="50"/>
        <v>473</v>
      </c>
      <c r="X94" s="244">
        <f t="shared" si="51"/>
        <v>774.42</v>
      </c>
      <c r="Y94" s="244">
        <f t="shared" si="52"/>
        <v>460.02</v>
      </c>
      <c r="Z94" s="244">
        <f t="shared" si="53"/>
        <v>1935</v>
      </c>
      <c r="AA94" s="244">
        <f t="shared" si="54"/>
        <v>1149</v>
      </c>
      <c r="AB94" s="3"/>
      <c r="AC94" s="240">
        <v>7614</v>
      </c>
      <c r="AD94" s="240">
        <v>4507</v>
      </c>
      <c r="AE94" s="240">
        <v>634</v>
      </c>
      <c r="AF94" s="240">
        <v>376</v>
      </c>
      <c r="AG94" s="240">
        <v>797</v>
      </c>
      <c r="AH94" s="240">
        <v>465</v>
      </c>
      <c r="AJ94" s="246">
        <f t="shared" si="33"/>
        <v>1.0179931704754399</v>
      </c>
      <c r="AK94" s="246">
        <f t="shared" si="34"/>
        <v>1.0179720434879076</v>
      </c>
      <c r="AL94" s="246">
        <f t="shared" si="35"/>
        <v>1.0173501577287065</v>
      </c>
      <c r="AM94" s="246">
        <f t="shared" si="36"/>
        <v>1.0186170212765957</v>
      </c>
      <c r="AN94" s="246">
        <f t="shared" si="37"/>
        <v>1.0175658720200753</v>
      </c>
      <c r="AO94" s="246">
        <f t="shared" si="38"/>
        <v>1.0172043010752687</v>
      </c>
    </row>
    <row r="95" spans="1:41">
      <c r="A95" s="4">
        <v>89</v>
      </c>
      <c r="B95" s="138">
        <f t="shared" si="39"/>
        <v>31.334719396000011</v>
      </c>
      <c r="C95" s="3">
        <f>'degressie en km-tarief'!C95</f>
        <v>18.432187880000008</v>
      </c>
      <c r="F95" s="139">
        <f t="shared" si="40"/>
        <v>18.797999999999998</v>
      </c>
      <c r="G95" s="139">
        <f t="shared" si="41"/>
        <v>11.058</v>
      </c>
      <c r="H95" s="139">
        <f t="shared" si="42"/>
        <v>25.064</v>
      </c>
      <c r="I95" s="139">
        <f t="shared" si="43"/>
        <v>14.744</v>
      </c>
      <c r="J95" s="40">
        <f t="shared" si="57"/>
        <v>62.66</v>
      </c>
      <c r="K95" s="40">
        <f t="shared" si="58"/>
        <v>36.86</v>
      </c>
      <c r="L95" s="40"/>
      <c r="M95" s="40"/>
      <c r="N95" s="40">
        <f t="shared" si="44"/>
        <v>37.6</v>
      </c>
      <c r="O95" s="40">
        <f t="shared" si="44"/>
        <v>22.12</v>
      </c>
      <c r="P95" s="40">
        <f t="shared" si="55"/>
        <v>50.12</v>
      </c>
      <c r="Q95" s="40">
        <f t="shared" si="56"/>
        <v>29.48</v>
      </c>
      <c r="R95" s="244">
        <f t="shared" si="45"/>
        <v>7751</v>
      </c>
      <c r="S95" s="244">
        <f t="shared" si="46"/>
        <v>4601</v>
      </c>
      <c r="T95" s="244">
        <f t="shared" si="47"/>
        <v>645</v>
      </c>
      <c r="U95" s="244">
        <f t="shared" si="48"/>
        <v>384</v>
      </c>
      <c r="V95" s="244">
        <f t="shared" si="49"/>
        <v>811</v>
      </c>
      <c r="W95" s="244">
        <f t="shared" si="50"/>
        <v>473</v>
      </c>
      <c r="X95" s="244">
        <f t="shared" si="51"/>
        <v>774.42</v>
      </c>
      <c r="Y95" s="244">
        <f t="shared" si="52"/>
        <v>461.21999999999997</v>
      </c>
      <c r="Z95" s="244">
        <f t="shared" si="53"/>
        <v>1935</v>
      </c>
      <c r="AA95" s="244">
        <f t="shared" si="54"/>
        <v>1152</v>
      </c>
      <c r="AB95" s="3"/>
      <c r="AC95" s="240">
        <v>7614</v>
      </c>
      <c r="AD95" s="240">
        <v>4520</v>
      </c>
      <c r="AE95" s="240">
        <v>634</v>
      </c>
      <c r="AF95" s="240">
        <v>377</v>
      </c>
      <c r="AG95" s="240">
        <v>797</v>
      </c>
      <c r="AH95" s="240">
        <v>465</v>
      </c>
      <c r="AJ95" s="246">
        <f t="shared" si="33"/>
        <v>1.0179931704754399</v>
      </c>
      <c r="AK95" s="246">
        <f t="shared" si="34"/>
        <v>1.017920353982301</v>
      </c>
      <c r="AL95" s="246">
        <f t="shared" si="35"/>
        <v>1.0173501577287065</v>
      </c>
      <c r="AM95" s="246">
        <f t="shared" si="36"/>
        <v>1.0185676392572944</v>
      </c>
      <c r="AN95" s="246">
        <f t="shared" si="37"/>
        <v>1.0175658720200753</v>
      </c>
      <c r="AO95" s="246">
        <f t="shared" si="38"/>
        <v>1.0172043010752687</v>
      </c>
    </row>
    <row r="96" spans="1:41">
      <c r="A96" s="4">
        <v>90</v>
      </c>
      <c r="B96" s="138">
        <f t="shared" si="39"/>
        <v>31.625557640000011</v>
      </c>
      <c r="C96" s="3">
        <f>'degressie en km-tarief'!C96</f>
        <v>18.603269200000007</v>
      </c>
      <c r="F96" s="139">
        <f t="shared" si="40"/>
        <v>18.977999999999998</v>
      </c>
      <c r="G96" s="139">
        <f t="shared" si="41"/>
        <v>11.16</v>
      </c>
      <c r="H96" s="139">
        <f t="shared" si="42"/>
        <v>25.304000000000002</v>
      </c>
      <c r="I96" s="139">
        <f t="shared" si="43"/>
        <v>14.880000000000003</v>
      </c>
      <c r="J96" s="40">
        <f t="shared" si="57"/>
        <v>63.26</v>
      </c>
      <c r="K96" s="40">
        <f t="shared" si="58"/>
        <v>37.200000000000003</v>
      </c>
      <c r="L96" s="40"/>
      <c r="M96" s="40"/>
      <c r="N96" s="40">
        <f t="shared" si="44"/>
        <v>37.96</v>
      </c>
      <c r="O96" s="40">
        <f t="shared" si="44"/>
        <v>22.32</v>
      </c>
      <c r="P96" s="40">
        <f t="shared" si="55"/>
        <v>50.6</v>
      </c>
      <c r="Q96" s="40">
        <f t="shared" si="56"/>
        <v>29.76</v>
      </c>
      <c r="R96" s="244">
        <f t="shared" si="45"/>
        <v>7751</v>
      </c>
      <c r="S96" s="244">
        <f t="shared" si="46"/>
        <v>4617</v>
      </c>
      <c r="T96" s="244">
        <f t="shared" si="47"/>
        <v>645</v>
      </c>
      <c r="U96" s="244">
        <f t="shared" si="48"/>
        <v>386</v>
      </c>
      <c r="V96" s="244">
        <f t="shared" si="49"/>
        <v>811</v>
      </c>
      <c r="W96" s="244">
        <f t="shared" si="50"/>
        <v>473</v>
      </c>
      <c r="X96" s="244">
        <f t="shared" si="51"/>
        <v>774.42</v>
      </c>
      <c r="Y96" s="244">
        <f t="shared" si="52"/>
        <v>463.62</v>
      </c>
      <c r="Z96" s="244">
        <f t="shared" si="53"/>
        <v>1935</v>
      </c>
      <c r="AA96" s="244">
        <f t="shared" si="54"/>
        <v>1158</v>
      </c>
      <c r="AB96" s="3"/>
      <c r="AC96" s="242">
        <v>7614</v>
      </c>
      <c r="AD96" s="242">
        <v>4535</v>
      </c>
      <c r="AE96" s="242">
        <v>634</v>
      </c>
      <c r="AF96" s="242">
        <v>379</v>
      </c>
      <c r="AG96" s="242">
        <v>797</v>
      </c>
      <c r="AH96" s="242">
        <v>465</v>
      </c>
      <c r="AJ96" s="246">
        <f t="shared" si="33"/>
        <v>1.0179931704754399</v>
      </c>
      <c r="AK96" s="246">
        <f t="shared" si="34"/>
        <v>1.0180815876515987</v>
      </c>
      <c r="AL96" s="246">
        <f t="shared" si="35"/>
        <v>1.0173501577287065</v>
      </c>
      <c r="AM96" s="246">
        <f t="shared" si="36"/>
        <v>1.0184696569920844</v>
      </c>
      <c r="AN96" s="246">
        <f t="shared" si="37"/>
        <v>1.0175658720200753</v>
      </c>
      <c r="AO96" s="246">
        <f t="shared" si="38"/>
        <v>1.0172043010752687</v>
      </c>
    </row>
    <row r="97" spans="1:41">
      <c r="A97" s="4">
        <v>91</v>
      </c>
      <c r="B97" s="138">
        <f t="shared" si="39"/>
        <v>31.916395884000011</v>
      </c>
      <c r="C97" s="3">
        <f>'degressie en km-tarief'!C97</f>
        <v>18.774350520000006</v>
      </c>
      <c r="F97" s="139">
        <f t="shared" si="40"/>
        <v>19.152000000000001</v>
      </c>
      <c r="G97" s="139">
        <f t="shared" si="41"/>
        <v>11.261999999999999</v>
      </c>
      <c r="H97" s="139">
        <f t="shared" si="42"/>
        <v>25.536000000000001</v>
      </c>
      <c r="I97" s="139">
        <f t="shared" si="43"/>
        <v>15.016</v>
      </c>
      <c r="J97" s="40">
        <f t="shared" si="57"/>
        <v>63.84</v>
      </c>
      <c r="K97" s="40">
        <f t="shared" si="58"/>
        <v>37.54</v>
      </c>
      <c r="L97" s="40"/>
      <c r="M97" s="40"/>
      <c r="N97" s="40">
        <f t="shared" si="44"/>
        <v>38.299999999999997</v>
      </c>
      <c r="O97" s="40">
        <f t="shared" si="44"/>
        <v>22.52</v>
      </c>
      <c r="P97" s="40">
        <f t="shared" si="55"/>
        <v>51.08</v>
      </c>
      <c r="Q97" s="40">
        <f t="shared" si="56"/>
        <v>30.04</v>
      </c>
      <c r="R97" s="244"/>
      <c r="S97" s="244"/>
      <c r="T97" s="244"/>
      <c r="U97" s="244"/>
      <c r="V97" s="244"/>
      <c r="W97" s="244"/>
      <c r="X97" s="244"/>
      <c r="Y97" s="244"/>
      <c r="Z97" s="244"/>
      <c r="AA97" s="244"/>
      <c r="AC97" s="243"/>
      <c r="AD97" s="243"/>
      <c r="AE97" s="243"/>
      <c r="AF97" s="243"/>
      <c r="AG97" s="243"/>
      <c r="AH97" s="243"/>
      <c r="AJ97" s="246" t="e">
        <f t="shared" si="33"/>
        <v>#DIV/0!</v>
      </c>
      <c r="AK97" s="246" t="e">
        <f t="shared" si="34"/>
        <v>#DIV/0!</v>
      </c>
      <c r="AL97" s="246" t="e">
        <f t="shared" si="35"/>
        <v>#DIV/0!</v>
      </c>
      <c r="AM97" s="246" t="e">
        <f t="shared" si="36"/>
        <v>#DIV/0!</v>
      </c>
      <c r="AN97" s="246" t="e">
        <f t="shared" si="37"/>
        <v>#DIV/0!</v>
      </c>
      <c r="AO97" s="246" t="e">
        <f t="shared" si="38"/>
        <v>#DIV/0!</v>
      </c>
    </row>
    <row r="98" spans="1:41">
      <c r="A98" s="4">
        <v>92</v>
      </c>
      <c r="B98" s="138">
        <f t="shared" si="39"/>
        <v>32.20723412800001</v>
      </c>
      <c r="C98" s="3">
        <f>'degressie en km-tarief'!C98</f>
        <v>18.945431840000005</v>
      </c>
      <c r="F98" s="139">
        <f t="shared" si="40"/>
        <v>19.326000000000001</v>
      </c>
      <c r="G98" s="139">
        <f t="shared" si="41"/>
        <v>11.37</v>
      </c>
      <c r="H98" s="139">
        <f t="shared" si="42"/>
        <v>25.768000000000001</v>
      </c>
      <c r="I98" s="139">
        <f t="shared" si="43"/>
        <v>15.16</v>
      </c>
      <c r="J98" s="40">
        <f t="shared" si="57"/>
        <v>64.42</v>
      </c>
      <c r="K98" s="40">
        <f t="shared" si="58"/>
        <v>37.9</v>
      </c>
      <c r="L98" s="40"/>
      <c r="M98" s="40"/>
      <c r="N98" s="40">
        <f t="shared" si="44"/>
        <v>38.659999999999997</v>
      </c>
      <c r="O98" s="40">
        <f t="shared" si="44"/>
        <v>22.74</v>
      </c>
      <c r="P98" s="40">
        <f t="shared" si="55"/>
        <v>51.54</v>
      </c>
      <c r="Q98" s="40">
        <f t="shared" si="56"/>
        <v>30.32</v>
      </c>
      <c r="R98" s="244"/>
      <c r="S98" s="244"/>
      <c r="T98" s="244"/>
      <c r="U98" s="244"/>
      <c r="V98" s="244"/>
      <c r="W98" s="244"/>
      <c r="X98" s="244"/>
      <c r="Y98" s="244"/>
      <c r="Z98" s="244"/>
      <c r="AA98" s="244"/>
      <c r="AC98" s="243"/>
      <c r="AD98" s="243"/>
      <c r="AE98" s="243"/>
      <c r="AF98" s="243"/>
      <c r="AG98" s="243"/>
      <c r="AH98" s="243"/>
      <c r="AJ98" s="246" t="e">
        <f t="shared" si="33"/>
        <v>#DIV/0!</v>
      </c>
      <c r="AK98" s="246" t="e">
        <f t="shared" si="34"/>
        <v>#DIV/0!</v>
      </c>
      <c r="AL98" s="246" t="e">
        <f t="shared" si="35"/>
        <v>#DIV/0!</v>
      </c>
      <c r="AM98" s="246" t="e">
        <f t="shared" si="36"/>
        <v>#DIV/0!</v>
      </c>
      <c r="AN98" s="246" t="e">
        <f t="shared" si="37"/>
        <v>#DIV/0!</v>
      </c>
      <c r="AO98" s="246" t="e">
        <f t="shared" si="38"/>
        <v>#DIV/0!</v>
      </c>
    </row>
    <row r="99" spans="1:41">
      <c r="A99" s="4">
        <v>93</v>
      </c>
      <c r="B99" s="138">
        <f t="shared" si="39"/>
        <v>32.498072372000003</v>
      </c>
      <c r="C99" s="3">
        <f>'degressie en km-tarief'!C99</f>
        <v>19.116513160000004</v>
      </c>
      <c r="F99" s="139">
        <f t="shared" si="40"/>
        <v>19.5</v>
      </c>
      <c r="G99" s="139">
        <f t="shared" si="41"/>
        <v>11.472</v>
      </c>
      <c r="H99" s="139">
        <f t="shared" si="42"/>
        <v>26</v>
      </c>
      <c r="I99" s="139">
        <f t="shared" si="43"/>
        <v>15.296000000000001</v>
      </c>
      <c r="J99" s="40">
        <f t="shared" si="57"/>
        <v>65</v>
      </c>
      <c r="K99" s="40">
        <f t="shared" si="58"/>
        <v>38.24</v>
      </c>
      <c r="L99" s="40"/>
      <c r="M99" s="40"/>
      <c r="N99" s="40">
        <f t="shared" si="44"/>
        <v>39</v>
      </c>
      <c r="O99" s="40">
        <f t="shared" si="44"/>
        <v>22.94</v>
      </c>
      <c r="P99" s="40">
        <f t="shared" si="55"/>
        <v>52</v>
      </c>
      <c r="Q99" s="40">
        <f t="shared" si="56"/>
        <v>30.6</v>
      </c>
      <c r="R99" s="244"/>
      <c r="S99" s="244"/>
      <c r="T99" s="244"/>
      <c r="U99" s="244"/>
      <c r="V99" s="244"/>
      <c r="W99" s="244"/>
      <c r="X99" s="244"/>
      <c r="Y99" s="244"/>
      <c r="Z99" s="244"/>
      <c r="AA99" s="244"/>
      <c r="AC99" s="243"/>
      <c r="AD99" s="243"/>
      <c r="AE99" s="243"/>
      <c r="AF99" s="243"/>
      <c r="AG99" s="243"/>
      <c r="AH99" s="243"/>
      <c r="AJ99" s="246" t="e">
        <f t="shared" si="33"/>
        <v>#DIV/0!</v>
      </c>
      <c r="AK99" s="246" t="e">
        <f t="shared" si="34"/>
        <v>#DIV/0!</v>
      </c>
      <c r="AL99" s="246" t="e">
        <f t="shared" si="35"/>
        <v>#DIV/0!</v>
      </c>
      <c r="AM99" s="246" t="e">
        <f t="shared" si="36"/>
        <v>#DIV/0!</v>
      </c>
      <c r="AN99" s="246" t="e">
        <f t="shared" si="37"/>
        <v>#DIV/0!</v>
      </c>
      <c r="AO99" s="246" t="e">
        <f t="shared" si="38"/>
        <v>#DIV/0!</v>
      </c>
    </row>
    <row r="100" spans="1:41">
      <c r="A100" s="4">
        <v>94</v>
      </c>
      <c r="B100" s="138">
        <f t="shared" si="39"/>
        <v>32.788910616000003</v>
      </c>
      <c r="C100" s="3">
        <f>'degressie en km-tarief'!C100</f>
        <v>19.287594480000003</v>
      </c>
      <c r="F100" s="139">
        <f t="shared" si="40"/>
        <v>19.673999999999999</v>
      </c>
      <c r="G100" s="139">
        <f t="shared" si="41"/>
        <v>11.574</v>
      </c>
      <c r="H100" s="139">
        <f t="shared" si="42"/>
        <v>26.231999999999999</v>
      </c>
      <c r="I100" s="139">
        <f t="shared" si="43"/>
        <v>15.432</v>
      </c>
      <c r="J100" s="40">
        <f t="shared" si="57"/>
        <v>65.58</v>
      </c>
      <c r="K100" s="40">
        <f t="shared" si="58"/>
        <v>38.58</v>
      </c>
      <c r="L100" s="40"/>
      <c r="M100" s="40"/>
      <c r="N100" s="40">
        <f t="shared" si="44"/>
        <v>39.340000000000003</v>
      </c>
      <c r="O100" s="40">
        <f t="shared" si="44"/>
        <v>23.14</v>
      </c>
      <c r="P100" s="40">
        <f t="shared" si="55"/>
        <v>52.46</v>
      </c>
      <c r="Q100" s="40">
        <f t="shared" si="56"/>
        <v>30.86</v>
      </c>
      <c r="R100" s="244"/>
      <c r="S100" s="244"/>
      <c r="T100" s="244"/>
      <c r="U100" s="244"/>
      <c r="V100" s="244"/>
      <c r="W100" s="244"/>
      <c r="X100" s="244"/>
      <c r="Y100" s="244"/>
      <c r="Z100" s="244"/>
      <c r="AA100" s="244"/>
      <c r="AC100" s="243"/>
      <c r="AD100" s="243"/>
      <c r="AE100" s="243"/>
      <c r="AF100" s="243"/>
      <c r="AG100" s="243"/>
      <c r="AH100" s="243"/>
      <c r="AJ100" s="246" t="e">
        <f t="shared" si="33"/>
        <v>#DIV/0!</v>
      </c>
      <c r="AK100" s="246" t="e">
        <f t="shared" si="34"/>
        <v>#DIV/0!</v>
      </c>
      <c r="AL100" s="246" t="e">
        <f t="shared" si="35"/>
        <v>#DIV/0!</v>
      </c>
      <c r="AM100" s="246" t="e">
        <f t="shared" si="36"/>
        <v>#DIV/0!</v>
      </c>
      <c r="AN100" s="246" t="e">
        <f t="shared" si="37"/>
        <v>#DIV/0!</v>
      </c>
      <c r="AO100" s="246" t="e">
        <f t="shared" si="38"/>
        <v>#DIV/0!</v>
      </c>
    </row>
    <row r="101" spans="1:41">
      <c r="A101" s="4">
        <v>95</v>
      </c>
      <c r="B101" s="138">
        <f t="shared" si="39"/>
        <v>33.079748860000002</v>
      </c>
      <c r="C101" s="3">
        <f>'degressie en km-tarief'!C101</f>
        <v>19.458675800000002</v>
      </c>
      <c r="F101" s="139">
        <f t="shared" si="40"/>
        <v>19.847999999999999</v>
      </c>
      <c r="G101" s="139">
        <f t="shared" si="41"/>
        <v>11.676</v>
      </c>
      <c r="H101" s="139">
        <f t="shared" si="42"/>
        <v>26.463999999999999</v>
      </c>
      <c r="I101" s="139">
        <f t="shared" si="43"/>
        <v>15.568000000000001</v>
      </c>
      <c r="J101" s="40">
        <f t="shared" si="57"/>
        <v>66.16</v>
      </c>
      <c r="K101" s="40">
        <f t="shared" si="58"/>
        <v>38.92</v>
      </c>
      <c r="L101" s="40"/>
      <c r="M101" s="40"/>
      <c r="N101" s="40">
        <f t="shared" si="44"/>
        <v>39.700000000000003</v>
      </c>
      <c r="O101" s="40">
        <f t="shared" si="44"/>
        <v>23.36</v>
      </c>
      <c r="P101" s="40">
        <f t="shared" si="55"/>
        <v>52.92</v>
      </c>
      <c r="Q101" s="40">
        <f t="shared" si="56"/>
        <v>31.14</v>
      </c>
      <c r="R101" s="244"/>
      <c r="S101" s="244"/>
      <c r="T101" s="244"/>
      <c r="U101" s="244"/>
      <c r="V101" s="244"/>
      <c r="W101" s="244"/>
      <c r="X101" s="244"/>
      <c r="Y101" s="244"/>
      <c r="Z101" s="244"/>
      <c r="AA101" s="244"/>
      <c r="AC101" s="243"/>
      <c r="AD101" s="243"/>
      <c r="AE101" s="243"/>
      <c r="AF101" s="243"/>
      <c r="AG101" s="243"/>
      <c r="AH101" s="243"/>
      <c r="AJ101" s="246" t="e">
        <f t="shared" si="33"/>
        <v>#DIV/0!</v>
      </c>
      <c r="AK101" s="246" t="e">
        <f t="shared" si="34"/>
        <v>#DIV/0!</v>
      </c>
      <c r="AL101" s="246" t="e">
        <f t="shared" si="35"/>
        <v>#DIV/0!</v>
      </c>
      <c r="AM101" s="246" t="e">
        <f t="shared" si="36"/>
        <v>#DIV/0!</v>
      </c>
      <c r="AN101" s="246" t="e">
        <f t="shared" si="37"/>
        <v>#DIV/0!</v>
      </c>
      <c r="AO101" s="246" t="e">
        <f t="shared" si="38"/>
        <v>#DIV/0!</v>
      </c>
    </row>
    <row r="102" spans="1:41">
      <c r="A102" s="4">
        <v>96</v>
      </c>
      <c r="B102" s="138">
        <f t="shared" si="39"/>
        <v>33.370587104000002</v>
      </c>
      <c r="C102" s="3">
        <f>'degressie en km-tarief'!C102</f>
        <v>19.629757120000001</v>
      </c>
      <c r="F102" s="139">
        <f t="shared" si="40"/>
        <v>20.021999999999998</v>
      </c>
      <c r="G102" s="139">
        <f t="shared" si="41"/>
        <v>11.777999999999999</v>
      </c>
      <c r="H102" s="139">
        <f t="shared" si="42"/>
        <v>26.695999999999998</v>
      </c>
      <c r="I102" s="139">
        <f t="shared" si="43"/>
        <v>15.704000000000001</v>
      </c>
      <c r="J102" s="40">
        <f t="shared" si="57"/>
        <v>66.739999999999995</v>
      </c>
      <c r="K102" s="40">
        <f t="shared" si="58"/>
        <v>39.26</v>
      </c>
      <c r="L102" s="40"/>
      <c r="M102" s="40"/>
      <c r="N102" s="40">
        <f t="shared" si="44"/>
        <v>40.04</v>
      </c>
      <c r="O102" s="40">
        <f t="shared" si="44"/>
        <v>23.56</v>
      </c>
      <c r="P102" s="40">
        <f t="shared" si="55"/>
        <v>53.4</v>
      </c>
      <c r="Q102" s="40">
        <f t="shared" si="56"/>
        <v>31.4</v>
      </c>
      <c r="R102" s="244"/>
      <c r="S102" s="244"/>
      <c r="T102" s="244"/>
      <c r="U102" s="244"/>
      <c r="V102" s="244"/>
      <c r="W102" s="244"/>
      <c r="X102" s="244"/>
      <c r="Y102" s="244"/>
      <c r="Z102" s="244"/>
      <c r="AA102" s="244"/>
      <c r="AC102" s="243"/>
      <c r="AD102" s="243"/>
      <c r="AE102" s="243"/>
      <c r="AF102" s="243"/>
      <c r="AG102" s="243"/>
      <c r="AH102" s="243"/>
      <c r="AJ102" s="246" t="e">
        <f t="shared" si="33"/>
        <v>#DIV/0!</v>
      </c>
      <c r="AK102" s="246" t="e">
        <f t="shared" si="34"/>
        <v>#DIV/0!</v>
      </c>
      <c r="AL102" s="246" t="e">
        <f t="shared" si="35"/>
        <v>#DIV/0!</v>
      </c>
      <c r="AM102" s="246" t="e">
        <f t="shared" si="36"/>
        <v>#DIV/0!</v>
      </c>
      <c r="AN102" s="246" t="e">
        <f t="shared" si="37"/>
        <v>#DIV/0!</v>
      </c>
      <c r="AO102" s="246" t="e">
        <f t="shared" si="38"/>
        <v>#DIV/0!</v>
      </c>
    </row>
    <row r="103" spans="1:41">
      <c r="A103" s="4">
        <v>97</v>
      </c>
      <c r="B103" s="138">
        <f t="shared" si="39"/>
        <v>33.661425348000002</v>
      </c>
      <c r="C103" s="3">
        <f>'degressie en km-tarief'!C103</f>
        <v>19.80083844</v>
      </c>
      <c r="F103" s="139">
        <f t="shared" si="40"/>
        <v>20.195999999999998</v>
      </c>
      <c r="G103" s="139">
        <f t="shared" si="41"/>
        <v>11.88</v>
      </c>
      <c r="H103" s="139">
        <f t="shared" si="42"/>
        <v>26.927999999999997</v>
      </c>
      <c r="I103" s="139">
        <f t="shared" si="43"/>
        <v>15.840000000000002</v>
      </c>
      <c r="J103" s="40">
        <f t="shared" si="57"/>
        <v>67.319999999999993</v>
      </c>
      <c r="K103" s="40">
        <f t="shared" si="58"/>
        <v>39.6</v>
      </c>
      <c r="L103" s="40"/>
      <c r="M103" s="40"/>
      <c r="N103" s="40">
        <f t="shared" si="44"/>
        <v>40.4</v>
      </c>
      <c r="O103" s="40">
        <f t="shared" si="44"/>
        <v>23.76</v>
      </c>
      <c r="P103" s="40">
        <f t="shared" si="55"/>
        <v>53.86</v>
      </c>
      <c r="Q103" s="40">
        <f t="shared" si="56"/>
        <v>31.68</v>
      </c>
      <c r="R103" s="244"/>
      <c r="S103" s="244"/>
      <c r="T103" s="244"/>
      <c r="U103" s="244"/>
      <c r="V103" s="244"/>
      <c r="W103" s="244"/>
      <c r="X103" s="244"/>
      <c r="Y103" s="244"/>
      <c r="Z103" s="244"/>
      <c r="AA103" s="244"/>
      <c r="AC103" s="243"/>
      <c r="AD103" s="243"/>
      <c r="AE103" s="243"/>
      <c r="AF103" s="243"/>
      <c r="AG103" s="243"/>
      <c r="AH103" s="243"/>
      <c r="AJ103" s="246" t="e">
        <f t="shared" si="33"/>
        <v>#DIV/0!</v>
      </c>
      <c r="AK103" s="246" t="e">
        <f t="shared" si="34"/>
        <v>#DIV/0!</v>
      </c>
      <c r="AL103" s="246" t="e">
        <f t="shared" si="35"/>
        <v>#DIV/0!</v>
      </c>
      <c r="AM103" s="246" t="e">
        <f t="shared" si="36"/>
        <v>#DIV/0!</v>
      </c>
      <c r="AN103" s="246" t="e">
        <f t="shared" si="37"/>
        <v>#DIV/0!</v>
      </c>
      <c r="AO103" s="246" t="e">
        <f t="shared" si="38"/>
        <v>#DIV/0!</v>
      </c>
    </row>
    <row r="104" spans="1:41">
      <c r="A104" s="4">
        <v>98</v>
      </c>
      <c r="B104" s="138">
        <f t="shared" si="39"/>
        <v>33.952263591999994</v>
      </c>
      <c r="C104" s="3">
        <f>'degressie en km-tarief'!C104</f>
        <v>19.971919759999999</v>
      </c>
      <c r="F104" s="139">
        <f t="shared" si="40"/>
        <v>20.37</v>
      </c>
      <c r="G104" s="139">
        <f t="shared" si="41"/>
        <v>11.981999999999999</v>
      </c>
      <c r="H104" s="139">
        <f t="shared" si="42"/>
        <v>27.160000000000004</v>
      </c>
      <c r="I104" s="139">
        <f t="shared" si="43"/>
        <v>15.975999999999999</v>
      </c>
      <c r="J104" s="40">
        <f t="shared" si="57"/>
        <v>67.900000000000006</v>
      </c>
      <c r="K104" s="40">
        <f t="shared" si="58"/>
        <v>39.94</v>
      </c>
      <c r="L104" s="40"/>
      <c r="M104" s="40"/>
      <c r="N104" s="40">
        <f t="shared" si="44"/>
        <v>40.74</v>
      </c>
      <c r="O104" s="40">
        <f t="shared" si="44"/>
        <v>23.96</v>
      </c>
      <c r="P104" s="40">
        <f t="shared" si="55"/>
        <v>54.32</v>
      </c>
      <c r="Q104" s="40">
        <f t="shared" si="56"/>
        <v>31.96</v>
      </c>
      <c r="R104" s="244"/>
      <c r="S104" s="244"/>
      <c r="T104" s="244"/>
      <c r="U104" s="244"/>
      <c r="V104" s="244"/>
      <c r="W104" s="244"/>
      <c r="X104" s="244"/>
      <c r="Y104" s="244"/>
      <c r="Z104" s="244"/>
      <c r="AA104" s="244"/>
      <c r="AC104" s="243"/>
      <c r="AD104" s="243"/>
      <c r="AE104" s="243"/>
      <c r="AF104" s="243"/>
      <c r="AG104" s="243"/>
      <c r="AH104" s="243"/>
      <c r="AJ104" s="246" t="e">
        <f t="shared" si="33"/>
        <v>#DIV/0!</v>
      </c>
      <c r="AK104" s="246" t="e">
        <f t="shared" si="34"/>
        <v>#DIV/0!</v>
      </c>
      <c r="AL104" s="246" t="e">
        <f t="shared" si="35"/>
        <v>#DIV/0!</v>
      </c>
      <c r="AM104" s="246" t="e">
        <f t="shared" si="36"/>
        <v>#DIV/0!</v>
      </c>
      <c r="AN104" s="246" t="e">
        <f t="shared" si="37"/>
        <v>#DIV/0!</v>
      </c>
      <c r="AO104" s="246" t="e">
        <f t="shared" si="38"/>
        <v>#DIV/0!</v>
      </c>
    </row>
    <row r="105" spans="1:41">
      <c r="A105" s="4">
        <v>99</v>
      </c>
      <c r="B105" s="138">
        <f t="shared" si="39"/>
        <v>34.243101835999994</v>
      </c>
      <c r="C105" s="3">
        <f>'degressie en km-tarief'!C105</f>
        <v>20.143001079999998</v>
      </c>
      <c r="F105" s="139">
        <f t="shared" si="40"/>
        <v>20.544</v>
      </c>
      <c r="G105" s="139">
        <f t="shared" si="41"/>
        <v>12.084</v>
      </c>
      <c r="H105" s="139">
        <f t="shared" si="42"/>
        <v>27.392000000000003</v>
      </c>
      <c r="I105" s="139">
        <f t="shared" si="43"/>
        <v>16.112000000000002</v>
      </c>
      <c r="J105" s="40">
        <f t="shared" si="57"/>
        <v>68.48</v>
      </c>
      <c r="K105" s="40">
        <f t="shared" si="58"/>
        <v>40.28</v>
      </c>
      <c r="L105" s="40"/>
      <c r="M105" s="40"/>
      <c r="N105" s="40">
        <f t="shared" si="44"/>
        <v>41.08</v>
      </c>
      <c r="O105" s="40">
        <f t="shared" si="44"/>
        <v>24.16</v>
      </c>
      <c r="P105" s="40">
        <f t="shared" si="55"/>
        <v>54.78</v>
      </c>
      <c r="Q105" s="40">
        <f t="shared" si="56"/>
        <v>32.22</v>
      </c>
      <c r="R105" s="244"/>
      <c r="S105" s="244"/>
      <c r="T105" s="244"/>
      <c r="U105" s="244"/>
      <c r="V105" s="244"/>
      <c r="W105" s="244"/>
      <c r="X105" s="244"/>
      <c r="Y105" s="244"/>
      <c r="Z105" s="244"/>
      <c r="AA105" s="244"/>
      <c r="AC105" s="243"/>
      <c r="AD105" s="243"/>
      <c r="AE105" s="243"/>
      <c r="AF105" s="243"/>
      <c r="AG105" s="243"/>
      <c r="AH105" s="243"/>
      <c r="AJ105" s="246" t="e">
        <f t="shared" si="33"/>
        <v>#DIV/0!</v>
      </c>
      <c r="AK105" s="246" t="e">
        <f t="shared" si="34"/>
        <v>#DIV/0!</v>
      </c>
      <c r="AL105" s="246" t="e">
        <f t="shared" si="35"/>
        <v>#DIV/0!</v>
      </c>
      <c r="AM105" s="246" t="e">
        <f t="shared" si="36"/>
        <v>#DIV/0!</v>
      </c>
      <c r="AN105" s="246" t="e">
        <f t="shared" si="37"/>
        <v>#DIV/0!</v>
      </c>
      <c r="AO105" s="246" t="e">
        <f t="shared" si="38"/>
        <v>#DIV/0!</v>
      </c>
    </row>
    <row r="106" spans="1:41">
      <c r="A106" s="4">
        <v>100</v>
      </c>
      <c r="B106" s="138">
        <f t="shared" si="39"/>
        <v>34.533940079999994</v>
      </c>
      <c r="C106" s="3">
        <f>'degressie en km-tarief'!C106</f>
        <v>20.314082399999997</v>
      </c>
      <c r="F106" s="139">
        <f t="shared" si="40"/>
        <v>20.718</v>
      </c>
      <c r="G106" s="139">
        <f t="shared" si="41"/>
        <v>12.185999999999998</v>
      </c>
      <c r="H106" s="139">
        <f t="shared" si="42"/>
        <v>27.624000000000002</v>
      </c>
      <c r="I106" s="139">
        <f t="shared" si="43"/>
        <v>16.248000000000001</v>
      </c>
      <c r="J106" s="40">
        <f t="shared" si="57"/>
        <v>69.06</v>
      </c>
      <c r="K106" s="40">
        <f t="shared" si="58"/>
        <v>40.619999999999997</v>
      </c>
      <c r="L106" s="40"/>
      <c r="M106" s="40"/>
      <c r="N106" s="40">
        <f t="shared" si="44"/>
        <v>41.44</v>
      </c>
      <c r="O106" s="40">
        <f t="shared" si="44"/>
        <v>24.38</v>
      </c>
      <c r="P106" s="40">
        <f t="shared" si="55"/>
        <v>55.24</v>
      </c>
      <c r="Q106" s="40">
        <f t="shared" si="56"/>
        <v>32.5</v>
      </c>
      <c r="R106" s="244"/>
      <c r="S106" s="244"/>
      <c r="T106" s="244"/>
      <c r="U106" s="244"/>
      <c r="V106" s="244"/>
      <c r="W106" s="244"/>
      <c r="X106" s="244"/>
      <c r="Y106" s="244"/>
      <c r="Z106" s="244"/>
      <c r="AA106" s="244"/>
      <c r="AC106" s="243"/>
      <c r="AD106" s="243"/>
      <c r="AE106" s="243"/>
      <c r="AF106" s="243"/>
      <c r="AG106" s="243"/>
      <c r="AH106" s="243"/>
      <c r="AJ106" s="246" t="e">
        <f t="shared" si="33"/>
        <v>#DIV/0!</v>
      </c>
      <c r="AK106" s="246" t="e">
        <f t="shared" si="34"/>
        <v>#DIV/0!</v>
      </c>
      <c r="AL106" s="246" t="e">
        <f t="shared" si="35"/>
        <v>#DIV/0!</v>
      </c>
      <c r="AM106" s="246" t="e">
        <f t="shared" si="36"/>
        <v>#DIV/0!</v>
      </c>
      <c r="AN106" s="246" t="e">
        <f t="shared" si="37"/>
        <v>#DIV/0!</v>
      </c>
      <c r="AO106" s="246" t="e">
        <f t="shared" si="38"/>
        <v>#DIV/0!</v>
      </c>
    </row>
    <row r="107" spans="1:41">
      <c r="A107" s="4">
        <v>101</v>
      </c>
      <c r="B107" s="138">
        <f t="shared" si="39"/>
        <v>34.767894079999991</v>
      </c>
      <c r="C107" s="3">
        <f>'degressie en km-tarief'!C107</f>
        <v>20.451702399999995</v>
      </c>
      <c r="F107" s="139">
        <f t="shared" si="40"/>
        <v>20.862000000000002</v>
      </c>
      <c r="G107" s="139">
        <f t="shared" si="41"/>
        <v>12.27</v>
      </c>
      <c r="H107" s="139">
        <f t="shared" si="42"/>
        <v>27.816000000000003</v>
      </c>
      <c r="I107" s="139">
        <f t="shared" si="43"/>
        <v>16.36</v>
      </c>
      <c r="J107" s="40">
        <f t="shared" si="57"/>
        <v>69.540000000000006</v>
      </c>
      <c r="K107" s="40">
        <f t="shared" si="58"/>
        <v>40.9</v>
      </c>
      <c r="L107" s="40"/>
      <c r="M107" s="40"/>
      <c r="N107" s="40">
        <f t="shared" si="44"/>
        <v>41.72</v>
      </c>
      <c r="O107" s="40">
        <f t="shared" si="44"/>
        <v>24.54</v>
      </c>
      <c r="P107" s="40">
        <f t="shared" si="55"/>
        <v>55.64</v>
      </c>
      <c r="Q107" s="40">
        <f t="shared" si="56"/>
        <v>32.72</v>
      </c>
      <c r="R107" s="244"/>
      <c r="S107" s="244"/>
      <c r="T107" s="244"/>
      <c r="U107" s="244"/>
      <c r="V107" s="244"/>
      <c r="W107" s="244"/>
      <c r="X107" s="244"/>
      <c r="Y107" s="244"/>
      <c r="Z107" s="244"/>
      <c r="AA107" s="244"/>
      <c r="AC107" s="243"/>
      <c r="AD107" s="243"/>
      <c r="AE107" s="243"/>
      <c r="AF107" s="243"/>
      <c r="AG107" s="243"/>
      <c r="AH107" s="243"/>
      <c r="AJ107" s="246" t="e">
        <f t="shared" si="33"/>
        <v>#DIV/0!</v>
      </c>
      <c r="AK107" s="246" t="e">
        <f t="shared" si="34"/>
        <v>#DIV/0!</v>
      </c>
      <c r="AL107" s="246" t="e">
        <f t="shared" si="35"/>
        <v>#DIV/0!</v>
      </c>
      <c r="AM107" s="246" t="e">
        <f t="shared" si="36"/>
        <v>#DIV/0!</v>
      </c>
      <c r="AN107" s="246" t="e">
        <f t="shared" si="37"/>
        <v>#DIV/0!</v>
      </c>
      <c r="AO107" s="246" t="e">
        <f t="shared" si="38"/>
        <v>#DIV/0!</v>
      </c>
    </row>
    <row r="108" spans="1:41">
      <c r="A108" s="4">
        <v>102</v>
      </c>
      <c r="B108" s="138">
        <f t="shared" si="39"/>
        <v>35.001848079999988</v>
      </c>
      <c r="C108" s="3">
        <f>'degressie en km-tarief'!C108</f>
        <v>20.589322399999993</v>
      </c>
      <c r="F108" s="139">
        <f t="shared" si="40"/>
        <v>21</v>
      </c>
      <c r="G108" s="139">
        <f t="shared" si="41"/>
        <v>12.353999999999999</v>
      </c>
      <c r="H108" s="139">
        <f t="shared" si="42"/>
        <v>28</v>
      </c>
      <c r="I108" s="139">
        <f t="shared" si="43"/>
        <v>16.472000000000001</v>
      </c>
      <c r="J108" s="40">
        <f t="shared" si="57"/>
        <v>70</v>
      </c>
      <c r="K108" s="40">
        <f t="shared" si="58"/>
        <v>41.18</v>
      </c>
      <c r="L108" s="40"/>
      <c r="M108" s="40"/>
      <c r="N108" s="40">
        <f t="shared" si="44"/>
        <v>42</v>
      </c>
      <c r="O108" s="40">
        <f t="shared" si="44"/>
        <v>24.7</v>
      </c>
      <c r="P108" s="40">
        <f t="shared" si="55"/>
        <v>56</v>
      </c>
      <c r="Q108" s="40">
        <f t="shared" si="56"/>
        <v>32.94</v>
      </c>
      <c r="R108" s="244"/>
      <c r="S108" s="244"/>
      <c r="T108" s="244"/>
      <c r="U108" s="244"/>
      <c r="V108" s="244"/>
      <c r="W108" s="244"/>
      <c r="X108" s="244"/>
      <c r="Y108" s="244"/>
      <c r="Z108" s="244"/>
      <c r="AA108" s="244"/>
      <c r="AC108" s="243"/>
      <c r="AD108" s="243"/>
      <c r="AE108" s="243"/>
      <c r="AF108" s="243"/>
      <c r="AG108" s="243"/>
      <c r="AH108" s="243"/>
      <c r="AJ108" s="246" t="e">
        <f t="shared" si="33"/>
        <v>#DIV/0!</v>
      </c>
      <c r="AK108" s="246" t="e">
        <f t="shared" si="34"/>
        <v>#DIV/0!</v>
      </c>
      <c r="AL108" s="246" t="e">
        <f t="shared" si="35"/>
        <v>#DIV/0!</v>
      </c>
      <c r="AM108" s="246" t="e">
        <f t="shared" si="36"/>
        <v>#DIV/0!</v>
      </c>
      <c r="AN108" s="246" t="e">
        <f t="shared" si="37"/>
        <v>#DIV/0!</v>
      </c>
      <c r="AO108" s="246" t="e">
        <f t="shared" si="38"/>
        <v>#DIV/0!</v>
      </c>
    </row>
    <row r="109" spans="1:41">
      <c r="A109" s="4">
        <v>103</v>
      </c>
      <c r="B109" s="138">
        <f t="shared" si="39"/>
        <v>35.235802079999985</v>
      </c>
      <c r="C109" s="3">
        <f>'degressie en km-tarief'!C109</f>
        <v>20.726942399999992</v>
      </c>
      <c r="F109" s="139">
        <f t="shared" si="40"/>
        <v>21.144000000000002</v>
      </c>
      <c r="G109" s="139">
        <f t="shared" si="41"/>
        <v>12.438000000000001</v>
      </c>
      <c r="H109" s="139">
        <f t="shared" si="42"/>
        <v>28.192000000000004</v>
      </c>
      <c r="I109" s="139">
        <f t="shared" si="43"/>
        <v>16.584</v>
      </c>
      <c r="J109" s="40">
        <f t="shared" si="57"/>
        <v>70.48</v>
      </c>
      <c r="K109" s="40">
        <f t="shared" si="58"/>
        <v>41.46</v>
      </c>
      <c r="L109" s="40"/>
      <c r="M109" s="40"/>
      <c r="N109" s="40">
        <f t="shared" si="44"/>
        <v>42.28</v>
      </c>
      <c r="O109" s="40">
        <f t="shared" si="44"/>
        <v>24.88</v>
      </c>
      <c r="P109" s="40">
        <f t="shared" si="55"/>
        <v>56.38</v>
      </c>
      <c r="Q109" s="40">
        <f t="shared" si="56"/>
        <v>33.159999999999997</v>
      </c>
      <c r="R109" s="244"/>
      <c r="S109" s="244"/>
      <c r="T109" s="244"/>
      <c r="U109" s="244"/>
      <c r="V109" s="244"/>
      <c r="W109" s="244"/>
      <c r="X109" s="244"/>
      <c r="Y109" s="244"/>
      <c r="Z109" s="244"/>
      <c r="AA109" s="244"/>
      <c r="AC109" s="243"/>
      <c r="AD109" s="243"/>
      <c r="AE109" s="243"/>
      <c r="AF109" s="243"/>
      <c r="AG109" s="243"/>
      <c r="AH109" s="243"/>
      <c r="AJ109" s="246" t="e">
        <f t="shared" si="33"/>
        <v>#DIV/0!</v>
      </c>
      <c r="AK109" s="246" t="e">
        <f t="shared" si="34"/>
        <v>#DIV/0!</v>
      </c>
      <c r="AL109" s="246" t="e">
        <f t="shared" si="35"/>
        <v>#DIV/0!</v>
      </c>
      <c r="AM109" s="246" t="e">
        <f t="shared" si="36"/>
        <v>#DIV/0!</v>
      </c>
      <c r="AN109" s="246" t="e">
        <f t="shared" si="37"/>
        <v>#DIV/0!</v>
      </c>
      <c r="AO109" s="246" t="e">
        <f t="shared" si="38"/>
        <v>#DIV/0!</v>
      </c>
    </row>
    <row r="110" spans="1:41">
      <c r="A110" s="4">
        <v>104</v>
      </c>
      <c r="B110" s="138">
        <f t="shared" si="39"/>
        <v>35.469756079999982</v>
      </c>
      <c r="C110" s="3">
        <f>'degressie en km-tarief'!C110</f>
        <v>20.86456239999999</v>
      </c>
      <c r="F110" s="139">
        <f t="shared" si="40"/>
        <v>21.282</v>
      </c>
      <c r="G110" s="139">
        <f t="shared" si="41"/>
        <v>12.516</v>
      </c>
      <c r="H110" s="139">
        <f t="shared" si="42"/>
        <v>28.376000000000001</v>
      </c>
      <c r="I110" s="139">
        <f t="shared" si="43"/>
        <v>16.687999999999999</v>
      </c>
      <c r="J110" s="40">
        <f t="shared" si="57"/>
        <v>70.94</v>
      </c>
      <c r="K110" s="40">
        <f t="shared" si="58"/>
        <v>41.72</v>
      </c>
      <c r="L110" s="40"/>
      <c r="M110" s="40"/>
      <c r="N110" s="40">
        <f t="shared" si="44"/>
        <v>42.56</v>
      </c>
      <c r="O110" s="40">
        <f t="shared" si="44"/>
        <v>25.04</v>
      </c>
      <c r="P110" s="40">
        <f t="shared" si="55"/>
        <v>56.76</v>
      </c>
      <c r="Q110" s="40">
        <f t="shared" si="56"/>
        <v>33.380000000000003</v>
      </c>
      <c r="R110" s="244"/>
      <c r="S110" s="244"/>
      <c r="T110" s="244"/>
      <c r="U110" s="244"/>
      <c r="V110" s="244"/>
      <c r="W110" s="244"/>
      <c r="X110" s="244"/>
      <c r="Y110" s="244"/>
      <c r="Z110" s="244"/>
      <c r="AA110" s="244"/>
      <c r="AC110" s="243"/>
      <c r="AD110" s="243"/>
      <c r="AE110" s="243"/>
      <c r="AF110" s="243"/>
      <c r="AG110" s="243"/>
      <c r="AH110" s="243"/>
      <c r="AJ110" s="246" t="e">
        <f t="shared" si="33"/>
        <v>#DIV/0!</v>
      </c>
      <c r="AK110" s="246" t="e">
        <f t="shared" si="34"/>
        <v>#DIV/0!</v>
      </c>
      <c r="AL110" s="246" t="e">
        <f t="shared" si="35"/>
        <v>#DIV/0!</v>
      </c>
      <c r="AM110" s="246" t="e">
        <f t="shared" si="36"/>
        <v>#DIV/0!</v>
      </c>
      <c r="AN110" s="246" t="e">
        <f t="shared" si="37"/>
        <v>#DIV/0!</v>
      </c>
      <c r="AO110" s="246" t="e">
        <f t="shared" si="38"/>
        <v>#DIV/0!</v>
      </c>
    </row>
    <row r="111" spans="1:41">
      <c r="A111" s="4">
        <v>105</v>
      </c>
      <c r="B111" s="138">
        <f t="shared" si="39"/>
        <v>35.703710079999979</v>
      </c>
      <c r="C111" s="3">
        <f>'degressie en km-tarief'!C111</f>
        <v>21.002182399999988</v>
      </c>
      <c r="F111" s="139">
        <f t="shared" si="40"/>
        <v>21.42</v>
      </c>
      <c r="G111" s="139">
        <f t="shared" si="41"/>
        <v>12.6</v>
      </c>
      <c r="H111" s="139">
        <f t="shared" si="42"/>
        <v>28.560000000000002</v>
      </c>
      <c r="I111" s="139">
        <f t="shared" si="43"/>
        <v>16.8</v>
      </c>
      <c r="J111" s="40">
        <f t="shared" si="57"/>
        <v>71.400000000000006</v>
      </c>
      <c r="K111" s="40">
        <f t="shared" si="58"/>
        <v>42</v>
      </c>
      <c r="L111" s="40"/>
      <c r="M111" s="40"/>
      <c r="N111" s="40">
        <f t="shared" si="44"/>
        <v>42.84</v>
      </c>
      <c r="O111" s="40">
        <f t="shared" si="44"/>
        <v>25.2</v>
      </c>
      <c r="P111" s="40">
        <f t="shared" si="55"/>
        <v>57.12</v>
      </c>
      <c r="Q111" s="40">
        <f t="shared" si="56"/>
        <v>33.6</v>
      </c>
      <c r="R111" s="244"/>
      <c r="S111" s="244"/>
      <c r="T111" s="244"/>
      <c r="U111" s="244"/>
      <c r="V111" s="244"/>
      <c r="W111" s="244"/>
      <c r="X111" s="244"/>
      <c r="Y111" s="244"/>
      <c r="Z111" s="244"/>
      <c r="AA111" s="244"/>
      <c r="AC111" s="243"/>
      <c r="AD111" s="243"/>
      <c r="AE111" s="243"/>
      <c r="AF111" s="243"/>
      <c r="AG111" s="243"/>
      <c r="AH111" s="243"/>
      <c r="AJ111" s="246" t="e">
        <f t="shared" si="33"/>
        <v>#DIV/0!</v>
      </c>
      <c r="AK111" s="246" t="e">
        <f t="shared" si="34"/>
        <v>#DIV/0!</v>
      </c>
      <c r="AL111" s="246" t="e">
        <f t="shared" si="35"/>
        <v>#DIV/0!</v>
      </c>
      <c r="AM111" s="246" t="e">
        <f t="shared" si="36"/>
        <v>#DIV/0!</v>
      </c>
      <c r="AN111" s="246" t="e">
        <f t="shared" si="37"/>
        <v>#DIV/0!</v>
      </c>
      <c r="AO111" s="246" t="e">
        <f t="shared" si="38"/>
        <v>#DIV/0!</v>
      </c>
    </row>
    <row r="112" spans="1:41">
      <c r="A112" s="4">
        <v>106</v>
      </c>
      <c r="B112" s="138">
        <f t="shared" si="39"/>
        <v>35.937664079999976</v>
      </c>
      <c r="C112" s="3">
        <f>'degressie en km-tarief'!C112</f>
        <v>21.139802399999986</v>
      </c>
      <c r="F112" s="139">
        <f t="shared" si="40"/>
        <v>21.563999999999997</v>
      </c>
      <c r="G112" s="139">
        <f t="shared" si="41"/>
        <v>12.683999999999999</v>
      </c>
      <c r="H112" s="139">
        <f t="shared" si="42"/>
        <v>28.751999999999999</v>
      </c>
      <c r="I112" s="139">
        <f t="shared" si="43"/>
        <v>16.912000000000003</v>
      </c>
      <c r="J112" s="40">
        <f t="shared" si="57"/>
        <v>71.88</v>
      </c>
      <c r="K112" s="40">
        <f t="shared" si="58"/>
        <v>42.28</v>
      </c>
      <c r="L112" s="40"/>
      <c r="M112" s="40"/>
      <c r="N112" s="40">
        <f t="shared" si="44"/>
        <v>43.12</v>
      </c>
      <c r="O112" s="40">
        <f t="shared" si="44"/>
        <v>25.36</v>
      </c>
      <c r="P112" s="40">
        <f t="shared" si="55"/>
        <v>57.5</v>
      </c>
      <c r="Q112" s="40">
        <f t="shared" si="56"/>
        <v>33.82</v>
      </c>
      <c r="R112" s="244"/>
      <c r="S112" s="244"/>
      <c r="T112" s="244"/>
      <c r="U112" s="244"/>
      <c r="V112" s="244"/>
      <c r="W112" s="244"/>
      <c r="X112" s="244"/>
      <c r="Y112" s="244"/>
      <c r="Z112" s="244"/>
      <c r="AA112" s="244"/>
      <c r="AC112" s="243"/>
      <c r="AD112" s="243"/>
      <c r="AE112" s="243"/>
      <c r="AF112" s="243"/>
      <c r="AG112" s="243"/>
      <c r="AH112" s="243"/>
      <c r="AJ112" s="246" t="e">
        <f t="shared" si="33"/>
        <v>#DIV/0!</v>
      </c>
      <c r="AK112" s="246" t="e">
        <f t="shared" si="34"/>
        <v>#DIV/0!</v>
      </c>
      <c r="AL112" s="246" t="e">
        <f t="shared" si="35"/>
        <v>#DIV/0!</v>
      </c>
      <c r="AM112" s="246" t="e">
        <f t="shared" si="36"/>
        <v>#DIV/0!</v>
      </c>
      <c r="AN112" s="246" t="e">
        <f t="shared" si="37"/>
        <v>#DIV/0!</v>
      </c>
      <c r="AO112" s="246" t="e">
        <f t="shared" si="38"/>
        <v>#DIV/0!</v>
      </c>
    </row>
    <row r="113" spans="1:41">
      <c r="A113" s="4">
        <v>107</v>
      </c>
      <c r="B113" s="138">
        <f t="shared" si="39"/>
        <v>36.171618079999973</v>
      </c>
      <c r="C113" s="3">
        <f>'degressie en km-tarief'!C113</f>
        <v>21.277422399999985</v>
      </c>
      <c r="F113" s="139">
        <f t="shared" si="40"/>
        <v>21.702000000000002</v>
      </c>
      <c r="G113" s="139">
        <f t="shared" si="41"/>
        <v>12.768000000000001</v>
      </c>
      <c r="H113" s="139">
        <f t="shared" si="42"/>
        <v>28.936000000000003</v>
      </c>
      <c r="I113" s="139">
        <f t="shared" si="43"/>
        <v>17.024000000000001</v>
      </c>
      <c r="J113" s="40">
        <f t="shared" si="57"/>
        <v>72.34</v>
      </c>
      <c r="K113" s="40">
        <f t="shared" si="58"/>
        <v>42.56</v>
      </c>
      <c r="L113" s="40"/>
      <c r="M113" s="40"/>
      <c r="N113" s="40">
        <f t="shared" si="44"/>
        <v>43.4</v>
      </c>
      <c r="O113" s="40">
        <f t="shared" si="44"/>
        <v>25.54</v>
      </c>
      <c r="P113" s="40">
        <f t="shared" si="55"/>
        <v>57.88</v>
      </c>
      <c r="Q113" s="40">
        <f t="shared" si="56"/>
        <v>34.04</v>
      </c>
      <c r="R113" s="244"/>
      <c r="S113" s="244"/>
      <c r="T113" s="244"/>
      <c r="U113" s="244"/>
      <c r="V113" s="244"/>
      <c r="W113" s="244"/>
      <c r="X113" s="244"/>
      <c r="Y113" s="244"/>
      <c r="Z113" s="244"/>
      <c r="AA113" s="244"/>
      <c r="AC113" s="243"/>
      <c r="AD113" s="243"/>
      <c r="AE113" s="243"/>
      <c r="AF113" s="243"/>
      <c r="AG113" s="243"/>
      <c r="AH113" s="243"/>
      <c r="AJ113" s="246" t="e">
        <f t="shared" si="33"/>
        <v>#DIV/0!</v>
      </c>
      <c r="AK113" s="246" t="e">
        <f t="shared" si="34"/>
        <v>#DIV/0!</v>
      </c>
      <c r="AL113" s="246" t="e">
        <f t="shared" si="35"/>
        <v>#DIV/0!</v>
      </c>
      <c r="AM113" s="246" t="e">
        <f t="shared" si="36"/>
        <v>#DIV/0!</v>
      </c>
      <c r="AN113" s="246" t="e">
        <f t="shared" si="37"/>
        <v>#DIV/0!</v>
      </c>
      <c r="AO113" s="246" t="e">
        <f t="shared" si="38"/>
        <v>#DIV/0!</v>
      </c>
    </row>
    <row r="114" spans="1:41">
      <c r="A114" s="4">
        <v>108</v>
      </c>
      <c r="B114" s="138">
        <f t="shared" si="39"/>
        <v>36.40557207999997</v>
      </c>
      <c r="C114" s="3">
        <f>'degressie en km-tarief'!C114</f>
        <v>21.415042399999983</v>
      </c>
      <c r="F114" s="139">
        <f t="shared" si="40"/>
        <v>21.845999999999997</v>
      </c>
      <c r="G114" s="139">
        <f t="shared" si="41"/>
        <v>12.852</v>
      </c>
      <c r="H114" s="139">
        <f t="shared" si="42"/>
        <v>29.128</v>
      </c>
      <c r="I114" s="139">
        <f t="shared" si="43"/>
        <v>17.136000000000003</v>
      </c>
      <c r="J114" s="40">
        <f t="shared" si="57"/>
        <v>72.819999999999993</v>
      </c>
      <c r="K114" s="40">
        <f t="shared" si="58"/>
        <v>42.84</v>
      </c>
      <c r="L114" s="40"/>
      <c r="M114" s="40"/>
      <c r="N114" s="40">
        <f t="shared" si="44"/>
        <v>43.7</v>
      </c>
      <c r="O114" s="40">
        <f t="shared" si="44"/>
        <v>25.7</v>
      </c>
      <c r="P114" s="40">
        <f t="shared" si="55"/>
        <v>58.26</v>
      </c>
      <c r="Q114" s="40">
        <f t="shared" si="56"/>
        <v>34.28</v>
      </c>
      <c r="R114" s="244"/>
      <c r="S114" s="244"/>
      <c r="T114" s="244"/>
      <c r="U114" s="244"/>
      <c r="V114" s="244"/>
      <c r="W114" s="244"/>
      <c r="X114" s="244"/>
      <c r="Y114" s="244"/>
      <c r="Z114" s="244"/>
      <c r="AA114" s="244"/>
      <c r="AC114" s="243"/>
      <c r="AD114" s="243"/>
      <c r="AE114" s="243"/>
      <c r="AF114" s="243"/>
      <c r="AG114" s="243"/>
      <c r="AH114" s="243"/>
      <c r="AJ114" s="246" t="e">
        <f t="shared" si="33"/>
        <v>#DIV/0!</v>
      </c>
      <c r="AK114" s="246" t="e">
        <f t="shared" si="34"/>
        <v>#DIV/0!</v>
      </c>
      <c r="AL114" s="246" t="e">
        <f t="shared" si="35"/>
        <v>#DIV/0!</v>
      </c>
      <c r="AM114" s="246" t="e">
        <f t="shared" si="36"/>
        <v>#DIV/0!</v>
      </c>
      <c r="AN114" s="246" t="e">
        <f t="shared" si="37"/>
        <v>#DIV/0!</v>
      </c>
      <c r="AO114" s="246" t="e">
        <f t="shared" si="38"/>
        <v>#DIV/0!</v>
      </c>
    </row>
    <row r="115" spans="1:41">
      <c r="A115" s="4">
        <v>109</v>
      </c>
      <c r="B115" s="138">
        <f t="shared" si="39"/>
        <v>36.639526079999968</v>
      </c>
      <c r="C115" s="3">
        <f>'degressie en km-tarief'!C115</f>
        <v>21.552662399999981</v>
      </c>
      <c r="F115" s="139">
        <f t="shared" si="40"/>
        <v>21.983999999999998</v>
      </c>
      <c r="G115" s="139">
        <f t="shared" si="41"/>
        <v>12.93</v>
      </c>
      <c r="H115" s="139">
        <f t="shared" si="42"/>
        <v>29.312000000000001</v>
      </c>
      <c r="I115" s="139">
        <f t="shared" si="43"/>
        <v>17.240000000000002</v>
      </c>
      <c r="J115" s="40">
        <f t="shared" si="57"/>
        <v>73.28</v>
      </c>
      <c r="K115" s="40">
        <f t="shared" si="58"/>
        <v>43.1</v>
      </c>
      <c r="L115" s="40"/>
      <c r="M115" s="40"/>
      <c r="N115" s="40">
        <f t="shared" si="44"/>
        <v>43.96</v>
      </c>
      <c r="O115" s="40">
        <f t="shared" si="44"/>
        <v>25.86</v>
      </c>
      <c r="P115" s="40">
        <f t="shared" si="55"/>
        <v>58.62</v>
      </c>
      <c r="Q115" s="40">
        <f t="shared" si="56"/>
        <v>34.479999999999997</v>
      </c>
      <c r="R115" s="244"/>
      <c r="S115" s="244"/>
      <c r="T115" s="244"/>
      <c r="U115" s="244"/>
      <c r="V115" s="244"/>
      <c r="W115" s="244"/>
      <c r="X115" s="244"/>
      <c r="Y115" s="244"/>
      <c r="Z115" s="244"/>
      <c r="AA115" s="244"/>
      <c r="AC115" s="243"/>
      <c r="AD115" s="243"/>
      <c r="AE115" s="243"/>
      <c r="AF115" s="243"/>
      <c r="AG115" s="243"/>
      <c r="AH115" s="243"/>
      <c r="AJ115" s="246" t="e">
        <f t="shared" si="33"/>
        <v>#DIV/0!</v>
      </c>
      <c r="AK115" s="246" t="e">
        <f t="shared" si="34"/>
        <v>#DIV/0!</v>
      </c>
      <c r="AL115" s="246" t="e">
        <f t="shared" si="35"/>
        <v>#DIV/0!</v>
      </c>
      <c r="AM115" s="246" t="e">
        <f t="shared" si="36"/>
        <v>#DIV/0!</v>
      </c>
      <c r="AN115" s="246" t="e">
        <f t="shared" si="37"/>
        <v>#DIV/0!</v>
      </c>
      <c r="AO115" s="246" t="e">
        <f t="shared" si="38"/>
        <v>#DIV/0!</v>
      </c>
    </row>
    <row r="116" spans="1:41">
      <c r="A116" s="4">
        <v>110</v>
      </c>
      <c r="B116" s="138">
        <f t="shared" si="39"/>
        <v>36.873480079999965</v>
      </c>
      <c r="C116" s="3">
        <f>'degressie en km-tarief'!C116</f>
        <v>21.69028239999998</v>
      </c>
      <c r="F116" s="139">
        <f t="shared" si="40"/>
        <v>22.121999999999996</v>
      </c>
      <c r="G116" s="139">
        <f t="shared" si="41"/>
        <v>13.014000000000001</v>
      </c>
      <c r="H116" s="139">
        <f t="shared" si="42"/>
        <v>29.495999999999999</v>
      </c>
      <c r="I116" s="139">
        <f t="shared" si="43"/>
        <v>17.352</v>
      </c>
      <c r="J116" s="40">
        <f t="shared" si="57"/>
        <v>73.739999999999995</v>
      </c>
      <c r="K116" s="40">
        <f t="shared" si="58"/>
        <v>43.38</v>
      </c>
      <c r="L116" s="40"/>
      <c r="M116" s="40"/>
      <c r="N116" s="40">
        <f t="shared" si="44"/>
        <v>44.24</v>
      </c>
      <c r="O116" s="40">
        <f t="shared" si="44"/>
        <v>26.02</v>
      </c>
      <c r="P116" s="40">
        <f t="shared" si="55"/>
        <v>59</v>
      </c>
      <c r="Q116" s="40">
        <f t="shared" si="56"/>
        <v>34.700000000000003</v>
      </c>
      <c r="R116" s="244"/>
      <c r="S116" s="244"/>
      <c r="T116" s="244"/>
      <c r="U116" s="244"/>
      <c r="V116" s="244"/>
      <c r="W116" s="244"/>
      <c r="X116" s="244"/>
      <c r="Y116" s="244"/>
      <c r="Z116" s="244"/>
      <c r="AA116" s="244"/>
      <c r="AC116" s="243"/>
      <c r="AD116" s="243"/>
      <c r="AE116" s="243"/>
      <c r="AF116" s="243"/>
      <c r="AG116" s="243"/>
      <c r="AH116" s="243"/>
      <c r="AJ116" s="246" t="e">
        <f t="shared" si="33"/>
        <v>#DIV/0!</v>
      </c>
      <c r="AK116" s="246" t="e">
        <f t="shared" si="34"/>
        <v>#DIV/0!</v>
      </c>
      <c r="AL116" s="246" t="e">
        <f t="shared" si="35"/>
        <v>#DIV/0!</v>
      </c>
      <c r="AM116" s="246" t="e">
        <f t="shared" si="36"/>
        <v>#DIV/0!</v>
      </c>
      <c r="AN116" s="246" t="e">
        <f t="shared" si="37"/>
        <v>#DIV/0!</v>
      </c>
      <c r="AO116" s="246" t="e">
        <f t="shared" si="38"/>
        <v>#DIV/0!</v>
      </c>
    </row>
    <row r="117" spans="1:41">
      <c r="A117" s="4">
        <v>111</v>
      </c>
      <c r="B117" s="138">
        <f t="shared" si="39"/>
        <v>37.107434079999962</v>
      </c>
      <c r="C117" s="3">
        <f>'degressie en km-tarief'!C117</f>
        <v>21.827902399999978</v>
      </c>
      <c r="F117" s="139">
        <f t="shared" si="40"/>
        <v>22.265999999999998</v>
      </c>
      <c r="G117" s="139">
        <f t="shared" si="41"/>
        <v>13.097999999999999</v>
      </c>
      <c r="H117" s="139">
        <f t="shared" si="42"/>
        <v>29.688000000000002</v>
      </c>
      <c r="I117" s="139">
        <f t="shared" si="43"/>
        <v>17.463999999999999</v>
      </c>
      <c r="J117" s="40">
        <f t="shared" si="57"/>
        <v>74.22</v>
      </c>
      <c r="K117" s="40">
        <f t="shared" si="58"/>
        <v>43.66</v>
      </c>
      <c r="L117" s="40"/>
      <c r="M117" s="40"/>
      <c r="N117" s="40">
        <f t="shared" si="44"/>
        <v>44.54</v>
      </c>
      <c r="O117" s="40">
        <f t="shared" si="44"/>
        <v>26.2</v>
      </c>
      <c r="P117" s="40">
        <f t="shared" si="55"/>
        <v>59.38</v>
      </c>
      <c r="Q117" s="40">
        <f t="shared" si="56"/>
        <v>34.92</v>
      </c>
      <c r="R117" s="244"/>
      <c r="S117" s="244"/>
      <c r="T117" s="244"/>
      <c r="U117" s="244"/>
      <c r="V117" s="244"/>
      <c r="W117" s="244"/>
      <c r="X117" s="244"/>
      <c r="Y117" s="244"/>
      <c r="Z117" s="244"/>
      <c r="AA117" s="244"/>
      <c r="AC117" s="243"/>
      <c r="AD117" s="243"/>
      <c r="AE117" s="243"/>
      <c r="AF117" s="243"/>
      <c r="AG117" s="243"/>
      <c r="AH117" s="243"/>
      <c r="AJ117" s="246" t="e">
        <f t="shared" si="33"/>
        <v>#DIV/0!</v>
      </c>
      <c r="AK117" s="246" t="e">
        <f t="shared" si="34"/>
        <v>#DIV/0!</v>
      </c>
      <c r="AL117" s="246" t="e">
        <f t="shared" si="35"/>
        <v>#DIV/0!</v>
      </c>
      <c r="AM117" s="246" t="e">
        <f t="shared" si="36"/>
        <v>#DIV/0!</v>
      </c>
      <c r="AN117" s="246" t="e">
        <f t="shared" si="37"/>
        <v>#DIV/0!</v>
      </c>
      <c r="AO117" s="246" t="e">
        <f t="shared" si="38"/>
        <v>#DIV/0!</v>
      </c>
    </row>
    <row r="118" spans="1:41">
      <c r="A118" s="4">
        <v>112</v>
      </c>
      <c r="B118" s="138">
        <f t="shared" si="39"/>
        <v>37.341388079999959</v>
      </c>
      <c r="C118" s="3">
        <f>'degressie en km-tarief'!C118</f>
        <v>21.965522399999976</v>
      </c>
      <c r="F118" s="139">
        <f t="shared" si="40"/>
        <v>22.404</v>
      </c>
      <c r="G118" s="139">
        <f t="shared" si="41"/>
        <v>13.181999999999999</v>
      </c>
      <c r="H118" s="139">
        <f t="shared" si="42"/>
        <v>29.872000000000003</v>
      </c>
      <c r="I118" s="139">
        <f t="shared" si="43"/>
        <v>17.576000000000001</v>
      </c>
      <c r="J118" s="40">
        <f t="shared" si="57"/>
        <v>74.680000000000007</v>
      </c>
      <c r="K118" s="40">
        <f t="shared" si="58"/>
        <v>43.94</v>
      </c>
      <c r="L118" s="40"/>
      <c r="M118" s="40"/>
      <c r="N118" s="40">
        <f t="shared" si="44"/>
        <v>44.8</v>
      </c>
      <c r="O118" s="40">
        <f t="shared" si="44"/>
        <v>26.36</v>
      </c>
      <c r="P118" s="40">
        <f t="shared" si="55"/>
        <v>59.74</v>
      </c>
      <c r="Q118" s="40">
        <f t="shared" si="56"/>
        <v>35.159999999999997</v>
      </c>
      <c r="R118" s="244"/>
      <c r="S118" s="244"/>
      <c r="T118" s="244"/>
      <c r="U118" s="244"/>
      <c r="V118" s="244"/>
      <c r="W118" s="244"/>
      <c r="X118" s="244"/>
      <c r="Y118" s="244"/>
      <c r="Z118" s="244"/>
      <c r="AA118" s="244"/>
      <c r="AC118" s="243"/>
      <c r="AD118" s="243"/>
      <c r="AE118" s="243"/>
      <c r="AF118" s="243"/>
      <c r="AG118" s="243"/>
      <c r="AH118" s="243"/>
      <c r="AJ118" s="246" t="e">
        <f t="shared" si="33"/>
        <v>#DIV/0!</v>
      </c>
      <c r="AK118" s="246" t="e">
        <f t="shared" si="34"/>
        <v>#DIV/0!</v>
      </c>
      <c r="AL118" s="246" t="e">
        <f t="shared" si="35"/>
        <v>#DIV/0!</v>
      </c>
      <c r="AM118" s="246" t="e">
        <f t="shared" si="36"/>
        <v>#DIV/0!</v>
      </c>
      <c r="AN118" s="246" t="e">
        <f t="shared" si="37"/>
        <v>#DIV/0!</v>
      </c>
      <c r="AO118" s="246" t="e">
        <f t="shared" si="38"/>
        <v>#DIV/0!</v>
      </c>
    </row>
    <row r="119" spans="1:41">
      <c r="A119" s="4">
        <v>113</v>
      </c>
      <c r="B119" s="138">
        <f t="shared" si="39"/>
        <v>37.575342079999956</v>
      </c>
      <c r="C119" s="3">
        <f>'degressie en km-tarief'!C119</f>
        <v>22.103142399999975</v>
      </c>
      <c r="F119" s="139">
        <f t="shared" si="40"/>
        <v>22.547999999999998</v>
      </c>
      <c r="G119" s="139">
        <f t="shared" si="41"/>
        <v>13.26</v>
      </c>
      <c r="H119" s="139">
        <f t="shared" si="42"/>
        <v>30.064</v>
      </c>
      <c r="I119" s="139">
        <f t="shared" si="43"/>
        <v>17.680000000000003</v>
      </c>
      <c r="J119" s="40">
        <f t="shared" si="57"/>
        <v>75.16</v>
      </c>
      <c r="K119" s="40">
        <f t="shared" si="58"/>
        <v>44.2</v>
      </c>
      <c r="L119" s="40"/>
      <c r="M119" s="40"/>
      <c r="N119" s="40">
        <f t="shared" si="44"/>
        <v>45.1</v>
      </c>
      <c r="O119" s="40">
        <f t="shared" si="44"/>
        <v>26.52</v>
      </c>
      <c r="P119" s="40">
        <f t="shared" si="55"/>
        <v>60.12</v>
      </c>
      <c r="Q119" s="40">
        <f t="shared" si="56"/>
        <v>35.36</v>
      </c>
      <c r="R119" s="244"/>
      <c r="S119" s="244"/>
      <c r="T119" s="244"/>
      <c r="U119" s="244"/>
      <c r="V119" s="244"/>
      <c r="W119" s="244"/>
      <c r="X119" s="244"/>
      <c r="Y119" s="244"/>
      <c r="Z119" s="244"/>
      <c r="AA119" s="244"/>
      <c r="AC119" s="243"/>
      <c r="AD119" s="243"/>
      <c r="AE119" s="243"/>
      <c r="AF119" s="243"/>
      <c r="AG119" s="243"/>
      <c r="AH119" s="243"/>
      <c r="AJ119" s="246" t="e">
        <f t="shared" si="33"/>
        <v>#DIV/0!</v>
      </c>
      <c r="AK119" s="246" t="e">
        <f t="shared" si="34"/>
        <v>#DIV/0!</v>
      </c>
      <c r="AL119" s="246" t="e">
        <f t="shared" si="35"/>
        <v>#DIV/0!</v>
      </c>
      <c r="AM119" s="246" t="e">
        <f t="shared" si="36"/>
        <v>#DIV/0!</v>
      </c>
      <c r="AN119" s="246" t="e">
        <f t="shared" si="37"/>
        <v>#DIV/0!</v>
      </c>
      <c r="AO119" s="246" t="e">
        <f t="shared" si="38"/>
        <v>#DIV/0!</v>
      </c>
    </row>
    <row r="120" spans="1:41">
      <c r="A120" s="4">
        <v>114</v>
      </c>
      <c r="B120" s="138">
        <f t="shared" si="39"/>
        <v>37.809296079999953</v>
      </c>
      <c r="C120" s="3">
        <f>'degressie en km-tarief'!C120</f>
        <v>22.240762399999973</v>
      </c>
      <c r="F120" s="139">
        <f t="shared" si="40"/>
        <v>22.686</v>
      </c>
      <c r="G120" s="139">
        <f t="shared" si="41"/>
        <v>13.343999999999999</v>
      </c>
      <c r="H120" s="139">
        <f t="shared" si="42"/>
        <v>30.248000000000005</v>
      </c>
      <c r="I120" s="139">
        <f t="shared" si="43"/>
        <v>17.791999999999998</v>
      </c>
      <c r="J120" s="40">
        <f t="shared" si="57"/>
        <v>75.62</v>
      </c>
      <c r="K120" s="40">
        <f t="shared" si="58"/>
        <v>44.48</v>
      </c>
      <c r="L120" s="40"/>
      <c r="M120" s="40"/>
      <c r="N120" s="40">
        <f t="shared" si="44"/>
        <v>45.38</v>
      </c>
      <c r="O120" s="40">
        <f t="shared" si="44"/>
        <v>26.68</v>
      </c>
      <c r="P120" s="40">
        <f t="shared" si="55"/>
        <v>60.5</v>
      </c>
      <c r="Q120" s="40">
        <f t="shared" si="56"/>
        <v>35.58</v>
      </c>
      <c r="R120" s="244"/>
      <c r="S120" s="244"/>
      <c r="T120" s="244"/>
      <c r="U120" s="244"/>
      <c r="V120" s="244"/>
      <c r="W120" s="244"/>
      <c r="X120" s="244"/>
      <c r="Y120" s="244"/>
      <c r="Z120" s="244"/>
      <c r="AA120" s="244"/>
      <c r="AC120" s="243"/>
      <c r="AD120" s="243"/>
      <c r="AE120" s="243"/>
      <c r="AF120" s="243"/>
      <c r="AG120" s="243"/>
      <c r="AH120" s="243"/>
      <c r="AJ120" s="246" t="e">
        <f t="shared" si="33"/>
        <v>#DIV/0!</v>
      </c>
      <c r="AK120" s="246" t="e">
        <f t="shared" si="34"/>
        <v>#DIV/0!</v>
      </c>
      <c r="AL120" s="246" t="e">
        <f t="shared" si="35"/>
        <v>#DIV/0!</v>
      </c>
      <c r="AM120" s="246" t="e">
        <f t="shared" si="36"/>
        <v>#DIV/0!</v>
      </c>
      <c r="AN120" s="246" t="e">
        <f t="shared" si="37"/>
        <v>#DIV/0!</v>
      </c>
      <c r="AO120" s="246" t="e">
        <f t="shared" si="38"/>
        <v>#DIV/0!</v>
      </c>
    </row>
    <row r="121" spans="1:41">
      <c r="A121" s="4">
        <v>115</v>
      </c>
      <c r="B121" s="138">
        <f t="shared" si="39"/>
        <v>38.04325007999995</v>
      </c>
      <c r="C121" s="3">
        <f>'degressie en km-tarief'!C121</f>
        <v>22.378382399999971</v>
      </c>
      <c r="F121" s="139">
        <f t="shared" si="40"/>
        <v>22.823999999999998</v>
      </c>
      <c r="G121" s="139">
        <f t="shared" si="41"/>
        <v>13.427999999999999</v>
      </c>
      <c r="H121" s="139">
        <f t="shared" si="42"/>
        <v>30.432000000000002</v>
      </c>
      <c r="I121" s="139">
        <f t="shared" si="43"/>
        <v>17.904</v>
      </c>
      <c r="J121" s="40">
        <f t="shared" si="57"/>
        <v>76.08</v>
      </c>
      <c r="K121" s="40">
        <f t="shared" si="58"/>
        <v>44.76</v>
      </c>
      <c r="L121" s="40"/>
      <c r="M121" s="40"/>
      <c r="N121" s="40">
        <f t="shared" si="44"/>
        <v>45.64</v>
      </c>
      <c r="O121" s="40">
        <f t="shared" si="44"/>
        <v>26.86</v>
      </c>
      <c r="P121" s="40">
        <f t="shared" si="55"/>
        <v>60.86</v>
      </c>
      <c r="Q121" s="40">
        <f t="shared" si="56"/>
        <v>35.799999999999997</v>
      </c>
      <c r="R121" s="244"/>
      <c r="S121" s="244"/>
      <c r="T121" s="244"/>
      <c r="U121" s="244"/>
      <c r="V121" s="244"/>
      <c r="W121" s="244"/>
      <c r="X121" s="244"/>
      <c r="Y121" s="244"/>
      <c r="Z121" s="244"/>
      <c r="AA121" s="244"/>
      <c r="AC121" s="243"/>
      <c r="AD121" s="243"/>
      <c r="AE121" s="243"/>
      <c r="AF121" s="243"/>
      <c r="AG121" s="243"/>
      <c r="AH121" s="243"/>
      <c r="AJ121" s="246" t="e">
        <f t="shared" si="33"/>
        <v>#DIV/0!</v>
      </c>
      <c r="AK121" s="246" t="e">
        <f t="shared" si="34"/>
        <v>#DIV/0!</v>
      </c>
      <c r="AL121" s="246" t="e">
        <f t="shared" si="35"/>
        <v>#DIV/0!</v>
      </c>
      <c r="AM121" s="246" t="e">
        <f t="shared" si="36"/>
        <v>#DIV/0!</v>
      </c>
      <c r="AN121" s="246" t="e">
        <f t="shared" si="37"/>
        <v>#DIV/0!</v>
      </c>
      <c r="AO121" s="246" t="e">
        <f t="shared" si="38"/>
        <v>#DIV/0!</v>
      </c>
    </row>
    <row r="122" spans="1:41">
      <c r="A122" s="4">
        <v>116</v>
      </c>
      <c r="B122" s="138">
        <f t="shared" si="39"/>
        <v>38.277204079999947</v>
      </c>
      <c r="C122" s="3">
        <f>'degressie en km-tarief'!C122</f>
        <v>22.516002399999969</v>
      </c>
      <c r="F122" s="139">
        <f t="shared" si="40"/>
        <v>22.968</v>
      </c>
      <c r="G122" s="139">
        <f t="shared" si="41"/>
        <v>13.511999999999999</v>
      </c>
      <c r="H122" s="139">
        <f t="shared" si="42"/>
        <v>30.624000000000002</v>
      </c>
      <c r="I122" s="139">
        <f t="shared" si="43"/>
        <v>18.016000000000002</v>
      </c>
      <c r="J122" s="40">
        <f t="shared" si="57"/>
        <v>76.56</v>
      </c>
      <c r="K122" s="40">
        <f t="shared" si="58"/>
        <v>45.04</v>
      </c>
      <c r="L122" s="40"/>
      <c r="M122" s="40"/>
      <c r="N122" s="40">
        <f t="shared" si="44"/>
        <v>45.94</v>
      </c>
      <c r="O122" s="40">
        <f t="shared" si="44"/>
        <v>27.02</v>
      </c>
      <c r="P122" s="40">
        <f t="shared" si="55"/>
        <v>61.24</v>
      </c>
      <c r="Q122" s="40">
        <f t="shared" si="56"/>
        <v>36.04</v>
      </c>
      <c r="R122" s="244"/>
      <c r="S122" s="244"/>
      <c r="T122" s="244"/>
      <c r="U122" s="244"/>
      <c r="V122" s="244"/>
      <c r="W122" s="244"/>
      <c r="X122" s="244"/>
      <c r="Y122" s="244"/>
      <c r="Z122" s="244"/>
      <c r="AA122" s="244"/>
      <c r="AC122" s="243"/>
      <c r="AD122" s="243"/>
      <c r="AE122" s="243"/>
      <c r="AF122" s="243"/>
      <c r="AG122" s="243"/>
      <c r="AH122" s="243"/>
      <c r="AJ122" s="246" t="e">
        <f t="shared" si="33"/>
        <v>#DIV/0!</v>
      </c>
      <c r="AK122" s="246" t="e">
        <f t="shared" si="34"/>
        <v>#DIV/0!</v>
      </c>
      <c r="AL122" s="246" t="e">
        <f t="shared" si="35"/>
        <v>#DIV/0!</v>
      </c>
      <c r="AM122" s="246" t="e">
        <f t="shared" si="36"/>
        <v>#DIV/0!</v>
      </c>
      <c r="AN122" s="246" t="e">
        <f t="shared" si="37"/>
        <v>#DIV/0!</v>
      </c>
      <c r="AO122" s="246" t="e">
        <f t="shared" si="38"/>
        <v>#DIV/0!</v>
      </c>
    </row>
    <row r="123" spans="1:41">
      <c r="A123" s="4">
        <v>117</v>
      </c>
      <c r="B123" s="138">
        <f t="shared" si="39"/>
        <v>38.511158079999944</v>
      </c>
      <c r="C123" s="3">
        <f>'degressie en km-tarief'!C123</f>
        <v>22.653622399999968</v>
      </c>
      <c r="F123" s="139">
        <f t="shared" si="40"/>
        <v>23.105999999999998</v>
      </c>
      <c r="G123" s="139">
        <f t="shared" si="41"/>
        <v>13.589999999999998</v>
      </c>
      <c r="H123" s="139">
        <f t="shared" si="42"/>
        <v>30.808</v>
      </c>
      <c r="I123" s="139">
        <f t="shared" si="43"/>
        <v>18.12</v>
      </c>
      <c r="J123" s="40">
        <f t="shared" si="57"/>
        <v>77.02</v>
      </c>
      <c r="K123" s="40">
        <f t="shared" si="58"/>
        <v>45.3</v>
      </c>
      <c r="L123" s="40"/>
      <c r="M123" s="40"/>
      <c r="N123" s="40">
        <f t="shared" si="44"/>
        <v>46.22</v>
      </c>
      <c r="O123" s="40">
        <f t="shared" si="44"/>
        <v>27.18</v>
      </c>
      <c r="P123" s="40">
        <f t="shared" si="55"/>
        <v>61.62</v>
      </c>
      <c r="Q123" s="40">
        <f t="shared" si="56"/>
        <v>36.24</v>
      </c>
      <c r="R123" s="244"/>
      <c r="S123" s="244"/>
      <c r="T123" s="244"/>
      <c r="U123" s="244"/>
      <c r="V123" s="244"/>
      <c r="W123" s="244"/>
      <c r="X123" s="244"/>
      <c r="Y123" s="244"/>
      <c r="Z123" s="244"/>
      <c r="AA123" s="244"/>
      <c r="AC123" s="243"/>
      <c r="AD123" s="243"/>
      <c r="AE123" s="243"/>
      <c r="AF123" s="243"/>
      <c r="AG123" s="243"/>
      <c r="AH123" s="243"/>
      <c r="AJ123" s="246" t="e">
        <f t="shared" si="33"/>
        <v>#DIV/0!</v>
      </c>
      <c r="AK123" s="246" t="e">
        <f t="shared" si="34"/>
        <v>#DIV/0!</v>
      </c>
      <c r="AL123" s="246" t="e">
        <f t="shared" si="35"/>
        <v>#DIV/0!</v>
      </c>
      <c r="AM123" s="246" t="e">
        <f t="shared" si="36"/>
        <v>#DIV/0!</v>
      </c>
      <c r="AN123" s="246" t="e">
        <f t="shared" si="37"/>
        <v>#DIV/0!</v>
      </c>
      <c r="AO123" s="246" t="e">
        <f t="shared" si="38"/>
        <v>#DIV/0!</v>
      </c>
    </row>
    <row r="124" spans="1:41">
      <c r="A124" s="4">
        <v>118</v>
      </c>
      <c r="B124" s="138">
        <f t="shared" si="39"/>
        <v>38.745112079999942</v>
      </c>
      <c r="C124" s="3">
        <f>'degressie en km-tarief'!C124</f>
        <v>22.791242399999966</v>
      </c>
      <c r="F124" s="139">
        <f t="shared" si="40"/>
        <v>23.25</v>
      </c>
      <c r="G124" s="139">
        <f t="shared" si="41"/>
        <v>13.673999999999999</v>
      </c>
      <c r="H124" s="139">
        <f t="shared" si="42"/>
        <v>31</v>
      </c>
      <c r="I124" s="139">
        <f t="shared" si="43"/>
        <v>18.231999999999999</v>
      </c>
      <c r="J124" s="40">
        <f t="shared" si="57"/>
        <v>77.5</v>
      </c>
      <c r="K124" s="40">
        <f t="shared" si="58"/>
        <v>45.58</v>
      </c>
      <c r="L124" s="40"/>
      <c r="M124" s="40"/>
      <c r="N124" s="40">
        <f t="shared" si="44"/>
        <v>46.5</v>
      </c>
      <c r="O124" s="40">
        <f t="shared" si="44"/>
        <v>27.34</v>
      </c>
      <c r="P124" s="40">
        <f t="shared" si="55"/>
        <v>62</v>
      </c>
      <c r="Q124" s="40">
        <f t="shared" si="56"/>
        <v>36.46</v>
      </c>
      <c r="R124" s="244"/>
      <c r="S124" s="244"/>
      <c r="T124" s="244"/>
      <c r="U124" s="244"/>
      <c r="V124" s="244"/>
      <c r="W124" s="244"/>
      <c r="X124" s="244"/>
      <c r="Y124" s="244"/>
      <c r="Z124" s="244"/>
      <c r="AA124" s="244"/>
      <c r="AC124" s="243"/>
      <c r="AD124" s="243"/>
      <c r="AE124" s="243"/>
      <c r="AF124" s="243"/>
      <c r="AG124" s="243"/>
      <c r="AH124" s="243"/>
      <c r="AJ124" s="246" t="e">
        <f t="shared" si="33"/>
        <v>#DIV/0!</v>
      </c>
      <c r="AK124" s="246" t="e">
        <f t="shared" si="34"/>
        <v>#DIV/0!</v>
      </c>
      <c r="AL124" s="246" t="e">
        <f t="shared" si="35"/>
        <v>#DIV/0!</v>
      </c>
      <c r="AM124" s="246" t="e">
        <f t="shared" si="36"/>
        <v>#DIV/0!</v>
      </c>
      <c r="AN124" s="246" t="e">
        <f t="shared" si="37"/>
        <v>#DIV/0!</v>
      </c>
      <c r="AO124" s="246" t="e">
        <f t="shared" si="38"/>
        <v>#DIV/0!</v>
      </c>
    </row>
    <row r="125" spans="1:41">
      <c r="A125" s="4">
        <v>119</v>
      </c>
      <c r="B125" s="138">
        <f t="shared" si="39"/>
        <v>38.979066079999939</v>
      </c>
      <c r="C125" s="3">
        <f>'degressie en km-tarief'!C125</f>
        <v>22.928862399999964</v>
      </c>
      <c r="F125" s="139">
        <f t="shared" si="40"/>
        <v>23.387999999999998</v>
      </c>
      <c r="G125" s="139">
        <f t="shared" si="41"/>
        <v>13.757999999999999</v>
      </c>
      <c r="H125" s="139">
        <f t="shared" si="42"/>
        <v>31.183999999999997</v>
      </c>
      <c r="I125" s="139">
        <f t="shared" si="43"/>
        <v>18.344000000000001</v>
      </c>
      <c r="J125" s="40">
        <f t="shared" si="57"/>
        <v>77.959999999999994</v>
      </c>
      <c r="K125" s="40">
        <f t="shared" si="58"/>
        <v>45.86</v>
      </c>
      <c r="L125" s="40"/>
      <c r="M125" s="40"/>
      <c r="N125" s="40">
        <f t="shared" si="44"/>
        <v>46.78</v>
      </c>
      <c r="O125" s="40">
        <f t="shared" si="44"/>
        <v>27.52</v>
      </c>
      <c r="P125" s="40">
        <f t="shared" si="55"/>
        <v>62.36</v>
      </c>
      <c r="Q125" s="40">
        <f t="shared" si="56"/>
        <v>36.68</v>
      </c>
      <c r="R125" s="244"/>
      <c r="S125" s="244"/>
      <c r="T125" s="244"/>
      <c r="U125" s="244"/>
      <c r="V125" s="244"/>
      <c r="W125" s="244"/>
      <c r="X125" s="244"/>
      <c r="Y125" s="244"/>
      <c r="Z125" s="244"/>
      <c r="AA125" s="244"/>
      <c r="AC125" s="243"/>
      <c r="AD125" s="243"/>
      <c r="AE125" s="243"/>
      <c r="AF125" s="243"/>
      <c r="AG125" s="243"/>
      <c r="AH125" s="243"/>
      <c r="AJ125" s="246" t="e">
        <f t="shared" si="33"/>
        <v>#DIV/0!</v>
      </c>
      <c r="AK125" s="246" t="e">
        <f t="shared" si="34"/>
        <v>#DIV/0!</v>
      </c>
      <c r="AL125" s="246" t="e">
        <f t="shared" si="35"/>
        <v>#DIV/0!</v>
      </c>
      <c r="AM125" s="246" t="e">
        <f t="shared" si="36"/>
        <v>#DIV/0!</v>
      </c>
      <c r="AN125" s="246" t="e">
        <f t="shared" si="37"/>
        <v>#DIV/0!</v>
      </c>
      <c r="AO125" s="246" t="e">
        <f t="shared" si="38"/>
        <v>#DIV/0!</v>
      </c>
    </row>
    <row r="126" spans="1:41">
      <c r="A126" s="4">
        <v>120</v>
      </c>
      <c r="B126" s="138">
        <f t="shared" si="39"/>
        <v>39.213020079999936</v>
      </c>
      <c r="C126" s="3">
        <f>'degressie en km-tarief'!C126</f>
        <v>23.066482399999963</v>
      </c>
      <c r="F126" s="139">
        <f t="shared" si="40"/>
        <v>23.526</v>
      </c>
      <c r="G126" s="139">
        <f t="shared" si="41"/>
        <v>13.842000000000001</v>
      </c>
      <c r="H126" s="139">
        <f t="shared" si="42"/>
        <v>31.368000000000002</v>
      </c>
      <c r="I126" s="139">
        <f t="shared" si="43"/>
        <v>18.456</v>
      </c>
      <c r="J126" s="40">
        <f t="shared" si="57"/>
        <v>78.42</v>
      </c>
      <c r="K126" s="40">
        <f t="shared" si="58"/>
        <v>46.14</v>
      </c>
      <c r="L126" s="40"/>
      <c r="M126" s="40"/>
      <c r="N126" s="40">
        <f t="shared" si="44"/>
        <v>47.06</v>
      </c>
      <c r="O126" s="40">
        <f t="shared" si="44"/>
        <v>27.68</v>
      </c>
      <c r="P126" s="40">
        <f t="shared" si="55"/>
        <v>62.74</v>
      </c>
      <c r="Q126" s="40">
        <f t="shared" si="56"/>
        <v>36.92</v>
      </c>
      <c r="R126" s="244"/>
      <c r="S126" s="244"/>
      <c r="T126" s="244"/>
      <c r="U126" s="244"/>
      <c r="V126" s="244"/>
      <c r="W126" s="244"/>
      <c r="X126" s="244"/>
      <c r="Y126" s="244"/>
      <c r="Z126" s="244"/>
      <c r="AA126" s="244"/>
      <c r="AC126" s="243"/>
      <c r="AD126" s="243"/>
      <c r="AE126" s="243"/>
      <c r="AF126" s="243"/>
      <c r="AG126" s="243"/>
      <c r="AH126" s="243"/>
      <c r="AJ126" s="246" t="e">
        <f t="shared" si="33"/>
        <v>#DIV/0!</v>
      </c>
      <c r="AK126" s="246" t="e">
        <f t="shared" si="34"/>
        <v>#DIV/0!</v>
      </c>
      <c r="AL126" s="246" t="e">
        <f t="shared" si="35"/>
        <v>#DIV/0!</v>
      </c>
      <c r="AM126" s="246" t="e">
        <f t="shared" si="36"/>
        <v>#DIV/0!</v>
      </c>
      <c r="AN126" s="246" t="e">
        <f t="shared" si="37"/>
        <v>#DIV/0!</v>
      </c>
      <c r="AO126" s="246" t="e">
        <f t="shared" si="38"/>
        <v>#DIV/0!</v>
      </c>
    </row>
    <row r="127" spans="1:41">
      <c r="A127" s="4">
        <v>121</v>
      </c>
      <c r="B127" s="138">
        <f t="shared" si="39"/>
        <v>39.373445679999932</v>
      </c>
      <c r="C127" s="3">
        <f>'degressie en km-tarief'!C127</f>
        <v>23.160850399999962</v>
      </c>
      <c r="F127" s="139">
        <f t="shared" si="40"/>
        <v>23.621999999999996</v>
      </c>
      <c r="G127" s="139">
        <f t="shared" si="41"/>
        <v>13.895999999999999</v>
      </c>
      <c r="H127" s="139">
        <f t="shared" si="42"/>
        <v>31.495999999999999</v>
      </c>
      <c r="I127" s="139">
        <f t="shared" si="43"/>
        <v>18.528000000000002</v>
      </c>
      <c r="J127" s="40">
        <f t="shared" si="57"/>
        <v>78.739999999999995</v>
      </c>
      <c r="K127" s="40">
        <f t="shared" si="58"/>
        <v>46.32</v>
      </c>
      <c r="L127" s="40"/>
      <c r="M127" s="40"/>
      <c r="N127" s="40">
        <f t="shared" si="44"/>
        <v>47.24</v>
      </c>
      <c r="O127" s="40">
        <f t="shared" si="44"/>
        <v>27.8</v>
      </c>
      <c r="P127" s="40">
        <f t="shared" si="55"/>
        <v>63</v>
      </c>
      <c r="Q127" s="40">
        <f t="shared" si="56"/>
        <v>37.06</v>
      </c>
      <c r="R127" s="244"/>
      <c r="S127" s="244"/>
      <c r="T127" s="244"/>
      <c r="U127" s="244"/>
      <c r="V127" s="244"/>
      <c r="W127" s="244"/>
      <c r="X127" s="244"/>
      <c r="Y127" s="244"/>
      <c r="Z127" s="244"/>
      <c r="AA127" s="244"/>
      <c r="AC127" s="243"/>
      <c r="AD127" s="243"/>
      <c r="AE127" s="243"/>
      <c r="AF127" s="243"/>
      <c r="AG127" s="243"/>
      <c r="AH127" s="243"/>
      <c r="AJ127" s="246" t="e">
        <f t="shared" si="33"/>
        <v>#DIV/0!</v>
      </c>
      <c r="AK127" s="246" t="e">
        <f t="shared" si="34"/>
        <v>#DIV/0!</v>
      </c>
      <c r="AL127" s="246" t="e">
        <f t="shared" si="35"/>
        <v>#DIV/0!</v>
      </c>
      <c r="AM127" s="246" t="e">
        <f t="shared" si="36"/>
        <v>#DIV/0!</v>
      </c>
      <c r="AN127" s="246" t="e">
        <f t="shared" si="37"/>
        <v>#DIV/0!</v>
      </c>
      <c r="AO127" s="246" t="e">
        <f t="shared" si="38"/>
        <v>#DIV/0!</v>
      </c>
    </row>
    <row r="128" spans="1:41">
      <c r="A128" s="4">
        <v>122</v>
      </c>
      <c r="B128" s="138">
        <f t="shared" si="39"/>
        <v>39.533871279999936</v>
      </c>
      <c r="C128" s="3">
        <f>'degressie en km-tarief'!C128</f>
        <v>23.255218399999961</v>
      </c>
      <c r="F128" s="139">
        <f t="shared" si="40"/>
        <v>23.718</v>
      </c>
      <c r="G128" s="139">
        <f t="shared" si="41"/>
        <v>13.956000000000001</v>
      </c>
      <c r="H128" s="139">
        <f t="shared" si="42"/>
        <v>31.624000000000002</v>
      </c>
      <c r="I128" s="139">
        <f t="shared" si="43"/>
        <v>18.608000000000001</v>
      </c>
      <c r="J128" s="40">
        <f t="shared" si="57"/>
        <v>79.06</v>
      </c>
      <c r="K128" s="40">
        <f t="shared" si="58"/>
        <v>46.52</v>
      </c>
      <c r="L128" s="40"/>
      <c r="M128" s="40"/>
      <c r="N128" s="40">
        <f t="shared" si="44"/>
        <v>47.44</v>
      </c>
      <c r="O128" s="40">
        <f t="shared" si="44"/>
        <v>27.92</v>
      </c>
      <c r="P128" s="40">
        <f t="shared" si="55"/>
        <v>63.24</v>
      </c>
      <c r="Q128" s="40">
        <f t="shared" si="56"/>
        <v>37.22</v>
      </c>
      <c r="R128" s="244"/>
      <c r="S128" s="244"/>
      <c r="T128" s="244"/>
      <c r="U128" s="244"/>
      <c r="V128" s="244"/>
      <c r="W128" s="244"/>
      <c r="X128" s="244"/>
      <c r="Y128" s="244"/>
      <c r="Z128" s="244"/>
      <c r="AA128" s="244"/>
      <c r="AC128" s="243"/>
      <c r="AD128" s="243"/>
      <c r="AE128" s="243"/>
      <c r="AF128" s="243"/>
      <c r="AG128" s="243"/>
      <c r="AH128" s="243"/>
      <c r="AJ128" s="246" t="e">
        <f t="shared" si="33"/>
        <v>#DIV/0!</v>
      </c>
      <c r="AK128" s="246" t="e">
        <f t="shared" si="34"/>
        <v>#DIV/0!</v>
      </c>
      <c r="AL128" s="246" t="e">
        <f t="shared" si="35"/>
        <v>#DIV/0!</v>
      </c>
      <c r="AM128" s="246" t="e">
        <f t="shared" si="36"/>
        <v>#DIV/0!</v>
      </c>
      <c r="AN128" s="246" t="e">
        <f t="shared" si="37"/>
        <v>#DIV/0!</v>
      </c>
      <c r="AO128" s="246" t="e">
        <f t="shared" si="38"/>
        <v>#DIV/0!</v>
      </c>
    </row>
    <row r="129" spans="1:41">
      <c r="A129" s="4">
        <v>123</v>
      </c>
      <c r="B129" s="138">
        <f t="shared" si="39"/>
        <v>39.694296879999932</v>
      </c>
      <c r="C129" s="3">
        <f>'degressie en km-tarief'!C129</f>
        <v>23.349586399999961</v>
      </c>
      <c r="F129" s="139">
        <f t="shared" si="40"/>
        <v>23.813999999999997</v>
      </c>
      <c r="G129" s="139">
        <f t="shared" si="41"/>
        <v>14.01</v>
      </c>
      <c r="H129" s="139">
        <f t="shared" si="42"/>
        <v>31.751999999999999</v>
      </c>
      <c r="I129" s="139">
        <f t="shared" si="43"/>
        <v>18.680000000000003</v>
      </c>
      <c r="J129" s="40">
        <f t="shared" si="57"/>
        <v>79.38</v>
      </c>
      <c r="K129" s="40">
        <f t="shared" si="58"/>
        <v>46.7</v>
      </c>
      <c r="L129" s="40"/>
      <c r="M129" s="40"/>
      <c r="N129" s="40">
        <f t="shared" si="44"/>
        <v>47.62</v>
      </c>
      <c r="O129" s="40">
        <f t="shared" si="44"/>
        <v>28.02</v>
      </c>
      <c r="P129" s="40">
        <f t="shared" si="55"/>
        <v>63.5</v>
      </c>
      <c r="Q129" s="40">
        <f t="shared" si="56"/>
        <v>37.36</v>
      </c>
      <c r="R129" s="244"/>
      <c r="S129" s="244"/>
      <c r="T129" s="244"/>
      <c r="U129" s="244"/>
      <c r="V129" s="244"/>
      <c r="W129" s="244"/>
      <c r="X129" s="244"/>
      <c r="Y129" s="244"/>
      <c r="Z129" s="244"/>
      <c r="AA129" s="244"/>
      <c r="AC129" s="243"/>
      <c r="AD129" s="243"/>
      <c r="AE129" s="243"/>
      <c r="AF129" s="243"/>
      <c r="AG129" s="243"/>
      <c r="AH129" s="243"/>
      <c r="AJ129" s="246" t="e">
        <f t="shared" si="33"/>
        <v>#DIV/0!</v>
      </c>
      <c r="AK129" s="246" t="e">
        <f t="shared" si="34"/>
        <v>#DIV/0!</v>
      </c>
      <c r="AL129" s="246" t="e">
        <f t="shared" si="35"/>
        <v>#DIV/0!</v>
      </c>
      <c r="AM129" s="246" t="e">
        <f t="shared" si="36"/>
        <v>#DIV/0!</v>
      </c>
      <c r="AN129" s="246" t="e">
        <f t="shared" si="37"/>
        <v>#DIV/0!</v>
      </c>
      <c r="AO129" s="246" t="e">
        <f t="shared" si="38"/>
        <v>#DIV/0!</v>
      </c>
    </row>
    <row r="130" spans="1:41">
      <c r="A130" s="4">
        <v>124</v>
      </c>
      <c r="B130" s="138">
        <f t="shared" si="39"/>
        <v>39.854722479999928</v>
      </c>
      <c r="C130" s="3">
        <f>'degressie en km-tarief'!C130</f>
        <v>23.44395439999996</v>
      </c>
      <c r="F130" s="139">
        <f t="shared" si="40"/>
        <v>23.91</v>
      </c>
      <c r="G130" s="139">
        <f t="shared" si="41"/>
        <v>14.064</v>
      </c>
      <c r="H130" s="139">
        <f t="shared" si="42"/>
        <v>31.880000000000003</v>
      </c>
      <c r="I130" s="139">
        <f t="shared" si="43"/>
        <v>18.752000000000002</v>
      </c>
      <c r="J130" s="40">
        <f t="shared" si="57"/>
        <v>79.7</v>
      </c>
      <c r="K130" s="40">
        <f t="shared" si="58"/>
        <v>46.88</v>
      </c>
      <c r="L130" s="40"/>
      <c r="M130" s="40"/>
      <c r="N130" s="40">
        <f t="shared" si="44"/>
        <v>47.82</v>
      </c>
      <c r="O130" s="40">
        <f t="shared" si="44"/>
        <v>28.12</v>
      </c>
      <c r="P130" s="40">
        <f t="shared" si="55"/>
        <v>63.76</v>
      </c>
      <c r="Q130" s="40">
        <f t="shared" si="56"/>
        <v>37.5</v>
      </c>
      <c r="R130" s="244"/>
      <c r="S130" s="244"/>
      <c r="T130" s="244"/>
      <c r="U130" s="244"/>
      <c r="V130" s="244"/>
      <c r="W130" s="244"/>
      <c r="X130" s="244"/>
      <c r="Y130" s="244"/>
      <c r="Z130" s="244"/>
      <c r="AA130" s="244"/>
      <c r="AC130" s="243"/>
      <c r="AD130" s="243"/>
      <c r="AE130" s="243"/>
      <c r="AF130" s="243"/>
      <c r="AG130" s="243"/>
      <c r="AH130" s="243"/>
      <c r="AJ130" s="246" t="e">
        <f t="shared" si="33"/>
        <v>#DIV/0!</v>
      </c>
      <c r="AK130" s="246" t="e">
        <f t="shared" si="34"/>
        <v>#DIV/0!</v>
      </c>
      <c r="AL130" s="246" t="e">
        <f t="shared" si="35"/>
        <v>#DIV/0!</v>
      </c>
      <c r="AM130" s="246" t="e">
        <f t="shared" si="36"/>
        <v>#DIV/0!</v>
      </c>
      <c r="AN130" s="246" t="e">
        <f t="shared" si="37"/>
        <v>#DIV/0!</v>
      </c>
      <c r="AO130" s="246" t="e">
        <f t="shared" si="38"/>
        <v>#DIV/0!</v>
      </c>
    </row>
    <row r="131" spans="1:41">
      <c r="A131" s="4">
        <v>125</v>
      </c>
      <c r="B131" s="138">
        <f t="shared" si="39"/>
        <v>40.015148079999932</v>
      </c>
      <c r="C131" s="3">
        <f>'degressie en km-tarief'!C131</f>
        <v>23.538322399999959</v>
      </c>
      <c r="F131" s="139">
        <f t="shared" si="40"/>
        <v>24.012</v>
      </c>
      <c r="G131" s="139">
        <f t="shared" si="41"/>
        <v>14.123999999999999</v>
      </c>
      <c r="H131" s="139">
        <f t="shared" si="42"/>
        <v>32.016000000000005</v>
      </c>
      <c r="I131" s="139">
        <f t="shared" si="43"/>
        <v>18.832000000000001</v>
      </c>
      <c r="J131" s="40">
        <f t="shared" si="57"/>
        <v>80.040000000000006</v>
      </c>
      <c r="K131" s="40">
        <f t="shared" si="58"/>
        <v>47.08</v>
      </c>
      <c r="L131" s="40"/>
      <c r="M131" s="40"/>
      <c r="N131" s="40">
        <f t="shared" si="44"/>
        <v>48.02</v>
      </c>
      <c r="O131" s="40">
        <f t="shared" si="44"/>
        <v>28.24</v>
      </c>
      <c r="P131" s="40">
        <f t="shared" si="55"/>
        <v>64.040000000000006</v>
      </c>
      <c r="Q131" s="40">
        <f t="shared" si="56"/>
        <v>37.659999999999997</v>
      </c>
      <c r="R131" s="244"/>
      <c r="S131" s="244"/>
      <c r="T131" s="244"/>
      <c r="U131" s="244"/>
      <c r="V131" s="244"/>
      <c r="W131" s="244"/>
      <c r="X131" s="244"/>
      <c r="Y131" s="244"/>
      <c r="Z131" s="244"/>
      <c r="AA131" s="244"/>
      <c r="AC131" s="243"/>
      <c r="AD131" s="243"/>
      <c r="AE131" s="243"/>
      <c r="AF131" s="243"/>
      <c r="AG131" s="243"/>
      <c r="AH131" s="243"/>
      <c r="AJ131" s="246" t="e">
        <f t="shared" si="33"/>
        <v>#DIV/0!</v>
      </c>
      <c r="AK131" s="246" t="e">
        <f t="shared" si="34"/>
        <v>#DIV/0!</v>
      </c>
      <c r="AL131" s="246" t="e">
        <f t="shared" si="35"/>
        <v>#DIV/0!</v>
      </c>
      <c r="AM131" s="246" t="e">
        <f t="shared" si="36"/>
        <v>#DIV/0!</v>
      </c>
      <c r="AN131" s="246" t="e">
        <f t="shared" si="37"/>
        <v>#DIV/0!</v>
      </c>
      <c r="AO131" s="246" t="e">
        <f t="shared" si="38"/>
        <v>#DIV/0!</v>
      </c>
    </row>
    <row r="132" spans="1:41">
      <c r="A132" s="4">
        <v>126</v>
      </c>
      <c r="B132" s="138">
        <f t="shared" si="39"/>
        <v>40.175573679999928</v>
      </c>
      <c r="C132" s="3">
        <f>'degressie en km-tarief'!C132</f>
        <v>23.632690399999959</v>
      </c>
      <c r="F132" s="139">
        <f t="shared" si="40"/>
        <v>24.108000000000001</v>
      </c>
      <c r="G132" s="139">
        <f t="shared" si="41"/>
        <v>14.177999999999999</v>
      </c>
      <c r="H132" s="139">
        <f t="shared" si="42"/>
        <v>32.143999999999998</v>
      </c>
      <c r="I132" s="139">
        <f t="shared" si="43"/>
        <v>18.904</v>
      </c>
      <c r="J132" s="40">
        <f t="shared" si="57"/>
        <v>80.36</v>
      </c>
      <c r="K132" s="40">
        <f t="shared" si="58"/>
        <v>47.26</v>
      </c>
      <c r="L132" s="40"/>
      <c r="M132" s="40"/>
      <c r="N132" s="40">
        <f t="shared" si="44"/>
        <v>48.22</v>
      </c>
      <c r="O132" s="40">
        <f t="shared" si="44"/>
        <v>28.36</v>
      </c>
      <c r="P132" s="40">
        <f t="shared" si="55"/>
        <v>64.28</v>
      </c>
      <c r="Q132" s="40">
        <f t="shared" si="56"/>
        <v>37.799999999999997</v>
      </c>
      <c r="R132" s="244"/>
      <c r="S132" s="244"/>
      <c r="T132" s="244"/>
      <c r="U132" s="244"/>
      <c r="V132" s="244"/>
      <c r="W132" s="244"/>
      <c r="X132" s="244"/>
      <c r="Y132" s="244"/>
      <c r="Z132" s="244"/>
      <c r="AA132" s="244"/>
      <c r="AC132" s="243"/>
      <c r="AD132" s="243"/>
      <c r="AE132" s="243"/>
      <c r="AF132" s="243"/>
      <c r="AG132" s="243"/>
      <c r="AH132" s="243"/>
      <c r="AJ132" s="246" t="e">
        <f t="shared" si="33"/>
        <v>#DIV/0!</v>
      </c>
      <c r="AK132" s="246" t="e">
        <f t="shared" si="34"/>
        <v>#DIV/0!</v>
      </c>
      <c r="AL132" s="246" t="e">
        <f t="shared" si="35"/>
        <v>#DIV/0!</v>
      </c>
      <c r="AM132" s="246" t="e">
        <f t="shared" si="36"/>
        <v>#DIV/0!</v>
      </c>
      <c r="AN132" s="246" t="e">
        <f t="shared" si="37"/>
        <v>#DIV/0!</v>
      </c>
      <c r="AO132" s="246" t="e">
        <f t="shared" si="38"/>
        <v>#DIV/0!</v>
      </c>
    </row>
    <row r="133" spans="1:41">
      <c r="A133" s="4">
        <v>127</v>
      </c>
      <c r="B133" s="138">
        <f t="shared" si="39"/>
        <v>40.335999279999925</v>
      </c>
      <c r="C133" s="3">
        <f>'degressie en km-tarief'!C133</f>
        <v>23.727058399999958</v>
      </c>
      <c r="F133" s="139">
        <f t="shared" si="40"/>
        <v>24.204000000000001</v>
      </c>
      <c r="G133" s="139">
        <f t="shared" si="41"/>
        <v>14.238</v>
      </c>
      <c r="H133" s="139">
        <f t="shared" si="42"/>
        <v>32.272000000000006</v>
      </c>
      <c r="I133" s="139">
        <f t="shared" si="43"/>
        <v>18.984000000000002</v>
      </c>
      <c r="J133" s="40">
        <f t="shared" si="57"/>
        <v>80.680000000000007</v>
      </c>
      <c r="K133" s="40">
        <f t="shared" si="58"/>
        <v>47.46</v>
      </c>
      <c r="L133" s="40"/>
      <c r="M133" s="40"/>
      <c r="N133" s="40">
        <f t="shared" si="44"/>
        <v>48.4</v>
      </c>
      <c r="O133" s="40">
        <f t="shared" si="44"/>
        <v>28.48</v>
      </c>
      <c r="P133" s="40">
        <f t="shared" si="55"/>
        <v>64.540000000000006</v>
      </c>
      <c r="Q133" s="40">
        <f t="shared" si="56"/>
        <v>37.96</v>
      </c>
      <c r="R133" s="244"/>
      <c r="S133" s="244"/>
      <c r="T133" s="244"/>
      <c r="U133" s="244"/>
      <c r="V133" s="244"/>
      <c r="W133" s="244"/>
      <c r="X133" s="244"/>
      <c r="Y133" s="244"/>
      <c r="Z133" s="244"/>
      <c r="AA133" s="244"/>
      <c r="AC133" s="243"/>
      <c r="AD133" s="243"/>
      <c r="AE133" s="243"/>
      <c r="AF133" s="243"/>
      <c r="AG133" s="243"/>
      <c r="AH133" s="243"/>
      <c r="AJ133" s="246" t="e">
        <f t="shared" si="33"/>
        <v>#DIV/0!</v>
      </c>
      <c r="AK133" s="246" t="e">
        <f t="shared" si="34"/>
        <v>#DIV/0!</v>
      </c>
      <c r="AL133" s="246" t="e">
        <f t="shared" si="35"/>
        <v>#DIV/0!</v>
      </c>
      <c r="AM133" s="246" t="e">
        <f t="shared" si="36"/>
        <v>#DIV/0!</v>
      </c>
      <c r="AN133" s="246" t="e">
        <f t="shared" si="37"/>
        <v>#DIV/0!</v>
      </c>
      <c r="AO133" s="246" t="e">
        <f t="shared" si="38"/>
        <v>#DIV/0!</v>
      </c>
    </row>
    <row r="134" spans="1:41">
      <c r="A134" s="4">
        <v>128</v>
      </c>
      <c r="B134" s="138">
        <f t="shared" si="39"/>
        <v>40.496424879999928</v>
      </c>
      <c r="C134" s="3">
        <f>'degressie en km-tarief'!C134</f>
        <v>23.821426399999957</v>
      </c>
      <c r="F134" s="139">
        <f t="shared" si="40"/>
        <v>24.3</v>
      </c>
      <c r="G134" s="139">
        <f t="shared" si="41"/>
        <v>14.292</v>
      </c>
      <c r="H134" s="139">
        <f t="shared" si="42"/>
        <v>32.4</v>
      </c>
      <c r="I134" s="139">
        <f t="shared" si="43"/>
        <v>19.056000000000001</v>
      </c>
      <c r="J134" s="40">
        <f t="shared" si="57"/>
        <v>81</v>
      </c>
      <c r="K134" s="40">
        <f t="shared" si="58"/>
        <v>47.64</v>
      </c>
      <c r="L134" s="40"/>
      <c r="M134" s="40"/>
      <c r="N134" s="40">
        <f t="shared" si="44"/>
        <v>48.6</v>
      </c>
      <c r="O134" s="40">
        <f t="shared" si="44"/>
        <v>28.58</v>
      </c>
      <c r="P134" s="40">
        <f t="shared" si="55"/>
        <v>64.8</v>
      </c>
      <c r="Q134" s="40">
        <f t="shared" si="56"/>
        <v>38.119999999999997</v>
      </c>
      <c r="R134" s="244"/>
      <c r="S134" s="244"/>
      <c r="T134" s="244"/>
      <c r="U134" s="244"/>
      <c r="V134" s="244"/>
      <c r="W134" s="244"/>
      <c r="X134" s="244"/>
      <c r="Y134" s="244"/>
      <c r="Z134" s="244"/>
      <c r="AA134" s="244"/>
      <c r="AC134" s="243"/>
      <c r="AD134" s="243"/>
      <c r="AE134" s="243"/>
      <c r="AF134" s="243"/>
      <c r="AG134" s="243"/>
      <c r="AH134" s="243"/>
      <c r="AJ134" s="246" t="e">
        <f t="shared" ref="AJ134:AJ197" si="59">R134/AC134</f>
        <v>#DIV/0!</v>
      </c>
      <c r="AK134" s="246" t="e">
        <f t="shared" ref="AK134:AK197" si="60">S134/AD134</f>
        <v>#DIV/0!</v>
      </c>
      <c r="AL134" s="246" t="e">
        <f t="shared" ref="AL134:AL197" si="61">T134/AE134</f>
        <v>#DIV/0!</v>
      </c>
      <c r="AM134" s="246" t="e">
        <f t="shared" ref="AM134:AM197" si="62">U134/AF134</f>
        <v>#DIV/0!</v>
      </c>
      <c r="AN134" s="246" t="e">
        <f t="shared" ref="AN134:AN197" si="63">V134/AG134</f>
        <v>#DIV/0!</v>
      </c>
      <c r="AO134" s="246" t="e">
        <f t="shared" ref="AO134:AO197" si="64">W134/AH134</f>
        <v>#DIV/0!</v>
      </c>
    </row>
    <row r="135" spans="1:41">
      <c r="A135" s="4">
        <v>129</v>
      </c>
      <c r="B135" s="138">
        <f t="shared" ref="B135:B198" si="65">C135*1.7</f>
        <v>40.656850479999925</v>
      </c>
      <c r="C135" s="3">
        <f>'degressie en km-tarief'!C135</f>
        <v>23.915794399999957</v>
      </c>
      <c r="F135" s="139">
        <f t="shared" ref="F135:F198" si="66">ROUND(B135,2)*0.6</f>
        <v>24.395999999999997</v>
      </c>
      <c r="G135" s="139">
        <f t="shared" ref="G135:G198" si="67">ROUND(C135,2)*0.6</f>
        <v>14.352</v>
      </c>
      <c r="H135" s="139">
        <f t="shared" ref="H135:H198" si="68">ROUND(B135,2)*0.8</f>
        <v>32.527999999999999</v>
      </c>
      <c r="I135" s="139">
        <f t="shared" ref="I135:I198" si="69">ROUND(C135,2)*0.8</f>
        <v>19.136000000000003</v>
      </c>
      <c r="J135" s="40">
        <f t="shared" si="57"/>
        <v>81.319999999999993</v>
      </c>
      <c r="K135" s="40">
        <f t="shared" si="58"/>
        <v>47.84</v>
      </c>
      <c r="L135" s="40"/>
      <c r="M135" s="40"/>
      <c r="N135" s="40">
        <f t="shared" ref="N135:O198" si="70">2*ROUND(F135,2)</f>
        <v>48.8</v>
      </c>
      <c r="O135" s="40">
        <f t="shared" si="70"/>
        <v>28.7</v>
      </c>
      <c r="P135" s="40">
        <f t="shared" si="55"/>
        <v>65.06</v>
      </c>
      <c r="Q135" s="40">
        <f t="shared" si="56"/>
        <v>38.28</v>
      </c>
      <c r="R135" s="244"/>
      <c r="S135" s="244"/>
      <c r="T135" s="244"/>
      <c r="U135" s="244"/>
      <c r="V135" s="244"/>
      <c r="W135" s="244"/>
      <c r="X135" s="244"/>
      <c r="Y135" s="244"/>
      <c r="Z135" s="244"/>
      <c r="AA135" s="244"/>
      <c r="AC135" s="243"/>
      <c r="AD135" s="243"/>
      <c r="AE135" s="243"/>
      <c r="AF135" s="243"/>
      <c r="AG135" s="243"/>
      <c r="AH135" s="243"/>
      <c r="AJ135" s="246" t="e">
        <f t="shared" si="59"/>
        <v>#DIV/0!</v>
      </c>
      <c r="AK135" s="246" t="e">
        <f t="shared" si="60"/>
        <v>#DIV/0!</v>
      </c>
      <c r="AL135" s="246" t="e">
        <f t="shared" si="61"/>
        <v>#DIV/0!</v>
      </c>
      <c r="AM135" s="246" t="e">
        <f t="shared" si="62"/>
        <v>#DIV/0!</v>
      </c>
      <c r="AN135" s="246" t="e">
        <f t="shared" si="63"/>
        <v>#DIV/0!</v>
      </c>
      <c r="AO135" s="246" t="e">
        <f t="shared" si="64"/>
        <v>#DIV/0!</v>
      </c>
    </row>
    <row r="136" spans="1:41">
      <c r="A136" s="4">
        <v>130</v>
      </c>
      <c r="B136" s="138">
        <f t="shared" si="65"/>
        <v>40.817276079999921</v>
      </c>
      <c r="C136" s="3">
        <f>'degressie en km-tarief'!C136</f>
        <v>24.010162399999956</v>
      </c>
      <c r="F136" s="139">
        <f t="shared" si="66"/>
        <v>24.492000000000001</v>
      </c>
      <c r="G136" s="139">
        <f t="shared" si="67"/>
        <v>14.406000000000001</v>
      </c>
      <c r="H136" s="139">
        <f t="shared" si="68"/>
        <v>32.655999999999999</v>
      </c>
      <c r="I136" s="139">
        <f t="shared" si="69"/>
        <v>19.208000000000002</v>
      </c>
      <c r="J136" s="40">
        <f t="shared" si="57"/>
        <v>81.64</v>
      </c>
      <c r="K136" s="40">
        <f t="shared" si="58"/>
        <v>48.02</v>
      </c>
      <c r="L136" s="40"/>
      <c r="M136" s="40"/>
      <c r="N136" s="40">
        <f t="shared" si="70"/>
        <v>48.98</v>
      </c>
      <c r="O136" s="40">
        <f t="shared" si="70"/>
        <v>28.82</v>
      </c>
      <c r="P136" s="40">
        <f t="shared" ref="P136:P199" si="71">2*ROUND(H136,2)</f>
        <v>65.319999999999993</v>
      </c>
      <c r="Q136" s="40">
        <f t="shared" ref="Q136:Q199" si="72">2*ROUND(I136,2)</f>
        <v>38.42</v>
      </c>
      <c r="R136" s="244"/>
      <c r="S136" s="244"/>
      <c r="T136" s="244"/>
      <c r="U136" s="244"/>
      <c r="V136" s="244"/>
      <c r="W136" s="244"/>
      <c r="X136" s="244"/>
      <c r="Y136" s="244"/>
      <c r="Z136" s="244"/>
      <c r="AA136" s="244"/>
      <c r="AC136" s="243"/>
      <c r="AD136" s="243"/>
      <c r="AE136" s="243"/>
      <c r="AF136" s="243"/>
      <c r="AG136" s="243"/>
      <c r="AH136" s="243"/>
      <c r="AJ136" s="246" t="e">
        <f t="shared" si="59"/>
        <v>#DIV/0!</v>
      </c>
      <c r="AK136" s="246" t="e">
        <f t="shared" si="60"/>
        <v>#DIV/0!</v>
      </c>
      <c r="AL136" s="246" t="e">
        <f t="shared" si="61"/>
        <v>#DIV/0!</v>
      </c>
      <c r="AM136" s="246" t="e">
        <f t="shared" si="62"/>
        <v>#DIV/0!</v>
      </c>
      <c r="AN136" s="246" t="e">
        <f t="shared" si="63"/>
        <v>#DIV/0!</v>
      </c>
      <c r="AO136" s="246" t="e">
        <f t="shared" si="64"/>
        <v>#DIV/0!</v>
      </c>
    </row>
    <row r="137" spans="1:41">
      <c r="A137" s="4">
        <v>131</v>
      </c>
      <c r="B137" s="138">
        <f t="shared" si="65"/>
        <v>40.977701679999925</v>
      </c>
      <c r="C137" s="3">
        <f>'degressie en km-tarief'!C137</f>
        <v>24.104530399999955</v>
      </c>
      <c r="F137" s="139">
        <f t="shared" si="66"/>
        <v>24.587999999999997</v>
      </c>
      <c r="G137" s="139">
        <f t="shared" si="67"/>
        <v>14.46</v>
      </c>
      <c r="H137" s="139">
        <f t="shared" si="68"/>
        <v>32.783999999999999</v>
      </c>
      <c r="I137" s="139">
        <f t="shared" si="69"/>
        <v>19.28</v>
      </c>
      <c r="J137" s="40">
        <f t="shared" si="57"/>
        <v>81.96</v>
      </c>
      <c r="K137" s="40">
        <f t="shared" si="58"/>
        <v>48.2</v>
      </c>
      <c r="L137" s="40"/>
      <c r="M137" s="40"/>
      <c r="N137" s="40">
        <f t="shared" si="70"/>
        <v>49.18</v>
      </c>
      <c r="O137" s="40">
        <f t="shared" si="70"/>
        <v>28.92</v>
      </c>
      <c r="P137" s="40">
        <f t="shared" si="71"/>
        <v>65.56</v>
      </c>
      <c r="Q137" s="40">
        <f t="shared" si="72"/>
        <v>38.56</v>
      </c>
      <c r="R137" s="244"/>
      <c r="S137" s="244"/>
      <c r="T137" s="244"/>
      <c r="U137" s="244"/>
      <c r="V137" s="244"/>
      <c r="W137" s="244"/>
      <c r="X137" s="244"/>
      <c r="Y137" s="244"/>
      <c r="Z137" s="244"/>
      <c r="AA137" s="244"/>
      <c r="AC137" s="243"/>
      <c r="AD137" s="243"/>
      <c r="AE137" s="243"/>
      <c r="AF137" s="243"/>
      <c r="AG137" s="243"/>
      <c r="AH137" s="243"/>
      <c r="AJ137" s="246" t="e">
        <f t="shared" si="59"/>
        <v>#DIV/0!</v>
      </c>
      <c r="AK137" s="246" t="e">
        <f t="shared" si="60"/>
        <v>#DIV/0!</v>
      </c>
      <c r="AL137" s="246" t="e">
        <f t="shared" si="61"/>
        <v>#DIV/0!</v>
      </c>
      <c r="AM137" s="246" t="e">
        <f t="shared" si="62"/>
        <v>#DIV/0!</v>
      </c>
      <c r="AN137" s="246" t="e">
        <f t="shared" si="63"/>
        <v>#DIV/0!</v>
      </c>
      <c r="AO137" s="246" t="e">
        <f t="shared" si="64"/>
        <v>#DIV/0!</v>
      </c>
    </row>
    <row r="138" spans="1:41">
      <c r="A138" s="4">
        <v>132</v>
      </c>
      <c r="B138" s="138">
        <f t="shared" si="65"/>
        <v>41.138127279999921</v>
      </c>
      <c r="C138" s="3">
        <f>'degressie en km-tarief'!C138</f>
        <v>24.198898399999955</v>
      </c>
      <c r="F138" s="139">
        <f t="shared" si="66"/>
        <v>24.684000000000001</v>
      </c>
      <c r="G138" s="139">
        <f t="shared" si="67"/>
        <v>14.52</v>
      </c>
      <c r="H138" s="139">
        <f t="shared" si="68"/>
        <v>32.911999999999999</v>
      </c>
      <c r="I138" s="139">
        <f t="shared" si="69"/>
        <v>19.36</v>
      </c>
      <c r="J138" s="40">
        <f t="shared" si="57"/>
        <v>82.28</v>
      </c>
      <c r="K138" s="40">
        <f t="shared" si="58"/>
        <v>48.4</v>
      </c>
      <c r="L138" s="40"/>
      <c r="M138" s="40"/>
      <c r="N138" s="40">
        <f t="shared" si="70"/>
        <v>49.36</v>
      </c>
      <c r="O138" s="40">
        <f t="shared" si="70"/>
        <v>29.04</v>
      </c>
      <c r="P138" s="40">
        <f t="shared" si="71"/>
        <v>65.819999999999993</v>
      </c>
      <c r="Q138" s="40">
        <f t="shared" si="72"/>
        <v>38.72</v>
      </c>
      <c r="R138" s="244"/>
      <c r="S138" s="244"/>
      <c r="T138" s="244"/>
      <c r="U138" s="244"/>
      <c r="V138" s="244"/>
      <c r="W138" s="244"/>
      <c r="X138" s="244"/>
      <c r="Y138" s="244"/>
      <c r="Z138" s="244"/>
      <c r="AA138" s="244"/>
      <c r="AC138" s="243"/>
      <c r="AD138" s="243"/>
      <c r="AE138" s="243"/>
      <c r="AF138" s="243"/>
      <c r="AG138" s="243"/>
      <c r="AH138" s="243"/>
      <c r="AJ138" s="246" t="e">
        <f t="shared" si="59"/>
        <v>#DIV/0!</v>
      </c>
      <c r="AK138" s="246" t="e">
        <f t="shared" si="60"/>
        <v>#DIV/0!</v>
      </c>
      <c r="AL138" s="246" t="e">
        <f t="shared" si="61"/>
        <v>#DIV/0!</v>
      </c>
      <c r="AM138" s="246" t="e">
        <f t="shared" si="62"/>
        <v>#DIV/0!</v>
      </c>
      <c r="AN138" s="246" t="e">
        <f t="shared" si="63"/>
        <v>#DIV/0!</v>
      </c>
      <c r="AO138" s="246" t="e">
        <f t="shared" si="64"/>
        <v>#DIV/0!</v>
      </c>
    </row>
    <row r="139" spans="1:41">
      <c r="A139" s="4">
        <v>133</v>
      </c>
      <c r="B139" s="138">
        <f t="shared" si="65"/>
        <v>41.298552879999917</v>
      </c>
      <c r="C139" s="3">
        <f>'degressie en km-tarief'!C139</f>
        <v>24.293266399999954</v>
      </c>
      <c r="F139" s="139">
        <f t="shared" si="66"/>
        <v>24.779999999999998</v>
      </c>
      <c r="G139" s="139">
        <f t="shared" si="67"/>
        <v>14.573999999999998</v>
      </c>
      <c r="H139" s="139">
        <f t="shared" si="68"/>
        <v>33.04</v>
      </c>
      <c r="I139" s="139">
        <f t="shared" si="69"/>
        <v>19.432000000000002</v>
      </c>
      <c r="J139" s="40">
        <f t="shared" ref="J139:J202" si="73">2*ROUND(B139,2)</f>
        <v>82.6</v>
      </c>
      <c r="K139" s="40">
        <f t="shared" ref="K139:K202" si="74">2*ROUND(C139,2)</f>
        <v>48.58</v>
      </c>
      <c r="L139" s="40"/>
      <c r="M139" s="40"/>
      <c r="N139" s="40">
        <f t="shared" si="70"/>
        <v>49.56</v>
      </c>
      <c r="O139" s="40">
        <f t="shared" si="70"/>
        <v>29.14</v>
      </c>
      <c r="P139" s="40">
        <f t="shared" si="71"/>
        <v>66.08</v>
      </c>
      <c r="Q139" s="40">
        <f t="shared" si="72"/>
        <v>38.86</v>
      </c>
      <c r="R139" s="244"/>
      <c r="S139" s="244"/>
      <c r="T139" s="244"/>
      <c r="U139" s="244"/>
      <c r="V139" s="244"/>
      <c r="W139" s="244"/>
      <c r="X139" s="244"/>
      <c r="Y139" s="244"/>
      <c r="Z139" s="244"/>
      <c r="AA139" s="244"/>
      <c r="AC139" s="243"/>
      <c r="AD139" s="243"/>
      <c r="AE139" s="243"/>
      <c r="AF139" s="243"/>
      <c r="AG139" s="243"/>
      <c r="AH139" s="243"/>
      <c r="AJ139" s="246" t="e">
        <f t="shared" si="59"/>
        <v>#DIV/0!</v>
      </c>
      <c r="AK139" s="246" t="e">
        <f t="shared" si="60"/>
        <v>#DIV/0!</v>
      </c>
      <c r="AL139" s="246" t="e">
        <f t="shared" si="61"/>
        <v>#DIV/0!</v>
      </c>
      <c r="AM139" s="246" t="e">
        <f t="shared" si="62"/>
        <v>#DIV/0!</v>
      </c>
      <c r="AN139" s="246" t="e">
        <f t="shared" si="63"/>
        <v>#DIV/0!</v>
      </c>
      <c r="AO139" s="246" t="e">
        <f t="shared" si="64"/>
        <v>#DIV/0!</v>
      </c>
    </row>
    <row r="140" spans="1:41">
      <c r="A140" s="4">
        <v>134</v>
      </c>
      <c r="B140" s="138">
        <f t="shared" si="65"/>
        <v>41.458978479999921</v>
      </c>
      <c r="C140" s="3">
        <f>'degressie en km-tarief'!C140</f>
        <v>24.387634399999953</v>
      </c>
      <c r="F140" s="139">
        <f t="shared" si="66"/>
        <v>24.876000000000001</v>
      </c>
      <c r="G140" s="139">
        <f t="shared" si="67"/>
        <v>14.634</v>
      </c>
      <c r="H140" s="139">
        <f t="shared" si="68"/>
        <v>33.167999999999999</v>
      </c>
      <c r="I140" s="139">
        <f t="shared" si="69"/>
        <v>19.512</v>
      </c>
      <c r="J140" s="40">
        <f t="shared" si="73"/>
        <v>82.92</v>
      </c>
      <c r="K140" s="40">
        <f t="shared" si="74"/>
        <v>48.78</v>
      </c>
      <c r="L140" s="40"/>
      <c r="M140" s="40"/>
      <c r="N140" s="40">
        <f t="shared" si="70"/>
        <v>49.76</v>
      </c>
      <c r="O140" s="40">
        <f t="shared" si="70"/>
        <v>29.26</v>
      </c>
      <c r="P140" s="40">
        <f t="shared" si="71"/>
        <v>66.34</v>
      </c>
      <c r="Q140" s="40">
        <f t="shared" si="72"/>
        <v>39.020000000000003</v>
      </c>
      <c r="R140" s="244"/>
      <c r="S140" s="244"/>
      <c r="T140" s="244"/>
      <c r="U140" s="244"/>
      <c r="V140" s="244"/>
      <c r="W140" s="244"/>
      <c r="X140" s="244"/>
      <c r="Y140" s="244"/>
      <c r="Z140" s="244"/>
      <c r="AA140" s="244"/>
      <c r="AC140" s="243"/>
      <c r="AD140" s="243"/>
      <c r="AE140" s="243"/>
      <c r="AF140" s="243"/>
      <c r="AG140" s="243"/>
      <c r="AH140" s="243"/>
      <c r="AJ140" s="246" t="e">
        <f t="shared" si="59"/>
        <v>#DIV/0!</v>
      </c>
      <c r="AK140" s="246" t="e">
        <f t="shared" si="60"/>
        <v>#DIV/0!</v>
      </c>
      <c r="AL140" s="246" t="e">
        <f t="shared" si="61"/>
        <v>#DIV/0!</v>
      </c>
      <c r="AM140" s="246" t="e">
        <f t="shared" si="62"/>
        <v>#DIV/0!</v>
      </c>
      <c r="AN140" s="246" t="e">
        <f t="shared" si="63"/>
        <v>#DIV/0!</v>
      </c>
      <c r="AO140" s="246" t="e">
        <f t="shared" si="64"/>
        <v>#DIV/0!</v>
      </c>
    </row>
    <row r="141" spans="1:41">
      <c r="A141" s="4">
        <v>135</v>
      </c>
      <c r="B141" s="138">
        <f t="shared" si="65"/>
        <v>41.619404079999917</v>
      </c>
      <c r="C141" s="3">
        <f>'degressie en km-tarief'!C141</f>
        <v>24.482002399999953</v>
      </c>
      <c r="F141" s="139">
        <f t="shared" si="66"/>
        <v>24.971999999999998</v>
      </c>
      <c r="G141" s="139">
        <f t="shared" si="67"/>
        <v>14.687999999999999</v>
      </c>
      <c r="H141" s="139">
        <f t="shared" si="68"/>
        <v>33.295999999999999</v>
      </c>
      <c r="I141" s="139">
        <f t="shared" si="69"/>
        <v>19.584000000000003</v>
      </c>
      <c r="J141" s="40">
        <f t="shared" si="73"/>
        <v>83.24</v>
      </c>
      <c r="K141" s="40">
        <f t="shared" si="74"/>
        <v>48.96</v>
      </c>
      <c r="L141" s="40"/>
      <c r="M141" s="40"/>
      <c r="N141" s="40">
        <f t="shared" si="70"/>
        <v>49.94</v>
      </c>
      <c r="O141" s="40">
        <f t="shared" si="70"/>
        <v>29.38</v>
      </c>
      <c r="P141" s="40">
        <f t="shared" si="71"/>
        <v>66.599999999999994</v>
      </c>
      <c r="Q141" s="40">
        <f t="shared" si="72"/>
        <v>39.159999999999997</v>
      </c>
      <c r="R141" s="244"/>
      <c r="S141" s="244"/>
      <c r="T141" s="244"/>
      <c r="U141" s="244"/>
      <c r="V141" s="244"/>
      <c r="W141" s="244"/>
      <c r="X141" s="244"/>
      <c r="Y141" s="244"/>
      <c r="Z141" s="244"/>
      <c r="AA141" s="244"/>
      <c r="AC141" s="243"/>
      <c r="AD141" s="243"/>
      <c r="AE141" s="243"/>
      <c r="AF141" s="243"/>
      <c r="AG141" s="243"/>
      <c r="AH141" s="243"/>
      <c r="AJ141" s="246" t="e">
        <f t="shared" si="59"/>
        <v>#DIV/0!</v>
      </c>
      <c r="AK141" s="246" t="e">
        <f t="shared" si="60"/>
        <v>#DIV/0!</v>
      </c>
      <c r="AL141" s="246" t="e">
        <f t="shared" si="61"/>
        <v>#DIV/0!</v>
      </c>
      <c r="AM141" s="246" t="e">
        <f t="shared" si="62"/>
        <v>#DIV/0!</v>
      </c>
      <c r="AN141" s="246" t="e">
        <f t="shared" si="63"/>
        <v>#DIV/0!</v>
      </c>
      <c r="AO141" s="246" t="e">
        <f t="shared" si="64"/>
        <v>#DIV/0!</v>
      </c>
    </row>
    <row r="142" spans="1:41">
      <c r="A142" s="4">
        <v>136</v>
      </c>
      <c r="B142" s="138">
        <f t="shared" si="65"/>
        <v>41.779829679999921</v>
      </c>
      <c r="C142" s="3">
        <f>'degressie en km-tarief'!C142</f>
        <v>24.576370399999952</v>
      </c>
      <c r="F142" s="139">
        <f t="shared" si="66"/>
        <v>25.068000000000001</v>
      </c>
      <c r="G142" s="139">
        <f t="shared" si="67"/>
        <v>14.747999999999998</v>
      </c>
      <c r="H142" s="139">
        <f t="shared" si="68"/>
        <v>33.423999999999999</v>
      </c>
      <c r="I142" s="139">
        <f t="shared" si="69"/>
        <v>19.664000000000001</v>
      </c>
      <c r="J142" s="40">
        <f t="shared" si="73"/>
        <v>83.56</v>
      </c>
      <c r="K142" s="40">
        <f t="shared" si="74"/>
        <v>49.16</v>
      </c>
      <c r="L142" s="40"/>
      <c r="M142" s="40"/>
      <c r="N142" s="40">
        <f t="shared" si="70"/>
        <v>50.14</v>
      </c>
      <c r="O142" s="40">
        <f t="shared" si="70"/>
        <v>29.5</v>
      </c>
      <c r="P142" s="40">
        <f t="shared" si="71"/>
        <v>66.84</v>
      </c>
      <c r="Q142" s="40">
        <f t="shared" si="72"/>
        <v>39.32</v>
      </c>
      <c r="R142" s="244"/>
      <c r="S142" s="244"/>
      <c r="T142" s="244"/>
      <c r="U142" s="244"/>
      <c r="V142" s="244"/>
      <c r="W142" s="244"/>
      <c r="X142" s="244"/>
      <c r="Y142" s="244"/>
      <c r="Z142" s="244"/>
      <c r="AA142" s="244"/>
      <c r="AC142" s="243"/>
      <c r="AD142" s="243"/>
      <c r="AE142" s="243"/>
      <c r="AF142" s="243"/>
      <c r="AG142" s="243"/>
      <c r="AH142" s="243"/>
      <c r="AJ142" s="246" t="e">
        <f t="shared" si="59"/>
        <v>#DIV/0!</v>
      </c>
      <c r="AK142" s="246" t="e">
        <f t="shared" si="60"/>
        <v>#DIV/0!</v>
      </c>
      <c r="AL142" s="246" t="e">
        <f t="shared" si="61"/>
        <v>#DIV/0!</v>
      </c>
      <c r="AM142" s="246" t="e">
        <f t="shared" si="62"/>
        <v>#DIV/0!</v>
      </c>
      <c r="AN142" s="246" t="e">
        <f t="shared" si="63"/>
        <v>#DIV/0!</v>
      </c>
      <c r="AO142" s="246" t="e">
        <f t="shared" si="64"/>
        <v>#DIV/0!</v>
      </c>
    </row>
    <row r="143" spans="1:41">
      <c r="A143" s="4">
        <v>137</v>
      </c>
      <c r="B143" s="138">
        <f t="shared" si="65"/>
        <v>41.940255279999917</v>
      </c>
      <c r="C143" s="3">
        <f>'degressie en km-tarief'!C143</f>
        <v>24.670738399999951</v>
      </c>
      <c r="F143" s="139">
        <f t="shared" si="66"/>
        <v>25.163999999999998</v>
      </c>
      <c r="G143" s="139">
        <f t="shared" si="67"/>
        <v>14.802</v>
      </c>
      <c r="H143" s="139">
        <f t="shared" si="68"/>
        <v>33.552</v>
      </c>
      <c r="I143" s="139">
        <f t="shared" si="69"/>
        <v>19.736000000000004</v>
      </c>
      <c r="J143" s="40">
        <f t="shared" si="73"/>
        <v>83.88</v>
      </c>
      <c r="K143" s="40">
        <f t="shared" si="74"/>
        <v>49.34</v>
      </c>
      <c r="L143" s="40"/>
      <c r="M143" s="40"/>
      <c r="N143" s="40">
        <f t="shared" si="70"/>
        <v>50.32</v>
      </c>
      <c r="O143" s="40">
        <f t="shared" si="70"/>
        <v>29.6</v>
      </c>
      <c r="P143" s="40">
        <f t="shared" si="71"/>
        <v>67.099999999999994</v>
      </c>
      <c r="Q143" s="40">
        <f t="shared" si="72"/>
        <v>39.479999999999997</v>
      </c>
      <c r="R143" s="244"/>
      <c r="S143" s="244"/>
      <c r="T143" s="244"/>
      <c r="U143" s="244"/>
      <c r="V143" s="244"/>
      <c r="W143" s="244"/>
      <c r="X143" s="244"/>
      <c r="Y143" s="244"/>
      <c r="Z143" s="244"/>
      <c r="AA143" s="244"/>
      <c r="AC143" s="243"/>
      <c r="AD143" s="243"/>
      <c r="AE143" s="243"/>
      <c r="AF143" s="243"/>
      <c r="AG143" s="243"/>
      <c r="AH143" s="243"/>
      <c r="AJ143" s="246" t="e">
        <f t="shared" si="59"/>
        <v>#DIV/0!</v>
      </c>
      <c r="AK143" s="246" t="e">
        <f t="shared" si="60"/>
        <v>#DIV/0!</v>
      </c>
      <c r="AL143" s="246" t="e">
        <f t="shared" si="61"/>
        <v>#DIV/0!</v>
      </c>
      <c r="AM143" s="246" t="e">
        <f t="shared" si="62"/>
        <v>#DIV/0!</v>
      </c>
      <c r="AN143" s="246" t="e">
        <f t="shared" si="63"/>
        <v>#DIV/0!</v>
      </c>
      <c r="AO143" s="246" t="e">
        <f t="shared" si="64"/>
        <v>#DIV/0!</v>
      </c>
    </row>
    <row r="144" spans="1:41">
      <c r="A144" s="4">
        <v>138</v>
      </c>
      <c r="B144" s="138">
        <f t="shared" si="65"/>
        <v>42.100680879999913</v>
      </c>
      <c r="C144" s="3">
        <f>'degressie en km-tarief'!C144</f>
        <v>24.765106399999951</v>
      </c>
      <c r="F144" s="139">
        <f t="shared" si="66"/>
        <v>25.26</v>
      </c>
      <c r="G144" s="139">
        <f t="shared" si="67"/>
        <v>14.861999999999998</v>
      </c>
      <c r="H144" s="139">
        <f t="shared" si="68"/>
        <v>33.68</v>
      </c>
      <c r="I144" s="139">
        <f t="shared" si="69"/>
        <v>19.816000000000003</v>
      </c>
      <c r="J144" s="40">
        <f t="shared" si="73"/>
        <v>84.2</v>
      </c>
      <c r="K144" s="40">
        <f t="shared" si="74"/>
        <v>49.54</v>
      </c>
      <c r="L144" s="40"/>
      <c r="M144" s="40"/>
      <c r="N144" s="40">
        <f t="shared" si="70"/>
        <v>50.52</v>
      </c>
      <c r="O144" s="40">
        <f t="shared" si="70"/>
        <v>29.72</v>
      </c>
      <c r="P144" s="40">
        <f t="shared" si="71"/>
        <v>67.36</v>
      </c>
      <c r="Q144" s="40">
        <f t="shared" si="72"/>
        <v>39.64</v>
      </c>
      <c r="R144" s="244"/>
      <c r="S144" s="244"/>
      <c r="T144" s="244"/>
      <c r="U144" s="244"/>
      <c r="V144" s="244"/>
      <c r="W144" s="244"/>
      <c r="X144" s="244"/>
      <c r="Y144" s="244"/>
      <c r="Z144" s="244"/>
      <c r="AA144" s="244"/>
      <c r="AC144" s="243"/>
      <c r="AD144" s="243"/>
      <c r="AE144" s="243"/>
      <c r="AF144" s="243"/>
      <c r="AG144" s="243"/>
      <c r="AH144" s="243"/>
      <c r="AJ144" s="246" t="e">
        <f t="shared" si="59"/>
        <v>#DIV/0!</v>
      </c>
      <c r="AK144" s="246" t="e">
        <f t="shared" si="60"/>
        <v>#DIV/0!</v>
      </c>
      <c r="AL144" s="246" t="e">
        <f t="shared" si="61"/>
        <v>#DIV/0!</v>
      </c>
      <c r="AM144" s="246" t="e">
        <f t="shared" si="62"/>
        <v>#DIV/0!</v>
      </c>
      <c r="AN144" s="246" t="e">
        <f t="shared" si="63"/>
        <v>#DIV/0!</v>
      </c>
      <c r="AO144" s="246" t="e">
        <f t="shared" si="64"/>
        <v>#DIV/0!</v>
      </c>
    </row>
    <row r="145" spans="1:41">
      <c r="A145" s="4">
        <v>139</v>
      </c>
      <c r="B145" s="138">
        <f t="shared" si="65"/>
        <v>42.261106479999917</v>
      </c>
      <c r="C145" s="3">
        <f>'degressie en km-tarief'!C145</f>
        <v>24.85947439999995</v>
      </c>
      <c r="F145" s="139">
        <f t="shared" si="66"/>
        <v>25.355999999999998</v>
      </c>
      <c r="G145" s="139">
        <f t="shared" si="67"/>
        <v>14.915999999999999</v>
      </c>
      <c r="H145" s="139">
        <f t="shared" si="68"/>
        <v>33.808</v>
      </c>
      <c r="I145" s="139">
        <f t="shared" si="69"/>
        <v>19.888000000000002</v>
      </c>
      <c r="J145" s="40">
        <f t="shared" si="73"/>
        <v>84.52</v>
      </c>
      <c r="K145" s="40">
        <f t="shared" si="74"/>
        <v>49.72</v>
      </c>
      <c r="L145" s="40"/>
      <c r="M145" s="40"/>
      <c r="N145" s="40">
        <f t="shared" si="70"/>
        <v>50.72</v>
      </c>
      <c r="O145" s="40">
        <f t="shared" si="70"/>
        <v>29.84</v>
      </c>
      <c r="P145" s="40">
        <f t="shared" si="71"/>
        <v>67.62</v>
      </c>
      <c r="Q145" s="40">
        <f t="shared" si="72"/>
        <v>39.78</v>
      </c>
      <c r="R145" s="244"/>
      <c r="S145" s="244"/>
      <c r="T145" s="244"/>
      <c r="U145" s="244"/>
      <c r="V145" s="244"/>
      <c r="W145" s="244"/>
      <c r="X145" s="244"/>
      <c r="Y145" s="244"/>
      <c r="Z145" s="244"/>
      <c r="AA145" s="244"/>
      <c r="AC145" s="243"/>
      <c r="AD145" s="243"/>
      <c r="AE145" s="243"/>
      <c r="AF145" s="243"/>
      <c r="AG145" s="243"/>
      <c r="AH145" s="243"/>
      <c r="AJ145" s="246" t="e">
        <f t="shared" si="59"/>
        <v>#DIV/0!</v>
      </c>
      <c r="AK145" s="246" t="e">
        <f t="shared" si="60"/>
        <v>#DIV/0!</v>
      </c>
      <c r="AL145" s="246" t="e">
        <f t="shared" si="61"/>
        <v>#DIV/0!</v>
      </c>
      <c r="AM145" s="246" t="e">
        <f t="shared" si="62"/>
        <v>#DIV/0!</v>
      </c>
      <c r="AN145" s="246" t="e">
        <f t="shared" si="63"/>
        <v>#DIV/0!</v>
      </c>
      <c r="AO145" s="246" t="e">
        <f t="shared" si="64"/>
        <v>#DIV/0!</v>
      </c>
    </row>
    <row r="146" spans="1:41">
      <c r="A146" s="4">
        <v>140</v>
      </c>
      <c r="B146" s="138">
        <f t="shared" si="65"/>
        <v>42.421532079999913</v>
      </c>
      <c r="C146" s="3">
        <f>'degressie en km-tarief'!C146</f>
        <v>24.953842399999949</v>
      </c>
      <c r="F146" s="139">
        <f t="shared" si="66"/>
        <v>25.452000000000002</v>
      </c>
      <c r="G146" s="139">
        <f t="shared" si="67"/>
        <v>14.969999999999999</v>
      </c>
      <c r="H146" s="139">
        <f t="shared" si="68"/>
        <v>33.936</v>
      </c>
      <c r="I146" s="139">
        <f t="shared" si="69"/>
        <v>19.96</v>
      </c>
      <c r="J146" s="40">
        <f t="shared" si="73"/>
        <v>84.84</v>
      </c>
      <c r="K146" s="40">
        <f t="shared" si="74"/>
        <v>49.9</v>
      </c>
      <c r="L146" s="40"/>
      <c r="M146" s="40"/>
      <c r="N146" s="40">
        <f t="shared" si="70"/>
        <v>50.9</v>
      </c>
      <c r="O146" s="40">
        <f t="shared" si="70"/>
        <v>29.94</v>
      </c>
      <c r="P146" s="40">
        <f t="shared" si="71"/>
        <v>67.88</v>
      </c>
      <c r="Q146" s="40">
        <f t="shared" si="72"/>
        <v>39.92</v>
      </c>
      <c r="R146" s="244"/>
      <c r="S146" s="244"/>
      <c r="T146" s="244"/>
      <c r="U146" s="244"/>
      <c r="V146" s="244"/>
      <c r="W146" s="244"/>
      <c r="X146" s="244"/>
      <c r="Y146" s="244"/>
      <c r="Z146" s="244"/>
      <c r="AA146" s="244"/>
      <c r="AC146" s="243"/>
      <c r="AD146" s="243"/>
      <c r="AE146" s="243"/>
      <c r="AF146" s="243"/>
      <c r="AG146" s="243"/>
      <c r="AH146" s="243"/>
      <c r="AJ146" s="246" t="e">
        <f t="shared" si="59"/>
        <v>#DIV/0!</v>
      </c>
      <c r="AK146" s="246" t="e">
        <f t="shared" si="60"/>
        <v>#DIV/0!</v>
      </c>
      <c r="AL146" s="246" t="e">
        <f t="shared" si="61"/>
        <v>#DIV/0!</v>
      </c>
      <c r="AM146" s="246" t="e">
        <f t="shared" si="62"/>
        <v>#DIV/0!</v>
      </c>
      <c r="AN146" s="246" t="e">
        <f t="shared" si="63"/>
        <v>#DIV/0!</v>
      </c>
      <c r="AO146" s="246" t="e">
        <f t="shared" si="64"/>
        <v>#DIV/0!</v>
      </c>
    </row>
    <row r="147" spans="1:41">
      <c r="A147" s="4">
        <v>141</v>
      </c>
      <c r="B147" s="138">
        <f t="shared" si="65"/>
        <v>42.58195767999991</v>
      </c>
      <c r="C147" s="3">
        <f>'degressie en km-tarief'!C147</f>
        <v>25.048210399999949</v>
      </c>
      <c r="F147" s="139">
        <f t="shared" si="66"/>
        <v>25.547999999999998</v>
      </c>
      <c r="G147" s="139">
        <f t="shared" si="67"/>
        <v>15.03</v>
      </c>
      <c r="H147" s="139">
        <f t="shared" si="68"/>
        <v>34.064</v>
      </c>
      <c r="I147" s="139">
        <f t="shared" si="69"/>
        <v>20.040000000000003</v>
      </c>
      <c r="J147" s="40">
        <f t="shared" si="73"/>
        <v>85.16</v>
      </c>
      <c r="K147" s="40">
        <f t="shared" si="74"/>
        <v>50.1</v>
      </c>
      <c r="L147" s="40"/>
      <c r="M147" s="40"/>
      <c r="N147" s="40">
        <f t="shared" si="70"/>
        <v>51.1</v>
      </c>
      <c r="O147" s="40">
        <f t="shared" si="70"/>
        <v>30.06</v>
      </c>
      <c r="P147" s="40">
        <f t="shared" si="71"/>
        <v>68.12</v>
      </c>
      <c r="Q147" s="40">
        <f t="shared" si="72"/>
        <v>40.08</v>
      </c>
      <c r="R147" s="244"/>
      <c r="S147" s="244"/>
      <c r="T147" s="244"/>
      <c r="U147" s="244"/>
      <c r="V147" s="244"/>
      <c r="W147" s="244"/>
      <c r="X147" s="244"/>
      <c r="Y147" s="244"/>
      <c r="Z147" s="244"/>
      <c r="AA147" s="244"/>
      <c r="AC147" s="243"/>
      <c r="AD147" s="243"/>
      <c r="AE147" s="243"/>
      <c r="AF147" s="243"/>
      <c r="AG147" s="243"/>
      <c r="AH147" s="243"/>
      <c r="AJ147" s="246" t="e">
        <f t="shared" si="59"/>
        <v>#DIV/0!</v>
      </c>
      <c r="AK147" s="246" t="e">
        <f t="shared" si="60"/>
        <v>#DIV/0!</v>
      </c>
      <c r="AL147" s="246" t="e">
        <f t="shared" si="61"/>
        <v>#DIV/0!</v>
      </c>
      <c r="AM147" s="246" t="e">
        <f t="shared" si="62"/>
        <v>#DIV/0!</v>
      </c>
      <c r="AN147" s="246" t="e">
        <f t="shared" si="63"/>
        <v>#DIV/0!</v>
      </c>
      <c r="AO147" s="246" t="e">
        <f t="shared" si="64"/>
        <v>#DIV/0!</v>
      </c>
    </row>
    <row r="148" spans="1:41">
      <c r="A148" s="4">
        <v>142</v>
      </c>
      <c r="B148" s="138">
        <f t="shared" si="65"/>
        <v>42.742383279999913</v>
      </c>
      <c r="C148" s="3">
        <f>'degressie en km-tarief'!C148</f>
        <v>25.142578399999948</v>
      </c>
      <c r="F148" s="139">
        <f t="shared" si="66"/>
        <v>25.644000000000002</v>
      </c>
      <c r="G148" s="139">
        <f t="shared" si="67"/>
        <v>15.084</v>
      </c>
      <c r="H148" s="139">
        <f t="shared" si="68"/>
        <v>34.192</v>
      </c>
      <c r="I148" s="139">
        <f t="shared" si="69"/>
        <v>20.112000000000002</v>
      </c>
      <c r="J148" s="40">
        <f t="shared" si="73"/>
        <v>85.48</v>
      </c>
      <c r="K148" s="40">
        <f t="shared" si="74"/>
        <v>50.28</v>
      </c>
      <c r="L148" s="40"/>
      <c r="M148" s="40"/>
      <c r="N148" s="40">
        <f t="shared" si="70"/>
        <v>51.28</v>
      </c>
      <c r="O148" s="40">
        <f t="shared" si="70"/>
        <v>30.16</v>
      </c>
      <c r="P148" s="40">
        <f t="shared" si="71"/>
        <v>68.38</v>
      </c>
      <c r="Q148" s="40">
        <f t="shared" si="72"/>
        <v>40.22</v>
      </c>
      <c r="R148" s="244"/>
      <c r="S148" s="244"/>
      <c r="T148" s="244"/>
      <c r="U148" s="244"/>
      <c r="V148" s="244"/>
      <c r="W148" s="244"/>
      <c r="X148" s="244"/>
      <c r="Y148" s="244"/>
      <c r="Z148" s="244"/>
      <c r="AA148" s="244"/>
      <c r="AC148" s="243"/>
      <c r="AD148" s="243"/>
      <c r="AE148" s="243"/>
      <c r="AF148" s="243"/>
      <c r="AG148" s="243"/>
      <c r="AH148" s="243"/>
      <c r="AJ148" s="246" t="e">
        <f t="shared" si="59"/>
        <v>#DIV/0!</v>
      </c>
      <c r="AK148" s="246" t="e">
        <f t="shared" si="60"/>
        <v>#DIV/0!</v>
      </c>
      <c r="AL148" s="246" t="e">
        <f t="shared" si="61"/>
        <v>#DIV/0!</v>
      </c>
      <c r="AM148" s="246" t="e">
        <f t="shared" si="62"/>
        <v>#DIV/0!</v>
      </c>
      <c r="AN148" s="246" t="e">
        <f t="shared" si="63"/>
        <v>#DIV/0!</v>
      </c>
      <c r="AO148" s="246" t="e">
        <f t="shared" si="64"/>
        <v>#DIV/0!</v>
      </c>
    </row>
    <row r="149" spans="1:41">
      <c r="A149" s="4">
        <v>143</v>
      </c>
      <c r="B149" s="138">
        <f t="shared" si="65"/>
        <v>42.90280887999991</v>
      </c>
      <c r="C149" s="3">
        <f>'degressie en km-tarief'!C149</f>
        <v>25.236946399999947</v>
      </c>
      <c r="F149" s="139">
        <f t="shared" si="66"/>
        <v>25.74</v>
      </c>
      <c r="G149" s="139">
        <f t="shared" si="67"/>
        <v>15.143999999999998</v>
      </c>
      <c r="H149" s="139">
        <f t="shared" si="68"/>
        <v>34.32</v>
      </c>
      <c r="I149" s="139">
        <f t="shared" si="69"/>
        <v>20.192</v>
      </c>
      <c r="J149" s="40">
        <f t="shared" si="73"/>
        <v>85.8</v>
      </c>
      <c r="K149" s="40">
        <f t="shared" si="74"/>
        <v>50.48</v>
      </c>
      <c r="L149" s="40"/>
      <c r="M149" s="40"/>
      <c r="N149" s="40">
        <f t="shared" si="70"/>
        <v>51.48</v>
      </c>
      <c r="O149" s="40">
        <f t="shared" si="70"/>
        <v>30.28</v>
      </c>
      <c r="P149" s="40">
        <f t="shared" si="71"/>
        <v>68.64</v>
      </c>
      <c r="Q149" s="40">
        <f t="shared" si="72"/>
        <v>40.380000000000003</v>
      </c>
      <c r="R149" s="244"/>
      <c r="S149" s="244"/>
      <c r="T149" s="244"/>
      <c r="U149" s="244"/>
      <c r="V149" s="244"/>
      <c r="W149" s="244"/>
      <c r="X149" s="244"/>
      <c r="Y149" s="244"/>
      <c r="Z149" s="244"/>
      <c r="AA149" s="244"/>
      <c r="AC149" s="243"/>
      <c r="AD149" s="243"/>
      <c r="AE149" s="243"/>
      <c r="AF149" s="243"/>
      <c r="AG149" s="243"/>
      <c r="AH149" s="243"/>
      <c r="AJ149" s="246" t="e">
        <f t="shared" si="59"/>
        <v>#DIV/0!</v>
      </c>
      <c r="AK149" s="246" t="e">
        <f t="shared" si="60"/>
        <v>#DIV/0!</v>
      </c>
      <c r="AL149" s="246" t="e">
        <f t="shared" si="61"/>
        <v>#DIV/0!</v>
      </c>
      <c r="AM149" s="246" t="e">
        <f t="shared" si="62"/>
        <v>#DIV/0!</v>
      </c>
      <c r="AN149" s="246" t="e">
        <f t="shared" si="63"/>
        <v>#DIV/0!</v>
      </c>
      <c r="AO149" s="246" t="e">
        <f t="shared" si="64"/>
        <v>#DIV/0!</v>
      </c>
    </row>
    <row r="150" spans="1:41">
      <c r="A150" s="4">
        <v>144</v>
      </c>
      <c r="B150" s="138">
        <f t="shared" si="65"/>
        <v>43.063234479999906</v>
      </c>
      <c r="C150" s="3">
        <f>'degressie en km-tarief'!C150</f>
        <v>25.331314399999947</v>
      </c>
      <c r="F150" s="139">
        <f t="shared" si="66"/>
        <v>25.836000000000002</v>
      </c>
      <c r="G150" s="139">
        <f t="shared" si="67"/>
        <v>15.197999999999999</v>
      </c>
      <c r="H150" s="139">
        <f t="shared" si="68"/>
        <v>34.448</v>
      </c>
      <c r="I150" s="139">
        <f t="shared" si="69"/>
        <v>20.263999999999999</v>
      </c>
      <c r="J150" s="40">
        <f t="shared" si="73"/>
        <v>86.12</v>
      </c>
      <c r="K150" s="40">
        <f t="shared" si="74"/>
        <v>50.66</v>
      </c>
      <c r="L150" s="40"/>
      <c r="M150" s="40"/>
      <c r="N150" s="40">
        <f t="shared" si="70"/>
        <v>51.68</v>
      </c>
      <c r="O150" s="40">
        <f t="shared" si="70"/>
        <v>30.4</v>
      </c>
      <c r="P150" s="40">
        <f t="shared" si="71"/>
        <v>68.900000000000006</v>
      </c>
      <c r="Q150" s="40">
        <f t="shared" si="72"/>
        <v>40.520000000000003</v>
      </c>
      <c r="R150" s="244"/>
      <c r="S150" s="244"/>
      <c r="T150" s="244"/>
      <c r="U150" s="244"/>
      <c r="V150" s="244"/>
      <c r="W150" s="244"/>
      <c r="X150" s="244"/>
      <c r="Y150" s="244"/>
      <c r="Z150" s="244"/>
      <c r="AA150" s="244"/>
      <c r="AC150" s="243"/>
      <c r="AD150" s="243"/>
      <c r="AE150" s="243"/>
      <c r="AF150" s="243"/>
      <c r="AG150" s="243"/>
      <c r="AH150" s="243"/>
      <c r="AJ150" s="246" t="e">
        <f t="shared" si="59"/>
        <v>#DIV/0!</v>
      </c>
      <c r="AK150" s="246" t="e">
        <f t="shared" si="60"/>
        <v>#DIV/0!</v>
      </c>
      <c r="AL150" s="246" t="e">
        <f t="shared" si="61"/>
        <v>#DIV/0!</v>
      </c>
      <c r="AM150" s="246" t="e">
        <f t="shared" si="62"/>
        <v>#DIV/0!</v>
      </c>
      <c r="AN150" s="246" t="e">
        <f t="shared" si="63"/>
        <v>#DIV/0!</v>
      </c>
      <c r="AO150" s="246" t="e">
        <f t="shared" si="64"/>
        <v>#DIV/0!</v>
      </c>
    </row>
    <row r="151" spans="1:41">
      <c r="A151" s="4">
        <v>145</v>
      </c>
      <c r="B151" s="138">
        <f t="shared" si="65"/>
        <v>43.22366007999991</v>
      </c>
      <c r="C151" s="3">
        <f>'degressie en km-tarief'!C151</f>
        <v>25.425682399999946</v>
      </c>
      <c r="F151" s="139">
        <f t="shared" si="66"/>
        <v>25.931999999999999</v>
      </c>
      <c r="G151" s="139">
        <f t="shared" si="67"/>
        <v>15.257999999999999</v>
      </c>
      <c r="H151" s="139">
        <f t="shared" si="68"/>
        <v>34.576000000000001</v>
      </c>
      <c r="I151" s="139">
        <f t="shared" si="69"/>
        <v>20.344000000000001</v>
      </c>
      <c r="J151" s="40">
        <f t="shared" si="73"/>
        <v>86.44</v>
      </c>
      <c r="K151" s="40">
        <f t="shared" si="74"/>
        <v>50.86</v>
      </c>
      <c r="L151" s="40"/>
      <c r="M151" s="40"/>
      <c r="N151" s="40">
        <f t="shared" si="70"/>
        <v>51.86</v>
      </c>
      <c r="O151" s="40">
        <f t="shared" si="70"/>
        <v>30.52</v>
      </c>
      <c r="P151" s="40">
        <f t="shared" si="71"/>
        <v>69.16</v>
      </c>
      <c r="Q151" s="40">
        <f t="shared" si="72"/>
        <v>40.68</v>
      </c>
      <c r="R151" s="244"/>
      <c r="S151" s="244"/>
      <c r="T151" s="244"/>
      <c r="U151" s="244"/>
      <c r="V151" s="244"/>
      <c r="W151" s="244"/>
      <c r="X151" s="244"/>
      <c r="Y151" s="244"/>
      <c r="Z151" s="244"/>
      <c r="AA151" s="244"/>
      <c r="AC151" s="243"/>
      <c r="AD151" s="243"/>
      <c r="AE151" s="243"/>
      <c r="AF151" s="243"/>
      <c r="AG151" s="243"/>
      <c r="AH151" s="243"/>
      <c r="AJ151" s="246" t="e">
        <f t="shared" si="59"/>
        <v>#DIV/0!</v>
      </c>
      <c r="AK151" s="246" t="e">
        <f t="shared" si="60"/>
        <v>#DIV/0!</v>
      </c>
      <c r="AL151" s="246" t="e">
        <f t="shared" si="61"/>
        <v>#DIV/0!</v>
      </c>
      <c r="AM151" s="246" t="e">
        <f t="shared" si="62"/>
        <v>#DIV/0!</v>
      </c>
      <c r="AN151" s="246" t="e">
        <f t="shared" si="63"/>
        <v>#DIV/0!</v>
      </c>
      <c r="AO151" s="246" t="e">
        <f t="shared" si="64"/>
        <v>#DIV/0!</v>
      </c>
    </row>
    <row r="152" spans="1:41">
      <c r="A152" s="4">
        <v>146</v>
      </c>
      <c r="B152" s="138">
        <f t="shared" si="65"/>
        <v>43.384085679999906</v>
      </c>
      <c r="C152" s="3">
        <f>'degressie en km-tarief'!C152</f>
        <v>25.520050399999946</v>
      </c>
      <c r="F152" s="139">
        <f t="shared" si="66"/>
        <v>26.028000000000002</v>
      </c>
      <c r="G152" s="139">
        <f t="shared" si="67"/>
        <v>15.311999999999999</v>
      </c>
      <c r="H152" s="139">
        <f t="shared" si="68"/>
        <v>34.704000000000001</v>
      </c>
      <c r="I152" s="139">
        <f t="shared" si="69"/>
        <v>20.416</v>
      </c>
      <c r="J152" s="40">
        <f t="shared" si="73"/>
        <v>86.76</v>
      </c>
      <c r="K152" s="40">
        <f t="shared" si="74"/>
        <v>51.04</v>
      </c>
      <c r="L152" s="40"/>
      <c r="M152" s="40"/>
      <c r="N152" s="40">
        <f t="shared" si="70"/>
        <v>52.06</v>
      </c>
      <c r="O152" s="40">
        <f t="shared" si="70"/>
        <v>30.62</v>
      </c>
      <c r="P152" s="40">
        <f t="shared" si="71"/>
        <v>69.400000000000006</v>
      </c>
      <c r="Q152" s="40">
        <f t="shared" si="72"/>
        <v>40.840000000000003</v>
      </c>
      <c r="R152" s="244"/>
      <c r="S152" s="244"/>
      <c r="T152" s="244"/>
      <c r="U152" s="244"/>
      <c r="V152" s="244"/>
      <c r="W152" s="244"/>
      <c r="X152" s="244"/>
      <c r="Y152" s="244"/>
      <c r="Z152" s="244"/>
      <c r="AA152" s="244"/>
      <c r="AC152" s="243"/>
      <c r="AD152" s="243"/>
      <c r="AE152" s="243"/>
      <c r="AF152" s="243"/>
      <c r="AG152" s="243"/>
      <c r="AH152" s="243"/>
      <c r="AJ152" s="246" t="e">
        <f t="shared" si="59"/>
        <v>#DIV/0!</v>
      </c>
      <c r="AK152" s="246" t="e">
        <f t="shared" si="60"/>
        <v>#DIV/0!</v>
      </c>
      <c r="AL152" s="246" t="e">
        <f t="shared" si="61"/>
        <v>#DIV/0!</v>
      </c>
      <c r="AM152" s="246" t="e">
        <f t="shared" si="62"/>
        <v>#DIV/0!</v>
      </c>
      <c r="AN152" s="246" t="e">
        <f t="shared" si="63"/>
        <v>#DIV/0!</v>
      </c>
      <c r="AO152" s="246" t="e">
        <f t="shared" si="64"/>
        <v>#DIV/0!</v>
      </c>
    </row>
    <row r="153" spans="1:41">
      <c r="A153" s="4">
        <v>147</v>
      </c>
      <c r="B153" s="138">
        <f t="shared" si="65"/>
        <v>43.544511279999902</v>
      </c>
      <c r="C153" s="3">
        <f>'degressie en km-tarief'!C153</f>
        <v>25.614418399999945</v>
      </c>
      <c r="F153" s="139">
        <f t="shared" si="66"/>
        <v>26.123999999999999</v>
      </c>
      <c r="G153" s="139">
        <f t="shared" si="67"/>
        <v>15.366</v>
      </c>
      <c r="H153" s="139">
        <f t="shared" si="68"/>
        <v>34.832000000000001</v>
      </c>
      <c r="I153" s="139">
        <f t="shared" si="69"/>
        <v>20.488</v>
      </c>
      <c r="J153" s="40">
        <f t="shared" si="73"/>
        <v>87.08</v>
      </c>
      <c r="K153" s="40">
        <f t="shared" si="74"/>
        <v>51.22</v>
      </c>
      <c r="L153" s="40"/>
      <c r="M153" s="40"/>
      <c r="N153" s="40">
        <f t="shared" si="70"/>
        <v>52.24</v>
      </c>
      <c r="O153" s="40">
        <f t="shared" si="70"/>
        <v>30.74</v>
      </c>
      <c r="P153" s="40">
        <f t="shared" si="71"/>
        <v>69.66</v>
      </c>
      <c r="Q153" s="40">
        <f t="shared" si="72"/>
        <v>40.98</v>
      </c>
      <c r="R153" s="244"/>
      <c r="S153" s="244"/>
      <c r="T153" s="244"/>
      <c r="U153" s="244"/>
      <c r="V153" s="244"/>
      <c r="W153" s="244"/>
      <c r="X153" s="244"/>
      <c r="Y153" s="244"/>
      <c r="Z153" s="244"/>
      <c r="AA153" s="244"/>
      <c r="AC153" s="243"/>
      <c r="AD153" s="243"/>
      <c r="AE153" s="243"/>
      <c r="AF153" s="243"/>
      <c r="AG153" s="243"/>
      <c r="AH153" s="243"/>
      <c r="AJ153" s="246" t="e">
        <f t="shared" si="59"/>
        <v>#DIV/0!</v>
      </c>
      <c r="AK153" s="246" t="e">
        <f t="shared" si="60"/>
        <v>#DIV/0!</v>
      </c>
      <c r="AL153" s="246" t="e">
        <f t="shared" si="61"/>
        <v>#DIV/0!</v>
      </c>
      <c r="AM153" s="246" t="e">
        <f t="shared" si="62"/>
        <v>#DIV/0!</v>
      </c>
      <c r="AN153" s="246" t="e">
        <f t="shared" si="63"/>
        <v>#DIV/0!</v>
      </c>
      <c r="AO153" s="246" t="e">
        <f t="shared" si="64"/>
        <v>#DIV/0!</v>
      </c>
    </row>
    <row r="154" spans="1:41">
      <c r="A154" s="4">
        <v>148</v>
      </c>
      <c r="B154" s="138">
        <f t="shared" si="65"/>
        <v>43.704936879999906</v>
      </c>
      <c r="C154" s="3">
        <f>'degressie en km-tarief'!C154</f>
        <v>25.708786399999944</v>
      </c>
      <c r="F154" s="139">
        <f t="shared" si="66"/>
        <v>26.220000000000002</v>
      </c>
      <c r="G154" s="139">
        <f t="shared" si="67"/>
        <v>15.426</v>
      </c>
      <c r="H154" s="139">
        <f t="shared" si="68"/>
        <v>34.96</v>
      </c>
      <c r="I154" s="139">
        <f t="shared" si="69"/>
        <v>20.568000000000001</v>
      </c>
      <c r="J154" s="40">
        <f t="shared" si="73"/>
        <v>87.4</v>
      </c>
      <c r="K154" s="40">
        <f t="shared" si="74"/>
        <v>51.42</v>
      </c>
      <c r="L154" s="40"/>
      <c r="M154" s="40"/>
      <c r="N154" s="40">
        <f t="shared" si="70"/>
        <v>52.44</v>
      </c>
      <c r="O154" s="40">
        <f t="shared" si="70"/>
        <v>30.86</v>
      </c>
      <c r="P154" s="40">
        <f t="shared" si="71"/>
        <v>69.92</v>
      </c>
      <c r="Q154" s="40">
        <f t="shared" si="72"/>
        <v>41.14</v>
      </c>
      <c r="R154" s="244"/>
      <c r="S154" s="244"/>
      <c r="T154" s="244"/>
      <c r="U154" s="244"/>
      <c r="V154" s="244"/>
      <c r="W154" s="244"/>
      <c r="X154" s="244"/>
      <c r="Y154" s="244"/>
      <c r="Z154" s="244"/>
      <c r="AA154" s="244"/>
      <c r="AC154" s="243"/>
      <c r="AD154" s="243"/>
      <c r="AE154" s="243"/>
      <c r="AF154" s="243"/>
      <c r="AG154" s="243"/>
      <c r="AH154" s="243"/>
      <c r="AJ154" s="246" t="e">
        <f t="shared" si="59"/>
        <v>#DIV/0!</v>
      </c>
      <c r="AK154" s="246" t="e">
        <f t="shared" si="60"/>
        <v>#DIV/0!</v>
      </c>
      <c r="AL154" s="246" t="e">
        <f t="shared" si="61"/>
        <v>#DIV/0!</v>
      </c>
      <c r="AM154" s="246" t="e">
        <f t="shared" si="62"/>
        <v>#DIV/0!</v>
      </c>
      <c r="AN154" s="246" t="e">
        <f t="shared" si="63"/>
        <v>#DIV/0!</v>
      </c>
      <c r="AO154" s="246" t="e">
        <f t="shared" si="64"/>
        <v>#DIV/0!</v>
      </c>
    </row>
    <row r="155" spans="1:41">
      <c r="A155" s="4">
        <v>149</v>
      </c>
      <c r="B155" s="138">
        <f t="shared" si="65"/>
        <v>43.865362479999902</v>
      </c>
      <c r="C155" s="3">
        <f>'degressie en km-tarief'!C155</f>
        <v>25.803154399999944</v>
      </c>
      <c r="F155" s="139">
        <f t="shared" si="66"/>
        <v>26.321999999999999</v>
      </c>
      <c r="G155" s="139">
        <f t="shared" si="67"/>
        <v>15.48</v>
      </c>
      <c r="H155" s="139">
        <f t="shared" si="68"/>
        <v>35.095999999999997</v>
      </c>
      <c r="I155" s="139">
        <f t="shared" si="69"/>
        <v>20.64</v>
      </c>
      <c r="J155" s="40">
        <f t="shared" si="73"/>
        <v>87.74</v>
      </c>
      <c r="K155" s="40">
        <f t="shared" si="74"/>
        <v>51.6</v>
      </c>
      <c r="L155" s="40"/>
      <c r="M155" s="40"/>
      <c r="N155" s="40">
        <f t="shared" si="70"/>
        <v>52.64</v>
      </c>
      <c r="O155" s="40">
        <f t="shared" si="70"/>
        <v>30.96</v>
      </c>
      <c r="P155" s="40">
        <f t="shared" si="71"/>
        <v>70.2</v>
      </c>
      <c r="Q155" s="40">
        <f t="shared" si="72"/>
        <v>41.28</v>
      </c>
      <c r="R155" s="244"/>
      <c r="S155" s="244"/>
      <c r="T155" s="244"/>
      <c r="U155" s="244"/>
      <c r="V155" s="244"/>
      <c r="W155" s="244"/>
      <c r="X155" s="244"/>
      <c r="Y155" s="244"/>
      <c r="Z155" s="244"/>
      <c r="AA155" s="244"/>
      <c r="AC155" s="243"/>
      <c r="AD155" s="243"/>
      <c r="AE155" s="243"/>
      <c r="AF155" s="243"/>
      <c r="AG155" s="243"/>
      <c r="AH155" s="243"/>
      <c r="AJ155" s="246" t="e">
        <f t="shared" si="59"/>
        <v>#DIV/0!</v>
      </c>
      <c r="AK155" s="246" t="e">
        <f t="shared" si="60"/>
        <v>#DIV/0!</v>
      </c>
      <c r="AL155" s="246" t="e">
        <f t="shared" si="61"/>
        <v>#DIV/0!</v>
      </c>
      <c r="AM155" s="246" t="e">
        <f t="shared" si="62"/>
        <v>#DIV/0!</v>
      </c>
      <c r="AN155" s="246" t="e">
        <f t="shared" si="63"/>
        <v>#DIV/0!</v>
      </c>
      <c r="AO155" s="246" t="e">
        <f t="shared" si="64"/>
        <v>#DIV/0!</v>
      </c>
    </row>
    <row r="156" spans="1:41">
      <c r="A156" s="4">
        <v>150</v>
      </c>
      <c r="B156" s="138">
        <f t="shared" si="65"/>
        <v>44.025788079999899</v>
      </c>
      <c r="C156" s="3">
        <f>'degressie en km-tarief'!C156</f>
        <v>25.897522399999943</v>
      </c>
      <c r="F156" s="139">
        <f t="shared" si="66"/>
        <v>26.417999999999999</v>
      </c>
      <c r="G156" s="139">
        <f t="shared" si="67"/>
        <v>15.54</v>
      </c>
      <c r="H156" s="139">
        <f t="shared" si="68"/>
        <v>35.224000000000004</v>
      </c>
      <c r="I156" s="139">
        <f t="shared" si="69"/>
        <v>20.72</v>
      </c>
      <c r="J156" s="40">
        <f t="shared" si="73"/>
        <v>88.06</v>
      </c>
      <c r="K156" s="40">
        <f t="shared" si="74"/>
        <v>51.8</v>
      </c>
      <c r="L156" s="40"/>
      <c r="M156" s="40"/>
      <c r="N156" s="40">
        <f t="shared" si="70"/>
        <v>52.84</v>
      </c>
      <c r="O156" s="40">
        <f t="shared" si="70"/>
        <v>31.08</v>
      </c>
      <c r="P156" s="40">
        <f t="shared" si="71"/>
        <v>70.44</v>
      </c>
      <c r="Q156" s="40">
        <f t="shared" si="72"/>
        <v>41.44</v>
      </c>
      <c r="R156" s="244"/>
      <c r="S156" s="244"/>
      <c r="T156" s="244"/>
      <c r="U156" s="244"/>
      <c r="V156" s="244"/>
      <c r="W156" s="244"/>
      <c r="X156" s="244"/>
      <c r="Y156" s="244"/>
      <c r="Z156" s="244"/>
      <c r="AA156" s="244"/>
      <c r="AC156" s="243"/>
      <c r="AD156" s="243"/>
      <c r="AE156" s="243"/>
      <c r="AF156" s="243"/>
      <c r="AG156" s="243"/>
      <c r="AH156" s="243"/>
      <c r="AJ156" s="246" t="e">
        <f t="shared" si="59"/>
        <v>#DIV/0!</v>
      </c>
      <c r="AK156" s="246" t="e">
        <f t="shared" si="60"/>
        <v>#DIV/0!</v>
      </c>
      <c r="AL156" s="246" t="e">
        <f t="shared" si="61"/>
        <v>#DIV/0!</v>
      </c>
      <c r="AM156" s="246" t="e">
        <f t="shared" si="62"/>
        <v>#DIV/0!</v>
      </c>
      <c r="AN156" s="246" t="e">
        <f t="shared" si="63"/>
        <v>#DIV/0!</v>
      </c>
      <c r="AO156" s="246" t="e">
        <f t="shared" si="64"/>
        <v>#DIV/0!</v>
      </c>
    </row>
    <row r="157" spans="1:41">
      <c r="A157" s="4">
        <v>151</v>
      </c>
      <c r="B157" s="138">
        <f t="shared" si="65"/>
        <v>44.159476079999905</v>
      </c>
      <c r="C157" s="3">
        <f>'degressie en km-tarief'!C157</f>
        <v>25.976162399999943</v>
      </c>
      <c r="F157" s="139">
        <f t="shared" si="66"/>
        <v>26.495999999999999</v>
      </c>
      <c r="G157" s="139">
        <f t="shared" si="67"/>
        <v>15.587999999999999</v>
      </c>
      <c r="H157" s="139">
        <f t="shared" si="68"/>
        <v>35.327999999999996</v>
      </c>
      <c r="I157" s="139">
        <f t="shared" si="69"/>
        <v>20.784000000000002</v>
      </c>
      <c r="J157" s="40">
        <f t="shared" si="73"/>
        <v>88.32</v>
      </c>
      <c r="K157" s="40">
        <f t="shared" si="74"/>
        <v>51.96</v>
      </c>
      <c r="L157" s="40"/>
      <c r="M157" s="40"/>
      <c r="N157" s="40">
        <f t="shared" si="70"/>
        <v>53</v>
      </c>
      <c r="O157" s="40">
        <f t="shared" si="70"/>
        <v>31.18</v>
      </c>
      <c r="P157" s="40">
        <f t="shared" si="71"/>
        <v>70.66</v>
      </c>
      <c r="Q157" s="40">
        <f t="shared" si="72"/>
        <v>41.56</v>
      </c>
      <c r="R157" s="244"/>
      <c r="S157" s="244"/>
      <c r="T157" s="244"/>
      <c r="U157" s="244"/>
      <c r="V157" s="244"/>
      <c r="W157" s="244"/>
      <c r="X157" s="244"/>
      <c r="Y157" s="244"/>
      <c r="Z157" s="244"/>
      <c r="AA157" s="244"/>
      <c r="AC157" s="243"/>
      <c r="AD157" s="243"/>
      <c r="AE157" s="243"/>
      <c r="AF157" s="243"/>
      <c r="AG157" s="243"/>
      <c r="AH157" s="243"/>
      <c r="AJ157" s="246" t="e">
        <f t="shared" si="59"/>
        <v>#DIV/0!</v>
      </c>
      <c r="AK157" s="246" t="e">
        <f t="shared" si="60"/>
        <v>#DIV/0!</v>
      </c>
      <c r="AL157" s="246" t="e">
        <f t="shared" si="61"/>
        <v>#DIV/0!</v>
      </c>
      <c r="AM157" s="246" t="e">
        <f t="shared" si="62"/>
        <v>#DIV/0!</v>
      </c>
      <c r="AN157" s="246" t="e">
        <f t="shared" si="63"/>
        <v>#DIV/0!</v>
      </c>
      <c r="AO157" s="246" t="e">
        <f t="shared" si="64"/>
        <v>#DIV/0!</v>
      </c>
    </row>
    <row r="158" spans="1:41">
      <c r="A158" s="4">
        <v>152</v>
      </c>
      <c r="B158" s="138">
        <f t="shared" si="65"/>
        <v>44.293164079999904</v>
      </c>
      <c r="C158" s="3">
        <f>'degressie en km-tarief'!C158</f>
        <v>26.054802399999943</v>
      </c>
      <c r="F158" s="139">
        <f t="shared" si="66"/>
        <v>26.573999999999998</v>
      </c>
      <c r="G158" s="139">
        <f t="shared" si="67"/>
        <v>15.629999999999999</v>
      </c>
      <c r="H158" s="139">
        <f t="shared" si="68"/>
        <v>35.432000000000002</v>
      </c>
      <c r="I158" s="139">
        <f t="shared" si="69"/>
        <v>20.840000000000003</v>
      </c>
      <c r="J158" s="40">
        <f t="shared" si="73"/>
        <v>88.58</v>
      </c>
      <c r="K158" s="40">
        <f t="shared" si="74"/>
        <v>52.1</v>
      </c>
      <c r="L158" s="40"/>
      <c r="M158" s="40"/>
      <c r="N158" s="40">
        <f t="shared" si="70"/>
        <v>53.14</v>
      </c>
      <c r="O158" s="40">
        <f t="shared" si="70"/>
        <v>31.26</v>
      </c>
      <c r="P158" s="40">
        <f t="shared" si="71"/>
        <v>70.86</v>
      </c>
      <c r="Q158" s="40">
        <f t="shared" si="72"/>
        <v>41.68</v>
      </c>
      <c r="R158" s="244"/>
      <c r="S158" s="244"/>
      <c r="T158" s="244"/>
      <c r="U158" s="244"/>
      <c r="V158" s="244"/>
      <c r="W158" s="244"/>
      <c r="X158" s="244"/>
      <c r="Y158" s="244"/>
      <c r="Z158" s="244"/>
      <c r="AA158" s="244"/>
      <c r="AC158" s="243"/>
      <c r="AD158" s="243"/>
      <c r="AE158" s="243"/>
      <c r="AF158" s="243"/>
      <c r="AG158" s="243"/>
      <c r="AH158" s="243"/>
      <c r="AJ158" s="246" t="e">
        <f t="shared" si="59"/>
        <v>#DIV/0!</v>
      </c>
      <c r="AK158" s="246" t="e">
        <f t="shared" si="60"/>
        <v>#DIV/0!</v>
      </c>
      <c r="AL158" s="246" t="e">
        <f t="shared" si="61"/>
        <v>#DIV/0!</v>
      </c>
      <c r="AM158" s="246" t="e">
        <f t="shared" si="62"/>
        <v>#DIV/0!</v>
      </c>
      <c r="AN158" s="246" t="e">
        <f t="shared" si="63"/>
        <v>#DIV/0!</v>
      </c>
      <c r="AO158" s="246" t="e">
        <f t="shared" si="64"/>
        <v>#DIV/0!</v>
      </c>
    </row>
    <row r="159" spans="1:41">
      <c r="A159" s="4">
        <v>153</v>
      </c>
      <c r="B159" s="138">
        <f t="shared" si="65"/>
        <v>44.426852079999904</v>
      </c>
      <c r="C159" s="3">
        <f>'degressie en km-tarief'!C159</f>
        <v>26.133442399999943</v>
      </c>
      <c r="F159" s="139">
        <f t="shared" si="66"/>
        <v>26.657999999999998</v>
      </c>
      <c r="G159" s="139">
        <f t="shared" si="67"/>
        <v>15.677999999999999</v>
      </c>
      <c r="H159" s="139">
        <f t="shared" si="68"/>
        <v>35.544000000000004</v>
      </c>
      <c r="I159" s="139">
        <f t="shared" si="69"/>
        <v>20.904</v>
      </c>
      <c r="J159" s="40">
        <f t="shared" si="73"/>
        <v>88.86</v>
      </c>
      <c r="K159" s="40">
        <f t="shared" si="74"/>
        <v>52.26</v>
      </c>
      <c r="L159" s="40"/>
      <c r="M159" s="40"/>
      <c r="N159" s="40">
        <f t="shared" si="70"/>
        <v>53.32</v>
      </c>
      <c r="O159" s="40">
        <f t="shared" si="70"/>
        <v>31.36</v>
      </c>
      <c r="P159" s="40">
        <f t="shared" si="71"/>
        <v>71.08</v>
      </c>
      <c r="Q159" s="40">
        <f t="shared" si="72"/>
        <v>41.8</v>
      </c>
      <c r="R159" s="244"/>
      <c r="S159" s="244"/>
      <c r="T159" s="244"/>
      <c r="U159" s="244"/>
      <c r="V159" s="244"/>
      <c r="W159" s="244"/>
      <c r="X159" s="244"/>
      <c r="Y159" s="244"/>
      <c r="Z159" s="244"/>
      <c r="AA159" s="244"/>
      <c r="AC159" s="243"/>
      <c r="AD159" s="243"/>
      <c r="AE159" s="243"/>
      <c r="AF159" s="243"/>
      <c r="AG159" s="243"/>
      <c r="AH159" s="243"/>
      <c r="AJ159" s="246" t="e">
        <f t="shared" si="59"/>
        <v>#DIV/0!</v>
      </c>
      <c r="AK159" s="246" t="e">
        <f t="shared" si="60"/>
        <v>#DIV/0!</v>
      </c>
      <c r="AL159" s="246" t="e">
        <f t="shared" si="61"/>
        <v>#DIV/0!</v>
      </c>
      <c r="AM159" s="246" t="e">
        <f t="shared" si="62"/>
        <v>#DIV/0!</v>
      </c>
      <c r="AN159" s="246" t="e">
        <f t="shared" si="63"/>
        <v>#DIV/0!</v>
      </c>
      <c r="AO159" s="246" t="e">
        <f t="shared" si="64"/>
        <v>#DIV/0!</v>
      </c>
    </row>
    <row r="160" spans="1:41">
      <c r="A160" s="4">
        <v>154</v>
      </c>
      <c r="B160" s="138">
        <f t="shared" si="65"/>
        <v>44.560540079999903</v>
      </c>
      <c r="C160" s="3">
        <f>'degressie en km-tarief'!C160</f>
        <v>26.212082399999943</v>
      </c>
      <c r="F160" s="139">
        <f t="shared" si="66"/>
        <v>26.736000000000001</v>
      </c>
      <c r="G160" s="139">
        <f t="shared" si="67"/>
        <v>15.725999999999999</v>
      </c>
      <c r="H160" s="139">
        <f t="shared" si="68"/>
        <v>35.648000000000003</v>
      </c>
      <c r="I160" s="139">
        <f t="shared" si="69"/>
        <v>20.968000000000004</v>
      </c>
      <c r="J160" s="40">
        <f t="shared" si="73"/>
        <v>89.12</v>
      </c>
      <c r="K160" s="40">
        <f t="shared" si="74"/>
        <v>52.42</v>
      </c>
      <c r="L160" s="40"/>
      <c r="M160" s="40"/>
      <c r="N160" s="40">
        <f t="shared" si="70"/>
        <v>53.48</v>
      </c>
      <c r="O160" s="40">
        <f t="shared" si="70"/>
        <v>31.46</v>
      </c>
      <c r="P160" s="40">
        <f t="shared" si="71"/>
        <v>71.3</v>
      </c>
      <c r="Q160" s="40">
        <f t="shared" si="72"/>
        <v>41.94</v>
      </c>
      <c r="R160" s="244"/>
      <c r="S160" s="244"/>
      <c r="T160" s="244"/>
      <c r="U160" s="244"/>
      <c r="V160" s="244"/>
      <c r="W160" s="244"/>
      <c r="X160" s="244"/>
      <c r="Y160" s="244"/>
      <c r="Z160" s="244"/>
      <c r="AA160" s="244"/>
      <c r="AC160" s="243"/>
      <c r="AD160" s="243"/>
      <c r="AE160" s="243"/>
      <c r="AF160" s="243"/>
      <c r="AG160" s="243"/>
      <c r="AH160" s="243"/>
      <c r="AJ160" s="246" t="e">
        <f t="shared" si="59"/>
        <v>#DIV/0!</v>
      </c>
      <c r="AK160" s="246" t="e">
        <f t="shared" si="60"/>
        <v>#DIV/0!</v>
      </c>
      <c r="AL160" s="246" t="e">
        <f t="shared" si="61"/>
        <v>#DIV/0!</v>
      </c>
      <c r="AM160" s="246" t="e">
        <f t="shared" si="62"/>
        <v>#DIV/0!</v>
      </c>
      <c r="AN160" s="246" t="e">
        <f t="shared" si="63"/>
        <v>#DIV/0!</v>
      </c>
      <c r="AO160" s="246" t="e">
        <f t="shared" si="64"/>
        <v>#DIV/0!</v>
      </c>
    </row>
    <row r="161" spans="1:41">
      <c r="A161" s="4">
        <v>155</v>
      </c>
      <c r="B161" s="138">
        <f t="shared" si="65"/>
        <v>44.694228079999903</v>
      </c>
      <c r="C161" s="3">
        <f>'degressie en km-tarief'!C161</f>
        <v>26.290722399999943</v>
      </c>
      <c r="F161" s="139">
        <f t="shared" si="66"/>
        <v>26.813999999999997</v>
      </c>
      <c r="G161" s="139">
        <f t="shared" si="67"/>
        <v>15.773999999999999</v>
      </c>
      <c r="H161" s="139">
        <f t="shared" si="68"/>
        <v>35.752000000000002</v>
      </c>
      <c r="I161" s="139">
        <f t="shared" si="69"/>
        <v>21.032</v>
      </c>
      <c r="J161" s="40">
        <f t="shared" si="73"/>
        <v>89.38</v>
      </c>
      <c r="K161" s="40">
        <f t="shared" si="74"/>
        <v>52.58</v>
      </c>
      <c r="L161" s="40"/>
      <c r="M161" s="40"/>
      <c r="N161" s="40">
        <f t="shared" si="70"/>
        <v>53.62</v>
      </c>
      <c r="O161" s="40">
        <f t="shared" si="70"/>
        <v>31.54</v>
      </c>
      <c r="P161" s="40">
        <f t="shared" si="71"/>
        <v>71.5</v>
      </c>
      <c r="Q161" s="40">
        <f t="shared" si="72"/>
        <v>42.06</v>
      </c>
      <c r="R161" s="244"/>
      <c r="S161" s="244"/>
      <c r="T161" s="244"/>
      <c r="U161" s="244"/>
      <c r="V161" s="244"/>
      <c r="W161" s="244"/>
      <c r="X161" s="244"/>
      <c r="Y161" s="244"/>
      <c r="Z161" s="244"/>
      <c r="AA161" s="244"/>
      <c r="AC161" s="243"/>
      <c r="AD161" s="243"/>
      <c r="AE161" s="243"/>
      <c r="AF161" s="243"/>
      <c r="AG161" s="243"/>
      <c r="AH161" s="243"/>
      <c r="AJ161" s="246" t="e">
        <f t="shared" si="59"/>
        <v>#DIV/0!</v>
      </c>
      <c r="AK161" s="246" t="e">
        <f t="shared" si="60"/>
        <v>#DIV/0!</v>
      </c>
      <c r="AL161" s="246" t="e">
        <f t="shared" si="61"/>
        <v>#DIV/0!</v>
      </c>
      <c r="AM161" s="246" t="e">
        <f t="shared" si="62"/>
        <v>#DIV/0!</v>
      </c>
      <c r="AN161" s="246" t="e">
        <f t="shared" si="63"/>
        <v>#DIV/0!</v>
      </c>
      <c r="AO161" s="246" t="e">
        <f t="shared" si="64"/>
        <v>#DIV/0!</v>
      </c>
    </row>
    <row r="162" spans="1:41">
      <c r="A162" s="4">
        <v>156</v>
      </c>
      <c r="B162" s="138">
        <f t="shared" si="65"/>
        <v>44.827916079999902</v>
      </c>
      <c r="C162" s="3">
        <f>'degressie en km-tarief'!C162</f>
        <v>26.369362399999943</v>
      </c>
      <c r="F162" s="139">
        <f t="shared" si="66"/>
        <v>26.898</v>
      </c>
      <c r="G162" s="139">
        <f t="shared" si="67"/>
        <v>15.821999999999999</v>
      </c>
      <c r="H162" s="139">
        <f t="shared" si="68"/>
        <v>35.863999999999997</v>
      </c>
      <c r="I162" s="139">
        <f t="shared" si="69"/>
        <v>21.096000000000004</v>
      </c>
      <c r="J162" s="40">
        <f t="shared" si="73"/>
        <v>89.66</v>
      </c>
      <c r="K162" s="40">
        <f t="shared" si="74"/>
        <v>52.74</v>
      </c>
      <c r="L162" s="40"/>
      <c r="M162" s="40"/>
      <c r="N162" s="40">
        <f t="shared" si="70"/>
        <v>53.8</v>
      </c>
      <c r="O162" s="40">
        <f t="shared" si="70"/>
        <v>31.64</v>
      </c>
      <c r="P162" s="40">
        <f t="shared" si="71"/>
        <v>71.72</v>
      </c>
      <c r="Q162" s="40">
        <f t="shared" si="72"/>
        <v>42.2</v>
      </c>
      <c r="R162" s="244"/>
      <c r="S162" s="244"/>
      <c r="T162" s="244"/>
      <c r="U162" s="244"/>
      <c r="V162" s="244"/>
      <c r="W162" s="244"/>
      <c r="X162" s="244"/>
      <c r="Y162" s="244"/>
      <c r="Z162" s="244"/>
      <c r="AA162" s="244"/>
      <c r="AC162" s="243"/>
      <c r="AD162" s="243"/>
      <c r="AE162" s="243"/>
      <c r="AF162" s="243"/>
      <c r="AG162" s="243"/>
      <c r="AH162" s="243"/>
      <c r="AJ162" s="246" t="e">
        <f t="shared" si="59"/>
        <v>#DIV/0!</v>
      </c>
      <c r="AK162" s="246" t="e">
        <f t="shared" si="60"/>
        <v>#DIV/0!</v>
      </c>
      <c r="AL162" s="246" t="e">
        <f t="shared" si="61"/>
        <v>#DIV/0!</v>
      </c>
      <c r="AM162" s="246" t="e">
        <f t="shared" si="62"/>
        <v>#DIV/0!</v>
      </c>
      <c r="AN162" s="246" t="e">
        <f t="shared" si="63"/>
        <v>#DIV/0!</v>
      </c>
      <c r="AO162" s="246" t="e">
        <f t="shared" si="64"/>
        <v>#DIV/0!</v>
      </c>
    </row>
    <row r="163" spans="1:41">
      <c r="A163" s="4">
        <v>157</v>
      </c>
      <c r="B163" s="138">
        <f t="shared" si="65"/>
        <v>44.961604079999901</v>
      </c>
      <c r="C163" s="3">
        <f>'degressie en km-tarief'!C163</f>
        <v>26.448002399999943</v>
      </c>
      <c r="F163" s="139">
        <f t="shared" si="66"/>
        <v>26.975999999999999</v>
      </c>
      <c r="G163" s="139">
        <f t="shared" si="67"/>
        <v>15.87</v>
      </c>
      <c r="H163" s="139">
        <f t="shared" si="68"/>
        <v>35.968000000000004</v>
      </c>
      <c r="I163" s="139">
        <f t="shared" si="69"/>
        <v>21.16</v>
      </c>
      <c r="J163" s="40">
        <f t="shared" si="73"/>
        <v>89.92</v>
      </c>
      <c r="K163" s="40">
        <f t="shared" si="74"/>
        <v>52.9</v>
      </c>
      <c r="L163" s="40"/>
      <c r="M163" s="40"/>
      <c r="N163" s="40">
        <f t="shared" si="70"/>
        <v>53.96</v>
      </c>
      <c r="O163" s="40">
        <f t="shared" si="70"/>
        <v>31.74</v>
      </c>
      <c r="P163" s="40">
        <f t="shared" si="71"/>
        <v>71.94</v>
      </c>
      <c r="Q163" s="40">
        <f t="shared" si="72"/>
        <v>42.32</v>
      </c>
      <c r="R163" s="244"/>
      <c r="S163" s="244"/>
      <c r="T163" s="244"/>
      <c r="U163" s="244"/>
      <c r="V163" s="244"/>
      <c r="W163" s="244"/>
      <c r="X163" s="244"/>
      <c r="Y163" s="244"/>
      <c r="Z163" s="244"/>
      <c r="AA163" s="244"/>
      <c r="AC163" s="243"/>
      <c r="AD163" s="243"/>
      <c r="AE163" s="243"/>
      <c r="AF163" s="243"/>
      <c r="AG163" s="243"/>
      <c r="AH163" s="243"/>
      <c r="AJ163" s="246" t="e">
        <f t="shared" si="59"/>
        <v>#DIV/0!</v>
      </c>
      <c r="AK163" s="246" t="e">
        <f t="shared" si="60"/>
        <v>#DIV/0!</v>
      </c>
      <c r="AL163" s="246" t="e">
        <f t="shared" si="61"/>
        <v>#DIV/0!</v>
      </c>
      <c r="AM163" s="246" t="e">
        <f t="shared" si="62"/>
        <v>#DIV/0!</v>
      </c>
      <c r="AN163" s="246" t="e">
        <f t="shared" si="63"/>
        <v>#DIV/0!</v>
      </c>
      <c r="AO163" s="246" t="e">
        <f t="shared" si="64"/>
        <v>#DIV/0!</v>
      </c>
    </row>
    <row r="164" spans="1:41">
      <c r="A164" s="4">
        <v>158</v>
      </c>
      <c r="B164" s="138">
        <f t="shared" si="65"/>
        <v>45.095292079999901</v>
      </c>
      <c r="C164" s="3">
        <f>'degressie en km-tarief'!C164</f>
        <v>26.526642399999943</v>
      </c>
      <c r="F164" s="139">
        <f t="shared" si="66"/>
        <v>27.06</v>
      </c>
      <c r="G164" s="139">
        <f t="shared" si="67"/>
        <v>15.917999999999999</v>
      </c>
      <c r="H164" s="139">
        <f t="shared" si="68"/>
        <v>36.080000000000005</v>
      </c>
      <c r="I164" s="139">
        <f t="shared" si="69"/>
        <v>21.224000000000004</v>
      </c>
      <c r="J164" s="40">
        <f t="shared" si="73"/>
        <v>90.2</v>
      </c>
      <c r="K164" s="40">
        <f t="shared" si="74"/>
        <v>53.06</v>
      </c>
      <c r="L164" s="40"/>
      <c r="M164" s="40"/>
      <c r="N164" s="40">
        <f t="shared" si="70"/>
        <v>54.12</v>
      </c>
      <c r="O164" s="40">
        <f t="shared" si="70"/>
        <v>31.84</v>
      </c>
      <c r="P164" s="40">
        <f t="shared" si="71"/>
        <v>72.16</v>
      </c>
      <c r="Q164" s="40">
        <f t="shared" si="72"/>
        <v>42.44</v>
      </c>
      <c r="R164" s="244"/>
      <c r="S164" s="244"/>
      <c r="T164" s="244"/>
      <c r="U164" s="244"/>
      <c r="V164" s="244"/>
      <c r="W164" s="244"/>
      <c r="X164" s="244"/>
      <c r="Y164" s="244"/>
      <c r="Z164" s="244"/>
      <c r="AA164" s="244"/>
      <c r="AC164" s="243"/>
      <c r="AD164" s="243"/>
      <c r="AE164" s="243"/>
      <c r="AF164" s="243"/>
      <c r="AG164" s="243"/>
      <c r="AH164" s="243"/>
      <c r="AJ164" s="246" t="e">
        <f t="shared" si="59"/>
        <v>#DIV/0!</v>
      </c>
      <c r="AK164" s="246" t="e">
        <f t="shared" si="60"/>
        <v>#DIV/0!</v>
      </c>
      <c r="AL164" s="246" t="e">
        <f t="shared" si="61"/>
        <v>#DIV/0!</v>
      </c>
      <c r="AM164" s="246" t="e">
        <f t="shared" si="62"/>
        <v>#DIV/0!</v>
      </c>
      <c r="AN164" s="246" t="e">
        <f t="shared" si="63"/>
        <v>#DIV/0!</v>
      </c>
      <c r="AO164" s="246" t="e">
        <f t="shared" si="64"/>
        <v>#DIV/0!</v>
      </c>
    </row>
    <row r="165" spans="1:41">
      <c r="A165" s="4">
        <v>159</v>
      </c>
      <c r="B165" s="138">
        <f t="shared" si="65"/>
        <v>45.2289800799999</v>
      </c>
      <c r="C165" s="3">
        <f>'degressie en km-tarief'!C165</f>
        <v>26.605282399999943</v>
      </c>
      <c r="F165" s="139">
        <f t="shared" si="66"/>
        <v>27.137999999999998</v>
      </c>
      <c r="G165" s="139">
        <f t="shared" si="67"/>
        <v>15.965999999999999</v>
      </c>
      <c r="H165" s="139">
        <f t="shared" si="68"/>
        <v>36.183999999999997</v>
      </c>
      <c r="I165" s="139">
        <f t="shared" si="69"/>
        <v>21.288</v>
      </c>
      <c r="J165" s="40">
        <f t="shared" si="73"/>
        <v>90.46</v>
      </c>
      <c r="K165" s="40">
        <f t="shared" si="74"/>
        <v>53.22</v>
      </c>
      <c r="L165" s="40"/>
      <c r="M165" s="40"/>
      <c r="N165" s="40">
        <f t="shared" si="70"/>
        <v>54.28</v>
      </c>
      <c r="O165" s="40">
        <f t="shared" si="70"/>
        <v>31.94</v>
      </c>
      <c r="P165" s="40">
        <f t="shared" si="71"/>
        <v>72.36</v>
      </c>
      <c r="Q165" s="40">
        <f t="shared" si="72"/>
        <v>42.58</v>
      </c>
      <c r="R165" s="244"/>
      <c r="S165" s="244"/>
      <c r="T165" s="244"/>
      <c r="U165" s="244"/>
      <c r="V165" s="244"/>
      <c r="W165" s="244"/>
      <c r="X165" s="244"/>
      <c r="Y165" s="244"/>
      <c r="Z165" s="244"/>
      <c r="AA165" s="244"/>
      <c r="AC165" s="243"/>
      <c r="AD165" s="243"/>
      <c r="AE165" s="243"/>
      <c r="AF165" s="243"/>
      <c r="AG165" s="243"/>
      <c r="AH165" s="243"/>
      <c r="AJ165" s="246" t="e">
        <f t="shared" si="59"/>
        <v>#DIV/0!</v>
      </c>
      <c r="AK165" s="246" t="e">
        <f t="shared" si="60"/>
        <v>#DIV/0!</v>
      </c>
      <c r="AL165" s="246" t="e">
        <f t="shared" si="61"/>
        <v>#DIV/0!</v>
      </c>
      <c r="AM165" s="246" t="e">
        <f t="shared" si="62"/>
        <v>#DIV/0!</v>
      </c>
      <c r="AN165" s="246" t="e">
        <f t="shared" si="63"/>
        <v>#DIV/0!</v>
      </c>
      <c r="AO165" s="246" t="e">
        <f t="shared" si="64"/>
        <v>#DIV/0!</v>
      </c>
    </row>
    <row r="166" spans="1:41">
      <c r="A166" s="4">
        <v>160</v>
      </c>
      <c r="B166" s="138">
        <f t="shared" si="65"/>
        <v>45.362668079999899</v>
      </c>
      <c r="C166" s="3">
        <f>'degressie en km-tarief'!C166</f>
        <v>26.683922399999943</v>
      </c>
      <c r="F166" s="139">
        <f t="shared" si="66"/>
        <v>27.215999999999998</v>
      </c>
      <c r="G166" s="139">
        <f t="shared" si="67"/>
        <v>16.007999999999999</v>
      </c>
      <c r="H166" s="139">
        <f t="shared" si="68"/>
        <v>36.288000000000004</v>
      </c>
      <c r="I166" s="139">
        <f t="shared" si="69"/>
        <v>21.344000000000001</v>
      </c>
      <c r="J166" s="40">
        <f t="shared" si="73"/>
        <v>90.72</v>
      </c>
      <c r="K166" s="40">
        <f t="shared" si="74"/>
        <v>53.36</v>
      </c>
      <c r="L166" s="40"/>
      <c r="M166" s="40"/>
      <c r="N166" s="40">
        <f t="shared" si="70"/>
        <v>54.44</v>
      </c>
      <c r="O166" s="40">
        <f t="shared" si="70"/>
        <v>32.020000000000003</v>
      </c>
      <c r="P166" s="40">
        <f t="shared" si="71"/>
        <v>72.58</v>
      </c>
      <c r="Q166" s="40">
        <f t="shared" si="72"/>
        <v>42.68</v>
      </c>
      <c r="R166" s="244"/>
      <c r="S166" s="244"/>
      <c r="T166" s="244"/>
      <c r="U166" s="244"/>
      <c r="V166" s="244"/>
      <c r="W166" s="244"/>
      <c r="X166" s="244"/>
      <c r="Y166" s="244"/>
      <c r="Z166" s="244"/>
      <c r="AA166" s="244"/>
      <c r="AC166" s="243"/>
      <c r="AD166" s="243"/>
      <c r="AE166" s="243"/>
      <c r="AF166" s="243"/>
      <c r="AG166" s="243"/>
      <c r="AH166" s="243"/>
      <c r="AJ166" s="246" t="e">
        <f t="shared" si="59"/>
        <v>#DIV/0!</v>
      </c>
      <c r="AK166" s="246" t="e">
        <f t="shared" si="60"/>
        <v>#DIV/0!</v>
      </c>
      <c r="AL166" s="246" t="e">
        <f t="shared" si="61"/>
        <v>#DIV/0!</v>
      </c>
      <c r="AM166" s="246" t="e">
        <f t="shared" si="62"/>
        <v>#DIV/0!</v>
      </c>
      <c r="AN166" s="246" t="e">
        <f t="shared" si="63"/>
        <v>#DIV/0!</v>
      </c>
      <c r="AO166" s="246" t="e">
        <f t="shared" si="64"/>
        <v>#DIV/0!</v>
      </c>
    </row>
    <row r="167" spans="1:41">
      <c r="A167" s="4">
        <v>161</v>
      </c>
      <c r="B167" s="138">
        <f t="shared" si="65"/>
        <v>45.496356079999906</v>
      </c>
      <c r="C167" s="3">
        <f>'degressie en km-tarief'!C167</f>
        <v>26.762562399999943</v>
      </c>
      <c r="F167" s="139">
        <f t="shared" si="66"/>
        <v>27.3</v>
      </c>
      <c r="G167" s="139">
        <f t="shared" si="67"/>
        <v>16.056000000000001</v>
      </c>
      <c r="H167" s="139">
        <f t="shared" si="68"/>
        <v>36.4</v>
      </c>
      <c r="I167" s="139">
        <f t="shared" si="69"/>
        <v>21.408000000000001</v>
      </c>
      <c r="J167" s="40">
        <f t="shared" si="73"/>
        <v>91</v>
      </c>
      <c r="K167" s="40">
        <f t="shared" si="74"/>
        <v>53.52</v>
      </c>
      <c r="L167" s="40"/>
      <c r="M167" s="40"/>
      <c r="N167" s="40">
        <f t="shared" si="70"/>
        <v>54.6</v>
      </c>
      <c r="O167" s="40">
        <f t="shared" si="70"/>
        <v>32.119999999999997</v>
      </c>
      <c r="P167" s="40">
        <f t="shared" si="71"/>
        <v>72.8</v>
      </c>
      <c r="Q167" s="40">
        <f t="shared" si="72"/>
        <v>42.82</v>
      </c>
      <c r="R167" s="244"/>
      <c r="S167" s="244"/>
      <c r="T167" s="244"/>
      <c r="U167" s="244"/>
      <c r="V167" s="244"/>
      <c r="W167" s="244"/>
      <c r="X167" s="244"/>
      <c r="Y167" s="244"/>
      <c r="Z167" s="244"/>
      <c r="AA167" s="244"/>
      <c r="AC167" s="243"/>
      <c r="AD167" s="243"/>
      <c r="AE167" s="243"/>
      <c r="AF167" s="243"/>
      <c r="AG167" s="243"/>
      <c r="AH167" s="243"/>
      <c r="AJ167" s="246" t="e">
        <f t="shared" si="59"/>
        <v>#DIV/0!</v>
      </c>
      <c r="AK167" s="246" t="e">
        <f t="shared" si="60"/>
        <v>#DIV/0!</v>
      </c>
      <c r="AL167" s="246" t="e">
        <f t="shared" si="61"/>
        <v>#DIV/0!</v>
      </c>
      <c r="AM167" s="246" t="e">
        <f t="shared" si="62"/>
        <v>#DIV/0!</v>
      </c>
      <c r="AN167" s="246" t="e">
        <f t="shared" si="63"/>
        <v>#DIV/0!</v>
      </c>
      <c r="AO167" s="246" t="e">
        <f t="shared" si="64"/>
        <v>#DIV/0!</v>
      </c>
    </row>
    <row r="168" spans="1:41">
      <c r="A168" s="4">
        <v>162</v>
      </c>
      <c r="B168" s="138">
        <f t="shared" si="65"/>
        <v>45.630044079999905</v>
      </c>
      <c r="C168" s="3">
        <f>'degressie en km-tarief'!C168</f>
        <v>26.841202399999943</v>
      </c>
      <c r="F168" s="139">
        <f t="shared" si="66"/>
        <v>27.378</v>
      </c>
      <c r="G168" s="139">
        <f t="shared" si="67"/>
        <v>16.103999999999999</v>
      </c>
      <c r="H168" s="139">
        <f t="shared" si="68"/>
        <v>36.504000000000005</v>
      </c>
      <c r="I168" s="139">
        <f t="shared" si="69"/>
        <v>21.472000000000001</v>
      </c>
      <c r="J168" s="40">
        <f t="shared" si="73"/>
        <v>91.26</v>
      </c>
      <c r="K168" s="40">
        <f t="shared" si="74"/>
        <v>53.68</v>
      </c>
      <c r="L168" s="40"/>
      <c r="M168" s="40"/>
      <c r="N168" s="40">
        <f t="shared" si="70"/>
        <v>54.76</v>
      </c>
      <c r="O168" s="40">
        <f t="shared" si="70"/>
        <v>32.200000000000003</v>
      </c>
      <c r="P168" s="40">
        <f t="shared" si="71"/>
        <v>73</v>
      </c>
      <c r="Q168" s="40">
        <f t="shared" si="72"/>
        <v>42.94</v>
      </c>
      <c r="R168" s="244"/>
      <c r="S168" s="244"/>
      <c r="T168" s="244"/>
      <c r="U168" s="244"/>
      <c r="V168" s="244"/>
      <c r="W168" s="244"/>
      <c r="X168" s="244"/>
      <c r="Y168" s="244"/>
      <c r="Z168" s="244"/>
      <c r="AA168" s="244"/>
      <c r="AC168" s="243"/>
      <c r="AD168" s="243"/>
      <c r="AE168" s="243"/>
      <c r="AF168" s="243"/>
      <c r="AG168" s="243"/>
      <c r="AH168" s="243"/>
      <c r="AJ168" s="246" t="e">
        <f t="shared" si="59"/>
        <v>#DIV/0!</v>
      </c>
      <c r="AK168" s="246" t="e">
        <f t="shared" si="60"/>
        <v>#DIV/0!</v>
      </c>
      <c r="AL168" s="246" t="e">
        <f t="shared" si="61"/>
        <v>#DIV/0!</v>
      </c>
      <c r="AM168" s="246" t="e">
        <f t="shared" si="62"/>
        <v>#DIV/0!</v>
      </c>
      <c r="AN168" s="246" t="e">
        <f t="shared" si="63"/>
        <v>#DIV/0!</v>
      </c>
      <c r="AO168" s="246" t="e">
        <f t="shared" si="64"/>
        <v>#DIV/0!</v>
      </c>
    </row>
    <row r="169" spans="1:41">
      <c r="A169" s="4">
        <v>163</v>
      </c>
      <c r="B169" s="138">
        <f t="shared" si="65"/>
        <v>45.763732079999905</v>
      </c>
      <c r="C169" s="3">
        <f>'degressie en km-tarief'!C169</f>
        <v>26.919842399999943</v>
      </c>
      <c r="F169" s="139">
        <f t="shared" si="66"/>
        <v>27.456</v>
      </c>
      <c r="G169" s="139">
        <f t="shared" si="67"/>
        <v>16.152000000000001</v>
      </c>
      <c r="H169" s="139">
        <f t="shared" si="68"/>
        <v>36.607999999999997</v>
      </c>
      <c r="I169" s="139">
        <f t="shared" si="69"/>
        <v>21.536000000000001</v>
      </c>
      <c r="J169" s="40">
        <f t="shared" si="73"/>
        <v>91.52</v>
      </c>
      <c r="K169" s="40">
        <f t="shared" si="74"/>
        <v>53.84</v>
      </c>
      <c r="L169" s="40"/>
      <c r="M169" s="40"/>
      <c r="N169" s="40">
        <f t="shared" si="70"/>
        <v>54.92</v>
      </c>
      <c r="O169" s="40">
        <f t="shared" si="70"/>
        <v>32.299999999999997</v>
      </c>
      <c r="P169" s="40">
        <f t="shared" si="71"/>
        <v>73.22</v>
      </c>
      <c r="Q169" s="40">
        <f t="shared" si="72"/>
        <v>43.08</v>
      </c>
      <c r="R169" s="244"/>
      <c r="S169" s="244"/>
      <c r="T169" s="244"/>
      <c r="U169" s="244"/>
      <c r="V169" s="244"/>
      <c r="W169" s="244"/>
      <c r="X169" s="244"/>
      <c r="Y169" s="244"/>
      <c r="Z169" s="244"/>
      <c r="AA169" s="244"/>
      <c r="AC169" s="243"/>
      <c r="AD169" s="243"/>
      <c r="AE169" s="243"/>
      <c r="AF169" s="243"/>
      <c r="AG169" s="243"/>
      <c r="AH169" s="243"/>
      <c r="AJ169" s="246" t="e">
        <f t="shared" si="59"/>
        <v>#DIV/0!</v>
      </c>
      <c r="AK169" s="246" t="e">
        <f t="shared" si="60"/>
        <v>#DIV/0!</v>
      </c>
      <c r="AL169" s="246" t="e">
        <f t="shared" si="61"/>
        <v>#DIV/0!</v>
      </c>
      <c r="AM169" s="246" t="e">
        <f t="shared" si="62"/>
        <v>#DIV/0!</v>
      </c>
      <c r="AN169" s="246" t="e">
        <f t="shared" si="63"/>
        <v>#DIV/0!</v>
      </c>
      <c r="AO169" s="246" t="e">
        <f t="shared" si="64"/>
        <v>#DIV/0!</v>
      </c>
    </row>
    <row r="170" spans="1:41">
      <c r="A170" s="4">
        <v>164</v>
      </c>
      <c r="B170" s="138">
        <f t="shared" si="65"/>
        <v>45.897420079999904</v>
      </c>
      <c r="C170" s="3">
        <f>'degressie en km-tarief'!C170</f>
        <v>26.998482399999943</v>
      </c>
      <c r="F170" s="139">
        <f t="shared" si="66"/>
        <v>27.54</v>
      </c>
      <c r="G170" s="139">
        <f t="shared" si="67"/>
        <v>16.2</v>
      </c>
      <c r="H170" s="139">
        <f t="shared" si="68"/>
        <v>36.72</v>
      </c>
      <c r="I170" s="139">
        <f t="shared" si="69"/>
        <v>21.6</v>
      </c>
      <c r="J170" s="40">
        <f t="shared" si="73"/>
        <v>91.8</v>
      </c>
      <c r="K170" s="40">
        <f t="shared" si="74"/>
        <v>54</v>
      </c>
      <c r="L170" s="40"/>
      <c r="M170" s="40"/>
      <c r="N170" s="40">
        <f t="shared" si="70"/>
        <v>55.08</v>
      </c>
      <c r="O170" s="40">
        <f t="shared" si="70"/>
        <v>32.4</v>
      </c>
      <c r="P170" s="40">
        <f t="shared" si="71"/>
        <v>73.44</v>
      </c>
      <c r="Q170" s="40">
        <f t="shared" si="72"/>
        <v>43.2</v>
      </c>
      <c r="R170" s="244"/>
      <c r="S170" s="244"/>
      <c r="T170" s="244"/>
      <c r="U170" s="244"/>
      <c r="V170" s="244"/>
      <c r="W170" s="244"/>
      <c r="X170" s="244"/>
      <c r="Y170" s="244"/>
      <c r="Z170" s="244"/>
      <c r="AA170" s="244"/>
      <c r="AC170" s="243"/>
      <c r="AD170" s="243"/>
      <c r="AE170" s="243"/>
      <c r="AF170" s="243"/>
      <c r="AG170" s="243"/>
      <c r="AH170" s="243"/>
      <c r="AJ170" s="246" t="e">
        <f t="shared" si="59"/>
        <v>#DIV/0!</v>
      </c>
      <c r="AK170" s="246" t="e">
        <f t="shared" si="60"/>
        <v>#DIV/0!</v>
      </c>
      <c r="AL170" s="246" t="e">
        <f t="shared" si="61"/>
        <v>#DIV/0!</v>
      </c>
      <c r="AM170" s="246" t="e">
        <f t="shared" si="62"/>
        <v>#DIV/0!</v>
      </c>
      <c r="AN170" s="246" t="e">
        <f t="shared" si="63"/>
        <v>#DIV/0!</v>
      </c>
      <c r="AO170" s="246" t="e">
        <f t="shared" si="64"/>
        <v>#DIV/0!</v>
      </c>
    </row>
    <row r="171" spans="1:41">
      <c r="A171" s="4">
        <v>165</v>
      </c>
      <c r="B171" s="138">
        <f t="shared" si="65"/>
        <v>46.031108079999903</v>
      </c>
      <c r="C171" s="3">
        <f>'degressie en km-tarief'!C171</f>
        <v>27.077122399999944</v>
      </c>
      <c r="F171" s="139">
        <f t="shared" si="66"/>
        <v>27.617999999999999</v>
      </c>
      <c r="G171" s="139">
        <f t="shared" si="67"/>
        <v>16.247999999999998</v>
      </c>
      <c r="H171" s="139">
        <f t="shared" si="68"/>
        <v>36.824000000000005</v>
      </c>
      <c r="I171" s="139">
        <f t="shared" si="69"/>
        <v>21.664000000000001</v>
      </c>
      <c r="J171" s="40">
        <f t="shared" si="73"/>
        <v>92.06</v>
      </c>
      <c r="K171" s="40">
        <f t="shared" si="74"/>
        <v>54.16</v>
      </c>
      <c r="L171" s="40"/>
      <c r="M171" s="40"/>
      <c r="N171" s="40">
        <f t="shared" si="70"/>
        <v>55.24</v>
      </c>
      <c r="O171" s="40">
        <f t="shared" si="70"/>
        <v>32.5</v>
      </c>
      <c r="P171" s="40">
        <f t="shared" si="71"/>
        <v>73.64</v>
      </c>
      <c r="Q171" s="40">
        <f t="shared" si="72"/>
        <v>43.32</v>
      </c>
      <c r="R171" s="244"/>
      <c r="S171" s="244"/>
      <c r="T171" s="244"/>
      <c r="U171" s="244"/>
      <c r="V171" s="244"/>
      <c r="W171" s="244"/>
      <c r="X171" s="244"/>
      <c r="Y171" s="244"/>
      <c r="Z171" s="244"/>
      <c r="AA171" s="244"/>
      <c r="AC171" s="243"/>
      <c r="AD171" s="243"/>
      <c r="AE171" s="243"/>
      <c r="AF171" s="243"/>
      <c r="AG171" s="243"/>
      <c r="AH171" s="243"/>
      <c r="AJ171" s="246" t="e">
        <f t="shared" si="59"/>
        <v>#DIV/0!</v>
      </c>
      <c r="AK171" s="246" t="e">
        <f t="shared" si="60"/>
        <v>#DIV/0!</v>
      </c>
      <c r="AL171" s="246" t="e">
        <f t="shared" si="61"/>
        <v>#DIV/0!</v>
      </c>
      <c r="AM171" s="246" t="e">
        <f t="shared" si="62"/>
        <v>#DIV/0!</v>
      </c>
      <c r="AN171" s="246" t="e">
        <f t="shared" si="63"/>
        <v>#DIV/0!</v>
      </c>
      <c r="AO171" s="246" t="e">
        <f t="shared" si="64"/>
        <v>#DIV/0!</v>
      </c>
    </row>
    <row r="172" spans="1:41">
      <c r="A172" s="4">
        <v>166</v>
      </c>
      <c r="B172" s="138">
        <f t="shared" si="65"/>
        <v>46.164796079999903</v>
      </c>
      <c r="C172" s="3">
        <f>'degressie en km-tarief'!C172</f>
        <v>27.155762399999944</v>
      </c>
      <c r="F172" s="139">
        <f t="shared" si="66"/>
        <v>27.695999999999998</v>
      </c>
      <c r="G172" s="139">
        <f t="shared" si="67"/>
        <v>16.295999999999999</v>
      </c>
      <c r="H172" s="139">
        <f t="shared" si="68"/>
        <v>36.927999999999997</v>
      </c>
      <c r="I172" s="139">
        <f t="shared" si="69"/>
        <v>21.728000000000002</v>
      </c>
      <c r="J172" s="40">
        <f t="shared" si="73"/>
        <v>92.32</v>
      </c>
      <c r="K172" s="40">
        <f t="shared" si="74"/>
        <v>54.32</v>
      </c>
      <c r="L172" s="40"/>
      <c r="M172" s="40"/>
      <c r="N172" s="40">
        <f t="shared" si="70"/>
        <v>55.4</v>
      </c>
      <c r="O172" s="40">
        <f t="shared" si="70"/>
        <v>32.6</v>
      </c>
      <c r="P172" s="40">
        <f t="shared" si="71"/>
        <v>73.86</v>
      </c>
      <c r="Q172" s="40">
        <f t="shared" si="72"/>
        <v>43.46</v>
      </c>
      <c r="R172" s="244"/>
      <c r="S172" s="244"/>
      <c r="T172" s="244"/>
      <c r="U172" s="244"/>
      <c r="V172" s="244"/>
      <c r="W172" s="244"/>
      <c r="X172" s="244"/>
      <c r="Y172" s="244"/>
      <c r="Z172" s="244"/>
      <c r="AA172" s="244"/>
      <c r="AC172" s="243"/>
      <c r="AD172" s="243"/>
      <c r="AE172" s="243"/>
      <c r="AF172" s="243"/>
      <c r="AG172" s="243"/>
      <c r="AH172" s="243"/>
      <c r="AJ172" s="246" t="e">
        <f t="shared" si="59"/>
        <v>#DIV/0!</v>
      </c>
      <c r="AK172" s="246" t="e">
        <f t="shared" si="60"/>
        <v>#DIV/0!</v>
      </c>
      <c r="AL172" s="246" t="e">
        <f t="shared" si="61"/>
        <v>#DIV/0!</v>
      </c>
      <c r="AM172" s="246" t="e">
        <f t="shared" si="62"/>
        <v>#DIV/0!</v>
      </c>
      <c r="AN172" s="246" t="e">
        <f t="shared" si="63"/>
        <v>#DIV/0!</v>
      </c>
      <c r="AO172" s="246" t="e">
        <f t="shared" si="64"/>
        <v>#DIV/0!</v>
      </c>
    </row>
    <row r="173" spans="1:41">
      <c r="A173" s="4">
        <v>167</v>
      </c>
      <c r="B173" s="138">
        <f t="shared" si="65"/>
        <v>46.298484079999902</v>
      </c>
      <c r="C173" s="3">
        <f>'degressie en km-tarief'!C173</f>
        <v>27.234402399999944</v>
      </c>
      <c r="F173" s="139">
        <f t="shared" si="66"/>
        <v>27.779999999999998</v>
      </c>
      <c r="G173" s="139">
        <f t="shared" si="67"/>
        <v>16.338000000000001</v>
      </c>
      <c r="H173" s="139">
        <f t="shared" si="68"/>
        <v>37.04</v>
      </c>
      <c r="I173" s="139">
        <f t="shared" si="69"/>
        <v>21.784000000000002</v>
      </c>
      <c r="J173" s="40">
        <f t="shared" si="73"/>
        <v>92.6</v>
      </c>
      <c r="K173" s="40">
        <f t="shared" si="74"/>
        <v>54.46</v>
      </c>
      <c r="L173" s="40"/>
      <c r="M173" s="40"/>
      <c r="N173" s="40">
        <f t="shared" si="70"/>
        <v>55.56</v>
      </c>
      <c r="O173" s="40">
        <f t="shared" si="70"/>
        <v>32.68</v>
      </c>
      <c r="P173" s="40">
        <f t="shared" si="71"/>
        <v>74.08</v>
      </c>
      <c r="Q173" s="40">
        <f t="shared" si="72"/>
        <v>43.56</v>
      </c>
      <c r="R173" s="244"/>
      <c r="S173" s="244"/>
      <c r="T173" s="244"/>
      <c r="U173" s="244"/>
      <c r="V173" s="244"/>
      <c r="W173" s="244"/>
      <c r="X173" s="244"/>
      <c r="Y173" s="244"/>
      <c r="Z173" s="244"/>
      <c r="AA173" s="244"/>
      <c r="AC173" s="243"/>
      <c r="AD173" s="243"/>
      <c r="AE173" s="243"/>
      <c r="AF173" s="243"/>
      <c r="AG173" s="243"/>
      <c r="AH173" s="243"/>
      <c r="AJ173" s="246" t="e">
        <f t="shared" si="59"/>
        <v>#DIV/0!</v>
      </c>
      <c r="AK173" s="246" t="e">
        <f t="shared" si="60"/>
        <v>#DIV/0!</v>
      </c>
      <c r="AL173" s="246" t="e">
        <f t="shared" si="61"/>
        <v>#DIV/0!</v>
      </c>
      <c r="AM173" s="246" t="e">
        <f t="shared" si="62"/>
        <v>#DIV/0!</v>
      </c>
      <c r="AN173" s="246" t="e">
        <f t="shared" si="63"/>
        <v>#DIV/0!</v>
      </c>
      <c r="AO173" s="246" t="e">
        <f t="shared" si="64"/>
        <v>#DIV/0!</v>
      </c>
    </row>
    <row r="174" spans="1:41">
      <c r="A174" s="4">
        <v>168</v>
      </c>
      <c r="B174" s="138">
        <f t="shared" si="65"/>
        <v>46.432172079999901</v>
      </c>
      <c r="C174" s="3">
        <f>'degressie en km-tarief'!C174</f>
        <v>27.313042399999944</v>
      </c>
      <c r="F174" s="139">
        <f t="shared" si="66"/>
        <v>27.858000000000001</v>
      </c>
      <c r="G174" s="139">
        <f t="shared" si="67"/>
        <v>16.385999999999999</v>
      </c>
      <c r="H174" s="139">
        <f t="shared" si="68"/>
        <v>37.143999999999998</v>
      </c>
      <c r="I174" s="139">
        <f t="shared" si="69"/>
        <v>21.847999999999999</v>
      </c>
      <c r="J174" s="40">
        <f t="shared" si="73"/>
        <v>92.86</v>
      </c>
      <c r="K174" s="40">
        <f t="shared" si="74"/>
        <v>54.62</v>
      </c>
      <c r="L174" s="40"/>
      <c r="M174" s="40"/>
      <c r="N174" s="40">
        <f t="shared" si="70"/>
        <v>55.72</v>
      </c>
      <c r="O174" s="40">
        <f t="shared" si="70"/>
        <v>32.78</v>
      </c>
      <c r="P174" s="40">
        <f t="shared" si="71"/>
        <v>74.28</v>
      </c>
      <c r="Q174" s="40">
        <f t="shared" si="72"/>
        <v>43.7</v>
      </c>
      <c r="R174" s="244"/>
      <c r="S174" s="244"/>
      <c r="T174" s="244"/>
      <c r="U174" s="244"/>
      <c r="V174" s="244"/>
      <c r="W174" s="244"/>
      <c r="X174" s="244"/>
      <c r="Y174" s="244"/>
      <c r="Z174" s="244"/>
      <c r="AA174" s="244"/>
      <c r="AC174" s="243"/>
      <c r="AD174" s="243"/>
      <c r="AE174" s="243"/>
      <c r="AF174" s="243"/>
      <c r="AG174" s="243"/>
      <c r="AH174" s="243"/>
      <c r="AJ174" s="246" t="e">
        <f t="shared" si="59"/>
        <v>#DIV/0!</v>
      </c>
      <c r="AK174" s="246" t="e">
        <f t="shared" si="60"/>
        <v>#DIV/0!</v>
      </c>
      <c r="AL174" s="246" t="e">
        <f t="shared" si="61"/>
        <v>#DIV/0!</v>
      </c>
      <c r="AM174" s="246" t="e">
        <f t="shared" si="62"/>
        <v>#DIV/0!</v>
      </c>
      <c r="AN174" s="246" t="e">
        <f t="shared" si="63"/>
        <v>#DIV/0!</v>
      </c>
      <c r="AO174" s="246" t="e">
        <f t="shared" si="64"/>
        <v>#DIV/0!</v>
      </c>
    </row>
    <row r="175" spans="1:41">
      <c r="A175" s="4">
        <v>169</v>
      </c>
      <c r="B175" s="138">
        <f t="shared" si="65"/>
        <v>46.565860079999901</v>
      </c>
      <c r="C175" s="3">
        <f>'degressie en km-tarief'!C175</f>
        <v>27.391682399999944</v>
      </c>
      <c r="F175" s="139">
        <f t="shared" si="66"/>
        <v>27.942</v>
      </c>
      <c r="G175" s="139">
        <f t="shared" si="67"/>
        <v>16.434000000000001</v>
      </c>
      <c r="H175" s="139">
        <f t="shared" si="68"/>
        <v>37.256</v>
      </c>
      <c r="I175" s="139">
        <f t="shared" si="69"/>
        <v>21.912000000000003</v>
      </c>
      <c r="J175" s="40">
        <f t="shared" si="73"/>
        <v>93.14</v>
      </c>
      <c r="K175" s="40">
        <f t="shared" si="74"/>
        <v>54.78</v>
      </c>
      <c r="L175" s="40"/>
      <c r="M175" s="40"/>
      <c r="N175" s="40">
        <f t="shared" si="70"/>
        <v>55.88</v>
      </c>
      <c r="O175" s="40">
        <f t="shared" si="70"/>
        <v>32.86</v>
      </c>
      <c r="P175" s="40">
        <f t="shared" si="71"/>
        <v>74.52</v>
      </c>
      <c r="Q175" s="40">
        <f t="shared" si="72"/>
        <v>43.82</v>
      </c>
      <c r="R175" s="244"/>
      <c r="S175" s="244"/>
      <c r="T175" s="244"/>
      <c r="U175" s="244"/>
      <c r="V175" s="244"/>
      <c r="W175" s="244"/>
      <c r="X175" s="244"/>
      <c r="Y175" s="244"/>
      <c r="Z175" s="244"/>
      <c r="AA175" s="244"/>
      <c r="AC175" s="243"/>
      <c r="AD175" s="243"/>
      <c r="AE175" s="243"/>
      <c r="AF175" s="243"/>
      <c r="AG175" s="243"/>
      <c r="AH175" s="243"/>
      <c r="AJ175" s="246" t="e">
        <f t="shared" si="59"/>
        <v>#DIV/0!</v>
      </c>
      <c r="AK175" s="246" t="e">
        <f t="shared" si="60"/>
        <v>#DIV/0!</v>
      </c>
      <c r="AL175" s="246" t="e">
        <f t="shared" si="61"/>
        <v>#DIV/0!</v>
      </c>
      <c r="AM175" s="246" t="e">
        <f t="shared" si="62"/>
        <v>#DIV/0!</v>
      </c>
      <c r="AN175" s="246" t="e">
        <f t="shared" si="63"/>
        <v>#DIV/0!</v>
      </c>
      <c r="AO175" s="246" t="e">
        <f t="shared" si="64"/>
        <v>#DIV/0!</v>
      </c>
    </row>
    <row r="176" spans="1:41">
      <c r="A176" s="4">
        <v>170</v>
      </c>
      <c r="B176" s="138">
        <f t="shared" si="65"/>
        <v>46.6995480799999</v>
      </c>
      <c r="C176" s="3">
        <f>'degressie en km-tarief'!C176</f>
        <v>27.470322399999944</v>
      </c>
      <c r="F176" s="139">
        <f t="shared" si="66"/>
        <v>28.02</v>
      </c>
      <c r="G176" s="139">
        <f t="shared" si="67"/>
        <v>16.481999999999999</v>
      </c>
      <c r="H176" s="139">
        <f t="shared" si="68"/>
        <v>37.360000000000007</v>
      </c>
      <c r="I176" s="139">
        <f t="shared" si="69"/>
        <v>21.975999999999999</v>
      </c>
      <c r="J176" s="40">
        <f t="shared" si="73"/>
        <v>93.4</v>
      </c>
      <c r="K176" s="40">
        <f t="shared" si="74"/>
        <v>54.94</v>
      </c>
      <c r="L176" s="40"/>
      <c r="M176" s="40"/>
      <c r="N176" s="40">
        <f t="shared" si="70"/>
        <v>56.04</v>
      </c>
      <c r="O176" s="40">
        <f t="shared" si="70"/>
        <v>32.96</v>
      </c>
      <c r="P176" s="40">
        <f t="shared" si="71"/>
        <v>74.72</v>
      </c>
      <c r="Q176" s="40">
        <f t="shared" si="72"/>
        <v>43.96</v>
      </c>
      <c r="R176" s="244"/>
      <c r="S176" s="244"/>
      <c r="T176" s="244"/>
      <c r="U176" s="244"/>
      <c r="V176" s="244"/>
      <c r="W176" s="244"/>
      <c r="X176" s="244"/>
      <c r="Y176" s="244"/>
      <c r="Z176" s="244"/>
      <c r="AA176" s="244"/>
      <c r="AC176" s="243"/>
      <c r="AD176" s="243"/>
      <c r="AE176" s="243"/>
      <c r="AF176" s="243"/>
      <c r="AG176" s="243"/>
      <c r="AH176" s="243"/>
      <c r="AJ176" s="246" t="e">
        <f t="shared" si="59"/>
        <v>#DIV/0!</v>
      </c>
      <c r="AK176" s="246" t="e">
        <f t="shared" si="60"/>
        <v>#DIV/0!</v>
      </c>
      <c r="AL176" s="246" t="e">
        <f t="shared" si="61"/>
        <v>#DIV/0!</v>
      </c>
      <c r="AM176" s="246" t="e">
        <f t="shared" si="62"/>
        <v>#DIV/0!</v>
      </c>
      <c r="AN176" s="246" t="e">
        <f t="shared" si="63"/>
        <v>#DIV/0!</v>
      </c>
      <c r="AO176" s="246" t="e">
        <f t="shared" si="64"/>
        <v>#DIV/0!</v>
      </c>
    </row>
    <row r="177" spans="1:41">
      <c r="A177" s="4">
        <v>171</v>
      </c>
      <c r="B177" s="138">
        <f t="shared" si="65"/>
        <v>46.833236079999907</v>
      </c>
      <c r="C177" s="3">
        <f>'degressie en km-tarief'!C177</f>
        <v>27.548962399999944</v>
      </c>
      <c r="F177" s="139">
        <f t="shared" si="66"/>
        <v>28.097999999999999</v>
      </c>
      <c r="G177" s="139">
        <f t="shared" si="67"/>
        <v>16.53</v>
      </c>
      <c r="H177" s="139">
        <f t="shared" si="68"/>
        <v>37.463999999999999</v>
      </c>
      <c r="I177" s="139">
        <f t="shared" si="69"/>
        <v>22.040000000000003</v>
      </c>
      <c r="J177" s="40">
        <f t="shared" si="73"/>
        <v>93.66</v>
      </c>
      <c r="K177" s="40">
        <f t="shared" si="74"/>
        <v>55.1</v>
      </c>
      <c r="L177" s="40"/>
      <c r="M177" s="40"/>
      <c r="N177" s="40">
        <f t="shared" si="70"/>
        <v>56.2</v>
      </c>
      <c r="O177" s="40">
        <f t="shared" si="70"/>
        <v>33.06</v>
      </c>
      <c r="P177" s="40">
        <f t="shared" si="71"/>
        <v>74.92</v>
      </c>
      <c r="Q177" s="40">
        <f t="shared" si="72"/>
        <v>44.08</v>
      </c>
      <c r="R177" s="244"/>
      <c r="S177" s="244"/>
      <c r="T177" s="244"/>
      <c r="U177" s="244"/>
      <c r="V177" s="244"/>
      <c r="W177" s="244"/>
      <c r="X177" s="244"/>
      <c r="Y177" s="244"/>
      <c r="Z177" s="244"/>
      <c r="AA177" s="244"/>
      <c r="AC177" s="243"/>
      <c r="AD177" s="243"/>
      <c r="AE177" s="243"/>
      <c r="AF177" s="243"/>
      <c r="AG177" s="243"/>
      <c r="AH177" s="243"/>
      <c r="AJ177" s="246" t="e">
        <f t="shared" si="59"/>
        <v>#DIV/0!</v>
      </c>
      <c r="AK177" s="246" t="e">
        <f t="shared" si="60"/>
        <v>#DIV/0!</v>
      </c>
      <c r="AL177" s="246" t="e">
        <f t="shared" si="61"/>
        <v>#DIV/0!</v>
      </c>
      <c r="AM177" s="246" t="e">
        <f t="shared" si="62"/>
        <v>#DIV/0!</v>
      </c>
      <c r="AN177" s="246" t="e">
        <f t="shared" si="63"/>
        <v>#DIV/0!</v>
      </c>
      <c r="AO177" s="246" t="e">
        <f t="shared" si="64"/>
        <v>#DIV/0!</v>
      </c>
    </row>
    <row r="178" spans="1:41">
      <c r="A178" s="4">
        <v>172</v>
      </c>
      <c r="B178" s="138">
        <f t="shared" si="65"/>
        <v>46.966924079999906</v>
      </c>
      <c r="C178" s="3">
        <f>'degressie en km-tarief'!C178</f>
        <v>27.627602399999944</v>
      </c>
      <c r="F178" s="139">
        <f t="shared" si="66"/>
        <v>28.181999999999999</v>
      </c>
      <c r="G178" s="139">
        <f t="shared" si="67"/>
        <v>16.577999999999999</v>
      </c>
      <c r="H178" s="139">
        <f t="shared" si="68"/>
        <v>37.576000000000001</v>
      </c>
      <c r="I178" s="139">
        <f t="shared" si="69"/>
        <v>22.103999999999999</v>
      </c>
      <c r="J178" s="40">
        <f t="shared" si="73"/>
        <v>93.94</v>
      </c>
      <c r="K178" s="40">
        <f t="shared" si="74"/>
        <v>55.26</v>
      </c>
      <c r="L178" s="40"/>
      <c r="M178" s="40"/>
      <c r="N178" s="40">
        <f t="shared" si="70"/>
        <v>56.36</v>
      </c>
      <c r="O178" s="40">
        <f t="shared" si="70"/>
        <v>33.159999999999997</v>
      </c>
      <c r="P178" s="40">
        <f t="shared" si="71"/>
        <v>75.16</v>
      </c>
      <c r="Q178" s="40">
        <f t="shared" si="72"/>
        <v>44.2</v>
      </c>
      <c r="R178" s="244"/>
      <c r="S178" s="244"/>
      <c r="T178" s="244"/>
      <c r="U178" s="244"/>
      <c r="V178" s="244"/>
      <c r="W178" s="244"/>
      <c r="X178" s="244"/>
      <c r="Y178" s="244"/>
      <c r="Z178" s="244"/>
      <c r="AA178" s="244"/>
      <c r="AC178" s="243"/>
      <c r="AD178" s="243"/>
      <c r="AE178" s="243"/>
      <c r="AF178" s="243"/>
      <c r="AG178" s="243"/>
      <c r="AH178" s="243"/>
      <c r="AJ178" s="246" t="e">
        <f t="shared" si="59"/>
        <v>#DIV/0!</v>
      </c>
      <c r="AK178" s="246" t="e">
        <f t="shared" si="60"/>
        <v>#DIV/0!</v>
      </c>
      <c r="AL178" s="246" t="e">
        <f t="shared" si="61"/>
        <v>#DIV/0!</v>
      </c>
      <c r="AM178" s="246" t="e">
        <f t="shared" si="62"/>
        <v>#DIV/0!</v>
      </c>
      <c r="AN178" s="246" t="e">
        <f t="shared" si="63"/>
        <v>#DIV/0!</v>
      </c>
      <c r="AO178" s="246" t="e">
        <f t="shared" si="64"/>
        <v>#DIV/0!</v>
      </c>
    </row>
    <row r="179" spans="1:41">
      <c r="A179" s="4">
        <v>173</v>
      </c>
      <c r="B179" s="138">
        <f t="shared" si="65"/>
        <v>47.100612079999905</v>
      </c>
      <c r="C179" s="3">
        <f>'degressie en km-tarief'!C179</f>
        <v>27.706242399999944</v>
      </c>
      <c r="F179" s="139">
        <f t="shared" si="66"/>
        <v>28.26</v>
      </c>
      <c r="G179" s="139">
        <f t="shared" si="67"/>
        <v>16.626000000000001</v>
      </c>
      <c r="H179" s="139">
        <f t="shared" si="68"/>
        <v>37.68</v>
      </c>
      <c r="I179" s="139">
        <f t="shared" si="69"/>
        <v>22.168000000000003</v>
      </c>
      <c r="J179" s="40">
        <f t="shared" si="73"/>
        <v>94.2</v>
      </c>
      <c r="K179" s="40">
        <f t="shared" si="74"/>
        <v>55.42</v>
      </c>
      <c r="L179" s="40"/>
      <c r="M179" s="40"/>
      <c r="N179" s="40">
        <f t="shared" si="70"/>
        <v>56.52</v>
      </c>
      <c r="O179" s="40">
        <f t="shared" si="70"/>
        <v>33.26</v>
      </c>
      <c r="P179" s="40">
        <f t="shared" si="71"/>
        <v>75.36</v>
      </c>
      <c r="Q179" s="40">
        <f t="shared" si="72"/>
        <v>44.34</v>
      </c>
      <c r="R179" s="244"/>
      <c r="S179" s="244"/>
      <c r="T179" s="244"/>
      <c r="U179" s="244"/>
      <c r="V179" s="244"/>
      <c r="W179" s="244"/>
      <c r="X179" s="244"/>
      <c r="Y179" s="244"/>
      <c r="Z179" s="244"/>
      <c r="AA179" s="244"/>
      <c r="AC179" s="243"/>
      <c r="AD179" s="243"/>
      <c r="AE179" s="243"/>
      <c r="AF179" s="243"/>
      <c r="AG179" s="243"/>
      <c r="AH179" s="243"/>
      <c r="AJ179" s="246" t="e">
        <f t="shared" si="59"/>
        <v>#DIV/0!</v>
      </c>
      <c r="AK179" s="246" t="e">
        <f t="shared" si="60"/>
        <v>#DIV/0!</v>
      </c>
      <c r="AL179" s="246" t="e">
        <f t="shared" si="61"/>
        <v>#DIV/0!</v>
      </c>
      <c r="AM179" s="246" t="e">
        <f t="shared" si="62"/>
        <v>#DIV/0!</v>
      </c>
      <c r="AN179" s="246" t="e">
        <f t="shared" si="63"/>
        <v>#DIV/0!</v>
      </c>
      <c r="AO179" s="246" t="e">
        <f t="shared" si="64"/>
        <v>#DIV/0!</v>
      </c>
    </row>
    <row r="180" spans="1:41">
      <c r="A180" s="4">
        <v>174</v>
      </c>
      <c r="B180" s="138">
        <f t="shared" si="65"/>
        <v>47.234300079999905</v>
      </c>
      <c r="C180" s="3">
        <f>'degressie en km-tarief'!C180</f>
        <v>27.784882399999944</v>
      </c>
      <c r="F180" s="139">
        <f t="shared" si="66"/>
        <v>28.337999999999997</v>
      </c>
      <c r="G180" s="139">
        <f t="shared" si="67"/>
        <v>16.667999999999999</v>
      </c>
      <c r="H180" s="139">
        <f t="shared" si="68"/>
        <v>37.783999999999999</v>
      </c>
      <c r="I180" s="139">
        <f t="shared" si="69"/>
        <v>22.224000000000004</v>
      </c>
      <c r="J180" s="40">
        <f t="shared" si="73"/>
        <v>94.46</v>
      </c>
      <c r="K180" s="40">
        <f t="shared" si="74"/>
        <v>55.56</v>
      </c>
      <c r="L180" s="40"/>
      <c r="M180" s="40"/>
      <c r="N180" s="40">
        <f t="shared" si="70"/>
        <v>56.68</v>
      </c>
      <c r="O180" s="40">
        <f t="shared" si="70"/>
        <v>33.340000000000003</v>
      </c>
      <c r="P180" s="40">
        <f t="shared" si="71"/>
        <v>75.56</v>
      </c>
      <c r="Q180" s="40">
        <f t="shared" si="72"/>
        <v>44.44</v>
      </c>
      <c r="R180" s="244"/>
      <c r="S180" s="244"/>
      <c r="T180" s="244"/>
      <c r="U180" s="244"/>
      <c r="V180" s="244"/>
      <c r="W180" s="244"/>
      <c r="X180" s="244"/>
      <c r="Y180" s="244"/>
      <c r="Z180" s="244"/>
      <c r="AA180" s="244"/>
      <c r="AC180" s="243"/>
      <c r="AD180" s="243"/>
      <c r="AE180" s="243"/>
      <c r="AF180" s="243"/>
      <c r="AG180" s="243"/>
      <c r="AH180" s="243"/>
      <c r="AJ180" s="246" t="e">
        <f t="shared" si="59"/>
        <v>#DIV/0!</v>
      </c>
      <c r="AK180" s="246" t="e">
        <f t="shared" si="60"/>
        <v>#DIV/0!</v>
      </c>
      <c r="AL180" s="246" t="e">
        <f t="shared" si="61"/>
        <v>#DIV/0!</v>
      </c>
      <c r="AM180" s="246" t="e">
        <f t="shared" si="62"/>
        <v>#DIV/0!</v>
      </c>
      <c r="AN180" s="246" t="e">
        <f t="shared" si="63"/>
        <v>#DIV/0!</v>
      </c>
      <c r="AO180" s="246" t="e">
        <f t="shared" si="64"/>
        <v>#DIV/0!</v>
      </c>
    </row>
    <row r="181" spans="1:41">
      <c r="A181" s="4">
        <v>175</v>
      </c>
      <c r="B181" s="138">
        <f t="shared" si="65"/>
        <v>47.367988079999904</v>
      </c>
      <c r="C181" s="3">
        <f>'degressie en km-tarief'!C181</f>
        <v>27.863522399999944</v>
      </c>
      <c r="F181" s="139">
        <f t="shared" si="66"/>
        <v>28.421999999999997</v>
      </c>
      <c r="G181" s="139">
        <f t="shared" si="67"/>
        <v>16.715999999999998</v>
      </c>
      <c r="H181" s="139">
        <f t="shared" si="68"/>
        <v>37.896000000000001</v>
      </c>
      <c r="I181" s="139">
        <f t="shared" si="69"/>
        <v>22.288</v>
      </c>
      <c r="J181" s="40">
        <f t="shared" si="73"/>
        <v>94.74</v>
      </c>
      <c r="K181" s="40">
        <f t="shared" si="74"/>
        <v>55.72</v>
      </c>
      <c r="L181" s="40"/>
      <c r="M181" s="40"/>
      <c r="N181" s="40">
        <f t="shared" si="70"/>
        <v>56.84</v>
      </c>
      <c r="O181" s="40">
        <f t="shared" si="70"/>
        <v>33.44</v>
      </c>
      <c r="P181" s="40">
        <f t="shared" si="71"/>
        <v>75.8</v>
      </c>
      <c r="Q181" s="40">
        <f t="shared" si="72"/>
        <v>44.58</v>
      </c>
      <c r="R181" s="244"/>
      <c r="S181" s="244"/>
      <c r="T181" s="244"/>
      <c r="U181" s="244"/>
      <c r="V181" s="244"/>
      <c r="W181" s="244"/>
      <c r="X181" s="244"/>
      <c r="Y181" s="244"/>
      <c r="Z181" s="244"/>
      <c r="AA181" s="244"/>
      <c r="AC181" s="243"/>
      <c r="AD181" s="243"/>
      <c r="AE181" s="243"/>
      <c r="AF181" s="243"/>
      <c r="AG181" s="243"/>
      <c r="AH181" s="243"/>
      <c r="AJ181" s="246" t="e">
        <f t="shared" si="59"/>
        <v>#DIV/0!</v>
      </c>
      <c r="AK181" s="246" t="e">
        <f t="shared" si="60"/>
        <v>#DIV/0!</v>
      </c>
      <c r="AL181" s="246" t="e">
        <f t="shared" si="61"/>
        <v>#DIV/0!</v>
      </c>
      <c r="AM181" s="246" t="e">
        <f t="shared" si="62"/>
        <v>#DIV/0!</v>
      </c>
      <c r="AN181" s="246" t="e">
        <f t="shared" si="63"/>
        <v>#DIV/0!</v>
      </c>
      <c r="AO181" s="246" t="e">
        <f t="shared" si="64"/>
        <v>#DIV/0!</v>
      </c>
    </row>
    <row r="182" spans="1:41">
      <c r="A182" s="4">
        <v>176</v>
      </c>
      <c r="B182" s="138">
        <f t="shared" si="65"/>
        <v>47.501676079999903</v>
      </c>
      <c r="C182" s="3">
        <f>'degressie en km-tarief'!C182</f>
        <v>27.942162399999944</v>
      </c>
      <c r="F182" s="139">
        <f t="shared" si="66"/>
        <v>28.5</v>
      </c>
      <c r="G182" s="139">
        <f t="shared" si="67"/>
        <v>16.763999999999999</v>
      </c>
      <c r="H182" s="139">
        <f t="shared" si="68"/>
        <v>38</v>
      </c>
      <c r="I182" s="139">
        <f t="shared" si="69"/>
        <v>22.352000000000004</v>
      </c>
      <c r="J182" s="40">
        <f t="shared" si="73"/>
        <v>95</v>
      </c>
      <c r="K182" s="40">
        <f t="shared" si="74"/>
        <v>55.88</v>
      </c>
      <c r="L182" s="40"/>
      <c r="M182" s="40"/>
      <c r="N182" s="40">
        <f t="shared" si="70"/>
        <v>57</v>
      </c>
      <c r="O182" s="40">
        <f t="shared" si="70"/>
        <v>33.520000000000003</v>
      </c>
      <c r="P182" s="40">
        <f t="shared" si="71"/>
        <v>76</v>
      </c>
      <c r="Q182" s="40">
        <f t="shared" si="72"/>
        <v>44.7</v>
      </c>
      <c r="R182" s="244"/>
      <c r="S182" s="244"/>
      <c r="T182" s="244"/>
      <c r="U182" s="244"/>
      <c r="V182" s="244"/>
      <c r="W182" s="244"/>
      <c r="X182" s="244"/>
      <c r="Y182" s="244"/>
      <c r="Z182" s="244"/>
      <c r="AA182" s="244"/>
      <c r="AC182" s="243"/>
      <c r="AD182" s="243"/>
      <c r="AE182" s="243"/>
      <c r="AF182" s="243"/>
      <c r="AG182" s="243"/>
      <c r="AH182" s="243"/>
      <c r="AJ182" s="246" t="e">
        <f t="shared" si="59"/>
        <v>#DIV/0!</v>
      </c>
      <c r="AK182" s="246" t="e">
        <f t="shared" si="60"/>
        <v>#DIV/0!</v>
      </c>
      <c r="AL182" s="246" t="e">
        <f t="shared" si="61"/>
        <v>#DIV/0!</v>
      </c>
      <c r="AM182" s="246" t="e">
        <f t="shared" si="62"/>
        <v>#DIV/0!</v>
      </c>
      <c r="AN182" s="246" t="e">
        <f t="shared" si="63"/>
        <v>#DIV/0!</v>
      </c>
      <c r="AO182" s="246" t="e">
        <f t="shared" si="64"/>
        <v>#DIV/0!</v>
      </c>
    </row>
    <row r="183" spans="1:41">
      <c r="A183" s="4">
        <v>177</v>
      </c>
      <c r="B183" s="138">
        <f t="shared" si="65"/>
        <v>47.635364079999903</v>
      </c>
      <c r="C183" s="3">
        <f>'degressie en km-tarief'!C183</f>
        <v>28.020802399999944</v>
      </c>
      <c r="F183" s="139">
        <f t="shared" si="66"/>
        <v>28.584</v>
      </c>
      <c r="G183" s="139">
        <f t="shared" si="67"/>
        <v>16.811999999999998</v>
      </c>
      <c r="H183" s="139">
        <f t="shared" si="68"/>
        <v>38.112000000000002</v>
      </c>
      <c r="I183" s="139">
        <f t="shared" si="69"/>
        <v>22.416</v>
      </c>
      <c r="J183" s="40">
        <f t="shared" si="73"/>
        <v>95.28</v>
      </c>
      <c r="K183" s="40">
        <f t="shared" si="74"/>
        <v>56.04</v>
      </c>
      <c r="L183" s="40"/>
      <c r="M183" s="40"/>
      <c r="N183" s="40">
        <f t="shared" si="70"/>
        <v>57.16</v>
      </c>
      <c r="O183" s="40">
        <f t="shared" si="70"/>
        <v>33.619999999999997</v>
      </c>
      <c r="P183" s="40">
        <f t="shared" si="71"/>
        <v>76.22</v>
      </c>
      <c r="Q183" s="40">
        <f t="shared" si="72"/>
        <v>44.84</v>
      </c>
      <c r="R183" s="244"/>
      <c r="S183" s="244"/>
      <c r="T183" s="244"/>
      <c r="U183" s="244"/>
      <c r="V183" s="244"/>
      <c r="W183" s="244"/>
      <c r="X183" s="244"/>
      <c r="Y183" s="244"/>
      <c r="Z183" s="244"/>
      <c r="AA183" s="244"/>
      <c r="AC183" s="243"/>
      <c r="AD183" s="243"/>
      <c r="AE183" s="243"/>
      <c r="AF183" s="243"/>
      <c r="AG183" s="243"/>
      <c r="AH183" s="243"/>
      <c r="AJ183" s="246" t="e">
        <f t="shared" si="59"/>
        <v>#DIV/0!</v>
      </c>
      <c r="AK183" s="246" t="e">
        <f t="shared" si="60"/>
        <v>#DIV/0!</v>
      </c>
      <c r="AL183" s="246" t="e">
        <f t="shared" si="61"/>
        <v>#DIV/0!</v>
      </c>
      <c r="AM183" s="246" t="e">
        <f t="shared" si="62"/>
        <v>#DIV/0!</v>
      </c>
      <c r="AN183" s="246" t="e">
        <f t="shared" si="63"/>
        <v>#DIV/0!</v>
      </c>
      <c r="AO183" s="246" t="e">
        <f t="shared" si="64"/>
        <v>#DIV/0!</v>
      </c>
    </row>
    <row r="184" spans="1:41">
      <c r="A184" s="4">
        <v>178</v>
      </c>
      <c r="B184" s="138">
        <f t="shared" si="65"/>
        <v>47.769052079999902</v>
      </c>
      <c r="C184" s="3">
        <f>'degressie en km-tarief'!C184</f>
        <v>28.099442399999944</v>
      </c>
      <c r="F184" s="139">
        <f t="shared" si="66"/>
        <v>28.662000000000003</v>
      </c>
      <c r="G184" s="139">
        <f t="shared" si="67"/>
        <v>16.86</v>
      </c>
      <c r="H184" s="139">
        <f t="shared" si="68"/>
        <v>38.216000000000001</v>
      </c>
      <c r="I184" s="139">
        <f t="shared" si="69"/>
        <v>22.480000000000004</v>
      </c>
      <c r="J184" s="40">
        <f t="shared" si="73"/>
        <v>95.54</v>
      </c>
      <c r="K184" s="40">
        <f t="shared" si="74"/>
        <v>56.2</v>
      </c>
      <c r="L184" s="40"/>
      <c r="M184" s="40"/>
      <c r="N184" s="40">
        <f t="shared" si="70"/>
        <v>57.32</v>
      </c>
      <c r="O184" s="40">
        <f t="shared" si="70"/>
        <v>33.72</v>
      </c>
      <c r="P184" s="40">
        <f t="shared" si="71"/>
        <v>76.44</v>
      </c>
      <c r="Q184" s="40">
        <f t="shared" si="72"/>
        <v>44.96</v>
      </c>
      <c r="R184" s="244"/>
      <c r="S184" s="244"/>
      <c r="T184" s="244"/>
      <c r="U184" s="244"/>
      <c r="V184" s="244"/>
      <c r="W184" s="244"/>
      <c r="X184" s="244"/>
      <c r="Y184" s="244"/>
      <c r="Z184" s="244"/>
      <c r="AA184" s="244"/>
      <c r="AC184" s="243"/>
      <c r="AD184" s="243"/>
      <c r="AE184" s="243"/>
      <c r="AF184" s="243"/>
      <c r="AG184" s="243"/>
      <c r="AH184" s="243"/>
      <c r="AJ184" s="246" t="e">
        <f t="shared" si="59"/>
        <v>#DIV/0!</v>
      </c>
      <c r="AK184" s="246" t="e">
        <f t="shared" si="60"/>
        <v>#DIV/0!</v>
      </c>
      <c r="AL184" s="246" t="e">
        <f t="shared" si="61"/>
        <v>#DIV/0!</v>
      </c>
      <c r="AM184" s="246" t="e">
        <f t="shared" si="62"/>
        <v>#DIV/0!</v>
      </c>
      <c r="AN184" s="246" t="e">
        <f t="shared" si="63"/>
        <v>#DIV/0!</v>
      </c>
      <c r="AO184" s="246" t="e">
        <f t="shared" si="64"/>
        <v>#DIV/0!</v>
      </c>
    </row>
    <row r="185" spans="1:41">
      <c r="A185" s="4">
        <v>179</v>
      </c>
      <c r="B185" s="138">
        <f t="shared" si="65"/>
        <v>47.902740079999901</v>
      </c>
      <c r="C185" s="3">
        <f>'degressie en km-tarief'!C185</f>
        <v>28.178082399999944</v>
      </c>
      <c r="F185" s="139">
        <f t="shared" si="66"/>
        <v>28.74</v>
      </c>
      <c r="G185" s="139">
        <f t="shared" si="67"/>
        <v>16.907999999999998</v>
      </c>
      <c r="H185" s="139">
        <f t="shared" si="68"/>
        <v>38.32</v>
      </c>
      <c r="I185" s="139">
        <f t="shared" si="69"/>
        <v>22.544</v>
      </c>
      <c r="J185" s="40">
        <f t="shared" si="73"/>
        <v>95.8</v>
      </c>
      <c r="K185" s="40">
        <f t="shared" si="74"/>
        <v>56.36</v>
      </c>
      <c r="L185" s="40"/>
      <c r="M185" s="40"/>
      <c r="N185" s="40">
        <f t="shared" si="70"/>
        <v>57.48</v>
      </c>
      <c r="O185" s="40">
        <f t="shared" si="70"/>
        <v>33.82</v>
      </c>
      <c r="P185" s="40">
        <f t="shared" si="71"/>
        <v>76.64</v>
      </c>
      <c r="Q185" s="40">
        <f t="shared" si="72"/>
        <v>45.08</v>
      </c>
      <c r="R185" s="244"/>
      <c r="S185" s="244"/>
      <c r="T185" s="244"/>
      <c r="U185" s="244"/>
      <c r="V185" s="244"/>
      <c r="W185" s="244"/>
      <c r="X185" s="244"/>
      <c r="Y185" s="244"/>
      <c r="Z185" s="244"/>
      <c r="AA185" s="244"/>
      <c r="AC185" s="243"/>
      <c r="AD185" s="243"/>
      <c r="AE185" s="243"/>
      <c r="AF185" s="243"/>
      <c r="AG185" s="243"/>
      <c r="AH185" s="243"/>
      <c r="AJ185" s="246" t="e">
        <f t="shared" si="59"/>
        <v>#DIV/0!</v>
      </c>
      <c r="AK185" s="246" t="e">
        <f t="shared" si="60"/>
        <v>#DIV/0!</v>
      </c>
      <c r="AL185" s="246" t="e">
        <f t="shared" si="61"/>
        <v>#DIV/0!</v>
      </c>
      <c r="AM185" s="246" t="e">
        <f t="shared" si="62"/>
        <v>#DIV/0!</v>
      </c>
      <c r="AN185" s="246" t="e">
        <f t="shared" si="63"/>
        <v>#DIV/0!</v>
      </c>
      <c r="AO185" s="246" t="e">
        <f t="shared" si="64"/>
        <v>#DIV/0!</v>
      </c>
    </row>
    <row r="186" spans="1:41">
      <c r="A186" s="4">
        <v>180</v>
      </c>
      <c r="B186" s="138">
        <f t="shared" si="65"/>
        <v>48.036428079999901</v>
      </c>
      <c r="C186" s="3">
        <f>'degressie en km-tarief'!C186</f>
        <v>28.256722399999944</v>
      </c>
      <c r="F186" s="139">
        <f t="shared" si="66"/>
        <v>28.823999999999998</v>
      </c>
      <c r="G186" s="139">
        <f t="shared" si="67"/>
        <v>16.956</v>
      </c>
      <c r="H186" s="139">
        <f t="shared" si="68"/>
        <v>38.432000000000002</v>
      </c>
      <c r="I186" s="139">
        <f t="shared" si="69"/>
        <v>22.608000000000004</v>
      </c>
      <c r="J186" s="40">
        <f t="shared" si="73"/>
        <v>96.08</v>
      </c>
      <c r="K186" s="40">
        <f t="shared" si="74"/>
        <v>56.52</v>
      </c>
      <c r="L186" s="40"/>
      <c r="M186" s="40"/>
      <c r="N186" s="40">
        <f t="shared" si="70"/>
        <v>57.64</v>
      </c>
      <c r="O186" s="40">
        <f t="shared" si="70"/>
        <v>33.92</v>
      </c>
      <c r="P186" s="40">
        <f t="shared" si="71"/>
        <v>76.86</v>
      </c>
      <c r="Q186" s="40">
        <f t="shared" si="72"/>
        <v>45.22</v>
      </c>
      <c r="R186" s="244"/>
      <c r="S186" s="244"/>
      <c r="T186" s="244"/>
      <c r="U186" s="244"/>
      <c r="V186" s="244"/>
      <c r="W186" s="244"/>
      <c r="X186" s="244"/>
      <c r="Y186" s="244"/>
      <c r="Z186" s="244"/>
      <c r="AA186" s="244"/>
      <c r="AC186" s="243"/>
      <c r="AD186" s="243"/>
      <c r="AE186" s="243"/>
      <c r="AF186" s="243"/>
      <c r="AG186" s="243"/>
      <c r="AH186" s="243"/>
      <c r="AJ186" s="246" t="e">
        <f t="shared" si="59"/>
        <v>#DIV/0!</v>
      </c>
      <c r="AK186" s="246" t="e">
        <f t="shared" si="60"/>
        <v>#DIV/0!</v>
      </c>
      <c r="AL186" s="246" t="e">
        <f t="shared" si="61"/>
        <v>#DIV/0!</v>
      </c>
      <c r="AM186" s="246" t="e">
        <f t="shared" si="62"/>
        <v>#DIV/0!</v>
      </c>
      <c r="AN186" s="246" t="e">
        <f t="shared" si="63"/>
        <v>#DIV/0!</v>
      </c>
      <c r="AO186" s="246" t="e">
        <f t="shared" si="64"/>
        <v>#DIV/0!</v>
      </c>
    </row>
    <row r="187" spans="1:41">
      <c r="A187" s="4">
        <v>181</v>
      </c>
      <c r="B187" s="138">
        <f t="shared" si="65"/>
        <v>48.170116079999907</v>
      </c>
      <c r="C187" s="3">
        <f>'degressie en km-tarief'!C187</f>
        <v>28.335362399999944</v>
      </c>
      <c r="F187" s="139">
        <f t="shared" si="66"/>
        <v>28.902000000000001</v>
      </c>
      <c r="G187" s="139">
        <f t="shared" si="67"/>
        <v>17.003999999999998</v>
      </c>
      <c r="H187" s="139">
        <f t="shared" si="68"/>
        <v>38.536000000000001</v>
      </c>
      <c r="I187" s="139">
        <f t="shared" si="69"/>
        <v>22.672000000000001</v>
      </c>
      <c r="J187" s="40">
        <f t="shared" si="73"/>
        <v>96.34</v>
      </c>
      <c r="K187" s="40">
        <f t="shared" si="74"/>
        <v>56.68</v>
      </c>
      <c r="L187" s="40"/>
      <c r="M187" s="40"/>
      <c r="N187" s="40">
        <f t="shared" si="70"/>
        <v>57.8</v>
      </c>
      <c r="O187" s="40">
        <f t="shared" si="70"/>
        <v>34</v>
      </c>
      <c r="P187" s="40">
        <f t="shared" si="71"/>
        <v>77.08</v>
      </c>
      <c r="Q187" s="40">
        <f t="shared" si="72"/>
        <v>45.34</v>
      </c>
      <c r="R187" s="244"/>
      <c r="S187" s="244"/>
      <c r="T187" s="244"/>
      <c r="U187" s="244"/>
      <c r="V187" s="244"/>
      <c r="W187" s="244"/>
      <c r="X187" s="244"/>
      <c r="Y187" s="244"/>
      <c r="Z187" s="244"/>
      <c r="AA187" s="244"/>
      <c r="AC187" s="243"/>
      <c r="AD187" s="243"/>
      <c r="AE187" s="243"/>
      <c r="AF187" s="243"/>
      <c r="AG187" s="243"/>
      <c r="AH187" s="243"/>
      <c r="AJ187" s="246" t="e">
        <f t="shared" si="59"/>
        <v>#DIV/0!</v>
      </c>
      <c r="AK187" s="246" t="e">
        <f t="shared" si="60"/>
        <v>#DIV/0!</v>
      </c>
      <c r="AL187" s="246" t="e">
        <f t="shared" si="61"/>
        <v>#DIV/0!</v>
      </c>
      <c r="AM187" s="246" t="e">
        <f t="shared" si="62"/>
        <v>#DIV/0!</v>
      </c>
      <c r="AN187" s="246" t="e">
        <f t="shared" si="63"/>
        <v>#DIV/0!</v>
      </c>
      <c r="AO187" s="246" t="e">
        <f t="shared" si="64"/>
        <v>#DIV/0!</v>
      </c>
    </row>
    <row r="188" spans="1:41">
      <c r="A188" s="4">
        <v>182</v>
      </c>
      <c r="B188" s="138">
        <f t="shared" si="65"/>
        <v>48.303804079999907</v>
      </c>
      <c r="C188" s="3">
        <f>'degressie en km-tarief'!C188</f>
        <v>28.414002399999944</v>
      </c>
      <c r="F188" s="139">
        <f t="shared" si="66"/>
        <v>28.979999999999997</v>
      </c>
      <c r="G188" s="139">
        <f t="shared" si="67"/>
        <v>17.045999999999999</v>
      </c>
      <c r="H188" s="139">
        <f t="shared" si="68"/>
        <v>38.64</v>
      </c>
      <c r="I188" s="139">
        <f t="shared" si="69"/>
        <v>22.728000000000002</v>
      </c>
      <c r="J188" s="40">
        <f t="shared" si="73"/>
        <v>96.6</v>
      </c>
      <c r="K188" s="40">
        <f t="shared" si="74"/>
        <v>56.82</v>
      </c>
      <c r="L188" s="40"/>
      <c r="M188" s="40"/>
      <c r="N188" s="40">
        <f t="shared" si="70"/>
        <v>57.96</v>
      </c>
      <c r="O188" s="40">
        <f t="shared" si="70"/>
        <v>34.1</v>
      </c>
      <c r="P188" s="40">
        <f t="shared" si="71"/>
        <v>77.28</v>
      </c>
      <c r="Q188" s="40">
        <f t="shared" si="72"/>
        <v>45.46</v>
      </c>
      <c r="R188" s="244"/>
      <c r="S188" s="244"/>
      <c r="T188" s="244"/>
      <c r="U188" s="244"/>
      <c r="V188" s="244"/>
      <c r="W188" s="244"/>
      <c r="X188" s="244"/>
      <c r="Y188" s="244"/>
      <c r="Z188" s="244"/>
      <c r="AA188" s="244"/>
      <c r="AC188" s="243"/>
      <c r="AD188" s="243"/>
      <c r="AE188" s="243"/>
      <c r="AF188" s="243"/>
      <c r="AG188" s="243"/>
      <c r="AH188" s="243"/>
      <c r="AJ188" s="246" t="e">
        <f t="shared" si="59"/>
        <v>#DIV/0!</v>
      </c>
      <c r="AK188" s="246" t="e">
        <f t="shared" si="60"/>
        <v>#DIV/0!</v>
      </c>
      <c r="AL188" s="246" t="e">
        <f t="shared" si="61"/>
        <v>#DIV/0!</v>
      </c>
      <c r="AM188" s="246" t="e">
        <f t="shared" si="62"/>
        <v>#DIV/0!</v>
      </c>
      <c r="AN188" s="246" t="e">
        <f t="shared" si="63"/>
        <v>#DIV/0!</v>
      </c>
      <c r="AO188" s="246" t="e">
        <f t="shared" si="64"/>
        <v>#DIV/0!</v>
      </c>
    </row>
    <row r="189" spans="1:41">
      <c r="A189" s="4">
        <v>183</v>
      </c>
      <c r="B189" s="138">
        <f t="shared" si="65"/>
        <v>48.437492079999906</v>
      </c>
      <c r="C189" s="3">
        <f>'degressie en km-tarief'!C189</f>
        <v>28.492642399999944</v>
      </c>
      <c r="F189" s="139">
        <f t="shared" si="66"/>
        <v>29.063999999999997</v>
      </c>
      <c r="G189" s="139">
        <f t="shared" si="67"/>
        <v>17.093999999999998</v>
      </c>
      <c r="H189" s="139">
        <f t="shared" si="68"/>
        <v>38.752000000000002</v>
      </c>
      <c r="I189" s="139">
        <f t="shared" si="69"/>
        <v>22.792000000000002</v>
      </c>
      <c r="J189" s="40">
        <f t="shared" si="73"/>
        <v>96.88</v>
      </c>
      <c r="K189" s="40">
        <f t="shared" si="74"/>
        <v>56.98</v>
      </c>
      <c r="L189" s="40"/>
      <c r="M189" s="40"/>
      <c r="N189" s="40">
        <f t="shared" si="70"/>
        <v>58.12</v>
      </c>
      <c r="O189" s="40">
        <f t="shared" si="70"/>
        <v>34.18</v>
      </c>
      <c r="P189" s="40">
        <f t="shared" si="71"/>
        <v>77.5</v>
      </c>
      <c r="Q189" s="40">
        <f t="shared" si="72"/>
        <v>45.58</v>
      </c>
      <c r="R189" s="244"/>
      <c r="S189" s="244"/>
      <c r="T189" s="244"/>
      <c r="U189" s="244"/>
      <c r="V189" s="244"/>
      <c r="W189" s="244"/>
      <c r="X189" s="244"/>
      <c r="Y189" s="244"/>
      <c r="Z189" s="244"/>
      <c r="AA189" s="244"/>
      <c r="AC189" s="243"/>
      <c r="AD189" s="243"/>
      <c r="AE189" s="243"/>
      <c r="AF189" s="243"/>
      <c r="AG189" s="243"/>
      <c r="AH189" s="243"/>
      <c r="AJ189" s="246" t="e">
        <f t="shared" si="59"/>
        <v>#DIV/0!</v>
      </c>
      <c r="AK189" s="246" t="e">
        <f t="shared" si="60"/>
        <v>#DIV/0!</v>
      </c>
      <c r="AL189" s="246" t="e">
        <f t="shared" si="61"/>
        <v>#DIV/0!</v>
      </c>
      <c r="AM189" s="246" t="e">
        <f t="shared" si="62"/>
        <v>#DIV/0!</v>
      </c>
      <c r="AN189" s="246" t="e">
        <f t="shared" si="63"/>
        <v>#DIV/0!</v>
      </c>
      <c r="AO189" s="246" t="e">
        <f t="shared" si="64"/>
        <v>#DIV/0!</v>
      </c>
    </row>
    <row r="190" spans="1:41">
      <c r="A190" s="4">
        <v>184</v>
      </c>
      <c r="B190" s="138">
        <f t="shared" si="65"/>
        <v>48.571180079999905</v>
      </c>
      <c r="C190" s="3">
        <f>'degressie en km-tarief'!C190</f>
        <v>28.571282399999944</v>
      </c>
      <c r="F190" s="139">
        <f t="shared" si="66"/>
        <v>29.141999999999999</v>
      </c>
      <c r="G190" s="139">
        <f t="shared" si="67"/>
        <v>17.141999999999999</v>
      </c>
      <c r="H190" s="139">
        <f t="shared" si="68"/>
        <v>38.856000000000002</v>
      </c>
      <c r="I190" s="139">
        <f t="shared" si="69"/>
        <v>22.856000000000002</v>
      </c>
      <c r="J190" s="40">
        <f t="shared" si="73"/>
        <v>97.14</v>
      </c>
      <c r="K190" s="40">
        <f t="shared" si="74"/>
        <v>57.14</v>
      </c>
      <c r="L190" s="40"/>
      <c r="M190" s="40"/>
      <c r="N190" s="40">
        <f t="shared" si="70"/>
        <v>58.28</v>
      </c>
      <c r="O190" s="40">
        <f t="shared" si="70"/>
        <v>34.28</v>
      </c>
      <c r="P190" s="40">
        <f t="shared" si="71"/>
        <v>77.72</v>
      </c>
      <c r="Q190" s="40">
        <f t="shared" si="72"/>
        <v>45.72</v>
      </c>
      <c r="R190" s="244"/>
      <c r="S190" s="244"/>
      <c r="T190" s="244"/>
      <c r="U190" s="244"/>
      <c r="V190" s="244"/>
      <c r="W190" s="244"/>
      <c r="X190" s="244"/>
      <c r="Y190" s="244"/>
      <c r="Z190" s="244"/>
      <c r="AA190" s="244"/>
      <c r="AC190" s="243"/>
      <c r="AD190" s="243"/>
      <c r="AE190" s="243"/>
      <c r="AF190" s="243"/>
      <c r="AG190" s="243"/>
      <c r="AH190" s="243"/>
      <c r="AJ190" s="246" t="e">
        <f t="shared" si="59"/>
        <v>#DIV/0!</v>
      </c>
      <c r="AK190" s="246" t="e">
        <f t="shared" si="60"/>
        <v>#DIV/0!</v>
      </c>
      <c r="AL190" s="246" t="e">
        <f t="shared" si="61"/>
        <v>#DIV/0!</v>
      </c>
      <c r="AM190" s="246" t="e">
        <f t="shared" si="62"/>
        <v>#DIV/0!</v>
      </c>
      <c r="AN190" s="246" t="e">
        <f t="shared" si="63"/>
        <v>#DIV/0!</v>
      </c>
      <c r="AO190" s="246" t="e">
        <f t="shared" si="64"/>
        <v>#DIV/0!</v>
      </c>
    </row>
    <row r="191" spans="1:41">
      <c r="A191" s="4">
        <v>185</v>
      </c>
      <c r="B191" s="138">
        <f t="shared" si="65"/>
        <v>48.704868079999905</v>
      </c>
      <c r="C191" s="3">
        <f>'degressie en km-tarief'!C191</f>
        <v>28.649922399999944</v>
      </c>
      <c r="F191" s="139">
        <f t="shared" si="66"/>
        <v>29.22</v>
      </c>
      <c r="G191" s="139">
        <f t="shared" si="67"/>
        <v>17.189999999999998</v>
      </c>
      <c r="H191" s="139">
        <f t="shared" si="68"/>
        <v>38.960000000000008</v>
      </c>
      <c r="I191" s="139">
        <f t="shared" si="69"/>
        <v>22.92</v>
      </c>
      <c r="J191" s="40">
        <f t="shared" si="73"/>
        <v>97.4</v>
      </c>
      <c r="K191" s="40">
        <f t="shared" si="74"/>
        <v>57.3</v>
      </c>
      <c r="L191" s="40"/>
      <c r="M191" s="40"/>
      <c r="N191" s="40">
        <f t="shared" si="70"/>
        <v>58.44</v>
      </c>
      <c r="O191" s="40">
        <f t="shared" si="70"/>
        <v>34.380000000000003</v>
      </c>
      <c r="P191" s="40">
        <f t="shared" si="71"/>
        <v>77.92</v>
      </c>
      <c r="Q191" s="40">
        <f t="shared" si="72"/>
        <v>45.84</v>
      </c>
      <c r="R191" s="244"/>
      <c r="S191" s="244"/>
      <c r="T191" s="244"/>
      <c r="U191" s="244"/>
      <c r="V191" s="244"/>
      <c r="W191" s="244"/>
      <c r="X191" s="244"/>
      <c r="Y191" s="244"/>
      <c r="Z191" s="244"/>
      <c r="AA191" s="244"/>
      <c r="AC191" s="243"/>
      <c r="AD191" s="243"/>
      <c r="AE191" s="243"/>
      <c r="AF191" s="243"/>
      <c r="AG191" s="243"/>
      <c r="AH191" s="243"/>
      <c r="AJ191" s="246" t="e">
        <f t="shared" si="59"/>
        <v>#DIV/0!</v>
      </c>
      <c r="AK191" s="246" t="e">
        <f t="shared" si="60"/>
        <v>#DIV/0!</v>
      </c>
      <c r="AL191" s="246" t="e">
        <f t="shared" si="61"/>
        <v>#DIV/0!</v>
      </c>
      <c r="AM191" s="246" t="e">
        <f t="shared" si="62"/>
        <v>#DIV/0!</v>
      </c>
      <c r="AN191" s="246" t="e">
        <f t="shared" si="63"/>
        <v>#DIV/0!</v>
      </c>
      <c r="AO191" s="246" t="e">
        <f t="shared" si="64"/>
        <v>#DIV/0!</v>
      </c>
    </row>
    <row r="192" spans="1:41">
      <c r="A192" s="4">
        <v>186</v>
      </c>
      <c r="B192" s="138">
        <f t="shared" si="65"/>
        <v>48.838556079999904</v>
      </c>
      <c r="C192" s="3">
        <f>'degressie en km-tarief'!C192</f>
        <v>28.728562399999944</v>
      </c>
      <c r="F192" s="139">
        <f t="shared" si="66"/>
        <v>29.304000000000002</v>
      </c>
      <c r="G192" s="139">
        <f t="shared" si="67"/>
        <v>17.238</v>
      </c>
      <c r="H192" s="139">
        <f t="shared" si="68"/>
        <v>39.072000000000003</v>
      </c>
      <c r="I192" s="139">
        <f t="shared" si="69"/>
        <v>22.984000000000002</v>
      </c>
      <c r="J192" s="40">
        <f t="shared" si="73"/>
        <v>97.68</v>
      </c>
      <c r="K192" s="40">
        <f t="shared" si="74"/>
        <v>57.46</v>
      </c>
      <c r="L192" s="40"/>
      <c r="M192" s="40"/>
      <c r="N192" s="40">
        <f t="shared" si="70"/>
        <v>58.6</v>
      </c>
      <c r="O192" s="40">
        <f t="shared" si="70"/>
        <v>34.479999999999997</v>
      </c>
      <c r="P192" s="40">
        <f t="shared" si="71"/>
        <v>78.14</v>
      </c>
      <c r="Q192" s="40">
        <f t="shared" si="72"/>
        <v>45.96</v>
      </c>
      <c r="R192" s="244"/>
      <c r="S192" s="244"/>
      <c r="T192" s="244"/>
      <c r="U192" s="244"/>
      <c r="V192" s="244"/>
      <c r="W192" s="244"/>
      <c r="X192" s="244"/>
      <c r="Y192" s="244"/>
      <c r="Z192" s="244"/>
      <c r="AA192" s="244"/>
      <c r="AC192" s="243"/>
      <c r="AD192" s="243"/>
      <c r="AE192" s="243"/>
      <c r="AF192" s="243"/>
      <c r="AG192" s="243"/>
      <c r="AH192" s="243"/>
      <c r="AJ192" s="246" t="e">
        <f t="shared" si="59"/>
        <v>#DIV/0!</v>
      </c>
      <c r="AK192" s="246" t="e">
        <f t="shared" si="60"/>
        <v>#DIV/0!</v>
      </c>
      <c r="AL192" s="246" t="e">
        <f t="shared" si="61"/>
        <v>#DIV/0!</v>
      </c>
      <c r="AM192" s="246" t="e">
        <f t="shared" si="62"/>
        <v>#DIV/0!</v>
      </c>
      <c r="AN192" s="246" t="e">
        <f t="shared" si="63"/>
        <v>#DIV/0!</v>
      </c>
      <c r="AO192" s="246" t="e">
        <f t="shared" si="64"/>
        <v>#DIV/0!</v>
      </c>
    </row>
    <row r="193" spans="1:41">
      <c r="A193" s="4">
        <v>187</v>
      </c>
      <c r="B193" s="138">
        <f t="shared" si="65"/>
        <v>48.972244079999903</v>
      </c>
      <c r="C193" s="3">
        <f>'degressie en km-tarief'!C193</f>
        <v>28.807202399999944</v>
      </c>
      <c r="F193" s="139">
        <f t="shared" si="66"/>
        <v>29.381999999999998</v>
      </c>
      <c r="G193" s="139">
        <f t="shared" si="67"/>
        <v>17.285999999999998</v>
      </c>
      <c r="H193" s="139">
        <f t="shared" si="68"/>
        <v>39.176000000000002</v>
      </c>
      <c r="I193" s="139">
        <f t="shared" si="69"/>
        <v>23.048000000000002</v>
      </c>
      <c r="J193" s="40">
        <f t="shared" si="73"/>
        <v>97.94</v>
      </c>
      <c r="K193" s="40">
        <f t="shared" si="74"/>
        <v>57.62</v>
      </c>
      <c r="L193" s="40"/>
      <c r="M193" s="40"/>
      <c r="N193" s="40">
        <f t="shared" si="70"/>
        <v>58.76</v>
      </c>
      <c r="O193" s="40">
        <f t="shared" si="70"/>
        <v>34.58</v>
      </c>
      <c r="P193" s="40">
        <f t="shared" si="71"/>
        <v>78.36</v>
      </c>
      <c r="Q193" s="40">
        <f t="shared" si="72"/>
        <v>46.1</v>
      </c>
      <c r="R193" s="244"/>
      <c r="S193" s="244"/>
      <c r="T193" s="244"/>
      <c r="U193" s="244"/>
      <c r="V193" s="244"/>
      <c r="W193" s="244"/>
      <c r="X193" s="244"/>
      <c r="Y193" s="244"/>
      <c r="Z193" s="244"/>
      <c r="AA193" s="244"/>
      <c r="AC193" s="243"/>
      <c r="AD193" s="243"/>
      <c r="AE193" s="243"/>
      <c r="AF193" s="243"/>
      <c r="AG193" s="243"/>
      <c r="AH193" s="243"/>
      <c r="AJ193" s="246" t="e">
        <f t="shared" si="59"/>
        <v>#DIV/0!</v>
      </c>
      <c r="AK193" s="246" t="e">
        <f t="shared" si="60"/>
        <v>#DIV/0!</v>
      </c>
      <c r="AL193" s="246" t="e">
        <f t="shared" si="61"/>
        <v>#DIV/0!</v>
      </c>
      <c r="AM193" s="246" t="e">
        <f t="shared" si="62"/>
        <v>#DIV/0!</v>
      </c>
      <c r="AN193" s="246" t="e">
        <f t="shared" si="63"/>
        <v>#DIV/0!</v>
      </c>
      <c r="AO193" s="246" t="e">
        <f t="shared" si="64"/>
        <v>#DIV/0!</v>
      </c>
    </row>
    <row r="194" spans="1:41">
      <c r="A194" s="4">
        <v>188</v>
      </c>
      <c r="B194" s="138">
        <f t="shared" si="65"/>
        <v>49.105932079999903</v>
      </c>
      <c r="C194" s="3">
        <f>'degressie en km-tarief'!C194</f>
        <v>28.885842399999945</v>
      </c>
      <c r="F194" s="139">
        <f t="shared" si="66"/>
        <v>29.465999999999998</v>
      </c>
      <c r="G194" s="139">
        <f t="shared" si="67"/>
        <v>17.334</v>
      </c>
      <c r="H194" s="139">
        <f t="shared" si="68"/>
        <v>39.288000000000004</v>
      </c>
      <c r="I194" s="139">
        <f t="shared" si="69"/>
        <v>23.112000000000002</v>
      </c>
      <c r="J194" s="40">
        <f t="shared" si="73"/>
        <v>98.22</v>
      </c>
      <c r="K194" s="40">
        <f t="shared" si="74"/>
        <v>57.78</v>
      </c>
      <c r="L194" s="40"/>
      <c r="M194" s="40"/>
      <c r="N194" s="40">
        <f t="shared" si="70"/>
        <v>58.94</v>
      </c>
      <c r="O194" s="40">
        <f t="shared" si="70"/>
        <v>34.659999999999997</v>
      </c>
      <c r="P194" s="40">
        <f t="shared" si="71"/>
        <v>78.58</v>
      </c>
      <c r="Q194" s="40">
        <f t="shared" si="72"/>
        <v>46.22</v>
      </c>
      <c r="R194" s="244"/>
      <c r="S194" s="244"/>
      <c r="T194" s="244"/>
      <c r="U194" s="244"/>
      <c r="V194" s="244"/>
      <c r="W194" s="244"/>
      <c r="X194" s="244"/>
      <c r="Y194" s="244"/>
      <c r="Z194" s="244"/>
      <c r="AA194" s="244"/>
      <c r="AC194" s="243"/>
      <c r="AD194" s="243"/>
      <c r="AE194" s="243"/>
      <c r="AF194" s="243"/>
      <c r="AG194" s="243"/>
      <c r="AH194" s="243"/>
      <c r="AJ194" s="246" t="e">
        <f t="shared" si="59"/>
        <v>#DIV/0!</v>
      </c>
      <c r="AK194" s="246" t="e">
        <f t="shared" si="60"/>
        <v>#DIV/0!</v>
      </c>
      <c r="AL194" s="246" t="e">
        <f t="shared" si="61"/>
        <v>#DIV/0!</v>
      </c>
      <c r="AM194" s="246" t="e">
        <f t="shared" si="62"/>
        <v>#DIV/0!</v>
      </c>
      <c r="AN194" s="246" t="e">
        <f t="shared" si="63"/>
        <v>#DIV/0!</v>
      </c>
      <c r="AO194" s="246" t="e">
        <f t="shared" si="64"/>
        <v>#DIV/0!</v>
      </c>
    </row>
    <row r="195" spans="1:41">
      <c r="A195" s="4">
        <v>189</v>
      </c>
      <c r="B195" s="138">
        <f t="shared" si="65"/>
        <v>49.239620079999902</v>
      </c>
      <c r="C195" s="3">
        <f>'degressie en km-tarief'!C195</f>
        <v>28.964482399999945</v>
      </c>
      <c r="F195" s="139">
        <f t="shared" si="66"/>
        <v>29.544</v>
      </c>
      <c r="G195" s="139">
        <f t="shared" si="67"/>
        <v>17.376000000000001</v>
      </c>
      <c r="H195" s="139">
        <f t="shared" si="68"/>
        <v>39.392000000000003</v>
      </c>
      <c r="I195" s="139">
        <f t="shared" si="69"/>
        <v>23.168000000000003</v>
      </c>
      <c r="J195" s="40">
        <f t="shared" si="73"/>
        <v>98.48</v>
      </c>
      <c r="K195" s="40">
        <f t="shared" si="74"/>
        <v>57.92</v>
      </c>
      <c r="L195" s="40"/>
      <c r="M195" s="40"/>
      <c r="N195" s="40">
        <f t="shared" si="70"/>
        <v>59.08</v>
      </c>
      <c r="O195" s="40">
        <f t="shared" si="70"/>
        <v>34.76</v>
      </c>
      <c r="P195" s="40">
        <f t="shared" si="71"/>
        <v>78.78</v>
      </c>
      <c r="Q195" s="40">
        <f t="shared" si="72"/>
        <v>46.34</v>
      </c>
      <c r="R195" s="244"/>
      <c r="S195" s="244"/>
      <c r="T195" s="244"/>
      <c r="U195" s="244"/>
      <c r="V195" s="244"/>
      <c r="W195" s="244"/>
      <c r="X195" s="244"/>
      <c r="Y195" s="244"/>
      <c r="Z195" s="244"/>
      <c r="AA195" s="244"/>
      <c r="AC195" s="243"/>
      <c r="AD195" s="243"/>
      <c r="AE195" s="243"/>
      <c r="AF195" s="243"/>
      <c r="AG195" s="243"/>
      <c r="AH195" s="243"/>
      <c r="AJ195" s="246" t="e">
        <f t="shared" si="59"/>
        <v>#DIV/0!</v>
      </c>
      <c r="AK195" s="246" t="e">
        <f t="shared" si="60"/>
        <v>#DIV/0!</v>
      </c>
      <c r="AL195" s="246" t="e">
        <f t="shared" si="61"/>
        <v>#DIV/0!</v>
      </c>
      <c r="AM195" s="246" t="e">
        <f t="shared" si="62"/>
        <v>#DIV/0!</v>
      </c>
      <c r="AN195" s="246" t="e">
        <f t="shared" si="63"/>
        <v>#DIV/0!</v>
      </c>
      <c r="AO195" s="246" t="e">
        <f t="shared" si="64"/>
        <v>#DIV/0!</v>
      </c>
    </row>
    <row r="196" spans="1:41">
      <c r="A196" s="4">
        <v>190</v>
      </c>
      <c r="B196" s="138">
        <f t="shared" si="65"/>
        <v>49.373308079999902</v>
      </c>
      <c r="C196" s="3">
        <f>'degressie en km-tarief'!C196</f>
        <v>29.043122399999945</v>
      </c>
      <c r="F196" s="139">
        <f t="shared" si="66"/>
        <v>29.621999999999996</v>
      </c>
      <c r="G196" s="139">
        <f t="shared" si="67"/>
        <v>17.423999999999999</v>
      </c>
      <c r="H196" s="139">
        <f t="shared" si="68"/>
        <v>39.496000000000002</v>
      </c>
      <c r="I196" s="139">
        <f t="shared" si="69"/>
        <v>23.231999999999999</v>
      </c>
      <c r="J196" s="40">
        <f t="shared" si="73"/>
        <v>98.74</v>
      </c>
      <c r="K196" s="40">
        <f t="shared" si="74"/>
        <v>58.08</v>
      </c>
      <c r="L196" s="40"/>
      <c r="M196" s="40"/>
      <c r="N196" s="40">
        <f t="shared" si="70"/>
        <v>59.24</v>
      </c>
      <c r="O196" s="40">
        <f t="shared" si="70"/>
        <v>34.840000000000003</v>
      </c>
      <c r="P196" s="40">
        <f t="shared" si="71"/>
        <v>79</v>
      </c>
      <c r="Q196" s="40">
        <f t="shared" si="72"/>
        <v>46.46</v>
      </c>
      <c r="R196" s="244"/>
      <c r="S196" s="244"/>
      <c r="T196" s="244"/>
      <c r="U196" s="244"/>
      <c r="V196" s="244"/>
      <c r="W196" s="244"/>
      <c r="X196" s="244"/>
      <c r="Y196" s="244"/>
      <c r="Z196" s="244"/>
      <c r="AA196" s="244"/>
      <c r="AC196" s="243"/>
      <c r="AD196" s="243"/>
      <c r="AE196" s="243"/>
      <c r="AF196" s="243"/>
      <c r="AG196" s="243"/>
      <c r="AH196" s="243"/>
      <c r="AJ196" s="246" t="e">
        <f t="shared" si="59"/>
        <v>#DIV/0!</v>
      </c>
      <c r="AK196" s="246" t="e">
        <f t="shared" si="60"/>
        <v>#DIV/0!</v>
      </c>
      <c r="AL196" s="246" t="e">
        <f t="shared" si="61"/>
        <v>#DIV/0!</v>
      </c>
      <c r="AM196" s="246" t="e">
        <f t="shared" si="62"/>
        <v>#DIV/0!</v>
      </c>
      <c r="AN196" s="246" t="e">
        <f t="shared" si="63"/>
        <v>#DIV/0!</v>
      </c>
      <c r="AO196" s="246" t="e">
        <f t="shared" si="64"/>
        <v>#DIV/0!</v>
      </c>
    </row>
    <row r="197" spans="1:41">
      <c r="A197" s="4">
        <v>191</v>
      </c>
      <c r="B197" s="138">
        <f t="shared" si="65"/>
        <v>49.506996079999908</v>
      </c>
      <c r="C197" s="3">
        <f>'degressie en km-tarief'!C197</f>
        <v>29.121762399999945</v>
      </c>
      <c r="F197" s="139">
        <f t="shared" si="66"/>
        <v>29.705999999999996</v>
      </c>
      <c r="G197" s="139">
        <f t="shared" si="67"/>
        <v>17.472000000000001</v>
      </c>
      <c r="H197" s="139">
        <f t="shared" si="68"/>
        <v>39.608000000000004</v>
      </c>
      <c r="I197" s="139">
        <f t="shared" si="69"/>
        <v>23.296000000000003</v>
      </c>
      <c r="J197" s="40">
        <f t="shared" si="73"/>
        <v>99.02</v>
      </c>
      <c r="K197" s="40">
        <f t="shared" si="74"/>
        <v>58.24</v>
      </c>
      <c r="L197" s="40"/>
      <c r="M197" s="40"/>
      <c r="N197" s="40">
        <f t="shared" si="70"/>
        <v>59.42</v>
      </c>
      <c r="O197" s="40">
        <f t="shared" si="70"/>
        <v>34.94</v>
      </c>
      <c r="P197" s="40">
        <f t="shared" si="71"/>
        <v>79.22</v>
      </c>
      <c r="Q197" s="40">
        <f t="shared" si="72"/>
        <v>46.6</v>
      </c>
      <c r="R197" s="244"/>
      <c r="S197" s="244"/>
      <c r="T197" s="244"/>
      <c r="U197" s="244"/>
      <c r="V197" s="244"/>
      <c r="W197" s="244"/>
      <c r="X197" s="244"/>
      <c r="Y197" s="244"/>
      <c r="Z197" s="244"/>
      <c r="AA197" s="244"/>
      <c r="AC197" s="243"/>
      <c r="AD197" s="243"/>
      <c r="AE197" s="243"/>
      <c r="AF197" s="243"/>
      <c r="AG197" s="243"/>
      <c r="AH197" s="243"/>
      <c r="AJ197" s="246" t="e">
        <f t="shared" si="59"/>
        <v>#DIV/0!</v>
      </c>
      <c r="AK197" s="246" t="e">
        <f t="shared" si="60"/>
        <v>#DIV/0!</v>
      </c>
      <c r="AL197" s="246" t="e">
        <f t="shared" si="61"/>
        <v>#DIV/0!</v>
      </c>
      <c r="AM197" s="246" t="e">
        <f t="shared" si="62"/>
        <v>#DIV/0!</v>
      </c>
      <c r="AN197" s="246" t="e">
        <f t="shared" si="63"/>
        <v>#DIV/0!</v>
      </c>
      <c r="AO197" s="246" t="e">
        <f t="shared" si="64"/>
        <v>#DIV/0!</v>
      </c>
    </row>
    <row r="198" spans="1:41">
      <c r="A198" s="4">
        <v>192</v>
      </c>
      <c r="B198" s="138">
        <f t="shared" si="65"/>
        <v>49.640684079999907</v>
      </c>
      <c r="C198" s="3">
        <f>'degressie en km-tarief'!C198</f>
        <v>29.200402399999945</v>
      </c>
      <c r="F198" s="139">
        <f t="shared" si="66"/>
        <v>29.783999999999999</v>
      </c>
      <c r="G198" s="139">
        <f t="shared" si="67"/>
        <v>17.52</v>
      </c>
      <c r="H198" s="139">
        <f t="shared" si="68"/>
        <v>39.712000000000003</v>
      </c>
      <c r="I198" s="139">
        <f t="shared" si="69"/>
        <v>23.36</v>
      </c>
      <c r="J198" s="40">
        <f t="shared" si="73"/>
        <v>99.28</v>
      </c>
      <c r="K198" s="40">
        <f t="shared" si="74"/>
        <v>58.4</v>
      </c>
      <c r="L198" s="40"/>
      <c r="M198" s="40"/>
      <c r="N198" s="40">
        <f t="shared" si="70"/>
        <v>59.56</v>
      </c>
      <c r="O198" s="40">
        <f t="shared" si="70"/>
        <v>35.04</v>
      </c>
      <c r="P198" s="40">
        <f t="shared" si="71"/>
        <v>79.42</v>
      </c>
      <c r="Q198" s="40">
        <f t="shared" si="72"/>
        <v>46.72</v>
      </c>
      <c r="R198" s="244"/>
      <c r="S198" s="244"/>
      <c r="T198" s="244"/>
      <c r="U198" s="244"/>
      <c r="V198" s="244"/>
      <c r="W198" s="244"/>
      <c r="X198" s="244"/>
      <c r="Y198" s="244"/>
      <c r="Z198" s="244"/>
      <c r="AA198" s="244"/>
      <c r="AC198" s="243"/>
      <c r="AD198" s="243"/>
      <c r="AE198" s="243"/>
      <c r="AF198" s="243"/>
      <c r="AG198" s="243"/>
      <c r="AH198" s="243"/>
      <c r="AJ198" s="246" t="e">
        <f t="shared" ref="AJ198:AJ256" si="75">R198/AC198</f>
        <v>#DIV/0!</v>
      </c>
      <c r="AK198" s="246" t="e">
        <f t="shared" ref="AK198:AK256" si="76">S198/AD198</f>
        <v>#DIV/0!</v>
      </c>
      <c r="AL198" s="246" t="e">
        <f t="shared" ref="AL198:AL256" si="77">T198/AE198</f>
        <v>#DIV/0!</v>
      </c>
      <c r="AM198" s="246" t="e">
        <f t="shared" ref="AM198:AM256" si="78">U198/AF198</f>
        <v>#DIV/0!</v>
      </c>
      <c r="AN198" s="246" t="e">
        <f t="shared" ref="AN198:AN256" si="79">V198/AG198</f>
        <v>#DIV/0!</v>
      </c>
      <c r="AO198" s="246" t="e">
        <f t="shared" ref="AO198:AO256" si="80">W198/AH198</f>
        <v>#DIV/0!</v>
      </c>
    </row>
    <row r="199" spans="1:41">
      <c r="A199" s="4">
        <v>193</v>
      </c>
      <c r="B199" s="138">
        <f t="shared" ref="B199:B257" si="81">C199*1.7</f>
        <v>49.774372079999907</v>
      </c>
      <c r="C199" s="3">
        <f>'degressie en km-tarief'!C199</f>
        <v>29.279042399999945</v>
      </c>
      <c r="F199" s="139">
        <f t="shared" ref="F199:F257" si="82">ROUND(B199,2)*0.6</f>
        <v>29.862000000000002</v>
      </c>
      <c r="G199" s="139">
        <f t="shared" ref="G199:G257" si="83">ROUND(C199,2)*0.6</f>
        <v>17.568000000000001</v>
      </c>
      <c r="H199" s="139">
        <f t="shared" ref="H199:H257" si="84">ROUND(B199,2)*0.8</f>
        <v>39.816000000000003</v>
      </c>
      <c r="I199" s="139">
        <f t="shared" ref="I199:I257" si="85">ROUND(C199,2)*0.8</f>
        <v>23.424000000000003</v>
      </c>
      <c r="J199" s="40">
        <f t="shared" si="73"/>
        <v>99.54</v>
      </c>
      <c r="K199" s="40">
        <f t="shared" si="74"/>
        <v>58.56</v>
      </c>
      <c r="L199" s="40"/>
      <c r="M199" s="40"/>
      <c r="N199" s="40">
        <f t="shared" ref="N199:O257" si="86">2*ROUND(F199,2)</f>
        <v>59.72</v>
      </c>
      <c r="O199" s="40">
        <f t="shared" si="86"/>
        <v>35.14</v>
      </c>
      <c r="P199" s="40">
        <f t="shared" si="71"/>
        <v>79.64</v>
      </c>
      <c r="Q199" s="40">
        <f t="shared" si="72"/>
        <v>46.84</v>
      </c>
      <c r="R199" s="244"/>
      <c r="S199" s="244"/>
      <c r="T199" s="244"/>
      <c r="U199" s="244"/>
      <c r="V199" s="244"/>
      <c r="W199" s="244"/>
      <c r="X199" s="244"/>
      <c r="Y199" s="244"/>
      <c r="Z199" s="244"/>
      <c r="AA199" s="244"/>
      <c r="AC199" s="243"/>
      <c r="AD199" s="243"/>
      <c r="AE199" s="243"/>
      <c r="AF199" s="243"/>
      <c r="AG199" s="243"/>
      <c r="AH199" s="243"/>
      <c r="AJ199" s="246" t="e">
        <f t="shared" si="75"/>
        <v>#DIV/0!</v>
      </c>
      <c r="AK199" s="246" t="e">
        <f t="shared" si="76"/>
        <v>#DIV/0!</v>
      </c>
      <c r="AL199" s="246" t="e">
        <f t="shared" si="77"/>
        <v>#DIV/0!</v>
      </c>
      <c r="AM199" s="246" t="e">
        <f t="shared" si="78"/>
        <v>#DIV/0!</v>
      </c>
      <c r="AN199" s="246" t="e">
        <f t="shared" si="79"/>
        <v>#DIV/0!</v>
      </c>
      <c r="AO199" s="246" t="e">
        <f t="shared" si="80"/>
        <v>#DIV/0!</v>
      </c>
    </row>
    <row r="200" spans="1:41">
      <c r="A200" s="4">
        <v>194</v>
      </c>
      <c r="B200" s="138">
        <f t="shared" si="81"/>
        <v>49.908060079999906</v>
      </c>
      <c r="C200" s="3">
        <f>'degressie en km-tarief'!C200</f>
        <v>29.357682399999945</v>
      </c>
      <c r="F200" s="139">
        <f t="shared" si="82"/>
        <v>29.945999999999998</v>
      </c>
      <c r="G200" s="139">
        <f t="shared" si="83"/>
        <v>17.616</v>
      </c>
      <c r="H200" s="139">
        <f t="shared" si="84"/>
        <v>39.927999999999997</v>
      </c>
      <c r="I200" s="139">
        <f t="shared" si="85"/>
        <v>23.488</v>
      </c>
      <c r="J200" s="40">
        <f t="shared" si="73"/>
        <v>99.82</v>
      </c>
      <c r="K200" s="40">
        <f t="shared" si="74"/>
        <v>58.72</v>
      </c>
      <c r="L200" s="40"/>
      <c r="M200" s="40"/>
      <c r="N200" s="40">
        <f t="shared" si="86"/>
        <v>59.9</v>
      </c>
      <c r="O200" s="40">
        <f t="shared" si="86"/>
        <v>35.24</v>
      </c>
      <c r="P200" s="40">
        <f t="shared" ref="P200:P257" si="87">2*ROUND(H200,2)</f>
        <v>79.86</v>
      </c>
      <c r="Q200" s="40">
        <f t="shared" ref="Q200:Q257" si="88">2*ROUND(I200,2)</f>
        <v>46.98</v>
      </c>
      <c r="R200" s="244"/>
      <c r="S200" s="244"/>
      <c r="T200" s="244"/>
      <c r="U200" s="244"/>
      <c r="V200" s="244"/>
      <c r="W200" s="244"/>
      <c r="X200" s="244"/>
      <c r="Y200" s="244"/>
      <c r="Z200" s="244"/>
      <c r="AA200" s="244"/>
      <c r="AC200" s="243"/>
      <c r="AD200" s="243"/>
      <c r="AE200" s="243"/>
      <c r="AF200" s="243"/>
      <c r="AG200" s="243"/>
      <c r="AH200" s="243"/>
      <c r="AJ200" s="246" t="e">
        <f t="shared" si="75"/>
        <v>#DIV/0!</v>
      </c>
      <c r="AK200" s="246" t="e">
        <f t="shared" si="76"/>
        <v>#DIV/0!</v>
      </c>
      <c r="AL200" s="246" t="e">
        <f t="shared" si="77"/>
        <v>#DIV/0!</v>
      </c>
      <c r="AM200" s="246" t="e">
        <f t="shared" si="78"/>
        <v>#DIV/0!</v>
      </c>
      <c r="AN200" s="246" t="e">
        <f t="shared" si="79"/>
        <v>#DIV/0!</v>
      </c>
      <c r="AO200" s="246" t="e">
        <f t="shared" si="80"/>
        <v>#DIV/0!</v>
      </c>
    </row>
    <row r="201" spans="1:41">
      <c r="A201" s="4">
        <v>195</v>
      </c>
      <c r="B201" s="138">
        <f t="shared" si="81"/>
        <v>50.041748079999905</v>
      </c>
      <c r="C201" s="3">
        <f>'degressie en km-tarief'!C201</f>
        <v>29.436322399999945</v>
      </c>
      <c r="F201" s="139">
        <f t="shared" si="82"/>
        <v>30.023999999999997</v>
      </c>
      <c r="G201" s="139">
        <f t="shared" si="83"/>
        <v>17.664000000000001</v>
      </c>
      <c r="H201" s="139">
        <f t="shared" si="84"/>
        <v>40.032000000000004</v>
      </c>
      <c r="I201" s="139">
        <f t="shared" si="85"/>
        <v>23.552000000000003</v>
      </c>
      <c r="J201" s="40">
        <f t="shared" si="73"/>
        <v>100.08</v>
      </c>
      <c r="K201" s="40">
        <f t="shared" si="74"/>
        <v>58.88</v>
      </c>
      <c r="L201" s="40"/>
      <c r="M201" s="40"/>
      <c r="N201" s="40">
        <f t="shared" si="86"/>
        <v>60.04</v>
      </c>
      <c r="O201" s="40">
        <f t="shared" si="86"/>
        <v>35.32</v>
      </c>
      <c r="P201" s="40">
        <f t="shared" si="87"/>
        <v>80.06</v>
      </c>
      <c r="Q201" s="40">
        <f t="shared" si="88"/>
        <v>47.1</v>
      </c>
      <c r="R201" s="244"/>
      <c r="S201" s="244"/>
      <c r="T201" s="244"/>
      <c r="U201" s="244"/>
      <c r="V201" s="244"/>
      <c r="W201" s="244"/>
      <c r="X201" s="244"/>
      <c r="Y201" s="244"/>
      <c r="Z201" s="244"/>
      <c r="AA201" s="244"/>
      <c r="AC201" s="243"/>
      <c r="AD201" s="243"/>
      <c r="AE201" s="243"/>
      <c r="AF201" s="243"/>
      <c r="AG201" s="243"/>
      <c r="AH201" s="243"/>
      <c r="AJ201" s="246" t="e">
        <f t="shared" si="75"/>
        <v>#DIV/0!</v>
      </c>
      <c r="AK201" s="246" t="e">
        <f t="shared" si="76"/>
        <v>#DIV/0!</v>
      </c>
      <c r="AL201" s="246" t="e">
        <f t="shared" si="77"/>
        <v>#DIV/0!</v>
      </c>
      <c r="AM201" s="246" t="e">
        <f t="shared" si="78"/>
        <v>#DIV/0!</v>
      </c>
      <c r="AN201" s="246" t="e">
        <f t="shared" si="79"/>
        <v>#DIV/0!</v>
      </c>
      <c r="AO201" s="246" t="e">
        <f t="shared" si="80"/>
        <v>#DIV/0!</v>
      </c>
    </row>
    <row r="202" spans="1:41">
      <c r="A202" s="4">
        <v>196</v>
      </c>
      <c r="B202" s="138">
        <f t="shared" si="81"/>
        <v>50.175436079999905</v>
      </c>
      <c r="C202" s="3">
        <f>'degressie en km-tarief'!C202</f>
        <v>29.514962399999945</v>
      </c>
      <c r="F202" s="139">
        <f t="shared" si="82"/>
        <v>30.107999999999997</v>
      </c>
      <c r="G202" s="139">
        <f t="shared" si="83"/>
        <v>17.706</v>
      </c>
      <c r="H202" s="139">
        <f t="shared" si="84"/>
        <v>40.144000000000005</v>
      </c>
      <c r="I202" s="139">
        <f t="shared" si="85"/>
        <v>23.608000000000004</v>
      </c>
      <c r="J202" s="40">
        <f t="shared" si="73"/>
        <v>100.36</v>
      </c>
      <c r="K202" s="40">
        <f t="shared" si="74"/>
        <v>59.02</v>
      </c>
      <c r="L202" s="40"/>
      <c r="M202" s="40"/>
      <c r="N202" s="40">
        <f t="shared" si="86"/>
        <v>60.22</v>
      </c>
      <c r="O202" s="40">
        <f t="shared" si="86"/>
        <v>35.42</v>
      </c>
      <c r="P202" s="40">
        <f t="shared" si="87"/>
        <v>80.28</v>
      </c>
      <c r="Q202" s="40">
        <f t="shared" si="88"/>
        <v>47.22</v>
      </c>
      <c r="R202" s="244"/>
      <c r="S202" s="244"/>
      <c r="T202" s="244"/>
      <c r="U202" s="244"/>
      <c r="V202" s="244"/>
      <c r="W202" s="244"/>
      <c r="X202" s="244"/>
      <c r="Y202" s="244"/>
      <c r="Z202" s="244"/>
      <c r="AA202" s="244"/>
      <c r="AC202" s="243"/>
      <c r="AD202" s="243"/>
      <c r="AE202" s="243"/>
      <c r="AF202" s="243"/>
      <c r="AG202" s="243"/>
      <c r="AH202" s="243"/>
      <c r="AJ202" s="246" t="e">
        <f t="shared" si="75"/>
        <v>#DIV/0!</v>
      </c>
      <c r="AK202" s="246" t="e">
        <f t="shared" si="76"/>
        <v>#DIV/0!</v>
      </c>
      <c r="AL202" s="246" t="e">
        <f t="shared" si="77"/>
        <v>#DIV/0!</v>
      </c>
      <c r="AM202" s="246" t="e">
        <f t="shared" si="78"/>
        <v>#DIV/0!</v>
      </c>
      <c r="AN202" s="246" t="e">
        <f t="shared" si="79"/>
        <v>#DIV/0!</v>
      </c>
      <c r="AO202" s="246" t="e">
        <f t="shared" si="80"/>
        <v>#DIV/0!</v>
      </c>
    </row>
    <row r="203" spans="1:41">
      <c r="A203" s="4">
        <v>197</v>
      </c>
      <c r="B203" s="138">
        <f t="shared" si="81"/>
        <v>50.309124079999904</v>
      </c>
      <c r="C203" s="3">
        <f>'degressie en km-tarief'!C203</f>
        <v>29.593602399999945</v>
      </c>
      <c r="F203" s="139">
        <f t="shared" si="82"/>
        <v>30.186</v>
      </c>
      <c r="G203" s="139">
        <f t="shared" si="83"/>
        <v>17.753999999999998</v>
      </c>
      <c r="H203" s="139">
        <f t="shared" si="84"/>
        <v>40.248000000000005</v>
      </c>
      <c r="I203" s="139">
        <f t="shared" si="85"/>
        <v>23.672000000000001</v>
      </c>
      <c r="J203" s="40">
        <f t="shared" ref="J203:J257" si="89">2*ROUND(B203,2)</f>
        <v>100.62</v>
      </c>
      <c r="K203" s="40">
        <f t="shared" ref="K203:K257" si="90">2*ROUND(C203,2)</f>
        <v>59.18</v>
      </c>
      <c r="L203" s="40"/>
      <c r="M203" s="40"/>
      <c r="N203" s="40">
        <f t="shared" si="86"/>
        <v>60.38</v>
      </c>
      <c r="O203" s="40">
        <f t="shared" si="86"/>
        <v>35.5</v>
      </c>
      <c r="P203" s="40">
        <f t="shared" si="87"/>
        <v>80.5</v>
      </c>
      <c r="Q203" s="40">
        <f t="shared" si="88"/>
        <v>47.34</v>
      </c>
      <c r="R203" s="244"/>
      <c r="S203" s="244"/>
      <c r="T203" s="244"/>
      <c r="U203" s="244"/>
      <c r="V203" s="244"/>
      <c r="W203" s="244"/>
      <c r="X203" s="244"/>
      <c r="Y203" s="244"/>
      <c r="Z203" s="244"/>
      <c r="AA203" s="244"/>
      <c r="AC203" s="243"/>
      <c r="AD203" s="243"/>
      <c r="AE203" s="243"/>
      <c r="AF203" s="243"/>
      <c r="AG203" s="243"/>
      <c r="AH203" s="243"/>
      <c r="AJ203" s="246" t="e">
        <f t="shared" si="75"/>
        <v>#DIV/0!</v>
      </c>
      <c r="AK203" s="246" t="e">
        <f t="shared" si="76"/>
        <v>#DIV/0!</v>
      </c>
      <c r="AL203" s="246" t="e">
        <f t="shared" si="77"/>
        <v>#DIV/0!</v>
      </c>
      <c r="AM203" s="246" t="e">
        <f t="shared" si="78"/>
        <v>#DIV/0!</v>
      </c>
      <c r="AN203" s="246" t="e">
        <f t="shared" si="79"/>
        <v>#DIV/0!</v>
      </c>
      <c r="AO203" s="246" t="e">
        <f t="shared" si="80"/>
        <v>#DIV/0!</v>
      </c>
    </row>
    <row r="204" spans="1:41">
      <c r="A204" s="4">
        <v>198</v>
      </c>
      <c r="B204" s="138">
        <f t="shared" si="81"/>
        <v>50.442812079999904</v>
      </c>
      <c r="C204" s="3">
        <f>'degressie en km-tarief'!C204</f>
        <v>29.672242399999945</v>
      </c>
      <c r="F204" s="139">
        <f t="shared" si="82"/>
        <v>30.263999999999996</v>
      </c>
      <c r="G204" s="139">
        <f t="shared" si="83"/>
        <v>17.802</v>
      </c>
      <c r="H204" s="139">
        <f t="shared" si="84"/>
        <v>40.352000000000004</v>
      </c>
      <c r="I204" s="139">
        <f t="shared" si="85"/>
        <v>23.736000000000004</v>
      </c>
      <c r="J204" s="40">
        <f t="shared" si="89"/>
        <v>100.88</v>
      </c>
      <c r="K204" s="40">
        <f t="shared" si="90"/>
        <v>59.34</v>
      </c>
      <c r="L204" s="40"/>
      <c r="M204" s="40"/>
      <c r="N204" s="40">
        <f t="shared" si="86"/>
        <v>60.52</v>
      </c>
      <c r="O204" s="40">
        <f t="shared" si="86"/>
        <v>35.6</v>
      </c>
      <c r="P204" s="40">
        <f t="shared" si="87"/>
        <v>80.7</v>
      </c>
      <c r="Q204" s="40">
        <f t="shared" si="88"/>
        <v>47.48</v>
      </c>
      <c r="R204" s="244"/>
      <c r="S204" s="244"/>
      <c r="T204" s="244"/>
      <c r="U204" s="244"/>
      <c r="V204" s="244"/>
      <c r="W204" s="244"/>
      <c r="X204" s="244"/>
      <c r="Y204" s="244"/>
      <c r="Z204" s="244"/>
      <c r="AA204" s="244"/>
      <c r="AC204" s="243"/>
      <c r="AD204" s="243"/>
      <c r="AE204" s="243"/>
      <c r="AF204" s="243"/>
      <c r="AG204" s="243"/>
      <c r="AH204" s="243"/>
      <c r="AJ204" s="246" t="e">
        <f t="shared" si="75"/>
        <v>#DIV/0!</v>
      </c>
      <c r="AK204" s="246" t="e">
        <f t="shared" si="76"/>
        <v>#DIV/0!</v>
      </c>
      <c r="AL204" s="246" t="e">
        <f t="shared" si="77"/>
        <v>#DIV/0!</v>
      </c>
      <c r="AM204" s="246" t="e">
        <f t="shared" si="78"/>
        <v>#DIV/0!</v>
      </c>
      <c r="AN204" s="246" t="e">
        <f t="shared" si="79"/>
        <v>#DIV/0!</v>
      </c>
      <c r="AO204" s="246" t="e">
        <f t="shared" si="80"/>
        <v>#DIV/0!</v>
      </c>
    </row>
    <row r="205" spans="1:41">
      <c r="A205" s="4">
        <v>199</v>
      </c>
      <c r="B205" s="138">
        <f t="shared" si="81"/>
        <v>50.576500079999903</v>
      </c>
      <c r="C205" s="3">
        <f>'degressie en km-tarief'!C205</f>
        <v>29.750882399999945</v>
      </c>
      <c r="F205" s="139">
        <f t="shared" si="82"/>
        <v>30.347999999999999</v>
      </c>
      <c r="G205" s="139">
        <f t="shared" si="83"/>
        <v>17.849999999999998</v>
      </c>
      <c r="H205" s="139">
        <f t="shared" si="84"/>
        <v>40.463999999999999</v>
      </c>
      <c r="I205" s="139">
        <f t="shared" si="85"/>
        <v>23.8</v>
      </c>
      <c r="J205" s="40">
        <f t="shared" si="89"/>
        <v>101.16</v>
      </c>
      <c r="K205" s="40">
        <f t="shared" si="90"/>
        <v>59.5</v>
      </c>
      <c r="L205" s="40"/>
      <c r="M205" s="40"/>
      <c r="N205" s="40">
        <f t="shared" si="86"/>
        <v>60.7</v>
      </c>
      <c r="O205" s="40">
        <f t="shared" si="86"/>
        <v>35.700000000000003</v>
      </c>
      <c r="P205" s="40">
        <f t="shared" si="87"/>
        <v>80.92</v>
      </c>
      <c r="Q205" s="40">
        <f t="shared" si="88"/>
        <v>47.6</v>
      </c>
      <c r="R205" s="244"/>
      <c r="S205" s="244"/>
      <c r="T205" s="244"/>
      <c r="U205" s="244"/>
      <c r="V205" s="244"/>
      <c r="W205" s="244"/>
      <c r="X205" s="244"/>
      <c r="Y205" s="244"/>
      <c r="Z205" s="244"/>
      <c r="AA205" s="244"/>
      <c r="AC205" s="243"/>
      <c r="AD205" s="243"/>
      <c r="AE205" s="243"/>
      <c r="AF205" s="243"/>
      <c r="AG205" s="243"/>
      <c r="AH205" s="243"/>
      <c r="AJ205" s="246" t="e">
        <f t="shared" si="75"/>
        <v>#DIV/0!</v>
      </c>
      <c r="AK205" s="246" t="e">
        <f t="shared" si="76"/>
        <v>#DIV/0!</v>
      </c>
      <c r="AL205" s="246" t="e">
        <f t="shared" si="77"/>
        <v>#DIV/0!</v>
      </c>
      <c r="AM205" s="246" t="e">
        <f t="shared" si="78"/>
        <v>#DIV/0!</v>
      </c>
      <c r="AN205" s="246" t="e">
        <f t="shared" si="79"/>
        <v>#DIV/0!</v>
      </c>
      <c r="AO205" s="246" t="e">
        <f t="shared" si="80"/>
        <v>#DIV/0!</v>
      </c>
    </row>
    <row r="206" spans="1:41">
      <c r="A206" s="4">
        <v>200</v>
      </c>
      <c r="B206" s="138">
        <f t="shared" si="81"/>
        <v>50.710188079999902</v>
      </c>
      <c r="C206" s="3">
        <f>'degressie en km-tarief'!C206</f>
        <v>29.829522399999945</v>
      </c>
      <c r="F206" s="139">
        <f t="shared" si="82"/>
        <v>30.425999999999998</v>
      </c>
      <c r="G206" s="139">
        <f t="shared" si="83"/>
        <v>17.898</v>
      </c>
      <c r="H206" s="139">
        <f t="shared" si="84"/>
        <v>40.568000000000005</v>
      </c>
      <c r="I206" s="139">
        <f t="shared" si="85"/>
        <v>23.864000000000001</v>
      </c>
      <c r="J206" s="40">
        <f t="shared" si="89"/>
        <v>101.42</v>
      </c>
      <c r="K206" s="40">
        <f t="shared" si="90"/>
        <v>59.66</v>
      </c>
      <c r="L206" s="40"/>
      <c r="M206" s="40"/>
      <c r="N206" s="40">
        <f t="shared" si="86"/>
        <v>60.86</v>
      </c>
      <c r="O206" s="40">
        <f t="shared" si="86"/>
        <v>35.799999999999997</v>
      </c>
      <c r="P206" s="40">
        <f t="shared" si="87"/>
        <v>81.14</v>
      </c>
      <c r="Q206" s="40">
        <f t="shared" si="88"/>
        <v>47.72</v>
      </c>
      <c r="R206" s="244"/>
      <c r="S206" s="244"/>
      <c r="T206" s="244"/>
      <c r="U206" s="244"/>
      <c r="V206" s="244"/>
      <c r="W206" s="244"/>
      <c r="X206" s="244"/>
      <c r="Y206" s="244"/>
      <c r="Z206" s="244"/>
      <c r="AA206" s="244"/>
      <c r="AC206" s="243"/>
      <c r="AD206" s="243"/>
      <c r="AE206" s="243"/>
      <c r="AF206" s="243"/>
      <c r="AG206" s="243"/>
      <c r="AH206" s="243"/>
      <c r="AJ206" s="246" t="e">
        <f t="shared" si="75"/>
        <v>#DIV/0!</v>
      </c>
      <c r="AK206" s="246" t="e">
        <f t="shared" si="76"/>
        <v>#DIV/0!</v>
      </c>
      <c r="AL206" s="246" t="e">
        <f t="shared" si="77"/>
        <v>#DIV/0!</v>
      </c>
      <c r="AM206" s="246" t="e">
        <f t="shared" si="78"/>
        <v>#DIV/0!</v>
      </c>
      <c r="AN206" s="246" t="e">
        <f t="shared" si="79"/>
        <v>#DIV/0!</v>
      </c>
      <c r="AO206" s="246" t="e">
        <f t="shared" si="80"/>
        <v>#DIV/0!</v>
      </c>
    </row>
    <row r="207" spans="1:41">
      <c r="A207" s="4">
        <v>201</v>
      </c>
      <c r="B207" s="138">
        <f t="shared" si="81"/>
        <v>50.760321079999905</v>
      </c>
      <c r="C207" s="3">
        <f>'degressie en km-tarief'!C207</f>
        <v>29.859012399999944</v>
      </c>
      <c r="F207" s="139">
        <f t="shared" si="82"/>
        <v>30.455999999999996</v>
      </c>
      <c r="G207" s="139">
        <f t="shared" si="83"/>
        <v>17.916</v>
      </c>
      <c r="H207" s="139">
        <f t="shared" si="84"/>
        <v>40.608000000000004</v>
      </c>
      <c r="I207" s="139">
        <f t="shared" si="85"/>
        <v>23.888000000000002</v>
      </c>
      <c r="J207" s="40">
        <f t="shared" si="89"/>
        <v>101.52</v>
      </c>
      <c r="K207" s="40">
        <f t="shared" si="90"/>
        <v>59.72</v>
      </c>
      <c r="L207" s="40"/>
      <c r="M207" s="40"/>
      <c r="N207" s="40">
        <f t="shared" si="86"/>
        <v>60.92</v>
      </c>
      <c r="O207" s="40">
        <f t="shared" si="86"/>
        <v>35.840000000000003</v>
      </c>
      <c r="P207" s="40">
        <f t="shared" si="87"/>
        <v>81.22</v>
      </c>
      <c r="Q207" s="40">
        <f t="shared" si="88"/>
        <v>47.78</v>
      </c>
      <c r="R207" s="244"/>
      <c r="S207" s="244"/>
      <c r="T207" s="244"/>
      <c r="U207" s="244"/>
      <c r="V207" s="244"/>
      <c r="W207" s="244"/>
      <c r="X207" s="244"/>
      <c r="Y207" s="244"/>
      <c r="Z207" s="244"/>
      <c r="AA207" s="244"/>
      <c r="AC207" s="243"/>
      <c r="AD207" s="243"/>
      <c r="AE207" s="243"/>
      <c r="AF207" s="243"/>
      <c r="AG207" s="243"/>
      <c r="AH207" s="243"/>
      <c r="AJ207" s="246" t="e">
        <f t="shared" si="75"/>
        <v>#DIV/0!</v>
      </c>
      <c r="AK207" s="246" t="e">
        <f t="shared" si="76"/>
        <v>#DIV/0!</v>
      </c>
      <c r="AL207" s="246" t="e">
        <f t="shared" si="77"/>
        <v>#DIV/0!</v>
      </c>
      <c r="AM207" s="246" t="e">
        <f t="shared" si="78"/>
        <v>#DIV/0!</v>
      </c>
      <c r="AN207" s="246" t="e">
        <f t="shared" si="79"/>
        <v>#DIV/0!</v>
      </c>
      <c r="AO207" s="246" t="e">
        <f t="shared" si="80"/>
        <v>#DIV/0!</v>
      </c>
    </row>
    <row r="208" spans="1:41">
      <c r="A208" s="4">
        <v>202</v>
      </c>
      <c r="B208" s="138">
        <f t="shared" si="81"/>
        <v>50.8104540799999</v>
      </c>
      <c r="C208" s="3">
        <f>'degressie en km-tarief'!C208</f>
        <v>29.888502399999943</v>
      </c>
      <c r="F208" s="139">
        <f t="shared" si="82"/>
        <v>30.486000000000001</v>
      </c>
      <c r="G208" s="139">
        <f t="shared" si="83"/>
        <v>17.934000000000001</v>
      </c>
      <c r="H208" s="139">
        <f t="shared" si="84"/>
        <v>40.648000000000003</v>
      </c>
      <c r="I208" s="139">
        <f t="shared" si="85"/>
        <v>23.912000000000003</v>
      </c>
      <c r="J208" s="40">
        <f t="shared" si="89"/>
        <v>101.62</v>
      </c>
      <c r="K208" s="40">
        <f t="shared" si="90"/>
        <v>59.78</v>
      </c>
      <c r="L208" s="40"/>
      <c r="M208" s="40"/>
      <c r="N208" s="40">
        <f t="shared" si="86"/>
        <v>60.98</v>
      </c>
      <c r="O208" s="40">
        <f t="shared" si="86"/>
        <v>35.86</v>
      </c>
      <c r="P208" s="40">
        <f t="shared" si="87"/>
        <v>81.3</v>
      </c>
      <c r="Q208" s="40">
        <f t="shared" si="88"/>
        <v>47.82</v>
      </c>
      <c r="R208" s="244"/>
      <c r="S208" s="244"/>
      <c r="T208" s="244"/>
      <c r="U208" s="244"/>
      <c r="V208" s="244"/>
      <c r="W208" s="244"/>
      <c r="X208" s="244"/>
      <c r="Y208" s="244"/>
      <c r="Z208" s="244"/>
      <c r="AA208" s="244"/>
      <c r="AC208" s="243"/>
      <c r="AD208" s="243"/>
      <c r="AE208" s="243"/>
      <c r="AF208" s="243"/>
      <c r="AG208" s="243"/>
      <c r="AH208" s="243"/>
      <c r="AJ208" s="246" t="e">
        <f t="shared" si="75"/>
        <v>#DIV/0!</v>
      </c>
      <c r="AK208" s="246" t="e">
        <f t="shared" si="76"/>
        <v>#DIV/0!</v>
      </c>
      <c r="AL208" s="246" t="e">
        <f t="shared" si="77"/>
        <v>#DIV/0!</v>
      </c>
      <c r="AM208" s="246" t="e">
        <f t="shared" si="78"/>
        <v>#DIV/0!</v>
      </c>
      <c r="AN208" s="246" t="e">
        <f t="shared" si="79"/>
        <v>#DIV/0!</v>
      </c>
      <c r="AO208" s="246" t="e">
        <f t="shared" si="80"/>
        <v>#DIV/0!</v>
      </c>
    </row>
    <row r="209" spans="1:41">
      <c r="A209" s="4">
        <v>203</v>
      </c>
      <c r="B209" s="138">
        <f t="shared" si="81"/>
        <v>50.860587079999902</v>
      </c>
      <c r="C209" s="3">
        <f>'degressie en km-tarief'!C209</f>
        <v>29.917992399999942</v>
      </c>
      <c r="F209" s="139">
        <f t="shared" si="82"/>
        <v>30.515999999999998</v>
      </c>
      <c r="G209" s="139">
        <f t="shared" si="83"/>
        <v>17.952000000000002</v>
      </c>
      <c r="H209" s="139">
        <f t="shared" si="84"/>
        <v>40.688000000000002</v>
      </c>
      <c r="I209" s="139">
        <f t="shared" si="85"/>
        <v>23.936000000000003</v>
      </c>
      <c r="J209" s="40">
        <f t="shared" si="89"/>
        <v>101.72</v>
      </c>
      <c r="K209" s="40">
        <f t="shared" si="90"/>
        <v>59.84</v>
      </c>
      <c r="L209" s="40"/>
      <c r="M209" s="40"/>
      <c r="N209" s="40">
        <f t="shared" si="86"/>
        <v>61.04</v>
      </c>
      <c r="O209" s="40">
        <f t="shared" si="86"/>
        <v>35.9</v>
      </c>
      <c r="P209" s="40">
        <f t="shared" si="87"/>
        <v>81.38</v>
      </c>
      <c r="Q209" s="40">
        <f t="shared" si="88"/>
        <v>47.88</v>
      </c>
      <c r="R209" s="244"/>
      <c r="S209" s="244"/>
      <c r="T209" s="244"/>
      <c r="U209" s="244"/>
      <c r="V209" s="244"/>
      <c r="W209" s="244"/>
      <c r="X209" s="244"/>
      <c r="Y209" s="244"/>
      <c r="Z209" s="244"/>
      <c r="AA209" s="244"/>
      <c r="AC209" s="243"/>
      <c r="AD209" s="243"/>
      <c r="AE209" s="243"/>
      <c r="AF209" s="243"/>
      <c r="AG209" s="243"/>
      <c r="AH209" s="243"/>
      <c r="AJ209" s="246" t="e">
        <f t="shared" si="75"/>
        <v>#DIV/0!</v>
      </c>
      <c r="AK209" s="246" t="e">
        <f t="shared" si="76"/>
        <v>#DIV/0!</v>
      </c>
      <c r="AL209" s="246" t="e">
        <f t="shared" si="77"/>
        <v>#DIV/0!</v>
      </c>
      <c r="AM209" s="246" t="e">
        <f t="shared" si="78"/>
        <v>#DIV/0!</v>
      </c>
      <c r="AN209" s="246" t="e">
        <f t="shared" si="79"/>
        <v>#DIV/0!</v>
      </c>
      <c r="AO209" s="246" t="e">
        <f t="shared" si="80"/>
        <v>#DIV/0!</v>
      </c>
    </row>
    <row r="210" spans="1:41">
      <c r="A210" s="4">
        <v>204</v>
      </c>
      <c r="B210" s="138">
        <f t="shared" si="81"/>
        <v>50.910720079999898</v>
      </c>
      <c r="C210" s="3">
        <f>'degressie en km-tarief'!C210</f>
        <v>29.947482399999942</v>
      </c>
      <c r="F210" s="139">
        <f t="shared" si="82"/>
        <v>30.545999999999996</v>
      </c>
      <c r="G210" s="139">
        <f t="shared" si="83"/>
        <v>17.97</v>
      </c>
      <c r="H210" s="139">
        <f t="shared" si="84"/>
        <v>40.728000000000002</v>
      </c>
      <c r="I210" s="139">
        <f t="shared" si="85"/>
        <v>23.96</v>
      </c>
      <c r="J210" s="40">
        <f t="shared" si="89"/>
        <v>101.82</v>
      </c>
      <c r="K210" s="40">
        <f t="shared" si="90"/>
        <v>59.9</v>
      </c>
      <c r="L210" s="40"/>
      <c r="M210" s="40"/>
      <c r="N210" s="40">
        <f t="shared" si="86"/>
        <v>61.1</v>
      </c>
      <c r="O210" s="40">
        <f t="shared" si="86"/>
        <v>35.94</v>
      </c>
      <c r="P210" s="40">
        <f t="shared" si="87"/>
        <v>81.459999999999994</v>
      </c>
      <c r="Q210" s="40">
        <f t="shared" si="88"/>
        <v>47.92</v>
      </c>
      <c r="R210" s="244"/>
      <c r="S210" s="244"/>
      <c r="T210" s="244"/>
      <c r="U210" s="244"/>
      <c r="V210" s="244"/>
      <c r="W210" s="244"/>
      <c r="X210" s="244"/>
      <c r="Y210" s="244"/>
      <c r="Z210" s="244"/>
      <c r="AA210" s="244"/>
      <c r="AC210" s="243"/>
      <c r="AD210" s="243"/>
      <c r="AE210" s="243"/>
      <c r="AF210" s="243"/>
      <c r="AG210" s="243"/>
      <c r="AH210" s="243"/>
      <c r="AJ210" s="246" t="e">
        <f t="shared" si="75"/>
        <v>#DIV/0!</v>
      </c>
      <c r="AK210" s="246" t="e">
        <f t="shared" si="76"/>
        <v>#DIV/0!</v>
      </c>
      <c r="AL210" s="246" t="e">
        <f t="shared" si="77"/>
        <v>#DIV/0!</v>
      </c>
      <c r="AM210" s="246" t="e">
        <f t="shared" si="78"/>
        <v>#DIV/0!</v>
      </c>
      <c r="AN210" s="246" t="e">
        <f t="shared" si="79"/>
        <v>#DIV/0!</v>
      </c>
      <c r="AO210" s="246" t="e">
        <f t="shared" si="80"/>
        <v>#DIV/0!</v>
      </c>
    </row>
    <row r="211" spans="1:41">
      <c r="A211" s="4">
        <v>205</v>
      </c>
      <c r="B211" s="138">
        <f t="shared" si="81"/>
        <v>50.9608530799999</v>
      </c>
      <c r="C211" s="3">
        <f>'degressie en km-tarief'!C211</f>
        <v>29.976972399999941</v>
      </c>
      <c r="F211" s="139">
        <f t="shared" si="82"/>
        <v>30.576000000000001</v>
      </c>
      <c r="G211" s="139">
        <f t="shared" si="83"/>
        <v>17.988</v>
      </c>
      <c r="H211" s="139">
        <f t="shared" si="84"/>
        <v>40.768000000000001</v>
      </c>
      <c r="I211" s="139">
        <f t="shared" si="85"/>
        <v>23.984000000000002</v>
      </c>
      <c r="J211" s="40">
        <f t="shared" si="89"/>
        <v>101.92</v>
      </c>
      <c r="K211" s="40">
        <f t="shared" si="90"/>
        <v>59.96</v>
      </c>
      <c r="L211" s="40"/>
      <c r="M211" s="40"/>
      <c r="N211" s="40">
        <f t="shared" si="86"/>
        <v>61.16</v>
      </c>
      <c r="O211" s="40">
        <f t="shared" si="86"/>
        <v>35.979999999999997</v>
      </c>
      <c r="P211" s="40">
        <f t="shared" si="87"/>
        <v>81.540000000000006</v>
      </c>
      <c r="Q211" s="40">
        <f t="shared" si="88"/>
        <v>47.96</v>
      </c>
      <c r="R211" s="244"/>
      <c r="S211" s="244"/>
      <c r="T211" s="244"/>
      <c r="U211" s="244"/>
      <c r="V211" s="244"/>
      <c r="W211" s="244"/>
      <c r="X211" s="244"/>
      <c r="Y211" s="244"/>
      <c r="Z211" s="244"/>
      <c r="AA211" s="244"/>
      <c r="AC211" s="243"/>
      <c r="AD211" s="243"/>
      <c r="AE211" s="243"/>
      <c r="AF211" s="243"/>
      <c r="AG211" s="243"/>
      <c r="AH211" s="243"/>
      <c r="AJ211" s="246" t="e">
        <f t="shared" si="75"/>
        <v>#DIV/0!</v>
      </c>
      <c r="AK211" s="246" t="e">
        <f t="shared" si="76"/>
        <v>#DIV/0!</v>
      </c>
      <c r="AL211" s="246" t="e">
        <f t="shared" si="77"/>
        <v>#DIV/0!</v>
      </c>
      <c r="AM211" s="246" t="e">
        <f t="shared" si="78"/>
        <v>#DIV/0!</v>
      </c>
      <c r="AN211" s="246" t="e">
        <f t="shared" si="79"/>
        <v>#DIV/0!</v>
      </c>
      <c r="AO211" s="246" t="e">
        <f t="shared" si="80"/>
        <v>#DIV/0!</v>
      </c>
    </row>
    <row r="212" spans="1:41">
      <c r="A212" s="4">
        <v>206</v>
      </c>
      <c r="B212" s="138">
        <f t="shared" si="81"/>
        <v>51.010986079999896</v>
      </c>
      <c r="C212" s="3">
        <f>'degressie en km-tarief'!C212</f>
        <v>30.00646239999994</v>
      </c>
      <c r="F212" s="139">
        <f t="shared" si="82"/>
        <v>30.605999999999998</v>
      </c>
      <c r="G212" s="139">
        <f t="shared" si="83"/>
        <v>18.006</v>
      </c>
      <c r="H212" s="139">
        <f t="shared" si="84"/>
        <v>40.808</v>
      </c>
      <c r="I212" s="139">
        <f t="shared" si="85"/>
        <v>24.008000000000003</v>
      </c>
      <c r="J212" s="40">
        <f t="shared" si="89"/>
        <v>102.02</v>
      </c>
      <c r="K212" s="40">
        <f t="shared" si="90"/>
        <v>60.02</v>
      </c>
      <c r="L212" s="40"/>
      <c r="M212" s="40"/>
      <c r="N212" s="40">
        <f t="shared" si="86"/>
        <v>61.22</v>
      </c>
      <c r="O212" s="40">
        <f t="shared" si="86"/>
        <v>36.020000000000003</v>
      </c>
      <c r="P212" s="40">
        <f t="shared" si="87"/>
        <v>81.62</v>
      </c>
      <c r="Q212" s="40">
        <f t="shared" si="88"/>
        <v>48.02</v>
      </c>
      <c r="R212" s="244"/>
      <c r="S212" s="244"/>
      <c r="T212" s="244"/>
      <c r="U212" s="244"/>
      <c r="V212" s="244"/>
      <c r="W212" s="244"/>
      <c r="X212" s="244"/>
      <c r="Y212" s="244"/>
      <c r="Z212" s="244"/>
      <c r="AA212" s="244"/>
      <c r="AC212" s="243"/>
      <c r="AD212" s="243"/>
      <c r="AE212" s="243"/>
      <c r="AF212" s="243"/>
      <c r="AG212" s="243"/>
      <c r="AH212" s="243"/>
      <c r="AJ212" s="246" t="e">
        <f t="shared" si="75"/>
        <v>#DIV/0!</v>
      </c>
      <c r="AK212" s="246" t="e">
        <f t="shared" si="76"/>
        <v>#DIV/0!</v>
      </c>
      <c r="AL212" s="246" t="e">
        <f t="shared" si="77"/>
        <v>#DIV/0!</v>
      </c>
      <c r="AM212" s="246" t="e">
        <f t="shared" si="78"/>
        <v>#DIV/0!</v>
      </c>
      <c r="AN212" s="246" t="e">
        <f t="shared" si="79"/>
        <v>#DIV/0!</v>
      </c>
      <c r="AO212" s="246" t="e">
        <f t="shared" si="80"/>
        <v>#DIV/0!</v>
      </c>
    </row>
    <row r="213" spans="1:41">
      <c r="A213" s="4">
        <v>207</v>
      </c>
      <c r="B213" s="138">
        <f t="shared" si="81"/>
        <v>51.061119079999898</v>
      </c>
      <c r="C213" s="3">
        <f>'degressie en km-tarief'!C213</f>
        <v>30.035952399999939</v>
      </c>
      <c r="F213" s="139">
        <f t="shared" si="82"/>
        <v>30.635999999999999</v>
      </c>
      <c r="G213" s="139">
        <f t="shared" si="83"/>
        <v>18.023999999999997</v>
      </c>
      <c r="H213" s="139">
        <f t="shared" si="84"/>
        <v>40.848000000000006</v>
      </c>
      <c r="I213" s="139">
        <f t="shared" si="85"/>
        <v>24.032</v>
      </c>
      <c r="J213" s="40">
        <f t="shared" si="89"/>
        <v>102.12</v>
      </c>
      <c r="K213" s="40">
        <f t="shared" si="90"/>
        <v>60.08</v>
      </c>
      <c r="L213" s="40"/>
      <c r="M213" s="40"/>
      <c r="N213" s="40">
        <f t="shared" si="86"/>
        <v>61.28</v>
      </c>
      <c r="O213" s="40">
        <f t="shared" si="86"/>
        <v>36.04</v>
      </c>
      <c r="P213" s="40">
        <f t="shared" si="87"/>
        <v>81.7</v>
      </c>
      <c r="Q213" s="40">
        <f t="shared" si="88"/>
        <v>48.06</v>
      </c>
      <c r="R213" s="244"/>
      <c r="S213" s="244"/>
      <c r="T213" s="244"/>
      <c r="U213" s="244"/>
      <c r="V213" s="244"/>
      <c r="W213" s="244"/>
      <c r="X213" s="244"/>
      <c r="Y213" s="244"/>
      <c r="Z213" s="244"/>
      <c r="AA213" s="244"/>
      <c r="AC213" s="243"/>
      <c r="AD213" s="243"/>
      <c r="AE213" s="243"/>
      <c r="AF213" s="243"/>
      <c r="AG213" s="243"/>
      <c r="AH213" s="243"/>
      <c r="AJ213" s="246" t="e">
        <f t="shared" si="75"/>
        <v>#DIV/0!</v>
      </c>
      <c r="AK213" s="246" t="e">
        <f t="shared" si="76"/>
        <v>#DIV/0!</v>
      </c>
      <c r="AL213" s="246" t="e">
        <f t="shared" si="77"/>
        <v>#DIV/0!</v>
      </c>
      <c r="AM213" s="246" t="e">
        <f t="shared" si="78"/>
        <v>#DIV/0!</v>
      </c>
      <c r="AN213" s="246" t="e">
        <f t="shared" si="79"/>
        <v>#DIV/0!</v>
      </c>
      <c r="AO213" s="246" t="e">
        <f t="shared" si="80"/>
        <v>#DIV/0!</v>
      </c>
    </row>
    <row r="214" spans="1:41">
      <c r="A214" s="4">
        <v>208</v>
      </c>
      <c r="B214" s="138">
        <f t="shared" si="81"/>
        <v>51.111252079999893</v>
      </c>
      <c r="C214" s="3">
        <f>'degressie en km-tarief'!C214</f>
        <v>30.065442399999938</v>
      </c>
      <c r="F214" s="139">
        <f t="shared" si="82"/>
        <v>30.665999999999997</v>
      </c>
      <c r="G214" s="139">
        <f t="shared" si="83"/>
        <v>18.041999999999998</v>
      </c>
      <c r="H214" s="139">
        <f t="shared" si="84"/>
        <v>40.888000000000005</v>
      </c>
      <c r="I214" s="139">
        <f t="shared" si="85"/>
        <v>24.056000000000001</v>
      </c>
      <c r="J214" s="40">
        <f t="shared" si="89"/>
        <v>102.22</v>
      </c>
      <c r="K214" s="40">
        <f t="shared" si="90"/>
        <v>60.14</v>
      </c>
      <c r="L214" s="40"/>
      <c r="M214" s="40"/>
      <c r="N214" s="40">
        <f t="shared" si="86"/>
        <v>61.34</v>
      </c>
      <c r="O214" s="40">
        <f t="shared" si="86"/>
        <v>36.08</v>
      </c>
      <c r="P214" s="40">
        <f t="shared" si="87"/>
        <v>81.78</v>
      </c>
      <c r="Q214" s="40">
        <f t="shared" si="88"/>
        <v>48.12</v>
      </c>
      <c r="R214" s="244"/>
      <c r="S214" s="244"/>
      <c r="T214" s="244"/>
      <c r="U214" s="244"/>
      <c r="V214" s="244"/>
      <c r="W214" s="244"/>
      <c r="X214" s="244"/>
      <c r="Y214" s="244"/>
      <c r="Z214" s="244"/>
      <c r="AA214" s="244"/>
      <c r="AC214" s="243"/>
      <c r="AD214" s="243"/>
      <c r="AE214" s="243"/>
      <c r="AF214" s="243"/>
      <c r="AG214" s="243"/>
      <c r="AH214" s="243"/>
      <c r="AJ214" s="246" t="e">
        <f t="shared" si="75"/>
        <v>#DIV/0!</v>
      </c>
      <c r="AK214" s="246" t="e">
        <f t="shared" si="76"/>
        <v>#DIV/0!</v>
      </c>
      <c r="AL214" s="246" t="e">
        <f t="shared" si="77"/>
        <v>#DIV/0!</v>
      </c>
      <c r="AM214" s="246" t="e">
        <f t="shared" si="78"/>
        <v>#DIV/0!</v>
      </c>
      <c r="AN214" s="246" t="e">
        <f t="shared" si="79"/>
        <v>#DIV/0!</v>
      </c>
      <c r="AO214" s="246" t="e">
        <f t="shared" si="80"/>
        <v>#DIV/0!</v>
      </c>
    </row>
    <row r="215" spans="1:41">
      <c r="A215" s="4">
        <v>209</v>
      </c>
      <c r="B215" s="138">
        <f t="shared" si="81"/>
        <v>51.161385079999889</v>
      </c>
      <c r="C215" s="3">
        <f>'degressie en km-tarief'!C215</f>
        <v>30.094932399999937</v>
      </c>
      <c r="F215" s="139">
        <f t="shared" si="82"/>
        <v>30.695999999999998</v>
      </c>
      <c r="G215" s="139">
        <f t="shared" si="83"/>
        <v>18.053999999999998</v>
      </c>
      <c r="H215" s="139">
        <f t="shared" si="84"/>
        <v>40.927999999999997</v>
      </c>
      <c r="I215" s="139">
        <f t="shared" si="85"/>
        <v>24.072000000000003</v>
      </c>
      <c r="J215" s="40">
        <f t="shared" si="89"/>
        <v>102.32</v>
      </c>
      <c r="K215" s="40">
        <f t="shared" si="90"/>
        <v>60.18</v>
      </c>
      <c r="L215" s="40"/>
      <c r="M215" s="40"/>
      <c r="N215" s="40">
        <f t="shared" si="86"/>
        <v>61.4</v>
      </c>
      <c r="O215" s="40">
        <f t="shared" si="86"/>
        <v>36.1</v>
      </c>
      <c r="P215" s="40">
        <f t="shared" si="87"/>
        <v>81.86</v>
      </c>
      <c r="Q215" s="40">
        <f t="shared" si="88"/>
        <v>48.14</v>
      </c>
      <c r="R215" s="244"/>
      <c r="S215" s="244"/>
      <c r="T215" s="244"/>
      <c r="U215" s="244"/>
      <c r="V215" s="244"/>
      <c r="W215" s="244"/>
      <c r="X215" s="244"/>
      <c r="Y215" s="244"/>
      <c r="Z215" s="244"/>
      <c r="AA215" s="244"/>
      <c r="AC215" s="243"/>
      <c r="AD215" s="243"/>
      <c r="AE215" s="243"/>
      <c r="AF215" s="243"/>
      <c r="AG215" s="243"/>
      <c r="AH215" s="243"/>
      <c r="AJ215" s="246" t="e">
        <f t="shared" si="75"/>
        <v>#DIV/0!</v>
      </c>
      <c r="AK215" s="246" t="e">
        <f t="shared" si="76"/>
        <v>#DIV/0!</v>
      </c>
      <c r="AL215" s="246" t="e">
        <f t="shared" si="77"/>
        <v>#DIV/0!</v>
      </c>
      <c r="AM215" s="246" t="e">
        <f t="shared" si="78"/>
        <v>#DIV/0!</v>
      </c>
      <c r="AN215" s="246" t="e">
        <f t="shared" si="79"/>
        <v>#DIV/0!</v>
      </c>
      <c r="AO215" s="246" t="e">
        <f t="shared" si="80"/>
        <v>#DIV/0!</v>
      </c>
    </row>
    <row r="216" spans="1:41">
      <c r="A216" s="4">
        <v>210</v>
      </c>
      <c r="B216" s="138">
        <f t="shared" si="81"/>
        <v>51.211518079999891</v>
      </c>
      <c r="C216" s="3">
        <f>'degressie en km-tarief'!C216</f>
        <v>30.124422399999936</v>
      </c>
      <c r="F216" s="139">
        <f t="shared" si="82"/>
        <v>30.725999999999999</v>
      </c>
      <c r="G216" s="139">
        <f t="shared" si="83"/>
        <v>18.071999999999999</v>
      </c>
      <c r="H216" s="139">
        <f t="shared" si="84"/>
        <v>40.968000000000004</v>
      </c>
      <c r="I216" s="139">
        <f t="shared" si="85"/>
        <v>24.096000000000004</v>
      </c>
      <c r="J216" s="40">
        <f t="shared" si="89"/>
        <v>102.42</v>
      </c>
      <c r="K216" s="40">
        <f t="shared" si="90"/>
        <v>60.24</v>
      </c>
      <c r="L216" s="40"/>
      <c r="M216" s="40"/>
      <c r="N216" s="40">
        <f t="shared" si="86"/>
        <v>61.46</v>
      </c>
      <c r="O216" s="40">
        <f t="shared" si="86"/>
        <v>36.14</v>
      </c>
      <c r="P216" s="40">
        <f t="shared" si="87"/>
        <v>81.94</v>
      </c>
      <c r="Q216" s="40">
        <f t="shared" si="88"/>
        <v>48.2</v>
      </c>
      <c r="R216" s="244"/>
      <c r="S216" s="244"/>
      <c r="T216" s="244"/>
      <c r="U216" s="244"/>
      <c r="V216" s="244"/>
      <c r="W216" s="244"/>
      <c r="X216" s="244"/>
      <c r="Y216" s="244"/>
      <c r="Z216" s="244"/>
      <c r="AA216" s="244"/>
      <c r="AC216" s="243"/>
      <c r="AD216" s="243"/>
      <c r="AE216" s="243"/>
      <c r="AF216" s="243"/>
      <c r="AG216" s="243"/>
      <c r="AH216" s="243"/>
      <c r="AJ216" s="246" t="e">
        <f t="shared" si="75"/>
        <v>#DIV/0!</v>
      </c>
      <c r="AK216" s="246" t="e">
        <f t="shared" si="76"/>
        <v>#DIV/0!</v>
      </c>
      <c r="AL216" s="246" t="e">
        <f t="shared" si="77"/>
        <v>#DIV/0!</v>
      </c>
      <c r="AM216" s="246" t="e">
        <f t="shared" si="78"/>
        <v>#DIV/0!</v>
      </c>
      <c r="AN216" s="246" t="e">
        <f t="shared" si="79"/>
        <v>#DIV/0!</v>
      </c>
      <c r="AO216" s="246" t="e">
        <f t="shared" si="80"/>
        <v>#DIV/0!</v>
      </c>
    </row>
    <row r="217" spans="1:41">
      <c r="A217" s="4">
        <v>211</v>
      </c>
      <c r="B217" s="138">
        <f t="shared" si="81"/>
        <v>51.261651079999886</v>
      </c>
      <c r="C217" s="3">
        <f>'degressie en km-tarief'!C217</f>
        <v>30.153912399999935</v>
      </c>
      <c r="F217" s="139">
        <f t="shared" si="82"/>
        <v>30.755999999999997</v>
      </c>
      <c r="G217" s="139">
        <f t="shared" si="83"/>
        <v>18.09</v>
      </c>
      <c r="H217" s="139">
        <f t="shared" si="84"/>
        <v>41.008000000000003</v>
      </c>
      <c r="I217" s="139">
        <f t="shared" si="85"/>
        <v>24.12</v>
      </c>
      <c r="J217" s="40">
        <f t="shared" si="89"/>
        <v>102.52</v>
      </c>
      <c r="K217" s="40">
        <f t="shared" si="90"/>
        <v>60.3</v>
      </c>
      <c r="L217" s="40"/>
      <c r="M217" s="40"/>
      <c r="N217" s="40">
        <f t="shared" si="86"/>
        <v>61.52</v>
      </c>
      <c r="O217" s="40">
        <f t="shared" si="86"/>
        <v>36.18</v>
      </c>
      <c r="P217" s="40">
        <f t="shared" si="87"/>
        <v>82.02</v>
      </c>
      <c r="Q217" s="40">
        <f t="shared" si="88"/>
        <v>48.24</v>
      </c>
      <c r="R217" s="244"/>
      <c r="S217" s="244"/>
      <c r="T217" s="244"/>
      <c r="U217" s="244"/>
      <c r="V217" s="244"/>
      <c r="W217" s="244"/>
      <c r="X217" s="244"/>
      <c r="Y217" s="244"/>
      <c r="Z217" s="244"/>
      <c r="AA217" s="244"/>
      <c r="AC217" s="243"/>
      <c r="AD217" s="243"/>
      <c r="AE217" s="243"/>
      <c r="AF217" s="243"/>
      <c r="AG217" s="243"/>
      <c r="AH217" s="243"/>
      <c r="AJ217" s="246" t="e">
        <f t="shared" si="75"/>
        <v>#DIV/0!</v>
      </c>
      <c r="AK217" s="246" t="e">
        <f t="shared" si="76"/>
        <v>#DIV/0!</v>
      </c>
      <c r="AL217" s="246" t="e">
        <f t="shared" si="77"/>
        <v>#DIV/0!</v>
      </c>
      <c r="AM217" s="246" t="e">
        <f t="shared" si="78"/>
        <v>#DIV/0!</v>
      </c>
      <c r="AN217" s="246" t="e">
        <f t="shared" si="79"/>
        <v>#DIV/0!</v>
      </c>
      <c r="AO217" s="246" t="e">
        <f t="shared" si="80"/>
        <v>#DIV/0!</v>
      </c>
    </row>
    <row r="218" spans="1:41">
      <c r="A218" s="4">
        <v>212</v>
      </c>
      <c r="B218" s="138">
        <f t="shared" si="81"/>
        <v>51.311784079999889</v>
      </c>
      <c r="C218" s="3">
        <f>'degressie en km-tarief'!C218</f>
        <v>30.183402399999935</v>
      </c>
      <c r="F218" s="139">
        <f t="shared" si="82"/>
        <v>30.786000000000001</v>
      </c>
      <c r="G218" s="139">
        <f t="shared" si="83"/>
        <v>18.108000000000001</v>
      </c>
      <c r="H218" s="139">
        <f t="shared" si="84"/>
        <v>41.048000000000002</v>
      </c>
      <c r="I218" s="139">
        <f t="shared" si="85"/>
        <v>24.144000000000002</v>
      </c>
      <c r="J218" s="40">
        <f t="shared" si="89"/>
        <v>102.62</v>
      </c>
      <c r="K218" s="40">
        <f t="shared" si="90"/>
        <v>60.36</v>
      </c>
      <c r="L218" s="40"/>
      <c r="M218" s="40"/>
      <c r="N218" s="40">
        <f t="shared" si="86"/>
        <v>61.58</v>
      </c>
      <c r="O218" s="40">
        <f t="shared" si="86"/>
        <v>36.22</v>
      </c>
      <c r="P218" s="40">
        <f t="shared" si="87"/>
        <v>82.1</v>
      </c>
      <c r="Q218" s="40">
        <f t="shared" si="88"/>
        <v>48.28</v>
      </c>
      <c r="R218" s="244"/>
      <c r="S218" s="244"/>
      <c r="T218" s="244"/>
      <c r="U218" s="244"/>
      <c r="V218" s="244"/>
      <c r="W218" s="244"/>
      <c r="X218" s="244"/>
      <c r="Y218" s="244"/>
      <c r="Z218" s="244"/>
      <c r="AA218" s="244"/>
      <c r="AC218" s="243"/>
      <c r="AD218" s="243"/>
      <c r="AE218" s="243"/>
      <c r="AF218" s="243"/>
      <c r="AG218" s="243"/>
      <c r="AH218" s="243"/>
      <c r="AJ218" s="246" t="e">
        <f t="shared" si="75"/>
        <v>#DIV/0!</v>
      </c>
      <c r="AK218" s="246" t="e">
        <f t="shared" si="76"/>
        <v>#DIV/0!</v>
      </c>
      <c r="AL218" s="246" t="e">
        <f t="shared" si="77"/>
        <v>#DIV/0!</v>
      </c>
      <c r="AM218" s="246" t="e">
        <f t="shared" si="78"/>
        <v>#DIV/0!</v>
      </c>
      <c r="AN218" s="246" t="e">
        <f t="shared" si="79"/>
        <v>#DIV/0!</v>
      </c>
      <c r="AO218" s="246" t="e">
        <f t="shared" si="80"/>
        <v>#DIV/0!</v>
      </c>
    </row>
    <row r="219" spans="1:41">
      <c r="A219" s="4">
        <v>213</v>
      </c>
      <c r="B219" s="138">
        <f t="shared" si="81"/>
        <v>51.361917079999884</v>
      </c>
      <c r="C219" s="3">
        <f>'degressie en km-tarief'!C219</f>
        <v>30.212892399999934</v>
      </c>
      <c r="F219" s="139">
        <f t="shared" si="82"/>
        <v>30.815999999999999</v>
      </c>
      <c r="G219" s="139">
        <f t="shared" si="83"/>
        <v>18.126000000000001</v>
      </c>
      <c r="H219" s="139">
        <f t="shared" si="84"/>
        <v>41.088000000000001</v>
      </c>
      <c r="I219" s="139">
        <f t="shared" si="85"/>
        <v>24.168000000000003</v>
      </c>
      <c r="J219" s="40">
        <f t="shared" si="89"/>
        <v>102.72</v>
      </c>
      <c r="K219" s="40">
        <f t="shared" si="90"/>
        <v>60.42</v>
      </c>
      <c r="L219" s="40"/>
      <c r="M219" s="40"/>
      <c r="N219" s="40">
        <f t="shared" si="86"/>
        <v>61.64</v>
      </c>
      <c r="O219" s="40">
        <f t="shared" si="86"/>
        <v>36.26</v>
      </c>
      <c r="P219" s="40">
        <f t="shared" si="87"/>
        <v>82.18</v>
      </c>
      <c r="Q219" s="40">
        <f t="shared" si="88"/>
        <v>48.34</v>
      </c>
      <c r="R219" s="244"/>
      <c r="S219" s="244"/>
      <c r="T219" s="244"/>
      <c r="U219" s="244"/>
      <c r="V219" s="244"/>
      <c r="W219" s="244"/>
      <c r="X219" s="244"/>
      <c r="Y219" s="244"/>
      <c r="Z219" s="244"/>
      <c r="AA219" s="244"/>
      <c r="AC219" s="243"/>
      <c r="AD219" s="243"/>
      <c r="AE219" s="243"/>
      <c r="AF219" s="243"/>
      <c r="AG219" s="243"/>
      <c r="AH219" s="243"/>
      <c r="AJ219" s="246" t="e">
        <f t="shared" si="75"/>
        <v>#DIV/0!</v>
      </c>
      <c r="AK219" s="246" t="e">
        <f t="shared" si="76"/>
        <v>#DIV/0!</v>
      </c>
      <c r="AL219" s="246" t="e">
        <f t="shared" si="77"/>
        <v>#DIV/0!</v>
      </c>
      <c r="AM219" s="246" t="e">
        <f t="shared" si="78"/>
        <v>#DIV/0!</v>
      </c>
      <c r="AN219" s="246" t="e">
        <f t="shared" si="79"/>
        <v>#DIV/0!</v>
      </c>
      <c r="AO219" s="246" t="e">
        <f t="shared" si="80"/>
        <v>#DIV/0!</v>
      </c>
    </row>
    <row r="220" spans="1:41">
      <c r="A220" s="4">
        <v>214</v>
      </c>
      <c r="B220" s="138">
        <f t="shared" si="81"/>
        <v>51.412050079999887</v>
      </c>
      <c r="C220" s="3">
        <f>'degressie en km-tarief'!C220</f>
        <v>30.242382399999933</v>
      </c>
      <c r="F220" s="139">
        <f t="shared" si="82"/>
        <v>30.845999999999997</v>
      </c>
      <c r="G220" s="139">
        <f t="shared" si="83"/>
        <v>18.143999999999998</v>
      </c>
      <c r="H220" s="139">
        <f t="shared" si="84"/>
        <v>41.128</v>
      </c>
      <c r="I220" s="139">
        <f t="shared" si="85"/>
        <v>24.192</v>
      </c>
      <c r="J220" s="40">
        <f t="shared" si="89"/>
        <v>102.82</v>
      </c>
      <c r="K220" s="40">
        <f t="shared" si="90"/>
        <v>60.48</v>
      </c>
      <c r="L220" s="40"/>
      <c r="M220" s="40"/>
      <c r="N220" s="40">
        <f t="shared" si="86"/>
        <v>61.7</v>
      </c>
      <c r="O220" s="40">
        <f t="shared" si="86"/>
        <v>36.28</v>
      </c>
      <c r="P220" s="40">
        <f t="shared" si="87"/>
        <v>82.26</v>
      </c>
      <c r="Q220" s="40">
        <f t="shared" si="88"/>
        <v>48.38</v>
      </c>
      <c r="R220" s="244"/>
      <c r="S220" s="244"/>
      <c r="T220" s="244"/>
      <c r="U220" s="244"/>
      <c r="V220" s="244"/>
      <c r="W220" s="244"/>
      <c r="X220" s="244"/>
      <c r="Y220" s="244"/>
      <c r="Z220" s="244"/>
      <c r="AA220" s="244"/>
      <c r="AC220" s="243"/>
      <c r="AD220" s="243"/>
      <c r="AE220" s="243"/>
      <c r="AF220" s="243"/>
      <c r="AG220" s="243"/>
      <c r="AH220" s="243"/>
      <c r="AJ220" s="246" t="e">
        <f t="shared" si="75"/>
        <v>#DIV/0!</v>
      </c>
      <c r="AK220" s="246" t="e">
        <f t="shared" si="76"/>
        <v>#DIV/0!</v>
      </c>
      <c r="AL220" s="246" t="e">
        <f t="shared" si="77"/>
        <v>#DIV/0!</v>
      </c>
      <c r="AM220" s="246" t="e">
        <f t="shared" si="78"/>
        <v>#DIV/0!</v>
      </c>
      <c r="AN220" s="246" t="e">
        <f t="shared" si="79"/>
        <v>#DIV/0!</v>
      </c>
      <c r="AO220" s="246" t="e">
        <f t="shared" si="80"/>
        <v>#DIV/0!</v>
      </c>
    </row>
    <row r="221" spans="1:41">
      <c r="A221" s="4">
        <v>215</v>
      </c>
      <c r="B221" s="138">
        <f t="shared" si="81"/>
        <v>51.462183079999882</v>
      </c>
      <c r="C221" s="3">
        <f>'degressie en km-tarief'!C221</f>
        <v>30.271872399999932</v>
      </c>
      <c r="F221" s="139">
        <f t="shared" si="82"/>
        <v>30.875999999999998</v>
      </c>
      <c r="G221" s="139">
        <f t="shared" si="83"/>
        <v>18.161999999999999</v>
      </c>
      <c r="H221" s="139">
        <f t="shared" si="84"/>
        <v>41.168000000000006</v>
      </c>
      <c r="I221" s="139">
        <f t="shared" si="85"/>
        <v>24.216000000000001</v>
      </c>
      <c r="J221" s="40">
        <f t="shared" si="89"/>
        <v>102.92</v>
      </c>
      <c r="K221" s="40">
        <f t="shared" si="90"/>
        <v>60.54</v>
      </c>
      <c r="L221" s="40"/>
      <c r="M221" s="40"/>
      <c r="N221" s="40">
        <f t="shared" si="86"/>
        <v>61.76</v>
      </c>
      <c r="O221" s="40">
        <f t="shared" si="86"/>
        <v>36.32</v>
      </c>
      <c r="P221" s="40">
        <f t="shared" si="87"/>
        <v>82.34</v>
      </c>
      <c r="Q221" s="40">
        <f t="shared" si="88"/>
        <v>48.44</v>
      </c>
      <c r="R221" s="244"/>
      <c r="S221" s="244"/>
      <c r="T221" s="244"/>
      <c r="U221" s="244"/>
      <c r="V221" s="244"/>
      <c r="W221" s="244"/>
      <c r="X221" s="244"/>
      <c r="Y221" s="244"/>
      <c r="Z221" s="244"/>
      <c r="AA221" s="244"/>
      <c r="AC221" s="243"/>
      <c r="AD221" s="243"/>
      <c r="AE221" s="243"/>
      <c r="AF221" s="243"/>
      <c r="AG221" s="243"/>
      <c r="AH221" s="243"/>
      <c r="AJ221" s="246" t="e">
        <f t="shared" si="75"/>
        <v>#DIV/0!</v>
      </c>
      <c r="AK221" s="246" t="e">
        <f t="shared" si="76"/>
        <v>#DIV/0!</v>
      </c>
      <c r="AL221" s="246" t="e">
        <f t="shared" si="77"/>
        <v>#DIV/0!</v>
      </c>
      <c r="AM221" s="246" t="e">
        <f t="shared" si="78"/>
        <v>#DIV/0!</v>
      </c>
      <c r="AN221" s="246" t="e">
        <f t="shared" si="79"/>
        <v>#DIV/0!</v>
      </c>
      <c r="AO221" s="246" t="e">
        <f t="shared" si="80"/>
        <v>#DIV/0!</v>
      </c>
    </row>
    <row r="222" spans="1:41">
      <c r="A222" s="4">
        <v>216</v>
      </c>
      <c r="B222" s="138">
        <f>C222*1.7</f>
        <v>51.512316079999884</v>
      </c>
      <c r="C222" s="3">
        <f>'degressie en km-tarief'!C222</f>
        <v>30.301362399999931</v>
      </c>
      <c r="F222" s="139">
        <f t="shared" si="82"/>
        <v>30.905999999999999</v>
      </c>
      <c r="G222" s="139">
        <f t="shared" si="83"/>
        <v>18.18</v>
      </c>
      <c r="H222" s="139">
        <f t="shared" si="84"/>
        <v>41.207999999999998</v>
      </c>
      <c r="I222" s="139">
        <f t="shared" si="85"/>
        <v>24.240000000000002</v>
      </c>
      <c r="J222" s="40">
        <f t="shared" si="89"/>
        <v>103.02</v>
      </c>
      <c r="K222" s="40">
        <f t="shared" si="90"/>
        <v>60.6</v>
      </c>
      <c r="L222" s="40"/>
      <c r="M222" s="40"/>
      <c r="N222" s="40">
        <f t="shared" si="86"/>
        <v>61.82</v>
      </c>
      <c r="O222" s="40">
        <f t="shared" si="86"/>
        <v>36.36</v>
      </c>
      <c r="P222" s="40">
        <f t="shared" si="87"/>
        <v>82.42</v>
      </c>
      <c r="Q222" s="40">
        <f t="shared" si="88"/>
        <v>48.48</v>
      </c>
      <c r="R222" s="244"/>
      <c r="S222" s="244"/>
      <c r="T222" s="244"/>
      <c r="U222" s="244"/>
      <c r="V222" s="244"/>
      <c r="W222" s="244"/>
      <c r="X222" s="244"/>
      <c r="Y222" s="244"/>
      <c r="Z222" s="244"/>
      <c r="AA222" s="244"/>
      <c r="AC222" s="243"/>
      <c r="AD222" s="243"/>
      <c r="AE222" s="243"/>
      <c r="AF222" s="243"/>
      <c r="AG222" s="243"/>
      <c r="AH222" s="243"/>
      <c r="AJ222" s="246" t="e">
        <f t="shared" si="75"/>
        <v>#DIV/0!</v>
      </c>
      <c r="AK222" s="246" t="e">
        <f t="shared" si="76"/>
        <v>#DIV/0!</v>
      </c>
      <c r="AL222" s="246" t="e">
        <f t="shared" si="77"/>
        <v>#DIV/0!</v>
      </c>
      <c r="AM222" s="246" t="e">
        <f t="shared" si="78"/>
        <v>#DIV/0!</v>
      </c>
      <c r="AN222" s="246" t="e">
        <f t="shared" si="79"/>
        <v>#DIV/0!</v>
      </c>
      <c r="AO222" s="246" t="e">
        <f t="shared" si="80"/>
        <v>#DIV/0!</v>
      </c>
    </row>
    <row r="223" spans="1:41">
      <c r="A223" s="4">
        <v>217</v>
      </c>
      <c r="B223" s="138">
        <f t="shared" si="81"/>
        <v>51.56244907999988</v>
      </c>
      <c r="C223" s="3">
        <f>'degressie en km-tarief'!C223</f>
        <v>30.33085239999993</v>
      </c>
      <c r="F223" s="139">
        <f t="shared" si="82"/>
        <v>30.936</v>
      </c>
      <c r="G223" s="139">
        <f t="shared" si="83"/>
        <v>18.197999999999997</v>
      </c>
      <c r="H223" s="139">
        <f t="shared" si="84"/>
        <v>41.248000000000005</v>
      </c>
      <c r="I223" s="139">
        <f t="shared" si="85"/>
        <v>24.263999999999999</v>
      </c>
      <c r="J223" s="40">
        <f t="shared" si="89"/>
        <v>103.12</v>
      </c>
      <c r="K223" s="40">
        <f t="shared" si="90"/>
        <v>60.66</v>
      </c>
      <c r="L223" s="40"/>
      <c r="M223" s="40"/>
      <c r="N223" s="40">
        <f t="shared" si="86"/>
        <v>61.88</v>
      </c>
      <c r="O223" s="40">
        <f t="shared" si="86"/>
        <v>36.4</v>
      </c>
      <c r="P223" s="40">
        <f t="shared" si="87"/>
        <v>82.5</v>
      </c>
      <c r="Q223" s="40">
        <f t="shared" si="88"/>
        <v>48.52</v>
      </c>
      <c r="R223" s="244"/>
      <c r="S223" s="244"/>
      <c r="T223" s="244"/>
      <c r="U223" s="244"/>
      <c r="V223" s="244"/>
      <c r="W223" s="244"/>
      <c r="X223" s="244"/>
      <c r="Y223" s="244"/>
      <c r="Z223" s="244"/>
      <c r="AA223" s="244"/>
      <c r="AC223" s="243"/>
      <c r="AD223" s="243"/>
      <c r="AE223" s="243"/>
      <c r="AF223" s="243"/>
      <c r="AG223" s="243"/>
      <c r="AH223" s="243"/>
      <c r="AJ223" s="246" t="e">
        <f t="shared" si="75"/>
        <v>#DIV/0!</v>
      </c>
      <c r="AK223" s="246" t="e">
        <f t="shared" si="76"/>
        <v>#DIV/0!</v>
      </c>
      <c r="AL223" s="246" t="e">
        <f t="shared" si="77"/>
        <v>#DIV/0!</v>
      </c>
      <c r="AM223" s="246" t="e">
        <f t="shared" si="78"/>
        <v>#DIV/0!</v>
      </c>
      <c r="AN223" s="246" t="e">
        <f t="shared" si="79"/>
        <v>#DIV/0!</v>
      </c>
      <c r="AO223" s="246" t="e">
        <f t="shared" si="80"/>
        <v>#DIV/0!</v>
      </c>
    </row>
    <row r="224" spans="1:41">
      <c r="A224" s="4">
        <v>218</v>
      </c>
      <c r="B224" s="138">
        <f t="shared" si="81"/>
        <v>51.612582079999882</v>
      </c>
      <c r="C224" s="3">
        <f>'degressie en km-tarief'!C224</f>
        <v>30.360342399999929</v>
      </c>
      <c r="F224" s="139">
        <f t="shared" si="82"/>
        <v>30.965999999999998</v>
      </c>
      <c r="G224" s="139">
        <f t="shared" si="83"/>
        <v>18.215999999999998</v>
      </c>
      <c r="H224" s="139">
        <f t="shared" si="84"/>
        <v>41.288000000000004</v>
      </c>
      <c r="I224" s="139">
        <f t="shared" si="85"/>
        <v>24.288</v>
      </c>
      <c r="J224" s="40">
        <f t="shared" si="89"/>
        <v>103.22</v>
      </c>
      <c r="K224" s="40">
        <f t="shared" si="90"/>
        <v>60.72</v>
      </c>
      <c r="L224" s="40"/>
      <c r="M224" s="40"/>
      <c r="N224" s="40">
        <f t="shared" si="86"/>
        <v>61.94</v>
      </c>
      <c r="O224" s="40">
        <f t="shared" si="86"/>
        <v>36.44</v>
      </c>
      <c r="P224" s="40">
        <f t="shared" si="87"/>
        <v>82.58</v>
      </c>
      <c r="Q224" s="40">
        <f t="shared" si="88"/>
        <v>48.58</v>
      </c>
      <c r="R224" s="244"/>
      <c r="S224" s="244"/>
      <c r="T224" s="244"/>
      <c r="U224" s="244"/>
      <c r="V224" s="244"/>
      <c r="W224" s="244"/>
      <c r="X224" s="244"/>
      <c r="Y224" s="244"/>
      <c r="Z224" s="244"/>
      <c r="AA224" s="244"/>
      <c r="AC224" s="243"/>
      <c r="AD224" s="243"/>
      <c r="AE224" s="243"/>
      <c r="AF224" s="243"/>
      <c r="AG224" s="243"/>
      <c r="AH224" s="243"/>
      <c r="AJ224" s="246" t="e">
        <f t="shared" si="75"/>
        <v>#DIV/0!</v>
      </c>
      <c r="AK224" s="246" t="e">
        <f t="shared" si="76"/>
        <v>#DIV/0!</v>
      </c>
      <c r="AL224" s="246" t="e">
        <f t="shared" si="77"/>
        <v>#DIV/0!</v>
      </c>
      <c r="AM224" s="246" t="e">
        <f t="shared" si="78"/>
        <v>#DIV/0!</v>
      </c>
      <c r="AN224" s="246" t="e">
        <f t="shared" si="79"/>
        <v>#DIV/0!</v>
      </c>
      <c r="AO224" s="246" t="e">
        <f t="shared" si="80"/>
        <v>#DIV/0!</v>
      </c>
    </row>
    <row r="225" spans="1:41">
      <c r="A225" s="4">
        <v>219</v>
      </c>
      <c r="B225" s="138">
        <f t="shared" si="81"/>
        <v>51.662715079999877</v>
      </c>
      <c r="C225" s="3">
        <f>'degressie en km-tarief'!C225</f>
        <v>30.389832399999928</v>
      </c>
      <c r="F225" s="139">
        <f t="shared" si="82"/>
        <v>30.995999999999995</v>
      </c>
      <c r="G225" s="139">
        <f t="shared" si="83"/>
        <v>18.233999999999998</v>
      </c>
      <c r="H225" s="139">
        <f t="shared" si="84"/>
        <v>41.328000000000003</v>
      </c>
      <c r="I225" s="139">
        <f t="shared" si="85"/>
        <v>24.312000000000001</v>
      </c>
      <c r="J225" s="40">
        <f t="shared" si="89"/>
        <v>103.32</v>
      </c>
      <c r="K225" s="40">
        <f t="shared" si="90"/>
        <v>60.78</v>
      </c>
      <c r="L225" s="40"/>
      <c r="M225" s="40"/>
      <c r="N225" s="40">
        <f t="shared" si="86"/>
        <v>62</v>
      </c>
      <c r="O225" s="40">
        <f t="shared" si="86"/>
        <v>36.46</v>
      </c>
      <c r="P225" s="40">
        <f t="shared" si="87"/>
        <v>82.66</v>
      </c>
      <c r="Q225" s="40">
        <f t="shared" si="88"/>
        <v>48.62</v>
      </c>
      <c r="R225" s="244"/>
      <c r="S225" s="244"/>
      <c r="T225" s="244"/>
      <c r="U225" s="244"/>
      <c r="V225" s="244"/>
      <c r="W225" s="244"/>
      <c r="X225" s="244"/>
      <c r="Y225" s="244"/>
      <c r="Z225" s="244"/>
      <c r="AA225" s="244"/>
      <c r="AC225" s="243"/>
      <c r="AD225" s="243"/>
      <c r="AE225" s="243"/>
      <c r="AF225" s="243"/>
      <c r="AG225" s="243"/>
      <c r="AH225" s="243"/>
      <c r="AJ225" s="246" t="e">
        <f t="shared" si="75"/>
        <v>#DIV/0!</v>
      </c>
      <c r="AK225" s="246" t="e">
        <f t="shared" si="76"/>
        <v>#DIV/0!</v>
      </c>
      <c r="AL225" s="246" t="e">
        <f t="shared" si="77"/>
        <v>#DIV/0!</v>
      </c>
      <c r="AM225" s="246" t="e">
        <f t="shared" si="78"/>
        <v>#DIV/0!</v>
      </c>
      <c r="AN225" s="246" t="e">
        <f t="shared" si="79"/>
        <v>#DIV/0!</v>
      </c>
      <c r="AO225" s="246" t="e">
        <f t="shared" si="80"/>
        <v>#DIV/0!</v>
      </c>
    </row>
    <row r="226" spans="1:41">
      <c r="A226" s="4">
        <v>220</v>
      </c>
      <c r="B226" s="138">
        <f t="shared" si="81"/>
        <v>51.712848079999873</v>
      </c>
      <c r="C226" s="3">
        <f>'degressie en km-tarief'!C226</f>
        <v>30.419322399999928</v>
      </c>
      <c r="F226" s="139">
        <f t="shared" si="82"/>
        <v>31.026</v>
      </c>
      <c r="G226" s="139">
        <f t="shared" si="83"/>
        <v>18.251999999999999</v>
      </c>
      <c r="H226" s="139">
        <f t="shared" si="84"/>
        <v>41.368000000000002</v>
      </c>
      <c r="I226" s="139">
        <f t="shared" si="85"/>
        <v>24.336000000000002</v>
      </c>
      <c r="J226" s="40">
        <f t="shared" si="89"/>
        <v>103.42</v>
      </c>
      <c r="K226" s="40">
        <f t="shared" si="90"/>
        <v>60.84</v>
      </c>
      <c r="L226" s="40"/>
      <c r="M226" s="40"/>
      <c r="N226" s="40">
        <f t="shared" si="86"/>
        <v>62.06</v>
      </c>
      <c r="O226" s="40">
        <f t="shared" si="86"/>
        <v>36.5</v>
      </c>
      <c r="P226" s="40">
        <f t="shared" si="87"/>
        <v>82.74</v>
      </c>
      <c r="Q226" s="40">
        <f t="shared" si="88"/>
        <v>48.68</v>
      </c>
      <c r="R226" s="244"/>
      <c r="S226" s="244"/>
      <c r="T226" s="244"/>
      <c r="U226" s="244"/>
      <c r="V226" s="244"/>
      <c r="W226" s="244"/>
      <c r="X226" s="244"/>
      <c r="Y226" s="244"/>
      <c r="Z226" s="244"/>
      <c r="AA226" s="244"/>
      <c r="AC226" s="243"/>
      <c r="AD226" s="243"/>
      <c r="AE226" s="243"/>
      <c r="AF226" s="243"/>
      <c r="AG226" s="243"/>
      <c r="AH226" s="243"/>
      <c r="AJ226" s="246" t="e">
        <f t="shared" si="75"/>
        <v>#DIV/0!</v>
      </c>
      <c r="AK226" s="246" t="e">
        <f t="shared" si="76"/>
        <v>#DIV/0!</v>
      </c>
      <c r="AL226" s="246" t="e">
        <f t="shared" si="77"/>
        <v>#DIV/0!</v>
      </c>
      <c r="AM226" s="246" t="e">
        <f t="shared" si="78"/>
        <v>#DIV/0!</v>
      </c>
      <c r="AN226" s="246" t="e">
        <f t="shared" si="79"/>
        <v>#DIV/0!</v>
      </c>
      <c r="AO226" s="246" t="e">
        <f t="shared" si="80"/>
        <v>#DIV/0!</v>
      </c>
    </row>
    <row r="227" spans="1:41">
      <c r="A227" s="4">
        <v>221</v>
      </c>
      <c r="B227" s="138">
        <f t="shared" si="81"/>
        <v>51.762981079999875</v>
      </c>
      <c r="C227" s="3">
        <f>'degressie en km-tarief'!C227</f>
        <v>30.448812399999927</v>
      </c>
      <c r="F227" s="139">
        <f t="shared" si="82"/>
        <v>31.055999999999997</v>
      </c>
      <c r="G227" s="139">
        <f t="shared" si="83"/>
        <v>18.27</v>
      </c>
      <c r="H227" s="139">
        <f t="shared" si="84"/>
        <v>41.408000000000001</v>
      </c>
      <c r="I227" s="139">
        <f t="shared" si="85"/>
        <v>24.36</v>
      </c>
      <c r="J227" s="40">
        <f t="shared" si="89"/>
        <v>103.52</v>
      </c>
      <c r="K227" s="40">
        <f t="shared" si="90"/>
        <v>60.9</v>
      </c>
      <c r="L227" s="40"/>
      <c r="M227" s="40"/>
      <c r="N227" s="40">
        <f t="shared" si="86"/>
        <v>62.12</v>
      </c>
      <c r="O227" s="40">
        <f t="shared" si="86"/>
        <v>36.54</v>
      </c>
      <c r="P227" s="40">
        <f t="shared" si="87"/>
        <v>82.82</v>
      </c>
      <c r="Q227" s="40">
        <f t="shared" si="88"/>
        <v>48.72</v>
      </c>
      <c r="R227" s="244"/>
      <c r="S227" s="244"/>
      <c r="T227" s="244"/>
      <c r="U227" s="244"/>
      <c r="V227" s="244"/>
      <c r="W227" s="244"/>
      <c r="X227" s="244"/>
      <c r="Y227" s="244"/>
      <c r="Z227" s="244"/>
      <c r="AA227" s="244"/>
      <c r="AC227" s="243"/>
      <c r="AD227" s="243"/>
      <c r="AE227" s="243"/>
      <c r="AF227" s="243"/>
      <c r="AG227" s="243"/>
      <c r="AH227" s="243"/>
      <c r="AJ227" s="246" t="e">
        <f t="shared" si="75"/>
        <v>#DIV/0!</v>
      </c>
      <c r="AK227" s="246" t="e">
        <f t="shared" si="76"/>
        <v>#DIV/0!</v>
      </c>
      <c r="AL227" s="246" t="e">
        <f t="shared" si="77"/>
        <v>#DIV/0!</v>
      </c>
      <c r="AM227" s="246" t="e">
        <f t="shared" si="78"/>
        <v>#DIV/0!</v>
      </c>
      <c r="AN227" s="246" t="e">
        <f t="shared" si="79"/>
        <v>#DIV/0!</v>
      </c>
      <c r="AO227" s="246" t="e">
        <f t="shared" si="80"/>
        <v>#DIV/0!</v>
      </c>
    </row>
    <row r="228" spans="1:41">
      <c r="A228" s="4">
        <v>222</v>
      </c>
      <c r="B228" s="138">
        <f t="shared" si="81"/>
        <v>51.81311407999987</v>
      </c>
      <c r="C228" s="3">
        <f>'degressie en km-tarief'!C228</f>
        <v>30.478302399999926</v>
      </c>
      <c r="F228" s="139">
        <f t="shared" si="82"/>
        <v>31.085999999999999</v>
      </c>
      <c r="G228" s="139">
        <f t="shared" si="83"/>
        <v>18.288</v>
      </c>
      <c r="H228" s="139">
        <f t="shared" si="84"/>
        <v>41.448000000000008</v>
      </c>
      <c r="I228" s="139">
        <f t="shared" si="85"/>
        <v>24.384</v>
      </c>
      <c r="J228" s="40">
        <f t="shared" si="89"/>
        <v>103.62</v>
      </c>
      <c r="K228" s="40">
        <f t="shared" si="90"/>
        <v>60.96</v>
      </c>
      <c r="L228" s="40"/>
      <c r="M228" s="40"/>
      <c r="N228" s="40">
        <f t="shared" si="86"/>
        <v>62.18</v>
      </c>
      <c r="O228" s="40">
        <f t="shared" si="86"/>
        <v>36.58</v>
      </c>
      <c r="P228" s="40">
        <f t="shared" si="87"/>
        <v>82.9</v>
      </c>
      <c r="Q228" s="40">
        <f t="shared" si="88"/>
        <v>48.76</v>
      </c>
      <c r="R228" s="244"/>
      <c r="S228" s="244"/>
      <c r="T228" s="244"/>
      <c r="U228" s="244"/>
      <c r="V228" s="244"/>
      <c r="W228" s="244"/>
      <c r="X228" s="244"/>
      <c r="Y228" s="244"/>
      <c r="Z228" s="244"/>
      <c r="AA228" s="244"/>
      <c r="AC228" s="243"/>
      <c r="AD228" s="243"/>
      <c r="AE228" s="243"/>
      <c r="AF228" s="243"/>
      <c r="AG228" s="243"/>
      <c r="AH228" s="243"/>
      <c r="AJ228" s="246" t="e">
        <f t="shared" si="75"/>
        <v>#DIV/0!</v>
      </c>
      <c r="AK228" s="246" t="e">
        <f t="shared" si="76"/>
        <v>#DIV/0!</v>
      </c>
      <c r="AL228" s="246" t="e">
        <f t="shared" si="77"/>
        <v>#DIV/0!</v>
      </c>
      <c r="AM228" s="246" t="e">
        <f t="shared" si="78"/>
        <v>#DIV/0!</v>
      </c>
      <c r="AN228" s="246" t="e">
        <f t="shared" si="79"/>
        <v>#DIV/0!</v>
      </c>
      <c r="AO228" s="246" t="e">
        <f t="shared" si="80"/>
        <v>#DIV/0!</v>
      </c>
    </row>
    <row r="229" spans="1:41">
      <c r="A229" s="4">
        <v>223</v>
      </c>
      <c r="B229" s="138">
        <f t="shared" si="81"/>
        <v>51.863247079999873</v>
      </c>
      <c r="C229" s="3">
        <f>'degressie en km-tarief'!C229</f>
        <v>30.507792399999925</v>
      </c>
      <c r="F229" s="139">
        <f t="shared" si="82"/>
        <v>31.116</v>
      </c>
      <c r="G229" s="139">
        <f t="shared" si="83"/>
        <v>18.306000000000001</v>
      </c>
      <c r="H229" s="139">
        <f t="shared" si="84"/>
        <v>41.488</v>
      </c>
      <c r="I229" s="139">
        <f t="shared" si="85"/>
        <v>24.408000000000001</v>
      </c>
      <c r="J229" s="40">
        <f t="shared" si="89"/>
        <v>103.72</v>
      </c>
      <c r="K229" s="40">
        <f t="shared" si="90"/>
        <v>61.02</v>
      </c>
      <c r="L229" s="40"/>
      <c r="M229" s="40"/>
      <c r="N229" s="40">
        <f t="shared" si="86"/>
        <v>62.24</v>
      </c>
      <c r="O229" s="40">
        <f t="shared" si="86"/>
        <v>36.619999999999997</v>
      </c>
      <c r="P229" s="40">
        <f t="shared" si="87"/>
        <v>82.98</v>
      </c>
      <c r="Q229" s="40">
        <f t="shared" si="88"/>
        <v>48.82</v>
      </c>
      <c r="R229" s="244"/>
      <c r="S229" s="244"/>
      <c r="T229" s="244"/>
      <c r="U229" s="244"/>
      <c r="V229" s="244"/>
      <c r="W229" s="244"/>
      <c r="X229" s="244"/>
      <c r="Y229" s="244"/>
      <c r="Z229" s="244"/>
      <c r="AA229" s="244"/>
      <c r="AC229" s="243"/>
      <c r="AD229" s="243"/>
      <c r="AE229" s="243"/>
      <c r="AF229" s="243"/>
      <c r="AG229" s="243"/>
      <c r="AH229" s="243"/>
      <c r="AJ229" s="246" t="e">
        <f t="shared" si="75"/>
        <v>#DIV/0!</v>
      </c>
      <c r="AK229" s="246" t="e">
        <f t="shared" si="76"/>
        <v>#DIV/0!</v>
      </c>
      <c r="AL229" s="246" t="e">
        <f t="shared" si="77"/>
        <v>#DIV/0!</v>
      </c>
      <c r="AM229" s="246" t="e">
        <f t="shared" si="78"/>
        <v>#DIV/0!</v>
      </c>
      <c r="AN229" s="246" t="e">
        <f t="shared" si="79"/>
        <v>#DIV/0!</v>
      </c>
      <c r="AO229" s="246" t="e">
        <f t="shared" si="80"/>
        <v>#DIV/0!</v>
      </c>
    </row>
    <row r="230" spans="1:41">
      <c r="A230" s="4">
        <v>224</v>
      </c>
      <c r="B230" s="138">
        <f t="shared" si="81"/>
        <v>51.913380079999868</v>
      </c>
      <c r="C230" s="3">
        <f>'degressie en km-tarief'!C230</f>
        <v>30.537282399999924</v>
      </c>
      <c r="F230" s="139">
        <f t="shared" si="82"/>
        <v>31.145999999999997</v>
      </c>
      <c r="G230" s="139">
        <f t="shared" si="83"/>
        <v>18.323999999999998</v>
      </c>
      <c r="H230" s="139">
        <f t="shared" si="84"/>
        <v>41.527999999999999</v>
      </c>
      <c r="I230" s="139">
        <f t="shared" si="85"/>
        <v>24.432000000000002</v>
      </c>
      <c r="J230" s="40">
        <f t="shared" si="89"/>
        <v>103.82</v>
      </c>
      <c r="K230" s="40">
        <f t="shared" si="90"/>
        <v>61.08</v>
      </c>
      <c r="L230" s="40"/>
      <c r="M230" s="40"/>
      <c r="N230" s="40">
        <f t="shared" si="86"/>
        <v>62.3</v>
      </c>
      <c r="O230" s="40">
        <f t="shared" si="86"/>
        <v>36.64</v>
      </c>
      <c r="P230" s="40">
        <f t="shared" si="87"/>
        <v>83.06</v>
      </c>
      <c r="Q230" s="40">
        <f t="shared" si="88"/>
        <v>48.86</v>
      </c>
      <c r="R230" s="244"/>
      <c r="S230" s="244"/>
      <c r="T230" s="244"/>
      <c r="U230" s="244"/>
      <c r="V230" s="244"/>
      <c r="W230" s="244"/>
      <c r="X230" s="244"/>
      <c r="Y230" s="244"/>
      <c r="Z230" s="244"/>
      <c r="AA230" s="244"/>
      <c r="AC230" s="243"/>
      <c r="AD230" s="243"/>
      <c r="AE230" s="243"/>
      <c r="AF230" s="243"/>
      <c r="AG230" s="243"/>
      <c r="AH230" s="243"/>
      <c r="AJ230" s="246" t="e">
        <f t="shared" si="75"/>
        <v>#DIV/0!</v>
      </c>
      <c r="AK230" s="246" t="e">
        <f t="shared" si="76"/>
        <v>#DIV/0!</v>
      </c>
      <c r="AL230" s="246" t="e">
        <f t="shared" si="77"/>
        <v>#DIV/0!</v>
      </c>
      <c r="AM230" s="246" t="e">
        <f t="shared" si="78"/>
        <v>#DIV/0!</v>
      </c>
      <c r="AN230" s="246" t="e">
        <f t="shared" si="79"/>
        <v>#DIV/0!</v>
      </c>
      <c r="AO230" s="246" t="e">
        <f t="shared" si="80"/>
        <v>#DIV/0!</v>
      </c>
    </row>
    <row r="231" spans="1:41">
      <c r="A231" s="4">
        <v>225</v>
      </c>
      <c r="B231" s="138">
        <f t="shared" si="81"/>
        <v>51.963513079999871</v>
      </c>
      <c r="C231" s="3">
        <f>'degressie en km-tarief'!C231</f>
        <v>30.566772399999923</v>
      </c>
      <c r="F231" s="139">
        <f t="shared" si="82"/>
        <v>31.175999999999998</v>
      </c>
      <c r="G231" s="139">
        <f t="shared" si="83"/>
        <v>18.341999999999999</v>
      </c>
      <c r="H231" s="139">
        <f t="shared" si="84"/>
        <v>41.568000000000005</v>
      </c>
      <c r="I231" s="139">
        <f t="shared" si="85"/>
        <v>24.456000000000003</v>
      </c>
      <c r="J231" s="40">
        <f t="shared" si="89"/>
        <v>103.92</v>
      </c>
      <c r="K231" s="40">
        <f t="shared" si="90"/>
        <v>61.14</v>
      </c>
      <c r="L231" s="40"/>
      <c r="M231" s="40"/>
      <c r="N231" s="40">
        <f t="shared" si="86"/>
        <v>62.36</v>
      </c>
      <c r="O231" s="40">
        <f t="shared" si="86"/>
        <v>36.68</v>
      </c>
      <c r="P231" s="40">
        <f t="shared" si="87"/>
        <v>83.14</v>
      </c>
      <c r="Q231" s="40">
        <f t="shared" si="88"/>
        <v>48.92</v>
      </c>
      <c r="R231" s="244"/>
      <c r="S231" s="244"/>
      <c r="T231" s="244"/>
      <c r="U231" s="244"/>
      <c r="V231" s="244"/>
      <c r="W231" s="244"/>
      <c r="X231" s="244"/>
      <c r="Y231" s="244"/>
      <c r="Z231" s="244"/>
      <c r="AA231" s="244"/>
      <c r="AC231" s="243"/>
      <c r="AD231" s="243"/>
      <c r="AE231" s="243"/>
      <c r="AF231" s="243"/>
      <c r="AG231" s="243"/>
      <c r="AH231" s="243"/>
      <c r="AJ231" s="246" t="e">
        <f t="shared" si="75"/>
        <v>#DIV/0!</v>
      </c>
      <c r="AK231" s="246" t="e">
        <f t="shared" si="76"/>
        <v>#DIV/0!</v>
      </c>
      <c r="AL231" s="246" t="e">
        <f t="shared" si="77"/>
        <v>#DIV/0!</v>
      </c>
      <c r="AM231" s="246" t="e">
        <f t="shared" si="78"/>
        <v>#DIV/0!</v>
      </c>
      <c r="AN231" s="246" t="e">
        <f t="shared" si="79"/>
        <v>#DIV/0!</v>
      </c>
      <c r="AO231" s="246" t="e">
        <f t="shared" si="80"/>
        <v>#DIV/0!</v>
      </c>
    </row>
    <row r="232" spans="1:41">
      <c r="A232" s="4">
        <v>226</v>
      </c>
      <c r="B232" s="138">
        <f t="shared" si="81"/>
        <v>52.013646079999866</v>
      </c>
      <c r="C232" s="3">
        <f>'degressie en km-tarief'!C232</f>
        <v>30.596262399999922</v>
      </c>
      <c r="F232" s="139">
        <f t="shared" si="82"/>
        <v>31.205999999999996</v>
      </c>
      <c r="G232" s="139">
        <f t="shared" si="83"/>
        <v>18.36</v>
      </c>
      <c r="H232" s="139">
        <f t="shared" si="84"/>
        <v>41.608000000000004</v>
      </c>
      <c r="I232" s="139">
        <f t="shared" si="85"/>
        <v>24.480000000000004</v>
      </c>
      <c r="J232" s="40">
        <f t="shared" si="89"/>
        <v>104.02</v>
      </c>
      <c r="K232" s="40">
        <f t="shared" si="90"/>
        <v>61.2</v>
      </c>
      <c r="L232" s="40"/>
      <c r="M232" s="40"/>
      <c r="N232" s="40">
        <f t="shared" si="86"/>
        <v>62.42</v>
      </c>
      <c r="O232" s="40">
        <f t="shared" si="86"/>
        <v>36.72</v>
      </c>
      <c r="P232" s="40">
        <f t="shared" si="87"/>
        <v>83.22</v>
      </c>
      <c r="Q232" s="40">
        <f t="shared" si="88"/>
        <v>48.96</v>
      </c>
      <c r="R232" s="244"/>
      <c r="S232" s="244"/>
      <c r="T232" s="244"/>
      <c r="U232" s="244"/>
      <c r="V232" s="244"/>
      <c r="W232" s="244"/>
      <c r="X232" s="244"/>
      <c r="Y232" s="244"/>
      <c r="Z232" s="244"/>
      <c r="AA232" s="244"/>
      <c r="AC232" s="243"/>
      <c r="AD232" s="243"/>
      <c r="AE232" s="243"/>
      <c r="AF232" s="243"/>
      <c r="AG232" s="243"/>
      <c r="AH232" s="243"/>
      <c r="AJ232" s="246" t="e">
        <f t="shared" si="75"/>
        <v>#DIV/0!</v>
      </c>
      <c r="AK232" s="246" t="e">
        <f t="shared" si="76"/>
        <v>#DIV/0!</v>
      </c>
      <c r="AL232" s="246" t="e">
        <f t="shared" si="77"/>
        <v>#DIV/0!</v>
      </c>
      <c r="AM232" s="246" t="e">
        <f t="shared" si="78"/>
        <v>#DIV/0!</v>
      </c>
      <c r="AN232" s="246" t="e">
        <f t="shared" si="79"/>
        <v>#DIV/0!</v>
      </c>
      <c r="AO232" s="246" t="e">
        <f t="shared" si="80"/>
        <v>#DIV/0!</v>
      </c>
    </row>
    <row r="233" spans="1:41">
      <c r="A233" s="4">
        <v>227</v>
      </c>
      <c r="B233" s="138">
        <f t="shared" si="81"/>
        <v>52.063779079999868</v>
      </c>
      <c r="C233" s="3">
        <f>'degressie en km-tarief'!C233</f>
        <v>30.625752399999921</v>
      </c>
      <c r="F233" s="139">
        <f t="shared" si="82"/>
        <v>31.236000000000001</v>
      </c>
      <c r="G233" s="139">
        <f t="shared" si="83"/>
        <v>18.378</v>
      </c>
      <c r="H233" s="139">
        <f t="shared" si="84"/>
        <v>41.648000000000003</v>
      </c>
      <c r="I233" s="139">
        <f t="shared" si="85"/>
        <v>24.504000000000001</v>
      </c>
      <c r="J233" s="40">
        <f t="shared" si="89"/>
        <v>104.12</v>
      </c>
      <c r="K233" s="40">
        <f t="shared" si="90"/>
        <v>61.26</v>
      </c>
      <c r="L233" s="40"/>
      <c r="M233" s="40"/>
      <c r="N233" s="40">
        <f t="shared" si="86"/>
        <v>62.48</v>
      </c>
      <c r="O233" s="40">
        <f t="shared" si="86"/>
        <v>36.76</v>
      </c>
      <c r="P233" s="40">
        <f t="shared" si="87"/>
        <v>83.3</v>
      </c>
      <c r="Q233" s="40">
        <f t="shared" si="88"/>
        <v>49</v>
      </c>
      <c r="R233" s="244"/>
      <c r="S233" s="244"/>
      <c r="T233" s="244"/>
      <c r="U233" s="244"/>
      <c r="V233" s="244"/>
      <c r="W233" s="244"/>
      <c r="X233" s="244"/>
      <c r="Y233" s="244"/>
      <c r="Z233" s="244"/>
      <c r="AA233" s="244"/>
      <c r="AC233" s="243"/>
      <c r="AD233" s="243"/>
      <c r="AE233" s="243"/>
      <c r="AF233" s="243"/>
      <c r="AG233" s="243"/>
      <c r="AH233" s="243"/>
      <c r="AJ233" s="246" t="e">
        <f t="shared" si="75"/>
        <v>#DIV/0!</v>
      </c>
      <c r="AK233" s="246" t="e">
        <f t="shared" si="76"/>
        <v>#DIV/0!</v>
      </c>
      <c r="AL233" s="246" t="e">
        <f t="shared" si="77"/>
        <v>#DIV/0!</v>
      </c>
      <c r="AM233" s="246" t="e">
        <f t="shared" si="78"/>
        <v>#DIV/0!</v>
      </c>
      <c r="AN233" s="246" t="e">
        <f t="shared" si="79"/>
        <v>#DIV/0!</v>
      </c>
      <c r="AO233" s="246" t="e">
        <f t="shared" si="80"/>
        <v>#DIV/0!</v>
      </c>
    </row>
    <row r="234" spans="1:41">
      <c r="A234" s="4">
        <v>228</v>
      </c>
      <c r="B234" s="138">
        <f t="shared" si="81"/>
        <v>52.113912079999864</v>
      </c>
      <c r="C234" s="3">
        <f>'degressie en km-tarief'!C234</f>
        <v>30.655242399999921</v>
      </c>
      <c r="F234" s="139">
        <f t="shared" si="82"/>
        <v>31.265999999999998</v>
      </c>
      <c r="G234" s="139">
        <f t="shared" si="83"/>
        <v>18.396000000000001</v>
      </c>
      <c r="H234" s="139">
        <f t="shared" si="84"/>
        <v>41.688000000000002</v>
      </c>
      <c r="I234" s="139">
        <f t="shared" si="85"/>
        <v>24.528000000000002</v>
      </c>
      <c r="J234" s="40">
        <f t="shared" si="89"/>
        <v>104.22</v>
      </c>
      <c r="K234" s="40">
        <f t="shared" si="90"/>
        <v>61.32</v>
      </c>
      <c r="L234" s="40"/>
      <c r="M234" s="40"/>
      <c r="N234" s="40">
        <f t="shared" si="86"/>
        <v>62.54</v>
      </c>
      <c r="O234" s="40">
        <f t="shared" si="86"/>
        <v>36.799999999999997</v>
      </c>
      <c r="P234" s="40">
        <f t="shared" si="87"/>
        <v>83.38</v>
      </c>
      <c r="Q234" s="40">
        <f t="shared" si="88"/>
        <v>49.06</v>
      </c>
      <c r="R234" s="244"/>
      <c r="S234" s="244"/>
      <c r="T234" s="244"/>
      <c r="U234" s="244"/>
      <c r="V234" s="244"/>
      <c r="W234" s="244"/>
      <c r="X234" s="244"/>
      <c r="Y234" s="244"/>
      <c r="Z234" s="244"/>
      <c r="AA234" s="244"/>
      <c r="AC234" s="243"/>
      <c r="AD234" s="243"/>
      <c r="AE234" s="243"/>
      <c r="AF234" s="243"/>
      <c r="AG234" s="243"/>
      <c r="AH234" s="243"/>
      <c r="AJ234" s="246" t="e">
        <f t="shared" si="75"/>
        <v>#DIV/0!</v>
      </c>
      <c r="AK234" s="246" t="e">
        <f t="shared" si="76"/>
        <v>#DIV/0!</v>
      </c>
      <c r="AL234" s="246" t="e">
        <f t="shared" si="77"/>
        <v>#DIV/0!</v>
      </c>
      <c r="AM234" s="246" t="e">
        <f t="shared" si="78"/>
        <v>#DIV/0!</v>
      </c>
      <c r="AN234" s="246" t="e">
        <f t="shared" si="79"/>
        <v>#DIV/0!</v>
      </c>
      <c r="AO234" s="246" t="e">
        <f t="shared" si="80"/>
        <v>#DIV/0!</v>
      </c>
    </row>
    <row r="235" spans="1:41">
      <c r="A235" s="4">
        <v>229</v>
      </c>
      <c r="B235" s="138">
        <f t="shared" si="81"/>
        <v>52.164045079999859</v>
      </c>
      <c r="C235" s="3">
        <f>'degressie en km-tarief'!C235</f>
        <v>30.68473239999992</v>
      </c>
      <c r="F235" s="139">
        <f t="shared" si="82"/>
        <v>31.295999999999996</v>
      </c>
      <c r="G235" s="139">
        <f t="shared" si="83"/>
        <v>18.407999999999998</v>
      </c>
      <c r="H235" s="139">
        <f t="shared" si="84"/>
        <v>41.728000000000002</v>
      </c>
      <c r="I235" s="139">
        <f t="shared" si="85"/>
        <v>24.544</v>
      </c>
      <c r="J235" s="40">
        <f t="shared" si="89"/>
        <v>104.32</v>
      </c>
      <c r="K235" s="40">
        <f t="shared" si="90"/>
        <v>61.36</v>
      </c>
      <c r="L235" s="40"/>
      <c r="M235" s="40"/>
      <c r="N235" s="40">
        <f t="shared" si="86"/>
        <v>62.6</v>
      </c>
      <c r="O235" s="40">
        <f t="shared" si="86"/>
        <v>36.82</v>
      </c>
      <c r="P235" s="40">
        <f t="shared" si="87"/>
        <v>83.46</v>
      </c>
      <c r="Q235" s="40">
        <f t="shared" si="88"/>
        <v>49.08</v>
      </c>
      <c r="R235" s="244"/>
      <c r="S235" s="244"/>
      <c r="T235" s="244"/>
      <c r="U235" s="244"/>
      <c r="V235" s="244"/>
      <c r="W235" s="244"/>
      <c r="X235" s="244"/>
      <c r="Y235" s="244"/>
      <c r="Z235" s="244"/>
      <c r="AA235" s="244"/>
      <c r="AC235" s="243"/>
      <c r="AD235" s="243"/>
      <c r="AE235" s="243"/>
      <c r="AF235" s="243"/>
      <c r="AG235" s="243"/>
      <c r="AH235" s="243"/>
      <c r="AJ235" s="246" t="e">
        <f t="shared" si="75"/>
        <v>#DIV/0!</v>
      </c>
      <c r="AK235" s="246" t="e">
        <f t="shared" si="76"/>
        <v>#DIV/0!</v>
      </c>
      <c r="AL235" s="246" t="e">
        <f t="shared" si="77"/>
        <v>#DIV/0!</v>
      </c>
      <c r="AM235" s="246" t="e">
        <f t="shared" si="78"/>
        <v>#DIV/0!</v>
      </c>
      <c r="AN235" s="246" t="e">
        <f t="shared" si="79"/>
        <v>#DIV/0!</v>
      </c>
      <c r="AO235" s="246" t="e">
        <f t="shared" si="80"/>
        <v>#DIV/0!</v>
      </c>
    </row>
    <row r="236" spans="1:41">
      <c r="A236" s="4">
        <v>230</v>
      </c>
      <c r="B236" s="138">
        <f t="shared" si="81"/>
        <v>52.214178079999861</v>
      </c>
      <c r="C236" s="3">
        <f>'degressie en km-tarief'!C236</f>
        <v>30.714222399999919</v>
      </c>
      <c r="F236" s="139">
        <f t="shared" si="82"/>
        <v>31.326000000000001</v>
      </c>
      <c r="G236" s="139">
        <f t="shared" si="83"/>
        <v>18.425999999999998</v>
      </c>
      <c r="H236" s="139">
        <f t="shared" si="84"/>
        <v>41.768000000000001</v>
      </c>
      <c r="I236" s="139">
        <f t="shared" si="85"/>
        <v>24.568000000000001</v>
      </c>
      <c r="J236" s="40">
        <f t="shared" si="89"/>
        <v>104.42</v>
      </c>
      <c r="K236" s="40">
        <f t="shared" si="90"/>
        <v>61.42</v>
      </c>
      <c r="L236" s="40"/>
      <c r="M236" s="40"/>
      <c r="N236" s="40">
        <f t="shared" si="86"/>
        <v>62.66</v>
      </c>
      <c r="O236" s="40">
        <f t="shared" si="86"/>
        <v>36.86</v>
      </c>
      <c r="P236" s="40">
        <f t="shared" si="87"/>
        <v>83.54</v>
      </c>
      <c r="Q236" s="40">
        <f t="shared" si="88"/>
        <v>49.14</v>
      </c>
      <c r="R236" s="244"/>
      <c r="S236" s="244"/>
      <c r="T236" s="244"/>
      <c r="U236" s="244"/>
      <c r="V236" s="244"/>
      <c r="W236" s="244"/>
      <c r="X236" s="244"/>
      <c r="Y236" s="244"/>
      <c r="Z236" s="244"/>
      <c r="AA236" s="244"/>
      <c r="AC236" s="243"/>
      <c r="AD236" s="243"/>
      <c r="AE236" s="243"/>
      <c r="AF236" s="243"/>
      <c r="AG236" s="243"/>
      <c r="AH236" s="243"/>
      <c r="AJ236" s="246" t="e">
        <f t="shared" si="75"/>
        <v>#DIV/0!</v>
      </c>
      <c r="AK236" s="246" t="e">
        <f t="shared" si="76"/>
        <v>#DIV/0!</v>
      </c>
      <c r="AL236" s="246" t="e">
        <f t="shared" si="77"/>
        <v>#DIV/0!</v>
      </c>
      <c r="AM236" s="246" t="e">
        <f t="shared" si="78"/>
        <v>#DIV/0!</v>
      </c>
      <c r="AN236" s="246" t="e">
        <f t="shared" si="79"/>
        <v>#DIV/0!</v>
      </c>
      <c r="AO236" s="246" t="e">
        <f t="shared" si="80"/>
        <v>#DIV/0!</v>
      </c>
    </row>
    <row r="237" spans="1:41">
      <c r="A237" s="4">
        <v>231</v>
      </c>
      <c r="B237" s="138">
        <f t="shared" si="81"/>
        <v>52.264311079999857</v>
      </c>
      <c r="C237" s="3">
        <f>'degressie en km-tarief'!C237</f>
        <v>30.743712399999918</v>
      </c>
      <c r="F237" s="139">
        <f t="shared" si="82"/>
        <v>31.355999999999998</v>
      </c>
      <c r="G237" s="139">
        <f t="shared" si="83"/>
        <v>18.443999999999999</v>
      </c>
      <c r="H237" s="139">
        <f t="shared" si="84"/>
        <v>41.808</v>
      </c>
      <c r="I237" s="139">
        <f t="shared" si="85"/>
        <v>24.591999999999999</v>
      </c>
      <c r="J237" s="40">
        <f t="shared" si="89"/>
        <v>104.52</v>
      </c>
      <c r="K237" s="40">
        <f t="shared" si="90"/>
        <v>61.48</v>
      </c>
      <c r="L237" s="40"/>
      <c r="M237" s="40"/>
      <c r="N237" s="40">
        <f t="shared" si="86"/>
        <v>62.72</v>
      </c>
      <c r="O237" s="40">
        <f t="shared" si="86"/>
        <v>36.880000000000003</v>
      </c>
      <c r="P237" s="40">
        <f t="shared" si="87"/>
        <v>83.62</v>
      </c>
      <c r="Q237" s="40">
        <f t="shared" si="88"/>
        <v>49.18</v>
      </c>
      <c r="R237" s="244"/>
      <c r="S237" s="244"/>
      <c r="T237" s="244"/>
      <c r="U237" s="244"/>
      <c r="V237" s="244"/>
      <c r="W237" s="244"/>
      <c r="X237" s="244"/>
      <c r="Y237" s="244"/>
      <c r="Z237" s="244"/>
      <c r="AA237" s="244"/>
      <c r="AC237" s="243"/>
      <c r="AD237" s="243"/>
      <c r="AE237" s="243"/>
      <c r="AF237" s="243"/>
      <c r="AG237" s="243"/>
      <c r="AH237" s="243"/>
      <c r="AJ237" s="246" t="e">
        <f t="shared" si="75"/>
        <v>#DIV/0!</v>
      </c>
      <c r="AK237" s="246" t="e">
        <f t="shared" si="76"/>
        <v>#DIV/0!</v>
      </c>
      <c r="AL237" s="246" t="e">
        <f t="shared" si="77"/>
        <v>#DIV/0!</v>
      </c>
      <c r="AM237" s="246" t="e">
        <f t="shared" si="78"/>
        <v>#DIV/0!</v>
      </c>
      <c r="AN237" s="246" t="e">
        <f t="shared" si="79"/>
        <v>#DIV/0!</v>
      </c>
      <c r="AO237" s="246" t="e">
        <f t="shared" si="80"/>
        <v>#DIV/0!</v>
      </c>
    </row>
    <row r="238" spans="1:41">
      <c r="A238" s="4">
        <v>232</v>
      </c>
      <c r="B238" s="138">
        <f t="shared" si="81"/>
        <v>52.314444079999859</v>
      </c>
      <c r="C238" s="3">
        <f>'degressie en km-tarief'!C238</f>
        <v>30.773202399999917</v>
      </c>
      <c r="F238" s="139">
        <f t="shared" si="82"/>
        <v>31.385999999999999</v>
      </c>
      <c r="G238" s="139">
        <f t="shared" si="83"/>
        <v>18.462</v>
      </c>
      <c r="H238" s="139">
        <f t="shared" si="84"/>
        <v>41.848000000000006</v>
      </c>
      <c r="I238" s="139">
        <f t="shared" si="85"/>
        <v>24.616</v>
      </c>
      <c r="J238" s="40">
        <f t="shared" si="89"/>
        <v>104.62</v>
      </c>
      <c r="K238" s="40">
        <f t="shared" si="90"/>
        <v>61.54</v>
      </c>
      <c r="L238" s="40"/>
      <c r="M238" s="40"/>
      <c r="N238" s="40">
        <f t="shared" si="86"/>
        <v>62.78</v>
      </c>
      <c r="O238" s="40">
        <f t="shared" si="86"/>
        <v>36.92</v>
      </c>
      <c r="P238" s="40">
        <f t="shared" si="87"/>
        <v>83.7</v>
      </c>
      <c r="Q238" s="40">
        <f t="shared" si="88"/>
        <v>49.24</v>
      </c>
      <c r="R238" s="244"/>
      <c r="S238" s="244"/>
      <c r="T238" s="244"/>
      <c r="U238" s="244"/>
      <c r="V238" s="244"/>
      <c r="W238" s="244"/>
      <c r="X238" s="244"/>
      <c r="Y238" s="244"/>
      <c r="Z238" s="244"/>
      <c r="AA238" s="244"/>
      <c r="AC238" s="243"/>
      <c r="AD238" s="243"/>
      <c r="AE238" s="243"/>
      <c r="AF238" s="243"/>
      <c r="AG238" s="243"/>
      <c r="AH238" s="243"/>
      <c r="AJ238" s="246" t="e">
        <f t="shared" si="75"/>
        <v>#DIV/0!</v>
      </c>
      <c r="AK238" s="246" t="e">
        <f t="shared" si="76"/>
        <v>#DIV/0!</v>
      </c>
      <c r="AL238" s="246" t="e">
        <f t="shared" si="77"/>
        <v>#DIV/0!</v>
      </c>
      <c r="AM238" s="246" t="e">
        <f t="shared" si="78"/>
        <v>#DIV/0!</v>
      </c>
      <c r="AN238" s="246" t="e">
        <f t="shared" si="79"/>
        <v>#DIV/0!</v>
      </c>
      <c r="AO238" s="246" t="e">
        <f t="shared" si="80"/>
        <v>#DIV/0!</v>
      </c>
    </row>
    <row r="239" spans="1:41">
      <c r="A239" s="4">
        <v>233</v>
      </c>
      <c r="B239" s="138">
        <f t="shared" si="81"/>
        <v>52.364577079999854</v>
      </c>
      <c r="C239" s="3">
        <f>'degressie en km-tarief'!C239</f>
        <v>30.802692399999916</v>
      </c>
      <c r="F239" s="139">
        <f t="shared" si="82"/>
        <v>31.415999999999997</v>
      </c>
      <c r="G239" s="139">
        <f t="shared" si="83"/>
        <v>18.48</v>
      </c>
      <c r="H239" s="139">
        <f t="shared" si="84"/>
        <v>41.888000000000005</v>
      </c>
      <c r="I239" s="139">
        <f t="shared" si="85"/>
        <v>24.64</v>
      </c>
      <c r="J239" s="40">
        <f t="shared" si="89"/>
        <v>104.72</v>
      </c>
      <c r="K239" s="40">
        <f t="shared" si="90"/>
        <v>61.6</v>
      </c>
      <c r="L239" s="40"/>
      <c r="M239" s="40"/>
      <c r="N239" s="40">
        <f t="shared" si="86"/>
        <v>62.84</v>
      </c>
      <c r="O239" s="40">
        <f t="shared" si="86"/>
        <v>36.96</v>
      </c>
      <c r="P239" s="40">
        <f t="shared" si="87"/>
        <v>83.78</v>
      </c>
      <c r="Q239" s="40">
        <f t="shared" si="88"/>
        <v>49.28</v>
      </c>
      <c r="R239" s="244"/>
      <c r="S239" s="244"/>
      <c r="T239" s="244"/>
      <c r="U239" s="244"/>
      <c r="V239" s="244"/>
      <c r="W239" s="244"/>
      <c r="X239" s="244"/>
      <c r="Y239" s="244"/>
      <c r="Z239" s="244"/>
      <c r="AA239" s="244"/>
      <c r="AC239" s="243"/>
      <c r="AD239" s="243"/>
      <c r="AE239" s="243"/>
      <c r="AF239" s="243"/>
      <c r="AG239" s="243"/>
      <c r="AH239" s="243"/>
      <c r="AJ239" s="246" t="e">
        <f t="shared" si="75"/>
        <v>#DIV/0!</v>
      </c>
      <c r="AK239" s="246" t="e">
        <f t="shared" si="76"/>
        <v>#DIV/0!</v>
      </c>
      <c r="AL239" s="246" t="e">
        <f t="shared" si="77"/>
        <v>#DIV/0!</v>
      </c>
      <c r="AM239" s="246" t="e">
        <f t="shared" si="78"/>
        <v>#DIV/0!</v>
      </c>
      <c r="AN239" s="246" t="e">
        <f t="shared" si="79"/>
        <v>#DIV/0!</v>
      </c>
      <c r="AO239" s="246" t="e">
        <f t="shared" si="80"/>
        <v>#DIV/0!</v>
      </c>
    </row>
    <row r="240" spans="1:41">
      <c r="A240" s="4">
        <v>234</v>
      </c>
      <c r="B240" s="138">
        <f t="shared" si="81"/>
        <v>52.414710079999857</v>
      </c>
      <c r="C240" s="3">
        <f>'degressie en km-tarief'!C240</f>
        <v>30.832182399999915</v>
      </c>
      <c r="F240" s="139">
        <f t="shared" si="82"/>
        <v>31.445999999999998</v>
      </c>
      <c r="G240" s="139">
        <f t="shared" si="83"/>
        <v>18.497999999999998</v>
      </c>
      <c r="H240" s="139">
        <f t="shared" si="84"/>
        <v>41.927999999999997</v>
      </c>
      <c r="I240" s="139">
        <f t="shared" si="85"/>
        <v>24.664000000000001</v>
      </c>
      <c r="J240" s="40">
        <f t="shared" si="89"/>
        <v>104.82</v>
      </c>
      <c r="K240" s="40">
        <f t="shared" si="90"/>
        <v>61.66</v>
      </c>
      <c r="L240" s="40"/>
      <c r="M240" s="40"/>
      <c r="N240" s="40">
        <f t="shared" si="86"/>
        <v>62.9</v>
      </c>
      <c r="O240" s="40">
        <f t="shared" si="86"/>
        <v>37</v>
      </c>
      <c r="P240" s="40">
        <f t="shared" si="87"/>
        <v>83.86</v>
      </c>
      <c r="Q240" s="40">
        <f t="shared" si="88"/>
        <v>49.32</v>
      </c>
      <c r="R240" s="244"/>
      <c r="S240" s="244"/>
      <c r="T240" s="244"/>
      <c r="U240" s="244"/>
      <c r="V240" s="244"/>
      <c r="W240" s="244"/>
      <c r="X240" s="244"/>
      <c r="Y240" s="244"/>
      <c r="Z240" s="244"/>
      <c r="AA240" s="244"/>
      <c r="AC240" s="243"/>
      <c r="AD240" s="243"/>
      <c r="AE240" s="243"/>
      <c r="AF240" s="243"/>
      <c r="AG240" s="243"/>
      <c r="AH240" s="243"/>
      <c r="AJ240" s="246" t="e">
        <f t="shared" si="75"/>
        <v>#DIV/0!</v>
      </c>
      <c r="AK240" s="246" t="e">
        <f t="shared" si="76"/>
        <v>#DIV/0!</v>
      </c>
      <c r="AL240" s="246" t="e">
        <f t="shared" si="77"/>
        <v>#DIV/0!</v>
      </c>
      <c r="AM240" s="246" t="e">
        <f t="shared" si="78"/>
        <v>#DIV/0!</v>
      </c>
      <c r="AN240" s="246" t="e">
        <f t="shared" si="79"/>
        <v>#DIV/0!</v>
      </c>
      <c r="AO240" s="246" t="e">
        <f t="shared" si="80"/>
        <v>#DIV/0!</v>
      </c>
    </row>
    <row r="241" spans="1:41">
      <c r="A241" s="4">
        <v>235</v>
      </c>
      <c r="B241" s="138">
        <f t="shared" si="81"/>
        <v>52.464843079999852</v>
      </c>
      <c r="C241" s="3">
        <f>'degressie en km-tarief'!C241</f>
        <v>30.861672399999915</v>
      </c>
      <c r="F241" s="139">
        <f t="shared" si="82"/>
        <v>31.475999999999999</v>
      </c>
      <c r="G241" s="139">
        <f t="shared" si="83"/>
        <v>18.515999999999998</v>
      </c>
      <c r="H241" s="139">
        <f t="shared" si="84"/>
        <v>41.968000000000004</v>
      </c>
      <c r="I241" s="139">
        <f t="shared" si="85"/>
        <v>24.688000000000002</v>
      </c>
      <c r="J241" s="40">
        <f t="shared" si="89"/>
        <v>104.92</v>
      </c>
      <c r="K241" s="40">
        <f t="shared" si="90"/>
        <v>61.72</v>
      </c>
      <c r="L241" s="40"/>
      <c r="M241" s="40"/>
      <c r="N241" s="40">
        <f t="shared" si="86"/>
        <v>62.96</v>
      </c>
      <c r="O241" s="40">
        <f t="shared" si="86"/>
        <v>37.04</v>
      </c>
      <c r="P241" s="40">
        <f t="shared" si="87"/>
        <v>83.94</v>
      </c>
      <c r="Q241" s="40">
        <f t="shared" si="88"/>
        <v>49.38</v>
      </c>
      <c r="R241" s="244"/>
      <c r="S241" s="244"/>
      <c r="T241" s="244"/>
      <c r="U241" s="244"/>
      <c r="V241" s="244"/>
      <c r="W241" s="244"/>
      <c r="X241" s="244"/>
      <c r="Y241" s="244"/>
      <c r="Z241" s="244"/>
      <c r="AA241" s="244"/>
      <c r="AC241" s="243"/>
      <c r="AD241" s="243"/>
      <c r="AE241" s="243"/>
      <c r="AF241" s="243"/>
      <c r="AG241" s="243"/>
      <c r="AH241" s="243"/>
      <c r="AJ241" s="246" t="e">
        <f t="shared" si="75"/>
        <v>#DIV/0!</v>
      </c>
      <c r="AK241" s="246" t="e">
        <f t="shared" si="76"/>
        <v>#DIV/0!</v>
      </c>
      <c r="AL241" s="246" t="e">
        <f t="shared" si="77"/>
        <v>#DIV/0!</v>
      </c>
      <c r="AM241" s="246" t="e">
        <f t="shared" si="78"/>
        <v>#DIV/0!</v>
      </c>
      <c r="AN241" s="246" t="e">
        <f t="shared" si="79"/>
        <v>#DIV/0!</v>
      </c>
      <c r="AO241" s="246" t="e">
        <f t="shared" si="80"/>
        <v>#DIV/0!</v>
      </c>
    </row>
    <row r="242" spans="1:41">
      <c r="A242" s="4">
        <v>236</v>
      </c>
      <c r="B242" s="138">
        <f t="shared" si="81"/>
        <v>52.514976079999855</v>
      </c>
      <c r="C242" s="3">
        <f>'degressie en km-tarief'!C242</f>
        <v>30.891162399999914</v>
      </c>
      <c r="F242" s="139">
        <f t="shared" si="82"/>
        <v>31.505999999999997</v>
      </c>
      <c r="G242" s="139">
        <f t="shared" si="83"/>
        <v>18.533999999999999</v>
      </c>
      <c r="H242" s="139">
        <f t="shared" si="84"/>
        <v>42.008000000000003</v>
      </c>
      <c r="I242" s="139">
        <f t="shared" si="85"/>
        <v>24.712000000000003</v>
      </c>
      <c r="J242" s="40">
        <f t="shared" si="89"/>
        <v>105.02</v>
      </c>
      <c r="K242" s="40">
        <f t="shared" si="90"/>
        <v>61.78</v>
      </c>
      <c r="L242" s="40"/>
      <c r="M242" s="40"/>
      <c r="N242" s="40">
        <f t="shared" si="86"/>
        <v>63.02</v>
      </c>
      <c r="O242" s="40">
        <f t="shared" si="86"/>
        <v>37.06</v>
      </c>
      <c r="P242" s="40">
        <f t="shared" si="87"/>
        <v>84.02</v>
      </c>
      <c r="Q242" s="40">
        <f t="shared" si="88"/>
        <v>49.42</v>
      </c>
      <c r="R242" s="244"/>
      <c r="S242" s="244"/>
      <c r="T242" s="244"/>
      <c r="U242" s="244"/>
      <c r="V242" s="244"/>
      <c r="W242" s="244"/>
      <c r="X242" s="244"/>
      <c r="Y242" s="244"/>
      <c r="Z242" s="244"/>
      <c r="AA242" s="244"/>
      <c r="AC242" s="243"/>
      <c r="AD242" s="243"/>
      <c r="AE242" s="243"/>
      <c r="AF242" s="243"/>
      <c r="AG242" s="243"/>
      <c r="AH242" s="243"/>
      <c r="AJ242" s="246" t="e">
        <f t="shared" si="75"/>
        <v>#DIV/0!</v>
      </c>
      <c r="AK242" s="246" t="e">
        <f t="shared" si="76"/>
        <v>#DIV/0!</v>
      </c>
      <c r="AL242" s="246" t="e">
        <f t="shared" si="77"/>
        <v>#DIV/0!</v>
      </c>
      <c r="AM242" s="246" t="e">
        <f t="shared" si="78"/>
        <v>#DIV/0!</v>
      </c>
      <c r="AN242" s="246" t="e">
        <f t="shared" si="79"/>
        <v>#DIV/0!</v>
      </c>
      <c r="AO242" s="246" t="e">
        <f t="shared" si="80"/>
        <v>#DIV/0!</v>
      </c>
    </row>
    <row r="243" spans="1:41">
      <c r="A243" s="4">
        <v>237</v>
      </c>
      <c r="B243" s="138">
        <f t="shared" si="81"/>
        <v>52.56510907999985</v>
      </c>
      <c r="C243" s="3">
        <f>'degressie en km-tarief'!C243</f>
        <v>30.920652399999913</v>
      </c>
      <c r="F243" s="139">
        <f t="shared" si="82"/>
        <v>31.541999999999998</v>
      </c>
      <c r="G243" s="139">
        <f t="shared" si="83"/>
        <v>18.552</v>
      </c>
      <c r="H243" s="139">
        <f t="shared" si="84"/>
        <v>42.056000000000004</v>
      </c>
      <c r="I243" s="139">
        <f t="shared" si="85"/>
        <v>24.736000000000004</v>
      </c>
      <c r="J243" s="40">
        <f t="shared" si="89"/>
        <v>105.14</v>
      </c>
      <c r="K243" s="40">
        <f t="shared" si="90"/>
        <v>61.84</v>
      </c>
      <c r="L243" s="40"/>
      <c r="M243" s="40"/>
      <c r="N243" s="40">
        <f t="shared" si="86"/>
        <v>63.08</v>
      </c>
      <c r="O243" s="40">
        <f t="shared" si="86"/>
        <v>37.1</v>
      </c>
      <c r="P243" s="40">
        <f t="shared" si="87"/>
        <v>84.12</v>
      </c>
      <c r="Q243" s="40">
        <f t="shared" si="88"/>
        <v>49.48</v>
      </c>
      <c r="R243" s="244"/>
      <c r="S243" s="244"/>
      <c r="T243" s="244"/>
      <c r="U243" s="244"/>
      <c r="V243" s="244"/>
      <c r="W243" s="244"/>
      <c r="X243" s="244"/>
      <c r="Y243" s="244"/>
      <c r="Z243" s="244"/>
      <c r="AA243" s="244"/>
      <c r="AC243" s="243"/>
      <c r="AD243" s="243"/>
      <c r="AE243" s="243"/>
      <c r="AF243" s="243"/>
      <c r="AG243" s="243"/>
      <c r="AH243" s="243"/>
      <c r="AJ243" s="246" t="e">
        <f t="shared" si="75"/>
        <v>#DIV/0!</v>
      </c>
      <c r="AK243" s="246" t="e">
        <f t="shared" si="76"/>
        <v>#DIV/0!</v>
      </c>
      <c r="AL243" s="246" t="e">
        <f t="shared" si="77"/>
        <v>#DIV/0!</v>
      </c>
      <c r="AM243" s="246" t="e">
        <f t="shared" si="78"/>
        <v>#DIV/0!</v>
      </c>
      <c r="AN243" s="246" t="e">
        <f t="shared" si="79"/>
        <v>#DIV/0!</v>
      </c>
      <c r="AO243" s="246" t="e">
        <f t="shared" si="80"/>
        <v>#DIV/0!</v>
      </c>
    </row>
    <row r="244" spans="1:41">
      <c r="A244" s="4">
        <v>238</v>
      </c>
      <c r="B244" s="138">
        <f t="shared" si="81"/>
        <v>52.615242079999852</v>
      </c>
      <c r="C244" s="3">
        <f>'degressie en km-tarief'!C244</f>
        <v>30.950142399999912</v>
      </c>
      <c r="F244" s="139">
        <f t="shared" si="82"/>
        <v>31.571999999999996</v>
      </c>
      <c r="G244" s="139">
        <f t="shared" si="83"/>
        <v>18.57</v>
      </c>
      <c r="H244" s="139">
        <f t="shared" si="84"/>
        <v>42.096000000000004</v>
      </c>
      <c r="I244" s="139">
        <f t="shared" si="85"/>
        <v>24.76</v>
      </c>
      <c r="J244" s="40">
        <f t="shared" si="89"/>
        <v>105.24</v>
      </c>
      <c r="K244" s="40">
        <f t="shared" si="90"/>
        <v>61.9</v>
      </c>
      <c r="L244" s="40"/>
      <c r="M244" s="40"/>
      <c r="N244" s="40">
        <f t="shared" si="86"/>
        <v>63.14</v>
      </c>
      <c r="O244" s="40">
        <f t="shared" si="86"/>
        <v>37.14</v>
      </c>
      <c r="P244" s="40">
        <f t="shared" si="87"/>
        <v>84.2</v>
      </c>
      <c r="Q244" s="40">
        <f t="shared" si="88"/>
        <v>49.52</v>
      </c>
      <c r="R244" s="244"/>
      <c r="S244" s="244"/>
      <c r="T244" s="244"/>
      <c r="U244" s="244"/>
      <c r="V244" s="244"/>
      <c r="W244" s="244"/>
      <c r="X244" s="244"/>
      <c r="Y244" s="244"/>
      <c r="Z244" s="244"/>
      <c r="AA244" s="244"/>
      <c r="AC244" s="243"/>
      <c r="AD244" s="243"/>
      <c r="AE244" s="243"/>
      <c r="AF244" s="243"/>
      <c r="AG244" s="243"/>
      <c r="AH244" s="243"/>
      <c r="AJ244" s="246" t="e">
        <f t="shared" si="75"/>
        <v>#DIV/0!</v>
      </c>
      <c r="AK244" s="246" t="e">
        <f t="shared" si="76"/>
        <v>#DIV/0!</v>
      </c>
      <c r="AL244" s="246" t="e">
        <f t="shared" si="77"/>
        <v>#DIV/0!</v>
      </c>
      <c r="AM244" s="246" t="e">
        <f t="shared" si="78"/>
        <v>#DIV/0!</v>
      </c>
      <c r="AN244" s="246" t="e">
        <f t="shared" si="79"/>
        <v>#DIV/0!</v>
      </c>
      <c r="AO244" s="246" t="e">
        <f t="shared" si="80"/>
        <v>#DIV/0!</v>
      </c>
    </row>
    <row r="245" spans="1:41">
      <c r="A245" s="4">
        <v>239</v>
      </c>
      <c r="B245" s="138">
        <f t="shared" si="81"/>
        <v>52.665375079999848</v>
      </c>
      <c r="C245" s="3">
        <f>'degressie en km-tarief'!C245</f>
        <v>30.979632399999911</v>
      </c>
      <c r="F245" s="139">
        <f t="shared" si="82"/>
        <v>31.602</v>
      </c>
      <c r="G245" s="139">
        <f t="shared" si="83"/>
        <v>18.588000000000001</v>
      </c>
      <c r="H245" s="139">
        <f t="shared" si="84"/>
        <v>42.136000000000003</v>
      </c>
      <c r="I245" s="139">
        <f t="shared" si="85"/>
        <v>24.784000000000002</v>
      </c>
      <c r="J245" s="40">
        <f t="shared" si="89"/>
        <v>105.34</v>
      </c>
      <c r="K245" s="40">
        <f t="shared" si="90"/>
        <v>61.96</v>
      </c>
      <c r="L245" s="40"/>
      <c r="M245" s="40"/>
      <c r="N245" s="40">
        <f t="shared" si="86"/>
        <v>63.2</v>
      </c>
      <c r="O245" s="40">
        <f t="shared" si="86"/>
        <v>37.18</v>
      </c>
      <c r="P245" s="40">
        <f t="shared" si="87"/>
        <v>84.28</v>
      </c>
      <c r="Q245" s="40">
        <f t="shared" si="88"/>
        <v>49.56</v>
      </c>
      <c r="R245" s="244"/>
      <c r="S245" s="244"/>
      <c r="T245" s="244"/>
      <c r="U245" s="244"/>
      <c r="V245" s="244"/>
      <c r="W245" s="244"/>
      <c r="X245" s="244"/>
      <c r="Y245" s="244"/>
      <c r="Z245" s="244"/>
      <c r="AA245" s="244"/>
      <c r="AC245" s="243"/>
      <c r="AD245" s="243"/>
      <c r="AE245" s="243"/>
      <c r="AF245" s="243"/>
      <c r="AG245" s="243"/>
      <c r="AH245" s="243"/>
      <c r="AJ245" s="246" t="e">
        <f t="shared" si="75"/>
        <v>#DIV/0!</v>
      </c>
      <c r="AK245" s="246" t="e">
        <f t="shared" si="76"/>
        <v>#DIV/0!</v>
      </c>
      <c r="AL245" s="246" t="e">
        <f t="shared" si="77"/>
        <v>#DIV/0!</v>
      </c>
      <c r="AM245" s="246" t="e">
        <f t="shared" si="78"/>
        <v>#DIV/0!</v>
      </c>
      <c r="AN245" s="246" t="e">
        <f t="shared" si="79"/>
        <v>#DIV/0!</v>
      </c>
      <c r="AO245" s="246" t="e">
        <f t="shared" si="80"/>
        <v>#DIV/0!</v>
      </c>
    </row>
    <row r="246" spans="1:41">
      <c r="A246" s="4">
        <v>240</v>
      </c>
      <c r="B246" s="138">
        <f t="shared" si="81"/>
        <v>52.715508079999843</v>
      </c>
      <c r="C246" s="3">
        <f>'degressie en km-tarief'!C246</f>
        <v>31.00912239999991</v>
      </c>
      <c r="F246" s="139">
        <f t="shared" si="82"/>
        <v>31.631999999999998</v>
      </c>
      <c r="G246" s="139">
        <f t="shared" si="83"/>
        <v>18.606000000000002</v>
      </c>
      <c r="H246" s="139">
        <f t="shared" si="84"/>
        <v>42.176000000000002</v>
      </c>
      <c r="I246" s="139">
        <f t="shared" si="85"/>
        <v>24.808000000000003</v>
      </c>
      <c r="J246" s="40">
        <f t="shared" si="89"/>
        <v>105.44</v>
      </c>
      <c r="K246" s="40">
        <f t="shared" si="90"/>
        <v>62.02</v>
      </c>
      <c r="L246" s="40"/>
      <c r="M246" s="40"/>
      <c r="N246" s="40">
        <f t="shared" si="86"/>
        <v>63.26</v>
      </c>
      <c r="O246" s="40">
        <f t="shared" si="86"/>
        <v>37.22</v>
      </c>
      <c r="P246" s="40">
        <f t="shared" si="87"/>
        <v>84.36</v>
      </c>
      <c r="Q246" s="40">
        <f t="shared" si="88"/>
        <v>49.62</v>
      </c>
      <c r="R246" s="244"/>
      <c r="S246" s="244"/>
      <c r="T246" s="244"/>
      <c r="U246" s="244"/>
      <c r="V246" s="244"/>
      <c r="W246" s="244"/>
      <c r="X246" s="244"/>
      <c r="Y246" s="244"/>
      <c r="Z246" s="244"/>
      <c r="AA246" s="244"/>
      <c r="AC246" s="243"/>
      <c r="AD246" s="243"/>
      <c r="AE246" s="243"/>
      <c r="AF246" s="243"/>
      <c r="AG246" s="243"/>
      <c r="AH246" s="243"/>
      <c r="AJ246" s="246" t="e">
        <f t="shared" si="75"/>
        <v>#DIV/0!</v>
      </c>
      <c r="AK246" s="246" t="e">
        <f t="shared" si="76"/>
        <v>#DIV/0!</v>
      </c>
      <c r="AL246" s="246" t="e">
        <f t="shared" si="77"/>
        <v>#DIV/0!</v>
      </c>
      <c r="AM246" s="246" t="e">
        <f t="shared" si="78"/>
        <v>#DIV/0!</v>
      </c>
      <c r="AN246" s="246" t="e">
        <f t="shared" si="79"/>
        <v>#DIV/0!</v>
      </c>
      <c r="AO246" s="246" t="e">
        <f t="shared" si="80"/>
        <v>#DIV/0!</v>
      </c>
    </row>
    <row r="247" spans="1:41">
      <c r="A247" s="4">
        <v>241</v>
      </c>
      <c r="B247" s="138">
        <f t="shared" si="81"/>
        <v>52.765641079999845</v>
      </c>
      <c r="C247" s="3">
        <f>'degressie en km-tarief'!C247</f>
        <v>31.038612399999909</v>
      </c>
      <c r="F247" s="139">
        <f t="shared" si="82"/>
        <v>31.661999999999999</v>
      </c>
      <c r="G247" s="139">
        <f t="shared" si="83"/>
        <v>18.623999999999999</v>
      </c>
      <c r="H247" s="139">
        <f t="shared" si="84"/>
        <v>42.216000000000008</v>
      </c>
      <c r="I247" s="139">
        <f t="shared" si="85"/>
        <v>24.832000000000001</v>
      </c>
      <c r="J247" s="40">
        <f t="shared" si="89"/>
        <v>105.54</v>
      </c>
      <c r="K247" s="40">
        <f t="shared" si="90"/>
        <v>62.08</v>
      </c>
      <c r="L247" s="40"/>
      <c r="M247" s="40"/>
      <c r="N247" s="40">
        <f t="shared" si="86"/>
        <v>63.32</v>
      </c>
      <c r="O247" s="40">
        <f t="shared" si="86"/>
        <v>37.24</v>
      </c>
      <c r="P247" s="40">
        <f t="shared" si="87"/>
        <v>84.44</v>
      </c>
      <c r="Q247" s="40">
        <f t="shared" si="88"/>
        <v>49.66</v>
      </c>
      <c r="R247" s="244"/>
      <c r="S247" s="244"/>
      <c r="T247" s="244"/>
      <c r="U247" s="244"/>
      <c r="V247" s="244"/>
      <c r="W247" s="244"/>
      <c r="X247" s="244"/>
      <c r="Y247" s="244"/>
      <c r="Z247" s="244"/>
      <c r="AA247" s="244"/>
      <c r="AC247" s="243"/>
      <c r="AD247" s="243"/>
      <c r="AE247" s="243"/>
      <c r="AF247" s="243"/>
      <c r="AG247" s="243"/>
      <c r="AH247" s="243"/>
      <c r="AJ247" s="246" t="e">
        <f t="shared" si="75"/>
        <v>#DIV/0!</v>
      </c>
      <c r="AK247" s="246" t="e">
        <f t="shared" si="76"/>
        <v>#DIV/0!</v>
      </c>
      <c r="AL247" s="246" t="e">
        <f t="shared" si="77"/>
        <v>#DIV/0!</v>
      </c>
      <c r="AM247" s="246" t="e">
        <f t="shared" si="78"/>
        <v>#DIV/0!</v>
      </c>
      <c r="AN247" s="246" t="e">
        <f t="shared" si="79"/>
        <v>#DIV/0!</v>
      </c>
      <c r="AO247" s="246" t="e">
        <f t="shared" si="80"/>
        <v>#DIV/0!</v>
      </c>
    </row>
    <row r="248" spans="1:41">
      <c r="A248" s="4">
        <v>242</v>
      </c>
      <c r="B248" s="138">
        <f t="shared" si="81"/>
        <v>52.815774079999841</v>
      </c>
      <c r="C248" s="3">
        <f>'degressie en km-tarief'!C248</f>
        <v>31.068102399999908</v>
      </c>
      <c r="F248" s="139">
        <f t="shared" si="82"/>
        <v>31.692</v>
      </c>
      <c r="G248" s="139">
        <f t="shared" si="83"/>
        <v>18.641999999999999</v>
      </c>
      <c r="H248" s="139">
        <f t="shared" si="84"/>
        <v>42.256</v>
      </c>
      <c r="I248" s="139">
        <f t="shared" si="85"/>
        <v>24.856000000000002</v>
      </c>
      <c r="J248" s="40">
        <f t="shared" si="89"/>
        <v>105.64</v>
      </c>
      <c r="K248" s="40">
        <f t="shared" si="90"/>
        <v>62.14</v>
      </c>
      <c r="L248" s="40"/>
      <c r="M248" s="40"/>
      <c r="N248" s="40">
        <f t="shared" si="86"/>
        <v>63.38</v>
      </c>
      <c r="O248" s="40">
        <f t="shared" si="86"/>
        <v>37.28</v>
      </c>
      <c r="P248" s="40">
        <f t="shared" si="87"/>
        <v>84.52</v>
      </c>
      <c r="Q248" s="40">
        <f t="shared" si="88"/>
        <v>49.72</v>
      </c>
      <c r="R248" s="244"/>
      <c r="S248" s="244"/>
      <c r="T248" s="244"/>
      <c r="U248" s="244"/>
      <c r="V248" s="244"/>
      <c r="W248" s="244"/>
      <c r="X248" s="244"/>
      <c r="Y248" s="244"/>
      <c r="Z248" s="244"/>
      <c r="AA248" s="244"/>
      <c r="AC248" s="243"/>
      <c r="AD248" s="243"/>
      <c r="AE248" s="243"/>
      <c r="AF248" s="243"/>
      <c r="AG248" s="243"/>
      <c r="AH248" s="243"/>
      <c r="AJ248" s="246" t="e">
        <f t="shared" si="75"/>
        <v>#DIV/0!</v>
      </c>
      <c r="AK248" s="246" t="e">
        <f t="shared" si="76"/>
        <v>#DIV/0!</v>
      </c>
      <c r="AL248" s="246" t="e">
        <f t="shared" si="77"/>
        <v>#DIV/0!</v>
      </c>
      <c r="AM248" s="246" t="e">
        <f t="shared" si="78"/>
        <v>#DIV/0!</v>
      </c>
      <c r="AN248" s="246" t="e">
        <f t="shared" si="79"/>
        <v>#DIV/0!</v>
      </c>
      <c r="AO248" s="246" t="e">
        <f t="shared" si="80"/>
        <v>#DIV/0!</v>
      </c>
    </row>
    <row r="249" spans="1:41">
      <c r="A249" s="4">
        <v>243</v>
      </c>
      <c r="B249" s="138">
        <f t="shared" si="81"/>
        <v>52.865907079999843</v>
      </c>
      <c r="C249" s="3">
        <f>'degressie en km-tarief'!C249</f>
        <v>31.097592399999908</v>
      </c>
      <c r="F249" s="139">
        <f t="shared" si="82"/>
        <v>31.721999999999998</v>
      </c>
      <c r="G249" s="139">
        <f t="shared" si="83"/>
        <v>18.66</v>
      </c>
      <c r="H249" s="139">
        <f t="shared" si="84"/>
        <v>42.295999999999999</v>
      </c>
      <c r="I249" s="139">
        <f t="shared" si="85"/>
        <v>24.880000000000003</v>
      </c>
      <c r="J249" s="40">
        <f t="shared" si="89"/>
        <v>105.74</v>
      </c>
      <c r="K249" s="40">
        <f t="shared" si="90"/>
        <v>62.2</v>
      </c>
      <c r="L249" s="40"/>
      <c r="M249" s="40"/>
      <c r="N249" s="40">
        <f t="shared" si="86"/>
        <v>63.44</v>
      </c>
      <c r="O249" s="40">
        <f t="shared" si="86"/>
        <v>37.32</v>
      </c>
      <c r="P249" s="40">
        <f t="shared" si="87"/>
        <v>84.6</v>
      </c>
      <c r="Q249" s="40">
        <f t="shared" si="88"/>
        <v>49.76</v>
      </c>
      <c r="R249" s="244"/>
      <c r="S249" s="244"/>
      <c r="T249" s="244"/>
      <c r="U249" s="244"/>
      <c r="V249" s="244"/>
      <c r="W249" s="244"/>
      <c r="X249" s="244"/>
      <c r="Y249" s="244"/>
      <c r="Z249" s="244"/>
      <c r="AA249" s="244"/>
      <c r="AC249" s="243"/>
      <c r="AD249" s="243"/>
      <c r="AE249" s="243"/>
      <c r="AF249" s="243"/>
      <c r="AG249" s="243"/>
      <c r="AH249" s="243"/>
      <c r="AJ249" s="246" t="e">
        <f t="shared" si="75"/>
        <v>#DIV/0!</v>
      </c>
      <c r="AK249" s="246" t="e">
        <f t="shared" si="76"/>
        <v>#DIV/0!</v>
      </c>
      <c r="AL249" s="246" t="e">
        <f t="shared" si="77"/>
        <v>#DIV/0!</v>
      </c>
      <c r="AM249" s="246" t="e">
        <f t="shared" si="78"/>
        <v>#DIV/0!</v>
      </c>
      <c r="AN249" s="246" t="e">
        <f t="shared" si="79"/>
        <v>#DIV/0!</v>
      </c>
      <c r="AO249" s="246" t="e">
        <f t="shared" si="80"/>
        <v>#DIV/0!</v>
      </c>
    </row>
    <row r="250" spans="1:41">
      <c r="A250" s="4">
        <v>244</v>
      </c>
      <c r="B250" s="138">
        <f t="shared" si="81"/>
        <v>52.916040079999838</v>
      </c>
      <c r="C250" s="3">
        <f>'degressie en km-tarief'!C250</f>
        <v>31.127082399999907</v>
      </c>
      <c r="F250" s="139">
        <f t="shared" si="82"/>
        <v>31.751999999999999</v>
      </c>
      <c r="G250" s="139">
        <f t="shared" si="83"/>
        <v>18.677999999999997</v>
      </c>
      <c r="H250" s="139">
        <f t="shared" si="84"/>
        <v>42.336000000000006</v>
      </c>
      <c r="I250" s="139">
        <f t="shared" si="85"/>
        <v>24.904</v>
      </c>
      <c r="J250" s="40">
        <f t="shared" si="89"/>
        <v>105.84</v>
      </c>
      <c r="K250" s="40">
        <f t="shared" si="90"/>
        <v>62.26</v>
      </c>
      <c r="L250" s="40"/>
      <c r="M250" s="40"/>
      <c r="N250" s="40">
        <f t="shared" si="86"/>
        <v>63.5</v>
      </c>
      <c r="O250" s="40">
        <f t="shared" si="86"/>
        <v>37.36</v>
      </c>
      <c r="P250" s="40">
        <f t="shared" si="87"/>
        <v>84.68</v>
      </c>
      <c r="Q250" s="40">
        <f t="shared" si="88"/>
        <v>49.8</v>
      </c>
      <c r="R250" s="244"/>
      <c r="S250" s="244"/>
      <c r="T250" s="244"/>
      <c r="U250" s="244"/>
      <c r="V250" s="244"/>
      <c r="W250" s="244"/>
      <c r="X250" s="244"/>
      <c r="Y250" s="244"/>
      <c r="Z250" s="244"/>
      <c r="AA250" s="244"/>
      <c r="AC250" s="243"/>
      <c r="AD250" s="243"/>
      <c r="AE250" s="243"/>
      <c r="AF250" s="243"/>
      <c r="AG250" s="243"/>
      <c r="AH250" s="243"/>
      <c r="AJ250" s="246" t="e">
        <f t="shared" si="75"/>
        <v>#DIV/0!</v>
      </c>
      <c r="AK250" s="246" t="e">
        <f t="shared" si="76"/>
        <v>#DIV/0!</v>
      </c>
      <c r="AL250" s="246" t="e">
        <f t="shared" si="77"/>
        <v>#DIV/0!</v>
      </c>
      <c r="AM250" s="246" t="e">
        <f t="shared" si="78"/>
        <v>#DIV/0!</v>
      </c>
      <c r="AN250" s="246" t="e">
        <f t="shared" si="79"/>
        <v>#DIV/0!</v>
      </c>
      <c r="AO250" s="246" t="e">
        <f t="shared" si="80"/>
        <v>#DIV/0!</v>
      </c>
    </row>
    <row r="251" spans="1:41">
      <c r="A251" s="4">
        <v>245</v>
      </c>
      <c r="B251" s="138">
        <f t="shared" si="81"/>
        <v>52.966173079999841</v>
      </c>
      <c r="C251" s="3">
        <f>'degressie en km-tarief'!C251</f>
        <v>31.156572399999906</v>
      </c>
      <c r="F251" s="139">
        <f t="shared" si="82"/>
        <v>31.781999999999996</v>
      </c>
      <c r="G251" s="139">
        <f t="shared" si="83"/>
        <v>18.695999999999998</v>
      </c>
      <c r="H251" s="139">
        <f t="shared" si="84"/>
        <v>42.376000000000005</v>
      </c>
      <c r="I251" s="139">
        <f t="shared" si="85"/>
        <v>24.928000000000001</v>
      </c>
      <c r="J251" s="40">
        <f t="shared" si="89"/>
        <v>105.94</v>
      </c>
      <c r="K251" s="40">
        <f t="shared" si="90"/>
        <v>62.32</v>
      </c>
      <c r="L251" s="40"/>
      <c r="M251" s="40"/>
      <c r="N251" s="40">
        <f t="shared" si="86"/>
        <v>63.56</v>
      </c>
      <c r="O251" s="40">
        <f t="shared" si="86"/>
        <v>37.4</v>
      </c>
      <c r="P251" s="40">
        <f t="shared" si="87"/>
        <v>84.76</v>
      </c>
      <c r="Q251" s="40">
        <f t="shared" si="88"/>
        <v>49.86</v>
      </c>
      <c r="R251" s="244"/>
      <c r="S251" s="244"/>
      <c r="T251" s="244"/>
      <c r="U251" s="244"/>
      <c r="V251" s="244"/>
      <c r="W251" s="244"/>
      <c r="X251" s="244"/>
      <c r="Y251" s="244"/>
      <c r="Z251" s="244"/>
      <c r="AA251" s="244"/>
      <c r="AC251" s="243"/>
      <c r="AD251" s="243"/>
      <c r="AE251" s="243"/>
      <c r="AF251" s="243"/>
      <c r="AG251" s="243"/>
      <c r="AH251" s="243"/>
      <c r="AJ251" s="246" t="e">
        <f t="shared" si="75"/>
        <v>#DIV/0!</v>
      </c>
      <c r="AK251" s="246" t="e">
        <f t="shared" si="76"/>
        <v>#DIV/0!</v>
      </c>
      <c r="AL251" s="246" t="e">
        <f t="shared" si="77"/>
        <v>#DIV/0!</v>
      </c>
      <c r="AM251" s="246" t="e">
        <f t="shared" si="78"/>
        <v>#DIV/0!</v>
      </c>
      <c r="AN251" s="246" t="e">
        <f t="shared" si="79"/>
        <v>#DIV/0!</v>
      </c>
      <c r="AO251" s="246" t="e">
        <f t="shared" si="80"/>
        <v>#DIV/0!</v>
      </c>
    </row>
    <row r="252" spans="1:41">
      <c r="A252" s="4">
        <v>246</v>
      </c>
      <c r="B252" s="138">
        <f t="shared" si="81"/>
        <v>53.016306079999836</v>
      </c>
      <c r="C252" s="3">
        <f>'degressie en km-tarief'!C252</f>
        <v>31.186062399999905</v>
      </c>
      <c r="F252" s="139">
        <f t="shared" si="82"/>
        <v>31.812000000000001</v>
      </c>
      <c r="G252" s="139">
        <f t="shared" si="83"/>
        <v>18.713999999999999</v>
      </c>
      <c r="H252" s="139">
        <f t="shared" si="84"/>
        <v>42.416000000000004</v>
      </c>
      <c r="I252" s="139">
        <f t="shared" si="85"/>
        <v>24.952000000000002</v>
      </c>
      <c r="J252" s="40">
        <f t="shared" si="89"/>
        <v>106.04</v>
      </c>
      <c r="K252" s="40">
        <f t="shared" si="90"/>
        <v>62.38</v>
      </c>
      <c r="L252" s="40"/>
      <c r="M252" s="40"/>
      <c r="N252" s="40">
        <f t="shared" si="86"/>
        <v>63.62</v>
      </c>
      <c r="O252" s="40">
        <f t="shared" si="86"/>
        <v>37.42</v>
      </c>
      <c r="P252" s="40">
        <f t="shared" si="87"/>
        <v>84.84</v>
      </c>
      <c r="Q252" s="40">
        <f t="shared" si="88"/>
        <v>49.9</v>
      </c>
      <c r="R252" s="244"/>
      <c r="S252" s="244"/>
      <c r="T252" s="244"/>
      <c r="U252" s="244"/>
      <c r="V252" s="244"/>
      <c r="W252" s="244"/>
      <c r="X252" s="244"/>
      <c r="Y252" s="244"/>
      <c r="Z252" s="244"/>
      <c r="AA252" s="244"/>
      <c r="AC252" s="243"/>
      <c r="AD252" s="243"/>
      <c r="AE252" s="243"/>
      <c r="AF252" s="243"/>
      <c r="AG252" s="243"/>
      <c r="AH252" s="243"/>
      <c r="AJ252" s="246" t="e">
        <f t="shared" si="75"/>
        <v>#DIV/0!</v>
      </c>
      <c r="AK252" s="246" t="e">
        <f t="shared" si="76"/>
        <v>#DIV/0!</v>
      </c>
      <c r="AL252" s="246" t="e">
        <f t="shared" si="77"/>
        <v>#DIV/0!</v>
      </c>
      <c r="AM252" s="246" t="e">
        <f t="shared" si="78"/>
        <v>#DIV/0!</v>
      </c>
      <c r="AN252" s="246" t="e">
        <f t="shared" si="79"/>
        <v>#DIV/0!</v>
      </c>
      <c r="AO252" s="246" t="e">
        <f t="shared" si="80"/>
        <v>#DIV/0!</v>
      </c>
    </row>
    <row r="253" spans="1:41">
      <c r="A253" s="4">
        <v>247</v>
      </c>
      <c r="B253" s="138">
        <f t="shared" si="81"/>
        <v>53.066439079999839</v>
      </c>
      <c r="C253" s="3">
        <f>'degressie en km-tarief'!C253</f>
        <v>31.215552399999904</v>
      </c>
      <c r="F253" s="139">
        <f t="shared" si="82"/>
        <v>31.841999999999999</v>
      </c>
      <c r="G253" s="139">
        <f t="shared" si="83"/>
        <v>18.731999999999999</v>
      </c>
      <c r="H253" s="139">
        <f t="shared" si="84"/>
        <v>42.456000000000003</v>
      </c>
      <c r="I253" s="139">
        <f t="shared" si="85"/>
        <v>24.975999999999999</v>
      </c>
      <c r="J253" s="40">
        <f t="shared" si="89"/>
        <v>106.14</v>
      </c>
      <c r="K253" s="40">
        <f t="shared" si="90"/>
        <v>62.44</v>
      </c>
      <c r="L253" s="40"/>
      <c r="M253" s="40"/>
      <c r="N253" s="40">
        <f t="shared" si="86"/>
        <v>63.68</v>
      </c>
      <c r="O253" s="40">
        <f t="shared" si="86"/>
        <v>37.46</v>
      </c>
      <c r="P253" s="40">
        <f t="shared" si="87"/>
        <v>84.92</v>
      </c>
      <c r="Q253" s="40">
        <f t="shared" si="88"/>
        <v>49.96</v>
      </c>
      <c r="R253" s="244"/>
      <c r="S253" s="244"/>
      <c r="T253" s="244"/>
      <c r="U253" s="244"/>
      <c r="V253" s="244"/>
      <c r="W253" s="244"/>
      <c r="X253" s="244"/>
      <c r="Y253" s="244"/>
      <c r="Z253" s="244"/>
      <c r="AA253" s="244"/>
      <c r="AC253" s="243"/>
      <c r="AD253" s="243"/>
      <c r="AE253" s="243"/>
      <c r="AF253" s="243"/>
      <c r="AG253" s="243"/>
      <c r="AH253" s="243"/>
      <c r="AJ253" s="246" t="e">
        <f t="shared" si="75"/>
        <v>#DIV/0!</v>
      </c>
      <c r="AK253" s="246" t="e">
        <f t="shared" si="76"/>
        <v>#DIV/0!</v>
      </c>
      <c r="AL253" s="246" t="e">
        <f t="shared" si="77"/>
        <v>#DIV/0!</v>
      </c>
      <c r="AM253" s="246" t="e">
        <f t="shared" si="78"/>
        <v>#DIV/0!</v>
      </c>
      <c r="AN253" s="246" t="e">
        <f t="shared" si="79"/>
        <v>#DIV/0!</v>
      </c>
      <c r="AO253" s="246" t="e">
        <f t="shared" si="80"/>
        <v>#DIV/0!</v>
      </c>
    </row>
    <row r="254" spans="1:41">
      <c r="A254" s="4">
        <v>248</v>
      </c>
      <c r="B254" s="138">
        <f t="shared" si="81"/>
        <v>53.116572079999834</v>
      </c>
      <c r="C254" s="3">
        <f>'degressie en km-tarief'!C254</f>
        <v>31.245042399999903</v>
      </c>
      <c r="F254" s="139">
        <f t="shared" si="82"/>
        <v>31.871999999999996</v>
      </c>
      <c r="G254" s="139">
        <f t="shared" si="83"/>
        <v>18.75</v>
      </c>
      <c r="H254" s="139">
        <f t="shared" si="84"/>
        <v>42.496000000000002</v>
      </c>
      <c r="I254" s="139">
        <f t="shared" si="85"/>
        <v>25</v>
      </c>
      <c r="J254" s="40">
        <f t="shared" si="89"/>
        <v>106.24</v>
      </c>
      <c r="K254" s="40">
        <f t="shared" si="90"/>
        <v>62.5</v>
      </c>
      <c r="L254" s="40"/>
      <c r="M254" s="40"/>
      <c r="N254" s="40">
        <f t="shared" si="86"/>
        <v>63.74</v>
      </c>
      <c r="O254" s="40">
        <f t="shared" si="86"/>
        <v>37.5</v>
      </c>
      <c r="P254" s="40">
        <f t="shared" si="87"/>
        <v>85</v>
      </c>
      <c r="Q254" s="40">
        <f t="shared" si="88"/>
        <v>50</v>
      </c>
      <c r="R254" s="244"/>
      <c r="S254" s="244"/>
      <c r="T254" s="244"/>
      <c r="U254" s="244"/>
      <c r="V254" s="244"/>
      <c r="W254" s="244"/>
      <c r="X254" s="244"/>
      <c r="Y254" s="244"/>
      <c r="Z254" s="244"/>
      <c r="AA254" s="244"/>
      <c r="AC254" s="243"/>
      <c r="AD254" s="243"/>
      <c r="AE254" s="243"/>
      <c r="AF254" s="243"/>
      <c r="AG254" s="243"/>
      <c r="AH254" s="243"/>
      <c r="AJ254" s="246" t="e">
        <f t="shared" si="75"/>
        <v>#DIV/0!</v>
      </c>
      <c r="AK254" s="246" t="e">
        <f t="shared" si="76"/>
        <v>#DIV/0!</v>
      </c>
      <c r="AL254" s="246" t="e">
        <f t="shared" si="77"/>
        <v>#DIV/0!</v>
      </c>
      <c r="AM254" s="246" t="e">
        <f t="shared" si="78"/>
        <v>#DIV/0!</v>
      </c>
      <c r="AN254" s="246" t="e">
        <f t="shared" si="79"/>
        <v>#DIV/0!</v>
      </c>
      <c r="AO254" s="246" t="e">
        <f t="shared" si="80"/>
        <v>#DIV/0!</v>
      </c>
    </row>
    <row r="255" spans="1:41">
      <c r="A255" s="4">
        <v>249</v>
      </c>
      <c r="B255" s="138">
        <f t="shared" si="81"/>
        <v>53.166705079999829</v>
      </c>
      <c r="C255" s="3">
        <f>'degressie en km-tarief'!C255</f>
        <v>31.274532399999902</v>
      </c>
      <c r="F255" s="139">
        <f t="shared" si="82"/>
        <v>31.902000000000001</v>
      </c>
      <c r="G255" s="139">
        <f t="shared" si="83"/>
        <v>18.762</v>
      </c>
      <c r="H255" s="139">
        <f t="shared" si="84"/>
        <v>42.536000000000001</v>
      </c>
      <c r="I255" s="139">
        <f t="shared" si="85"/>
        <v>25.016000000000002</v>
      </c>
      <c r="J255" s="40">
        <f t="shared" si="89"/>
        <v>106.34</v>
      </c>
      <c r="K255" s="40">
        <f t="shared" si="90"/>
        <v>62.54</v>
      </c>
      <c r="L255" s="40"/>
      <c r="M255" s="40"/>
      <c r="N255" s="40">
        <f t="shared" si="86"/>
        <v>63.8</v>
      </c>
      <c r="O255" s="40">
        <f t="shared" si="86"/>
        <v>37.520000000000003</v>
      </c>
      <c r="P255" s="40">
        <f t="shared" si="87"/>
        <v>85.08</v>
      </c>
      <c r="Q255" s="40">
        <f t="shared" si="88"/>
        <v>50.04</v>
      </c>
      <c r="R255" s="244"/>
      <c r="S255" s="244"/>
      <c r="T255" s="244"/>
      <c r="U255" s="244"/>
      <c r="V255" s="244"/>
      <c r="W255" s="244"/>
      <c r="X255" s="244"/>
      <c r="Y255" s="244"/>
      <c r="Z255" s="244"/>
      <c r="AA255" s="244"/>
      <c r="AC255" s="243"/>
      <c r="AD255" s="243"/>
      <c r="AE255" s="243"/>
      <c r="AF255" s="243"/>
      <c r="AG255" s="243"/>
      <c r="AH255" s="243"/>
      <c r="AJ255" s="246" t="e">
        <f t="shared" si="75"/>
        <v>#DIV/0!</v>
      </c>
      <c r="AK255" s="246" t="e">
        <f t="shared" si="76"/>
        <v>#DIV/0!</v>
      </c>
      <c r="AL255" s="246" t="e">
        <f t="shared" si="77"/>
        <v>#DIV/0!</v>
      </c>
      <c r="AM255" s="246" t="e">
        <f t="shared" si="78"/>
        <v>#DIV/0!</v>
      </c>
      <c r="AN255" s="246" t="e">
        <f t="shared" si="79"/>
        <v>#DIV/0!</v>
      </c>
      <c r="AO255" s="246" t="e">
        <f t="shared" si="80"/>
        <v>#DIV/0!</v>
      </c>
    </row>
    <row r="256" spans="1:41">
      <c r="A256" s="4">
        <v>250</v>
      </c>
      <c r="B256" s="138">
        <f t="shared" si="81"/>
        <v>53.216838079999832</v>
      </c>
      <c r="C256" s="3">
        <f>'degressie en km-tarief'!C256</f>
        <v>31.304022399999901</v>
      </c>
      <c r="F256" s="139">
        <f t="shared" si="82"/>
        <v>31.931999999999999</v>
      </c>
      <c r="G256" s="139">
        <f t="shared" si="83"/>
        <v>18.78</v>
      </c>
      <c r="H256" s="139">
        <f t="shared" si="84"/>
        <v>42.576000000000001</v>
      </c>
      <c r="I256" s="139">
        <f t="shared" si="85"/>
        <v>25.040000000000003</v>
      </c>
      <c r="J256" s="40">
        <f t="shared" si="89"/>
        <v>106.44</v>
      </c>
      <c r="K256" s="40">
        <f t="shared" si="90"/>
        <v>62.6</v>
      </c>
      <c r="L256" s="40"/>
      <c r="M256" s="40"/>
      <c r="N256" s="40">
        <f t="shared" si="86"/>
        <v>63.86</v>
      </c>
      <c r="O256" s="40">
        <f t="shared" si="86"/>
        <v>37.56</v>
      </c>
      <c r="P256" s="40">
        <f t="shared" si="87"/>
        <v>85.16</v>
      </c>
      <c r="Q256" s="40">
        <f t="shared" si="88"/>
        <v>50.08</v>
      </c>
      <c r="R256" s="244"/>
      <c r="S256" s="244"/>
      <c r="T256" s="244"/>
      <c r="U256" s="244"/>
      <c r="V256" s="244"/>
      <c r="W256" s="244"/>
      <c r="X256" s="244"/>
      <c r="Y256" s="244"/>
      <c r="Z256" s="244"/>
      <c r="AA256" s="244"/>
      <c r="AC256" s="243"/>
      <c r="AD256" s="243"/>
      <c r="AE256" s="243"/>
      <c r="AF256" s="243"/>
      <c r="AG256" s="243"/>
      <c r="AH256" s="243"/>
      <c r="AJ256" s="246" t="e">
        <f t="shared" si="75"/>
        <v>#DIV/0!</v>
      </c>
      <c r="AK256" s="246" t="e">
        <f t="shared" si="76"/>
        <v>#DIV/0!</v>
      </c>
      <c r="AL256" s="246" t="e">
        <f t="shared" si="77"/>
        <v>#DIV/0!</v>
      </c>
      <c r="AM256" s="246" t="e">
        <f t="shared" si="78"/>
        <v>#DIV/0!</v>
      </c>
      <c r="AN256" s="246" t="e">
        <f t="shared" si="79"/>
        <v>#DIV/0!</v>
      </c>
      <c r="AO256" s="246" t="e">
        <f t="shared" si="80"/>
        <v>#DIV/0!</v>
      </c>
    </row>
    <row r="257" spans="1:42">
      <c r="A257" s="4">
        <v>999</v>
      </c>
      <c r="B257" s="138">
        <f t="shared" si="81"/>
        <v>53.216838079999832</v>
      </c>
      <c r="C257" s="3">
        <f>'degressie en km-tarief'!C257</f>
        <v>31.304022399999901</v>
      </c>
      <c r="F257" s="139">
        <f t="shared" si="82"/>
        <v>31.931999999999999</v>
      </c>
      <c r="G257" s="139">
        <f t="shared" si="83"/>
        <v>18.78</v>
      </c>
      <c r="H257" s="139">
        <f t="shared" si="84"/>
        <v>42.576000000000001</v>
      </c>
      <c r="I257" s="139">
        <f t="shared" si="85"/>
        <v>25.040000000000003</v>
      </c>
      <c r="J257" s="40">
        <f t="shared" si="89"/>
        <v>106.44</v>
      </c>
      <c r="K257" s="40">
        <f t="shared" si="90"/>
        <v>62.6</v>
      </c>
      <c r="L257" s="40"/>
      <c r="M257" s="40"/>
      <c r="N257" s="40">
        <f t="shared" si="86"/>
        <v>63.86</v>
      </c>
      <c r="O257" s="40">
        <f t="shared" si="86"/>
        <v>37.56</v>
      </c>
      <c r="P257" s="40">
        <f t="shared" si="87"/>
        <v>85.16</v>
      </c>
      <c r="Q257" s="40">
        <f t="shared" si="88"/>
        <v>50.08</v>
      </c>
      <c r="R257" s="244">
        <f t="shared" ref="R257" si="91">ROUND(AC257*(1+$W$1),0)</f>
        <v>7751</v>
      </c>
      <c r="S257" s="244">
        <f t="shared" ref="S257" si="92">ROUND(AD257*(1+$W$1),0)</f>
        <v>4617</v>
      </c>
      <c r="T257" s="244">
        <f t="shared" ref="T257" si="93">ROUND(AE257*(1+$W$1),0)</f>
        <v>645</v>
      </c>
      <c r="U257" s="244">
        <f t="shared" ref="U257" si="94">ROUND(AF257*(1+$W$1),0)</f>
        <v>386</v>
      </c>
      <c r="V257" s="244">
        <f t="shared" ref="V257" si="95">ROUND(AG257*(1+$W$1),0)</f>
        <v>811</v>
      </c>
      <c r="W257" s="244">
        <f t="shared" ref="W257" si="96">ROUND(AH257*(1+$W$1),0)</f>
        <v>473</v>
      </c>
      <c r="X257" s="244">
        <f t="shared" ref="X257" si="97">(T257+2.1)*1.2-2.1</f>
        <v>774.42</v>
      </c>
      <c r="Y257" s="244">
        <f t="shared" ref="Y257" si="98">(U257+2.1)*1.2-2.1</f>
        <v>463.62</v>
      </c>
      <c r="Z257" s="244">
        <f t="shared" ref="Z257" si="99">T257*3</f>
        <v>1935</v>
      </c>
      <c r="AA257" s="244">
        <f t="shared" ref="AA257" si="100">U257*3</f>
        <v>1158</v>
      </c>
      <c r="AC257" s="243">
        <v>7614</v>
      </c>
      <c r="AD257" s="243">
        <v>4535</v>
      </c>
      <c r="AE257" s="243">
        <v>634</v>
      </c>
      <c r="AF257" s="243">
        <v>379</v>
      </c>
      <c r="AG257" s="243">
        <v>797</v>
      </c>
      <c r="AH257" s="243">
        <v>465</v>
      </c>
      <c r="AJ257" s="246">
        <f t="shared" ref="AJ257:AO257" si="101">R257/AC257</f>
        <v>1.0179931704754399</v>
      </c>
      <c r="AK257" s="246">
        <f t="shared" si="101"/>
        <v>1.0180815876515987</v>
      </c>
      <c r="AL257" s="246">
        <f t="shared" si="101"/>
        <v>1.0173501577287065</v>
      </c>
      <c r="AM257" s="246">
        <f t="shared" si="101"/>
        <v>1.0184696569920844</v>
      </c>
      <c r="AN257" s="246">
        <f t="shared" si="101"/>
        <v>1.0175658720200753</v>
      </c>
      <c r="AO257" s="246">
        <f t="shared" si="101"/>
        <v>1.0172043010752687</v>
      </c>
      <c r="AP257" s="245"/>
    </row>
    <row r="263" spans="1:42">
      <c r="J263" s="2"/>
      <c r="K263" s="2"/>
      <c r="N263" s="2"/>
      <c r="O263" s="2"/>
      <c r="P263" s="2"/>
      <c r="Q263" s="2"/>
    </row>
    <row r="264" spans="1:42">
      <c r="N264" s="190"/>
      <c r="O264" s="190"/>
      <c r="P264" s="190"/>
      <c r="Q264" s="190"/>
    </row>
  </sheetData>
  <phoneticPr fontId="24" type="noConversion"/>
  <pageMargins left="0.70866141732283472" right="0.70866141732283472" top="0.74803149606299213" bottom="0.74803149606299213" header="0.31496062992125984" footer="0.31496062992125984"/>
  <pageSetup paperSize="8" scale="57" fitToHeight="2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W38"/>
  <sheetViews>
    <sheetView topLeftCell="A10" workbookViewId="0">
      <selection activeCell="D24" sqref="D24"/>
    </sheetView>
  </sheetViews>
  <sheetFormatPr defaultRowHeight="15"/>
  <cols>
    <col min="1" max="1" width="13" customWidth="1"/>
    <col min="2" max="2" width="27.85546875" customWidth="1"/>
    <col min="3" max="6" width="9.140625" style="9"/>
    <col min="7" max="7" width="11.85546875" customWidth="1"/>
  </cols>
  <sheetData>
    <row r="3" spans="1:23">
      <c r="A3" s="4" t="s">
        <v>16</v>
      </c>
      <c r="B3" s="6">
        <v>7</v>
      </c>
      <c r="C3" s="2" t="s">
        <v>55</v>
      </c>
      <c r="D3" s="2" t="s">
        <v>56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5" spans="1:23" s="7" customFormat="1" ht="30">
      <c r="A5" s="7" t="s">
        <v>20</v>
      </c>
      <c r="B5" s="7" t="s">
        <v>19</v>
      </c>
      <c r="C5" s="8" t="s">
        <v>21</v>
      </c>
      <c r="D5" s="8" t="s">
        <v>22</v>
      </c>
      <c r="E5" s="8" t="s">
        <v>23</v>
      </c>
      <c r="F5" s="8" t="s">
        <v>24</v>
      </c>
      <c r="G5" s="7" t="s">
        <v>44</v>
      </c>
    </row>
    <row r="6" spans="1:23">
      <c r="A6">
        <v>1</v>
      </c>
      <c r="B6" t="s">
        <v>28</v>
      </c>
      <c r="C6" s="15">
        <f>rekentabel!$C$4</f>
        <v>12001</v>
      </c>
      <c r="D6" s="15">
        <f>rekentabel!$C$4</f>
        <v>12001</v>
      </c>
      <c r="E6" s="15">
        <f>rekentabel!$G$4</f>
        <v>12020</v>
      </c>
      <c r="F6"/>
    </row>
    <row r="7" spans="1:23">
      <c r="A7">
        <v>2</v>
      </c>
      <c r="B7" t="s">
        <v>29</v>
      </c>
      <c r="C7" s="15">
        <f>rekentabel!$K$4</f>
        <v>12002</v>
      </c>
      <c r="D7" s="15">
        <f>rekentabel!$K$4</f>
        <v>12002</v>
      </c>
      <c r="E7" s="15">
        <f>rekentabel!$O$4</f>
        <v>12010</v>
      </c>
      <c r="F7"/>
    </row>
    <row r="8" spans="1:23">
      <c r="A8">
        <v>23</v>
      </c>
      <c r="B8" t="s">
        <v>30</v>
      </c>
      <c r="C8" s="15">
        <f>rekentabel!$C$4</f>
        <v>12001</v>
      </c>
      <c r="D8" s="15">
        <f>rekentabel!$C$4</f>
        <v>12001</v>
      </c>
      <c r="E8" s="15">
        <f>rekentabel!$G$4</f>
        <v>12020</v>
      </c>
      <c r="F8"/>
    </row>
    <row r="9" spans="1:23">
      <c r="A9">
        <v>24</v>
      </c>
      <c r="B9" t="s">
        <v>31</v>
      </c>
      <c r="C9" s="15">
        <f>rekentabel!$K$4</f>
        <v>12002</v>
      </c>
      <c r="D9" s="15">
        <f>rekentabel!$K$4</f>
        <v>12002</v>
      </c>
      <c r="E9" s="15">
        <f>rekentabel!$O$4</f>
        <v>12010</v>
      </c>
      <c r="F9"/>
    </row>
    <row r="10" spans="1:23">
      <c r="A10">
        <v>43</v>
      </c>
      <c r="B10" t="s">
        <v>32</v>
      </c>
      <c r="C10" s="9">
        <v>4</v>
      </c>
      <c r="F10" s="16"/>
      <c r="G10" s="11" t="s">
        <v>51</v>
      </c>
    </row>
    <row r="11" spans="1:23">
      <c r="A11">
        <v>301</v>
      </c>
      <c r="B11" t="s">
        <v>25</v>
      </c>
      <c r="C11" s="15">
        <f>rekentabel!$G$4</f>
        <v>12020</v>
      </c>
      <c r="F11" s="16"/>
      <c r="G11" t="s">
        <v>53</v>
      </c>
    </row>
    <row r="12" spans="1:23">
      <c r="A12">
        <v>302</v>
      </c>
      <c r="B12" t="s">
        <v>26</v>
      </c>
      <c r="C12" s="15">
        <f>rekentabel!$O$4</f>
        <v>12010</v>
      </c>
      <c r="F12" s="16"/>
      <c r="G12" t="s">
        <v>53</v>
      </c>
    </row>
    <row r="13" spans="1:23">
      <c r="A13">
        <v>303</v>
      </c>
      <c r="B13" t="s">
        <v>27</v>
      </c>
      <c r="C13" s="15">
        <f>rekentabel!$G$4</f>
        <v>12020</v>
      </c>
      <c r="F13" s="16"/>
      <c r="G13" t="s">
        <v>53</v>
      </c>
    </row>
    <row r="14" spans="1:23">
      <c r="A14">
        <v>304</v>
      </c>
      <c r="B14" t="s">
        <v>33</v>
      </c>
      <c r="C14" s="15">
        <f>rekentabel!$O$4</f>
        <v>12010</v>
      </c>
      <c r="F14" s="16"/>
      <c r="G14" t="s">
        <v>53</v>
      </c>
    </row>
    <row r="15" spans="1:23">
      <c r="A15">
        <v>326</v>
      </c>
      <c r="B15" t="s">
        <v>34</v>
      </c>
      <c r="C15" s="15">
        <f>rekentabel!$C$4</f>
        <v>12001</v>
      </c>
      <c r="D15" s="15">
        <f>rekentabel!$C$4</f>
        <v>12001</v>
      </c>
      <c r="E15" s="15">
        <f>rekentabel!$G$4</f>
        <v>12020</v>
      </c>
      <c r="F15"/>
    </row>
    <row r="16" spans="1:23">
      <c r="A16">
        <v>329</v>
      </c>
      <c r="B16" t="s">
        <v>35</v>
      </c>
      <c r="C16" s="15">
        <f>rekentabel!$K$4</f>
        <v>12002</v>
      </c>
      <c r="D16" s="15">
        <f>rekentabel!$K$4</f>
        <v>12002</v>
      </c>
      <c r="E16" s="15">
        <f>rekentabel!$O$4</f>
        <v>12010</v>
      </c>
      <c r="F16"/>
    </row>
    <row r="17" spans="1:13">
      <c r="A17">
        <v>1020</v>
      </c>
      <c r="B17" t="s">
        <v>36</v>
      </c>
      <c r="C17" s="9">
        <v>13</v>
      </c>
      <c r="F17" s="16"/>
      <c r="G17" s="10" t="s">
        <v>46</v>
      </c>
      <c r="M17" s="11" t="s">
        <v>51</v>
      </c>
    </row>
    <row r="18" spans="1:13">
      <c r="A18">
        <v>1021</v>
      </c>
      <c r="B18" t="s">
        <v>37</v>
      </c>
      <c r="C18" s="9">
        <v>13</v>
      </c>
      <c r="F18" s="16"/>
      <c r="G18" t="s">
        <v>45</v>
      </c>
    </row>
    <row r="19" spans="1:13">
      <c r="A19">
        <v>1022</v>
      </c>
      <c r="B19" t="s">
        <v>38</v>
      </c>
      <c r="C19" s="9">
        <v>13</v>
      </c>
      <c r="F19" s="16"/>
      <c r="G19" t="s">
        <v>45</v>
      </c>
    </row>
    <row r="20" spans="1:13">
      <c r="A20">
        <v>1023</v>
      </c>
      <c r="B20" t="s">
        <v>39</v>
      </c>
      <c r="C20" s="9">
        <v>13</v>
      </c>
      <c r="F20" s="16"/>
      <c r="G20" t="s">
        <v>45</v>
      </c>
    </row>
    <row r="21" spans="1:13">
      <c r="A21">
        <v>1801</v>
      </c>
      <c r="B21" t="s">
        <v>28</v>
      </c>
      <c r="C21" s="15">
        <f>rekentabel!$C$4</f>
        <v>12001</v>
      </c>
      <c r="D21" s="15">
        <f>rekentabel!$C$4</f>
        <v>12001</v>
      </c>
      <c r="E21" s="15">
        <f>rekentabel!$G$4</f>
        <v>12020</v>
      </c>
      <c r="F21"/>
    </row>
    <row r="22" spans="1:13">
      <c r="A22">
        <v>1802</v>
      </c>
      <c r="B22" t="s">
        <v>29</v>
      </c>
      <c r="C22" s="15">
        <f>rekentabel!$K$4</f>
        <v>12002</v>
      </c>
      <c r="D22" s="15">
        <f>rekentabel!$K$4</f>
        <v>12002</v>
      </c>
      <c r="E22" s="15">
        <f>rekentabel!$O$4</f>
        <v>12010</v>
      </c>
      <c r="F22"/>
    </row>
    <row r="23" spans="1:13">
      <c r="A23">
        <v>1833</v>
      </c>
      <c r="B23" t="s">
        <v>40</v>
      </c>
      <c r="C23" s="15">
        <f>rekentabel!$C$4</f>
        <v>12001</v>
      </c>
      <c r="D23" s="15">
        <f>rekentabel!$C$4</f>
        <v>12001</v>
      </c>
      <c r="E23" s="15">
        <f>rekentabel!$G$4</f>
        <v>12020</v>
      </c>
      <c r="F23"/>
    </row>
    <row r="24" spans="1:13">
      <c r="A24">
        <v>1834</v>
      </c>
      <c r="B24" t="s">
        <v>31</v>
      </c>
      <c r="C24" s="15">
        <f>rekentabel!$K$4</f>
        <v>12002</v>
      </c>
      <c r="D24" s="15">
        <f>rekentabel!$K$4</f>
        <v>12002</v>
      </c>
      <c r="E24" s="15">
        <f>rekentabel!$O$4</f>
        <v>12010</v>
      </c>
      <c r="F24"/>
    </row>
    <row r="25" spans="1:13">
      <c r="A25">
        <v>3020</v>
      </c>
      <c r="B25" t="s">
        <v>36</v>
      </c>
      <c r="C25" s="9">
        <v>33</v>
      </c>
      <c r="G25" s="10" t="s">
        <v>47</v>
      </c>
      <c r="L25" s="11" t="s">
        <v>51</v>
      </c>
    </row>
    <row r="26" spans="1:13">
      <c r="A26">
        <v>3021</v>
      </c>
      <c r="B26" t="s">
        <v>37</v>
      </c>
      <c r="C26" s="9">
        <v>33</v>
      </c>
      <c r="G26" t="s">
        <v>45</v>
      </c>
    </row>
    <row r="27" spans="1:13">
      <c r="A27">
        <v>3022</v>
      </c>
      <c r="B27" t="s">
        <v>38</v>
      </c>
      <c r="C27" s="9">
        <v>33</v>
      </c>
      <c r="G27" t="s">
        <v>45</v>
      </c>
    </row>
    <row r="28" spans="1:13">
      <c r="A28">
        <v>3023</v>
      </c>
      <c r="B28" t="s">
        <v>39</v>
      </c>
      <c r="C28" s="9">
        <v>33</v>
      </c>
      <c r="G28" t="s">
        <v>45</v>
      </c>
    </row>
    <row r="29" spans="1:13">
      <c r="A29">
        <v>5113</v>
      </c>
      <c r="B29" t="s">
        <v>41</v>
      </c>
      <c r="C29" s="15">
        <f>rekentabel!S4</f>
        <v>12037</v>
      </c>
      <c r="G29" t="s">
        <v>48</v>
      </c>
    </row>
    <row r="30" spans="1:13">
      <c r="A30">
        <v>5142</v>
      </c>
      <c r="B30" t="s">
        <v>28</v>
      </c>
      <c r="C30" s="15">
        <f>rekentabel!$C$4</f>
        <v>12001</v>
      </c>
      <c r="G30" s="12" t="s">
        <v>49</v>
      </c>
    </row>
    <row r="31" spans="1:13">
      <c r="A31">
        <v>5143</v>
      </c>
      <c r="B31" t="s">
        <v>29</v>
      </c>
      <c r="C31" s="15">
        <f>rekentabel!$K$4</f>
        <v>12002</v>
      </c>
      <c r="G31" s="12" t="s">
        <v>49</v>
      </c>
    </row>
    <row r="32" spans="1:13">
      <c r="A32">
        <v>5158</v>
      </c>
      <c r="B32" t="s">
        <v>36</v>
      </c>
      <c r="C32" s="15">
        <f>rekentabel!U4</f>
        <v>12034</v>
      </c>
      <c r="G32" t="s">
        <v>52</v>
      </c>
    </row>
    <row r="33" spans="1:7">
      <c r="A33">
        <v>5159</v>
      </c>
      <c r="B33" t="s">
        <v>42</v>
      </c>
      <c r="C33" s="15">
        <f>rekentabel!W4</f>
        <v>12036</v>
      </c>
      <c r="G33" t="s">
        <v>50</v>
      </c>
    </row>
    <row r="34" spans="1:7">
      <c r="A34">
        <v>5900</v>
      </c>
      <c r="B34" t="s">
        <v>43</v>
      </c>
      <c r="C34" s="15">
        <f>rekentabel!$C$4</f>
        <v>12001</v>
      </c>
      <c r="D34" s="15"/>
      <c r="E34" s="15">
        <f>rekentabel!$G$4</f>
        <v>12020</v>
      </c>
      <c r="F34" s="15">
        <f>rekentabel!$I$4</f>
        <v>12060</v>
      </c>
      <c r="G34" s="12" t="s">
        <v>54</v>
      </c>
    </row>
    <row r="35" spans="1:7">
      <c r="A35">
        <v>5901</v>
      </c>
      <c r="B35" t="s">
        <v>43</v>
      </c>
      <c r="C35" s="15">
        <f>rekentabel!$K$4</f>
        <v>12002</v>
      </c>
      <c r="E35" s="15">
        <f>rekentabel!$O$4</f>
        <v>12010</v>
      </c>
      <c r="F35" s="15">
        <f>rekentabel!$Q$4</f>
        <v>12061</v>
      </c>
      <c r="G35" s="12" t="s">
        <v>54</v>
      </c>
    </row>
    <row r="37" spans="1:7">
      <c r="A37" s="13" t="s">
        <v>57</v>
      </c>
      <c r="B37" s="13" t="s">
        <v>58</v>
      </c>
      <c r="C37" s="14"/>
      <c r="D37" s="14"/>
      <c r="F37" s="14" t="s">
        <v>59</v>
      </c>
    </row>
    <row r="38" spans="1:7">
      <c r="B38" s="13" t="s">
        <v>61</v>
      </c>
      <c r="C38" s="13"/>
      <c r="D38" s="13"/>
      <c r="E38" s="13"/>
      <c r="F38" s="13"/>
      <c r="G38" s="13"/>
    </row>
  </sheetData>
  <phoneticPr fontId="24" type="noConversion"/>
  <pageMargins left="0.7" right="0.7" top="0.75" bottom="0.75" header="0.3" footer="0.3"/>
  <pageSetup paperSize="9" orientation="portrait" r:id="rId1"/>
  <ignoredErrors>
    <ignoredError sqref="D5:F5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258"/>
  <sheetViews>
    <sheetView zoomScale="80" zoomScaleNormal="80" workbookViewId="0">
      <pane xSplit="1" ySplit="6" topLeftCell="B253" activePane="bottomRight" state="frozen"/>
      <selection pane="topRight" activeCell="B1" sqref="B1"/>
      <selection pane="bottomLeft" activeCell="A7" sqref="A7"/>
      <selection pane="bottomRight" activeCell="N28" sqref="N28"/>
    </sheetView>
  </sheetViews>
  <sheetFormatPr defaultRowHeight="15"/>
  <cols>
    <col min="1" max="1" width="17.5703125" style="50" bestFit="1" customWidth="1"/>
    <col min="2" max="2" width="12.28515625" style="51" bestFit="1" customWidth="1"/>
    <col min="3" max="3" width="10.42578125" style="51" bestFit="1" customWidth="1"/>
    <col min="4" max="4" width="9.140625" style="51"/>
    <col min="5" max="5" width="11.5703125" style="51" bestFit="1" customWidth="1"/>
    <col min="6" max="6" width="9.140625" style="51" customWidth="1"/>
    <col min="7" max="7" width="9.140625" style="51"/>
    <col min="8" max="8" width="9.85546875" style="51" customWidth="1"/>
    <col min="9" max="13" width="9.140625" style="51"/>
    <col min="14" max="14" width="12.28515625" style="51" bestFit="1" customWidth="1"/>
    <col min="15" max="15" width="9.140625" style="51"/>
    <col min="16" max="17" width="10.5703125" style="51" bestFit="1" customWidth="1"/>
    <col min="18" max="18" width="9.28515625" style="51" customWidth="1"/>
    <col min="19" max="19" width="9.5703125" style="53" bestFit="1" customWidth="1"/>
    <col min="20" max="20" width="9.42578125" style="51" customWidth="1"/>
    <col min="21" max="21" width="9.28515625" style="53" bestFit="1" customWidth="1"/>
    <col min="22" max="23" width="9.140625" style="51"/>
    <col min="24" max="25" width="10.42578125" style="10" bestFit="1" customWidth="1"/>
    <col min="26" max="26" width="11.7109375" style="10" customWidth="1"/>
    <col min="27" max="27" width="11.28515625" style="10" customWidth="1"/>
    <col min="28" max="16384" width="9.140625" style="10"/>
  </cols>
  <sheetData>
    <row r="1" spans="1:31">
      <c r="A1" s="51"/>
    </row>
    <row r="2" spans="1:31" s="183" customFormat="1">
      <c r="A2" s="4" t="s">
        <v>113</v>
      </c>
      <c r="B2" s="6">
        <v>4</v>
      </c>
      <c r="C2" s="2" t="s">
        <v>114</v>
      </c>
      <c r="D2" s="2"/>
      <c r="E2" s="2"/>
      <c r="F2" s="2"/>
      <c r="G2" s="2"/>
      <c r="H2" s="2"/>
      <c r="I2" s="6"/>
      <c r="J2" s="2"/>
      <c r="K2" s="2"/>
      <c r="L2" s="2"/>
      <c r="M2" s="2"/>
      <c r="N2" s="2"/>
      <c r="O2" s="2"/>
      <c r="P2" s="2"/>
      <c r="Q2" s="2"/>
      <c r="R2" s="181" t="s">
        <v>148</v>
      </c>
      <c r="S2" s="182"/>
      <c r="T2" s="181"/>
      <c r="U2" s="182"/>
      <c r="V2" s="181"/>
      <c r="W2" s="181"/>
    </row>
    <row r="3" spans="1:31" s="183" customFormat="1" ht="30">
      <c r="A3" s="4" t="s">
        <v>115</v>
      </c>
      <c r="B3" s="6">
        <f>2^B2</f>
        <v>16</v>
      </c>
      <c r="C3" s="2"/>
      <c r="D3" s="2"/>
      <c r="E3" s="2"/>
      <c r="F3" s="181" t="s">
        <v>116</v>
      </c>
      <c r="G3" s="181"/>
      <c r="H3" s="181"/>
      <c r="I3" s="184"/>
      <c r="J3" s="2"/>
      <c r="K3" s="2"/>
      <c r="L3" s="2"/>
      <c r="M3" s="2"/>
      <c r="N3" s="2"/>
      <c r="O3" s="2"/>
      <c r="P3" s="2"/>
      <c r="Q3" s="2"/>
      <c r="R3" s="180" t="s">
        <v>117</v>
      </c>
      <c r="S3" s="180"/>
      <c r="T3" s="185" t="s">
        <v>118</v>
      </c>
      <c r="U3" s="185"/>
      <c r="V3" s="185"/>
      <c r="W3" s="185"/>
    </row>
    <row r="4" spans="1:31" s="178" customFormat="1">
      <c r="A4" s="5" t="s">
        <v>60</v>
      </c>
      <c r="B4" s="5">
        <v>1</v>
      </c>
      <c r="C4" s="5">
        <v>1</v>
      </c>
      <c r="D4" s="5">
        <v>1</v>
      </c>
      <c r="E4" s="5">
        <v>1</v>
      </c>
      <c r="F4" s="5">
        <v>20</v>
      </c>
      <c r="G4" s="5">
        <v>20</v>
      </c>
      <c r="H4" s="5">
        <v>60</v>
      </c>
      <c r="I4" s="5">
        <v>60</v>
      </c>
      <c r="J4" s="5">
        <v>2</v>
      </c>
      <c r="K4" s="5">
        <v>2</v>
      </c>
      <c r="L4" s="5">
        <v>2</v>
      </c>
      <c r="M4" s="5">
        <v>2</v>
      </c>
      <c r="N4" s="5">
        <v>10</v>
      </c>
      <c r="O4" s="5">
        <v>10</v>
      </c>
      <c r="P4" s="5">
        <v>61</v>
      </c>
      <c r="Q4" s="5">
        <v>61</v>
      </c>
      <c r="R4" s="5">
        <v>37</v>
      </c>
      <c r="S4" s="5">
        <v>37</v>
      </c>
      <c r="T4" s="5">
        <v>34</v>
      </c>
      <c r="U4" s="5">
        <v>34</v>
      </c>
      <c r="V4" s="5">
        <v>36</v>
      </c>
      <c r="W4" s="5">
        <v>36</v>
      </c>
      <c r="X4" s="179">
        <v>53</v>
      </c>
      <c r="Y4" s="179">
        <v>53</v>
      </c>
      <c r="Z4" s="179">
        <v>54</v>
      </c>
      <c r="AA4" s="179">
        <v>54</v>
      </c>
    </row>
    <row r="5" spans="1:31" s="178" customFormat="1">
      <c r="A5" s="179" t="s">
        <v>17</v>
      </c>
      <c r="B5" s="179">
        <f>$B$2*1000+B4</f>
        <v>4001</v>
      </c>
      <c r="C5" s="179">
        <f t="shared" ref="C5:V5" si="0">$B$2*1000+C4</f>
        <v>4001</v>
      </c>
      <c r="D5" s="179">
        <f t="shared" si="0"/>
        <v>4001</v>
      </c>
      <c r="E5" s="179">
        <f t="shared" si="0"/>
        <v>4001</v>
      </c>
      <c r="F5" s="179">
        <f t="shared" si="0"/>
        <v>4020</v>
      </c>
      <c r="G5" s="179">
        <f t="shared" si="0"/>
        <v>4020</v>
      </c>
      <c r="H5" s="179">
        <f t="shared" si="0"/>
        <v>4060</v>
      </c>
      <c r="I5" s="179">
        <f t="shared" si="0"/>
        <v>4060</v>
      </c>
      <c r="J5" s="179">
        <f t="shared" si="0"/>
        <v>4002</v>
      </c>
      <c r="K5" s="179">
        <f t="shared" si="0"/>
        <v>4002</v>
      </c>
      <c r="L5" s="179">
        <f t="shared" si="0"/>
        <v>4002</v>
      </c>
      <c r="M5" s="179">
        <f t="shared" si="0"/>
        <v>4002</v>
      </c>
      <c r="N5" s="179">
        <f t="shared" si="0"/>
        <v>4010</v>
      </c>
      <c r="O5" s="179">
        <f t="shared" si="0"/>
        <v>4010</v>
      </c>
      <c r="P5" s="179">
        <f t="shared" si="0"/>
        <v>4061</v>
      </c>
      <c r="Q5" s="179">
        <f t="shared" si="0"/>
        <v>4061</v>
      </c>
      <c r="R5" s="179">
        <f t="shared" si="0"/>
        <v>4037</v>
      </c>
      <c r="S5" s="179">
        <f t="shared" si="0"/>
        <v>4037</v>
      </c>
      <c r="T5" s="179">
        <f t="shared" si="0"/>
        <v>4034</v>
      </c>
      <c r="U5" s="179">
        <f t="shared" si="0"/>
        <v>4034</v>
      </c>
      <c r="V5" s="179">
        <f t="shared" si="0"/>
        <v>4036</v>
      </c>
      <c r="W5" s="179">
        <f>$B$2*1000+W4</f>
        <v>4036</v>
      </c>
      <c r="X5" s="179">
        <v>5327</v>
      </c>
      <c r="Y5" s="179">
        <v>5327</v>
      </c>
      <c r="Z5" s="179">
        <v>5328</v>
      </c>
      <c r="AA5" s="179">
        <v>5328</v>
      </c>
    </row>
    <row r="6" spans="1:31" s="55" customFormat="1" ht="60">
      <c r="A6" s="54" t="s">
        <v>18</v>
      </c>
      <c r="B6" s="180" t="s">
        <v>2</v>
      </c>
      <c r="C6" s="180" t="s">
        <v>1</v>
      </c>
      <c r="D6" s="180" t="s">
        <v>0</v>
      </c>
      <c r="E6" s="180" t="s">
        <v>3</v>
      </c>
      <c r="F6" s="180" t="s">
        <v>4</v>
      </c>
      <c r="G6" s="180" t="s">
        <v>5</v>
      </c>
      <c r="H6" s="180" t="s">
        <v>6</v>
      </c>
      <c r="I6" s="180" t="s">
        <v>7</v>
      </c>
      <c r="J6" s="180" t="s">
        <v>15</v>
      </c>
      <c r="K6" s="180" t="s">
        <v>8</v>
      </c>
      <c r="L6" s="180" t="s">
        <v>9</v>
      </c>
      <c r="M6" s="180" t="s">
        <v>10</v>
      </c>
      <c r="N6" s="180" t="s">
        <v>11</v>
      </c>
      <c r="O6" s="180" t="s">
        <v>12</v>
      </c>
      <c r="P6" s="180" t="s">
        <v>13</v>
      </c>
      <c r="Q6" s="180" t="s">
        <v>14</v>
      </c>
      <c r="R6" s="180" t="s">
        <v>67</v>
      </c>
      <c r="S6" s="180" t="s">
        <v>66</v>
      </c>
      <c r="T6" s="180" t="s">
        <v>62</v>
      </c>
      <c r="U6" s="180" t="s">
        <v>63</v>
      </c>
      <c r="V6" s="180" t="s">
        <v>64</v>
      </c>
      <c r="W6" s="180" t="s">
        <v>65</v>
      </c>
      <c r="X6" s="17" t="s">
        <v>141</v>
      </c>
      <c r="Y6" s="17" t="s">
        <v>142</v>
      </c>
      <c r="Z6" s="17" t="s">
        <v>143</v>
      </c>
      <c r="AA6" s="17" t="s">
        <v>144</v>
      </c>
    </row>
    <row r="7" spans="1:31" s="55" customFormat="1">
      <c r="A7" s="56">
        <v>0</v>
      </c>
      <c r="B7" s="336">
        <f>ROUND(rekentabel!B6,2)</f>
        <v>4.93</v>
      </c>
      <c r="C7" s="336">
        <f>ROUND(rekentabel!C6,2)</f>
        <v>2.9</v>
      </c>
      <c r="D7" s="53"/>
      <c r="E7" s="53"/>
      <c r="F7" s="53">
        <f>ROUND(rekentabel!F6,2)</f>
        <v>2.96</v>
      </c>
      <c r="G7" s="53">
        <f>ROUND(rekentabel!G6,2)</f>
        <v>1.74</v>
      </c>
      <c r="H7" s="53">
        <f>ROUND(rekentabel!H6,2)</f>
        <v>3.94</v>
      </c>
      <c r="I7" s="53">
        <f>ROUND(rekentabel!I6,2)</f>
        <v>2.3199999999999998</v>
      </c>
      <c r="J7" s="57">
        <f>ROUND(rekentabel!J6,2)</f>
        <v>9.86</v>
      </c>
      <c r="K7" s="57">
        <f>ROUND(rekentabel!K6,2)</f>
        <v>5.8</v>
      </c>
      <c r="L7" s="57"/>
      <c r="M7" s="57"/>
      <c r="N7" s="57">
        <f>ROUND(rekentabel!N6,2)</f>
        <v>5.92</v>
      </c>
      <c r="O7" s="57">
        <f>ROUND(rekentabel!O6,2)</f>
        <v>3.48</v>
      </c>
      <c r="P7" s="57">
        <f>ROUND(rekentabel!P6,2)</f>
        <v>7.88</v>
      </c>
      <c r="Q7" s="57">
        <f>ROUND(rekentabel!Q6,2)</f>
        <v>4.6399999999999997</v>
      </c>
      <c r="R7" s="52">
        <f>ROUND(rekentabel!R6,2)</f>
        <v>1254</v>
      </c>
      <c r="S7" s="52">
        <f>ROUND(rekentabel!S6,2)</f>
        <v>733</v>
      </c>
      <c r="T7" s="52">
        <f>ROUND(rekentabel!T6,2)</f>
        <v>104</v>
      </c>
      <c r="U7" s="52">
        <f>ROUND(rekentabel!U6,2)</f>
        <v>62</v>
      </c>
      <c r="V7" s="52">
        <f>ROUND(rekentabel!V6,2)</f>
        <v>131</v>
      </c>
      <c r="W7" s="52">
        <f>ROUND(rekentabel!W6,2)</f>
        <v>77</v>
      </c>
      <c r="X7" s="303">
        <f>ROUND(rekentabel!X6,2)</f>
        <v>125.22</v>
      </c>
      <c r="Y7" s="303">
        <f>ROUND(rekentabel!Y6,2)</f>
        <v>74.819999999999993</v>
      </c>
      <c r="Z7" s="303">
        <f>T7*3</f>
        <v>312</v>
      </c>
      <c r="AA7" s="303">
        <f>U8*3</f>
        <v>186</v>
      </c>
      <c r="AB7" s="10"/>
    </row>
    <row r="8" spans="1:31">
      <c r="A8" s="50">
        <v>1</v>
      </c>
      <c r="B8" s="336">
        <f>ROUND(rekentabel!B7,2)</f>
        <v>4.93</v>
      </c>
      <c r="C8" s="336">
        <f>ROUND(rekentabel!C7,2)</f>
        <v>2.9</v>
      </c>
      <c r="D8" s="53"/>
      <c r="E8" s="53"/>
      <c r="F8" s="53">
        <f>ROUND(rekentabel!F7,2)</f>
        <v>2.96</v>
      </c>
      <c r="G8" s="53">
        <f>ROUND(rekentabel!G7,2)</f>
        <v>1.74</v>
      </c>
      <c r="H8" s="53">
        <f>ROUND(rekentabel!H7,2)</f>
        <v>3.94</v>
      </c>
      <c r="I8" s="53">
        <f>ROUND(rekentabel!I7,2)</f>
        <v>2.3199999999999998</v>
      </c>
      <c r="J8" s="57">
        <f>ROUND(rekentabel!J7,2)</f>
        <v>9.86</v>
      </c>
      <c r="K8" s="57">
        <f>ROUND(rekentabel!K7,2)</f>
        <v>5.8</v>
      </c>
      <c r="L8" s="57"/>
      <c r="M8" s="57"/>
      <c r="N8" s="57">
        <f>ROUND(rekentabel!N7,2)</f>
        <v>5.92</v>
      </c>
      <c r="O8" s="57">
        <f>ROUND(rekentabel!O7,2)</f>
        <v>3.48</v>
      </c>
      <c r="P8" s="57">
        <f>ROUND(rekentabel!P7,2)</f>
        <v>7.88</v>
      </c>
      <c r="Q8" s="57">
        <f>ROUND(rekentabel!Q7,2)</f>
        <v>4.6399999999999997</v>
      </c>
      <c r="R8" s="52">
        <f>ROUND(rekentabel!R7,2)</f>
        <v>1254</v>
      </c>
      <c r="S8" s="52">
        <f>ROUND(rekentabel!S7,2)</f>
        <v>733</v>
      </c>
      <c r="T8" s="52">
        <f>ROUND(rekentabel!T7,2)</f>
        <v>104</v>
      </c>
      <c r="U8" s="52">
        <f>ROUND(rekentabel!U7,2)</f>
        <v>62</v>
      </c>
      <c r="V8" s="52">
        <f>ROUND(rekentabel!V7,2)</f>
        <v>131</v>
      </c>
      <c r="W8" s="52">
        <f>ROUND(rekentabel!W7,2)</f>
        <v>77</v>
      </c>
      <c r="X8" s="303">
        <f>ROUND(rekentabel!X7,2)</f>
        <v>125.22</v>
      </c>
      <c r="Y8" s="303">
        <f>ROUND(rekentabel!Y7,2)</f>
        <v>74.819999999999993</v>
      </c>
      <c r="Z8" s="303">
        <f>ROUND(rekentabel!Z7,2)</f>
        <v>312</v>
      </c>
      <c r="AA8" s="303">
        <f>ROUND(rekentabel!AA7,2)</f>
        <v>186</v>
      </c>
    </row>
    <row r="9" spans="1:31">
      <c r="A9" s="50">
        <v>2</v>
      </c>
      <c r="B9" s="336">
        <f>ROUND(rekentabel!B8,2)</f>
        <v>4.93</v>
      </c>
      <c r="C9" s="336">
        <f>ROUND(rekentabel!C8,2)</f>
        <v>2.9</v>
      </c>
      <c r="D9" s="53"/>
      <c r="E9" s="53"/>
      <c r="F9" s="53">
        <f>ROUND(rekentabel!F8,2)</f>
        <v>2.96</v>
      </c>
      <c r="G9" s="53">
        <f>ROUND(rekentabel!G8,2)</f>
        <v>1.74</v>
      </c>
      <c r="H9" s="53">
        <f>ROUND(rekentabel!H8,2)</f>
        <v>3.94</v>
      </c>
      <c r="I9" s="53">
        <f>ROUND(rekentabel!I8,2)</f>
        <v>2.3199999999999998</v>
      </c>
      <c r="J9" s="57">
        <f>ROUND(rekentabel!J8,2)</f>
        <v>9.86</v>
      </c>
      <c r="K9" s="57">
        <f>ROUND(rekentabel!K8,2)</f>
        <v>5.8</v>
      </c>
      <c r="L9" s="57"/>
      <c r="M9" s="57"/>
      <c r="N9" s="57">
        <f>ROUND(rekentabel!N8,2)</f>
        <v>5.92</v>
      </c>
      <c r="O9" s="57">
        <f>ROUND(rekentabel!O8,2)</f>
        <v>3.48</v>
      </c>
      <c r="P9" s="57">
        <f>ROUND(rekentabel!P8,2)</f>
        <v>7.88</v>
      </c>
      <c r="Q9" s="57">
        <f>ROUND(rekentabel!Q8,2)</f>
        <v>4.6399999999999997</v>
      </c>
      <c r="R9" s="52">
        <f>ROUND(rekentabel!R8,2)</f>
        <v>1254</v>
      </c>
      <c r="S9" s="52">
        <f>ROUND(rekentabel!S8,2)</f>
        <v>733</v>
      </c>
      <c r="T9" s="52">
        <f>ROUND(rekentabel!T8,2)</f>
        <v>104</v>
      </c>
      <c r="U9" s="52">
        <f>ROUND(rekentabel!U8,2)</f>
        <v>62</v>
      </c>
      <c r="V9" s="52">
        <f>ROUND(rekentabel!V8,2)</f>
        <v>131</v>
      </c>
      <c r="W9" s="52">
        <f>ROUND(rekentabel!W8,2)</f>
        <v>77</v>
      </c>
      <c r="X9" s="303">
        <f>ROUND(rekentabel!X8,2)</f>
        <v>125.22</v>
      </c>
      <c r="Y9" s="303">
        <f>ROUND(rekentabel!Y8,2)</f>
        <v>74.819999999999993</v>
      </c>
      <c r="Z9" s="303">
        <f>ROUND(rekentabel!Z8,2)</f>
        <v>312</v>
      </c>
      <c r="AA9" s="303">
        <f>ROUND(rekentabel!AA8,2)</f>
        <v>186</v>
      </c>
    </row>
    <row r="10" spans="1:31">
      <c r="A10" s="50">
        <v>3</v>
      </c>
      <c r="B10" s="336">
        <f>ROUND(rekentabel!B9,2)</f>
        <v>4.93</v>
      </c>
      <c r="C10" s="336">
        <f>ROUND(rekentabel!C9,2)</f>
        <v>2.9</v>
      </c>
      <c r="D10" s="53"/>
      <c r="E10" s="53"/>
      <c r="F10" s="53">
        <f>ROUND(rekentabel!F9,2)</f>
        <v>2.96</v>
      </c>
      <c r="G10" s="53">
        <f>ROUND(rekentabel!G9,2)</f>
        <v>1.74</v>
      </c>
      <c r="H10" s="53">
        <f>ROUND(rekentabel!H9,2)</f>
        <v>3.94</v>
      </c>
      <c r="I10" s="53">
        <f>ROUND(rekentabel!I9,2)</f>
        <v>2.3199999999999998</v>
      </c>
      <c r="J10" s="57">
        <f>ROUND(rekentabel!J9,2)</f>
        <v>9.86</v>
      </c>
      <c r="K10" s="57">
        <f>ROUND(rekentabel!K9,2)</f>
        <v>5.8</v>
      </c>
      <c r="L10" s="57"/>
      <c r="M10" s="57"/>
      <c r="N10" s="57">
        <f>ROUND(rekentabel!N9,2)</f>
        <v>5.92</v>
      </c>
      <c r="O10" s="57">
        <f>ROUND(rekentabel!O9,2)</f>
        <v>3.48</v>
      </c>
      <c r="P10" s="57">
        <f>ROUND(rekentabel!P9,2)</f>
        <v>7.88</v>
      </c>
      <c r="Q10" s="57">
        <f>ROUND(rekentabel!Q9,2)</f>
        <v>4.6399999999999997</v>
      </c>
      <c r="R10" s="52">
        <f>ROUND(rekentabel!R9,2)</f>
        <v>1254</v>
      </c>
      <c r="S10" s="52">
        <f>ROUND(rekentabel!S9,2)</f>
        <v>733</v>
      </c>
      <c r="T10" s="52">
        <f>ROUND(rekentabel!T9,2)</f>
        <v>104</v>
      </c>
      <c r="U10" s="52">
        <f>ROUND(rekentabel!U9,2)</f>
        <v>62</v>
      </c>
      <c r="V10" s="52">
        <f>ROUND(rekentabel!V9,2)</f>
        <v>131</v>
      </c>
      <c r="W10" s="52">
        <f>ROUND(rekentabel!W9,2)</f>
        <v>77</v>
      </c>
      <c r="X10" s="303">
        <f>ROUND(rekentabel!X9,2)</f>
        <v>125.22</v>
      </c>
      <c r="Y10" s="303">
        <f>ROUND(rekentabel!Y9,2)</f>
        <v>74.819999999999993</v>
      </c>
      <c r="Z10" s="303">
        <f>ROUND(rekentabel!Z9,2)</f>
        <v>312</v>
      </c>
      <c r="AA10" s="303">
        <f>ROUND(rekentabel!AA9,2)</f>
        <v>186</v>
      </c>
    </row>
    <row r="11" spans="1:31">
      <c r="A11" s="50">
        <v>4</v>
      </c>
      <c r="B11" s="336">
        <f>ROUND(rekentabel!B10,2)</f>
        <v>4.93</v>
      </c>
      <c r="C11" s="336">
        <f>ROUND(rekentabel!C10,2)</f>
        <v>2.9</v>
      </c>
      <c r="D11" s="53"/>
      <c r="E11" s="53"/>
      <c r="F11" s="53">
        <f>ROUND(rekentabel!F10,2)</f>
        <v>2.96</v>
      </c>
      <c r="G11" s="53">
        <f>ROUND(rekentabel!G10,2)</f>
        <v>1.74</v>
      </c>
      <c r="H11" s="53">
        <f>ROUND(rekentabel!H10,2)</f>
        <v>3.94</v>
      </c>
      <c r="I11" s="53">
        <f>ROUND(rekentabel!I10,2)</f>
        <v>2.3199999999999998</v>
      </c>
      <c r="J11" s="57">
        <f>ROUND(rekentabel!J10,2)</f>
        <v>9.86</v>
      </c>
      <c r="K11" s="57">
        <f>ROUND(rekentabel!K10,2)</f>
        <v>5.8</v>
      </c>
      <c r="L11" s="57"/>
      <c r="M11" s="57"/>
      <c r="N11" s="57">
        <f>ROUND(rekentabel!N10,2)</f>
        <v>5.92</v>
      </c>
      <c r="O11" s="57">
        <f>ROUND(rekentabel!O10,2)</f>
        <v>3.48</v>
      </c>
      <c r="P11" s="57">
        <f>ROUND(rekentabel!P10,2)</f>
        <v>7.88</v>
      </c>
      <c r="Q11" s="57">
        <f>ROUND(rekentabel!Q10,2)</f>
        <v>4.6399999999999997</v>
      </c>
      <c r="R11" s="52">
        <f>ROUND(rekentabel!R10,2)</f>
        <v>1254</v>
      </c>
      <c r="S11" s="52">
        <f>ROUND(rekentabel!S10,2)</f>
        <v>733</v>
      </c>
      <c r="T11" s="52">
        <f>ROUND(rekentabel!T10,2)</f>
        <v>104</v>
      </c>
      <c r="U11" s="52">
        <f>ROUND(rekentabel!U10,2)</f>
        <v>62</v>
      </c>
      <c r="V11" s="52">
        <f>ROUND(rekentabel!V10,2)</f>
        <v>131</v>
      </c>
      <c r="W11" s="52">
        <f>ROUND(rekentabel!W10,2)</f>
        <v>77</v>
      </c>
      <c r="X11" s="303">
        <f>ROUND(rekentabel!X10,2)</f>
        <v>125.22</v>
      </c>
      <c r="Y11" s="303">
        <f>ROUND(rekentabel!Y10,2)</f>
        <v>74.819999999999993</v>
      </c>
      <c r="Z11" s="303">
        <f>ROUND(rekentabel!Z10,2)</f>
        <v>312</v>
      </c>
      <c r="AA11" s="303">
        <f>ROUND(rekentabel!AA10,2)</f>
        <v>186</v>
      </c>
    </row>
    <row r="12" spans="1:31">
      <c r="A12" s="50">
        <v>5</v>
      </c>
      <c r="B12" s="336">
        <f>ROUND(rekentabel!B11,2)</f>
        <v>4.93</v>
      </c>
      <c r="C12" s="336">
        <f>ROUND(rekentabel!C11,2)</f>
        <v>2.9</v>
      </c>
      <c r="D12" s="53"/>
      <c r="E12" s="53"/>
      <c r="F12" s="53">
        <f>ROUND(rekentabel!F11,2)</f>
        <v>2.96</v>
      </c>
      <c r="G12" s="53">
        <f>ROUND(rekentabel!G11,2)</f>
        <v>1.74</v>
      </c>
      <c r="H12" s="53">
        <f>ROUND(rekentabel!H11,2)</f>
        <v>3.94</v>
      </c>
      <c r="I12" s="53">
        <f>ROUND(rekentabel!I11,2)</f>
        <v>2.3199999999999998</v>
      </c>
      <c r="J12" s="57">
        <f>ROUND(rekentabel!J11,2)</f>
        <v>9.86</v>
      </c>
      <c r="K12" s="57">
        <f>ROUND(rekentabel!K11,2)</f>
        <v>5.8</v>
      </c>
      <c r="L12" s="57"/>
      <c r="M12" s="57"/>
      <c r="N12" s="57">
        <f>ROUND(rekentabel!N11,2)</f>
        <v>5.92</v>
      </c>
      <c r="O12" s="57">
        <f>ROUND(rekentabel!O11,2)</f>
        <v>3.48</v>
      </c>
      <c r="P12" s="57">
        <f>ROUND(rekentabel!P11,2)</f>
        <v>7.88</v>
      </c>
      <c r="Q12" s="57">
        <f>ROUND(rekentabel!Q11,2)</f>
        <v>4.6399999999999997</v>
      </c>
      <c r="R12" s="52">
        <f>ROUND(rekentabel!R11,2)</f>
        <v>1254</v>
      </c>
      <c r="S12" s="52">
        <f>ROUND(rekentabel!S11,2)</f>
        <v>733</v>
      </c>
      <c r="T12" s="52">
        <f>ROUND(rekentabel!T11,2)</f>
        <v>104</v>
      </c>
      <c r="U12" s="52">
        <f>ROUND(rekentabel!U11,2)</f>
        <v>62</v>
      </c>
      <c r="V12" s="52">
        <f>ROUND(rekentabel!V11,2)</f>
        <v>131</v>
      </c>
      <c r="W12" s="52">
        <f>ROUND(rekentabel!W11,2)</f>
        <v>77</v>
      </c>
      <c r="X12" s="303">
        <f>ROUND(rekentabel!X11,2)</f>
        <v>125.22</v>
      </c>
      <c r="Y12" s="303">
        <f>ROUND(rekentabel!Y11,2)</f>
        <v>74.819999999999993</v>
      </c>
      <c r="Z12" s="303">
        <f>ROUND(rekentabel!Z11,2)</f>
        <v>312</v>
      </c>
      <c r="AA12" s="303">
        <f>ROUND(rekentabel!AA11,2)</f>
        <v>186</v>
      </c>
    </row>
    <row r="13" spans="1:31">
      <c r="A13" s="50">
        <v>6</v>
      </c>
      <c r="B13" s="336">
        <f>ROUND(rekentabel!B12,2)</f>
        <v>4.93</v>
      </c>
      <c r="C13" s="336">
        <f>ROUND(rekentabel!C12,2)</f>
        <v>2.9</v>
      </c>
      <c r="D13" s="53"/>
      <c r="E13" s="53"/>
      <c r="F13" s="53">
        <f>ROUND(rekentabel!F12,2)</f>
        <v>2.96</v>
      </c>
      <c r="G13" s="53">
        <f>ROUND(rekentabel!G12,2)</f>
        <v>1.74</v>
      </c>
      <c r="H13" s="53">
        <f>ROUND(rekentabel!H12,2)</f>
        <v>3.94</v>
      </c>
      <c r="I13" s="53">
        <f>ROUND(rekentabel!I12,2)</f>
        <v>2.3199999999999998</v>
      </c>
      <c r="J13" s="57">
        <f>ROUND(rekentabel!J12,2)</f>
        <v>9.86</v>
      </c>
      <c r="K13" s="57">
        <f>ROUND(rekentabel!K12,2)</f>
        <v>5.8</v>
      </c>
      <c r="L13" s="57"/>
      <c r="M13" s="57"/>
      <c r="N13" s="57">
        <f>ROUND(rekentabel!N12,2)</f>
        <v>5.92</v>
      </c>
      <c r="O13" s="57">
        <f>ROUND(rekentabel!O12,2)</f>
        <v>3.48</v>
      </c>
      <c r="P13" s="57">
        <f>ROUND(rekentabel!P12,2)</f>
        <v>7.88</v>
      </c>
      <c r="Q13" s="57">
        <f>ROUND(rekentabel!Q12,2)</f>
        <v>4.6399999999999997</v>
      </c>
      <c r="R13" s="52">
        <f>ROUND(rekentabel!R12,2)</f>
        <v>1254</v>
      </c>
      <c r="S13" s="52">
        <f>ROUND(rekentabel!S12,2)</f>
        <v>733</v>
      </c>
      <c r="T13" s="52">
        <f>ROUND(rekentabel!T12,2)</f>
        <v>104</v>
      </c>
      <c r="U13" s="52">
        <f>ROUND(rekentabel!U12,2)</f>
        <v>62</v>
      </c>
      <c r="V13" s="52">
        <f>ROUND(rekentabel!V12,2)</f>
        <v>131</v>
      </c>
      <c r="W13" s="52">
        <f>ROUND(rekentabel!W12,2)</f>
        <v>77</v>
      </c>
      <c r="X13" s="303">
        <f>ROUND(rekentabel!X12,2)</f>
        <v>125.22</v>
      </c>
      <c r="Y13" s="303">
        <f>ROUND(rekentabel!Y12,2)</f>
        <v>74.819999999999993</v>
      </c>
      <c r="Z13" s="303">
        <f>ROUND(rekentabel!Z12,2)</f>
        <v>312</v>
      </c>
      <c r="AA13" s="303">
        <f>ROUND(rekentabel!AA12,2)</f>
        <v>186</v>
      </c>
      <c r="AE13" s="10" t="s">
        <v>145</v>
      </c>
    </row>
    <row r="14" spans="1:31">
      <c r="A14" s="50">
        <v>7</v>
      </c>
      <c r="B14" s="336">
        <f>ROUND(rekentabel!B13,2)</f>
        <v>4.93</v>
      </c>
      <c r="C14" s="336">
        <f>ROUND(rekentabel!C13,2)</f>
        <v>2.9</v>
      </c>
      <c r="D14" s="53"/>
      <c r="E14" s="53"/>
      <c r="F14" s="53">
        <f>ROUND(rekentabel!F13,2)</f>
        <v>2.96</v>
      </c>
      <c r="G14" s="53">
        <f>ROUND(rekentabel!G13,2)</f>
        <v>1.74</v>
      </c>
      <c r="H14" s="53">
        <f>ROUND(rekentabel!H13,2)</f>
        <v>3.94</v>
      </c>
      <c r="I14" s="53">
        <f>ROUND(rekentabel!I13,2)</f>
        <v>2.3199999999999998</v>
      </c>
      <c r="J14" s="57">
        <f>ROUND(rekentabel!J13,2)</f>
        <v>9.86</v>
      </c>
      <c r="K14" s="57">
        <f>ROUND(rekentabel!K13,2)</f>
        <v>5.8</v>
      </c>
      <c r="L14" s="57"/>
      <c r="M14" s="57"/>
      <c r="N14" s="57">
        <f>ROUND(rekentabel!N13,2)</f>
        <v>5.92</v>
      </c>
      <c r="O14" s="57">
        <f>ROUND(rekentabel!O13,2)</f>
        <v>3.48</v>
      </c>
      <c r="P14" s="57">
        <f>ROUND(rekentabel!P13,2)</f>
        <v>7.88</v>
      </c>
      <c r="Q14" s="57">
        <f>ROUND(rekentabel!Q13,2)</f>
        <v>4.6399999999999997</v>
      </c>
      <c r="R14" s="52">
        <f>ROUND(rekentabel!R13,2)</f>
        <v>1254</v>
      </c>
      <c r="S14" s="52">
        <f>ROUND(rekentabel!S13,2)</f>
        <v>733</v>
      </c>
      <c r="T14" s="52">
        <f>ROUND(rekentabel!T13,2)</f>
        <v>104</v>
      </c>
      <c r="U14" s="52">
        <f>ROUND(rekentabel!U13,2)</f>
        <v>62</v>
      </c>
      <c r="V14" s="52">
        <f>ROUND(rekentabel!V13,2)</f>
        <v>131</v>
      </c>
      <c r="W14" s="52">
        <f>ROUND(rekentabel!W13,2)</f>
        <v>77</v>
      </c>
      <c r="X14" s="303">
        <f>ROUND(rekentabel!X13,2)</f>
        <v>125.22</v>
      </c>
      <c r="Y14" s="303">
        <f>ROUND(rekentabel!Y13,2)</f>
        <v>74.819999999999993</v>
      </c>
      <c r="Z14" s="303">
        <f>ROUND(rekentabel!Z13,2)</f>
        <v>312</v>
      </c>
      <c r="AA14" s="303">
        <f>ROUND(rekentabel!AA13,2)</f>
        <v>186</v>
      </c>
    </row>
    <row r="15" spans="1:31">
      <c r="A15" s="50">
        <v>8</v>
      </c>
      <c r="B15" s="336">
        <f>ROUND(rekentabel!B14,2)</f>
        <v>4.93</v>
      </c>
      <c r="C15" s="336">
        <f>ROUND(rekentabel!C14,2)</f>
        <v>2.9</v>
      </c>
      <c r="D15" s="53"/>
      <c r="E15" s="53"/>
      <c r="F15" s="53">
        <f>ROUND(rekentabel!F14,2)</f>
        <v>2.96</v>
      </c>
      <c r="G15" s="53">
        <f>ROUND(rekentabel!G14,2)</f>
        <v>1.74</v>
      </c>
      <c r="H15" s="53">
        <f>ROUND(rekentabel!H14,2)</f>
        <v>3.94</v>
      </c>
      <c r="I15" s="53">
        <f>ROUND(rekentabel!I14,2)</f>
        <v>2.3199999999999998</v>
      </c>
      <c r="J15" s="57">
        <f>ROUND(rekentabel!J14,2)</f>
        <v>9.86</v>
      </c>
      <c r="K15" s="57">
        <f>ROUND(rekentabel!K14,2)</f>
        <v>5.8</v>
      </c>
      <c r="L15" s="57"/>
      <c r="M15" s="57"/>
      <c r="N15" s="57">
        <f>ROUND(rekentabel!N14,2)</f>
        <v>5.92</v>
      </c>
      <c r="O15" s="57">
        <f>ROUND(rekentabel!O14,2)</f>
        <v>3.48</v>
      </c>
      <c r="P15" s="57">
        <f>ROUND(rekentabel!P14,2)</f>
        <v>7.88</v>
      </c>
      <c r="Q15" s="57">
        <f>ROUND(rekentabel!Q14,2)</f>
        <v>4.6399999999999997</v>
      </c>
      <c r="R15" s="52">
        <f>ROUND(rekentabel!R14,2)</f>
        <v>1254</v>
      </c>
      <c r="S15" s="52">
        <f>ROUND(rekentabel!S14,2)</f>
        <v>733</v>
      </c>
      <c r="T15" s="52">
        <f>ROUND(rekentabel!T14,2)</f>
        <v>104</v>
      </c>
      <c r="U15" s="52">
        <f>ROUND(rekentabel!U14,2)</f>
        <v>62</v>
      </c>
      <c r="V15" s="52">
        <f>ROUND(rekentabel!V14,2)</f>
        <v>131</v>
      </c>
      <c r="W15" s="52">
        <f>ROUND(rekentabel!W14,2)</f>
        <v>77</v>
      </c>
      <c r="X15" s="303">
        <f>ROUND(rekentabel!X14,2)</f>
        <v>125.22</v>
      </c>
      <c r="Y15" s="303">
        <f>ROUND(rekentabel!Y14,2)</f>
        <v>74.819999999999993</v>
      </c>
      <c r="Z15" s="303">
        <f>ROUND(rekentabel!Z14,2)</f>
        <v>312</v>
      </c>
      <c r="AA15" s="303">
        <f>ROUND(rekentabel!AA14,2)</f>
        <v>186</v>
      </c>
    </row>
    <row r="16" spans="1:31">
      <c r="A16" s="50">
        <v>9</v>
      </c>
      <c r="B16" s="53">
        <f>ROUND(rekentabel!B15,2)</f>
        <v>5.27</v>
      </c>
      <c r="C16" s="53">
        <f>ROUND(rekentabel!C15,2)</f>
        <v>3.1</v>
      </c>
      <c r="D16" s="53"/>
      <c r="E16" s="53"/>
      <c r="F16" s="53">
        <f>ROUND(rekentabel!F15,2)</f>
        <v>3.16</v>
      </c>
      <c r="G16" s="53">
        <f>ROUND(rekentabel!G15,2)</f>
        <v>1.86</v>
      </c>
      <c r="H16" s="53">
        <f>ROUND(rekentabel!H15,2)</f>
        <v>4.22</v>
      </c>
      <c r="I16" s="53">
        <f>ROUND(rekentabel!I15,2)</f>
        <v>2.48</v>
      </c>
      <c r="J16" s="57">
        <f>ROUND(rekentabel!J15,2)</f>
        <v>10.54</v>
      </c>
      <c r="K16" s="57">
        <f>ROUND(rekentabel!K15,2)</f>
        <v>6.2</v>
      </c>
      <c r="L16" s="57"/>
      <c r="M16" s="57"/>
      <c r="N16" s="57">
        <f>ROUND(rekentabel!N15,2)</f>
        <v>6.32</v>
      </c>
      <c r="O16" s="57">
        <f>ROUND(rekentabel!O15,2)</f>
        <v>3.72</v>
      </c>
      <c r="P16" s="57">
        <f>ROUND(rekentabel!P15,2)</f>
        <v>8.44</v>
      </c>
      <c r="Q16" s="57">
        <f>ROUND(rekentabel!Q15,2)</f>
        <v>4.96</v>
      </c>
      <c r="R16" s="52">
        <f>ROUND(rekentabel!R15,2)</f>
        <v>1368</v>
      </c>
      <c r="S16" s="52">
        <f>ROUND(rekentabel!S15,2)</f>
        <v>803</v>
      </c>
      <c r="T16" s="52">
        <f>ROUND(rekentabel!T15,2)</f>
        <v>115</v>
      </c>
      <c r="U16" s="52">
        <f>ROUND(rekentabel!U15,2)</f>
        <v>67</v>
      </c>
      <c r="V16" s="52">
        <f>ROUND(rekentabel!V15,2)</f>
        <v>143</v>
      </c>
      <c r="W16" s="52">
        <f>ROUND(rekentabel!W15,2)</f>
        <v>82</v>
      </c>
      <c r="X16" s="303">
        <f>ROUND(rekentabel!X15,2)</f>
        <v>138.41999999999999</v>
      </c>
      <c r="Y16" s="303">
        <f>ROUND(rekentabel!Y15,2)</f>
        <v>80.819999999999993</v>
      </c>
      <c r="Z16" s="303">
        <f>ROUND(rekentabel!Z15,2)</f>
        <v>345</v>
      </c>
      <c r="AA16" s="303">
        <f>ROUND(rekentabel!AA15,2)</f>
        <v>201</v>
      </c>
    </row>
    <row r="17" spans="1:27">
      <c r="A17" s="50">
        <v>10</v>
      </c>
      <c r="B17" s="53">
        <f>ROUND(rekentabel!B16,2)</f>
        <v>5.6</v>
      </c>
      <c r="C17" s="53">
        <f>ROUND(rekentabel!C16,2)</f>
        <v>3.3</v>
      </c>
      <c r="D17" s="53"/>
      <c r="E17" s="53"/>
      <c r="F17" s="53">
        <f>ROUND(rekentabel!F16,2)</f>
        <v>3.36</v>
      </c>
      <c r="G17" s="53">
        <f>ROUND(rekentabel!G16,2)</f>
        <v>1.98</v>
      </c>
      <c r="H17" s="53">
        <f>ROUND(rekentabel!H16,2)</f>
        <v>4.4800000000000004</v>
      </c>
      <c r="I17" s="53">
        <f>ROUND(rekentabel!I16,2)</f>
        <v>2.64</v>
      </c>
      <c r="J17" s="57">
        <f>ROUND(rekentabel!J16,2)</f>
        <v>11.2</v>
      </c>
      <c r="K17" s="57">
        <f>ROUND(rekentabel!K16,2)</f>
        <v>6.6</v>
      </c>
      <c r="L17" s="57"/>
      <c r="M17" s="57"/>
      <c r="N17" s="57">
        <f>ROUND(rekentabel!N16,2)</f>
        <v>6.72</v>
      </c>
      <c r="O17" s="57">
        <f>ROUND(rekentabel!O16,2)</f>
        <v>3.96</v>
      </c>
      <c r="P17" s="57">
        <f>ROUND(rekentabel!P16,2)</f>
        <v>8.9600000000000009</v>
      </c>
      <c r="Q17" s="57">
        <f>ROUND(rekentabel!Q16,2)</f>
        <v>5.28</v>
      </c>
      <c r="R17" s="52">
        <f>ROUND(rekentabel!R16,2)</f>
        <v>1466</v>
      </c>
      <c r="S17" s="52">
        <f>ROUND(rekentabel!S16,2)</f>
        <v>859</v>
      </c>
      <c r="T17" s="52">
        <f>ROUND(rekentabel!T16,2)</f>
        <v>123</v>
      </c>
      <c r="U17" s="52">
        <f>ROUND(rekentabel!U16,2)</f>
        <v>72</v>
      </c>
      <c r="V17" s="52">
        <f>ROUND(rekentabel!V16,2)</f>
        <v>152</v>
      </c>
      <c r="W17" s="52">
        <f>ROUND(rekentabel!W16,2)</f>
        <v>90</v>
      </c>
      <c r="X17" s="303">
        <f>ROUND(rekentabel!X16,2)</f>
        <v>148.02000000000001</v>
      </c>
      <c r="Y17" s="303">
        <f>ROUND(rekentabel!Y16,2)</f>
        <v>86.82</v>
      </c>
      <c r="Z17" s="303">
        <f>ROUND(rekentabel!Z16,2)</f>
        <v>369</v>
      </c>
      <c r="AA17" s="303">
        <f>ROUND(rekentabel!AA16,2)</f>
        <v>216</v>
      </c>
    </row>
    <row r="18" spans="1:27">
      <c r="A18" s="50">
        <v>11</v>
      </c>
      <c r="B18" s="53">
        <f>ROUND(rekentabel!B17,2)</f>
        <v>5.94</v>
      </c>
      <c r="C18" s="53">
        <f>ROUND(rekentabel!C17,2)</f>
        <v>3.49</v>
      </c>
      <c r="D18" s="53"/>
      <c r="E18" s="53"/>
      <c r="F18" s="53">
        <f>ROUND(rekentabel!F17,2)</f>
        <v>3.56</v>
      </c>
      <c r="G18" s="53">
        <f>ROUND(rekentabel!G17,2)</f>
        <v>2.09</v>
      </c>
      <c r="H18" s="53">
        <f>ROUND(rekentabel!H17,2)</f>
        <v>4.75</v>
      </c>
      <c r="I18" s="53">
        <f>ROUND(rekentabel!I17,2)</f>
        <v>2.79</v>
      </c>
      <c r="J18" s="57">
        <f>ROUND(rekentabel!J17,2)</f>
        <v>11.88</v>
      </c>
      <c r="K18" s="57">
        <f>ROUND(rekentabel!K17,2)</f>
        <v>6.98</v>
      </c>
      <c r="L18" s="57"/>
      <c r="M18" s="57"/>
      <c r="N18" s="57">
        <f>ROUND(rekentabel!N17,2)</f>
        <v>7.12</v>
      </c>
      <c r="O18" s="57">
        <f>ROUND(rekentabel!O17,2)</f>
        <v>4.18</v>
      </c>
      <c r="P18" s="57">
        <f>ROUND(rekentabel!P17,2)</f>
        <v>9.5</v>
      </c>
      <c r="Q18" s="57">
        <f>ROUND(rekentabel!Q17,2)</f>
        <v>5.58</v>
      </c>
      <c r="R18" s="52">
        <f>ROUND(rekentabel!R17,2)</f>
        <v>1580</v>
      </c>
      <c r="S18" s="52">
        <f>ROUND(rekentabel!S17,2)</f>
        <v>930</v>
      </c>
      <c r="T18" s="52">
        <f>ROUND(rekentabel!T17,2)</f>
        <v>131</v>
      </c>
      <c r="U18" s="52">
        <f>ROUND(rekentabel!U17,2)</f>
        <v>77</v>
      </c>
      <c r="V18" s="52">
        <f>ROUND(rekentabel!V17,2)</f>
        <v>164</v>
      </c>
      <c r="W18" s="52">
        <f>ROUND(rekentabel!W17,2)</f>
        <v>96</v>
      </c>
      <c r="X18" s="303">
        <f>ROUND(rekentabel!X17,2)</f>
        <v>157.62</v>
      </c>
      <c r="Y18" s="303">
        <f>ROUND(rekentabel!Y17,2)</f>
        <v>92.82</v>
      </c>
      <c r="Z18" s="303">
        <f>ROUND(rekentabel!Z17,2)</f>
        <v>393</v>
      </c>
      <c r="AA18" s="303">
        <f>ROUND(rekentabel!AA17,2)</f>
        <v>231</v>
      </c>
    </row>
    <row r="19" spans="1:27">
      <c r="A19" s="50">
        <v>12</v>
      </c>
      <c r="B19" s="53">
        <f>ROUND(rekentabel!B18,2)</f>
        <v>6.27</v>
      </c>
      <c r="C19" s="53">
        <f>ROUND(rekentabel!C18,2)</f>
        <v>3.69</v>
      </c>
      <c r="D19" s="53"/>
      <c r="E19" s="53"/>
      <c r="F19" s="53">
        <f>ROUND(rekentabel!F18,2)</f>
        <v>3.76</v>
      </c>
      <c r="G19" s="53">
        <f>ROUND(rekentabel!G18,2)</f>
        <v>2.21</v>
      </c>
      <c r="H19" s="53">
        <f>ROUND(rekentabel!H18,2)</f>
        <v>5.0199999999999996</v>
      </c>
      <c r="I19" s="53">
        <f>ROUND(rekentabel!I18,2)</f>
        <v>2.95</v>
      </c>
      <c r="J19" s="57">
        <f>ROUND(rekentabel!J18,2)</f>
        <v>12.54</v>
      </c>
      <c r="K19" s="57">
        <f>ROUND(rekentabel!K18,2)</f>
        <v>7.38</v>
      </c>
      <c r="L19" s="57"/>
      <c r="M19" s="57"/>
      <c r="N19" s="57">
        <f>ROUND(rekentabel!N18,2)</f>
        <v>7.52</v>
      </c>
      <c r="O19" s="57">
        <f>ROUND(rekentabel!O18,2)</f>
        <v>4.42</v>
      </c>
      <c r="P19" s="57">
        <f>ROUND(rekentabel!P18,2)</f>
        <v>10.039999999999999</v>
      </c>
      <c r="Q19" s="57">
        <f>ROUND(rekentabel!Q18,2)</f>
        <v>5.9</v>
      </c>
      <c r="R19" s="52">
        <f>ROUND(rekentabel!R18,2)</f>
        <v>1651</v>
      </c>
      <c r="S19" s="52">
        <f>ROUND(rekentabel!S18,2)</f>
        <v>973</v>
      </c>
      <c r="T19" s="52">
        <f>ROUND(rekentabel!T18,2)</f>
        <v>138</v>
      </c>
      <c r="U19" s="52">
        <f>ROUND(rekentabel!U18,2)</f>
        <v>80</v>
      </c>
      <c r="V19" s="52">
        <f>ROUND(rekentabel!V18,2)</f>
        <v>170</v>
      </c>
      <c r="W19" s="52">
        <f>ROUND(rekentabel!W18,2)</f>
        <v>100</v>
      </c>
      <c r="X19" s="303">
        <f>ROUND(rekentabel!X18,2)</f>
        <v>166.02</v>
      </c>
      <c r="Y19" s="303">
        <f>ROUND(rekentabel!Y18,2)</f>
        <v>96.42</v>
      </c>
      <c r="Z19" s="303">
        <f>ROUND(rekentabel!Z18,2)</f>
        <v>414</v>
      </c>
      <c r="AA19" s="303">
        <f>ROUND(rekentabel!AA18,2)</f>
        <v>240</v>
      </c>
    </row>
    <row r="20" spans="1:27">
      <c r="A20" s="50">
        <v>13</v>
      </c>
      <c r="B20" s="53">
        <f>ROUND(rekentabel!B19,2)</f>
        <v>6.61</v>
      </c>
      <c r="C20" s="53">
        <f>ROUND(rekentabel!C19,2)</f>
        <v>3.89</v>
      </c>
      <c r="D20" s="53"/>
      <c r="E20" s="53"/>
      <c r="F20" s="53">
        <f>ROUND(rekentabel!F19,2)</f>
        <v>3.97</v>
      </c>
      <c r="G20" s="53">
        <f>ROUND(rekentabel!G19,2)</f>
        <v>2.33</v>
      </c>
      <c r="H20" s="53">
        <f>ROUND(rekentabel!H19,2)</f>
        <v>5.29</v>
      </c>
      <c r="I20" s="53">
        <f>ROUND(rekentabel!I19,2)</f>
        <v>3.11</v>
      </c>
      <c r="J20" s="57">
        <f>ROUND(rekentabel!J19,2)</f>
        <v>13.22</v>
      </c>
      <c r="K20" s="57">
        <f>ROUND(rekentabel!K19,2)</f>
        <v>7.78</v>
      </c>
      <c r="L20" s="57"/>
      <c r="M20" s="57"/>
      <c r="N20" s="57">
        <f>ROUND(rekentabel!N19,2)</f>
        <v>7.94</v>
      </c>
      <c r="O20" s="57">
        <f>ROUND(rekentabel!O19,2)</f>
        <v>4.66</v>
      </c>
      <c r="P20" s="57">
        <f>ROUND(rekentabel!P19,2)</f>
        <v>10.58</v>
      </c>
      <c r="Q20" s="57">
        <f>ROUND(rekentabel!Q19,2)</f>
        <v>6.22</v>
      </c>
      <c r="R20" s="52">
        <f>ROUND(rekentabel!R19,2)</f>
        <v>1763</v>
      </c>
      <c r="S20" s="52">
        <f>ROUND(rekentabel!S19,2)</f>
        <v>1043</v>
      </c>
      <c r="T20" s="52">
        <f>ROUND(rekentabel!T19,2)</f>
        <v>147</v>
      </c>
      <c r="U20" s="52">
        <f>ROUND(rekentabel!U19,2)</f>
        <v>87</v>
      </c>
      <c r="V20" s="52">
        <f>ROUND(rekentabel!V19,2)</f>
        <v>184</v>
      </c>
      <c r="W20" s="52">
        <f>ROUND(rekentabel!W19,2)</f>
        <v>108</v>
      </c>
      <c r="X20" s="303">
        <f>ROUND(rekentabel!X19,2)</f>
        <v>176.82</v>
      </c>
      <c r="Y20" s="303">
        <f>ROUND(rekentabel!Y19,2)</f>
        <v>104.82</v>
      </c>
      <c r="Z20" s="303">
        <f>ROUND(rekentabel!Z19,2)</f>
        <v>441</v>
      </c>
      <c r="AA20" s="303">
        <f>ROUND(rekentabel!AA19,2)</f>
        <v>261</v>
      </c>
    </row>
    <row r="21" spans="1:27">
      <c r="A21" s="50">
        <v>14</v>
      </c>
      <c r="B21" s="53">
        <f>ROUND(rekentabel!B20,2)</f>
        <v>6.94</v>
      </c>
      <c r="C21" s="53">
        <f>ROUND(rekentabel!C20,2)</f>
        <v>4.08</v>
      </c>
      <c r="D21" s="53"/>
      <c r="E21" s="53"/>
      <c r="F21" s="53">
        <f>ROUND(rekentabel!F20,2)</f>
        <v>4.16</v>
      </c>
      <c r="G21" s="53">
        <f>ROUND(rekentabel!G20,2)</f>
        <v>2.4500000000000002</v>
      </c>
      <c r="H21" s="53">
        <f>ROUND(rekentabel!H20,2)</f>
        <v>5.55</v>
      </c>
      <c r="I21" s="53">
        <f>ROUND(rekentabel!I20,2)</f>
        <v>3.26</v>
      </c>
      <c r="J21" s="57">
        <f>ROUND(rekentabel!J20,2)</f>
        <v>13.88</v>
      </c>
      <c r="K21" s="57">
        <f>ROUND(rekentabel!K20,2)</f>
        <v>8.16</v>
      </c>
      <c r="L21" s="57"/>
      <c r="M21" s="57"/>
      <c r="N21" s="57">
        <f>ROUND(rekentabel!N20,2)</f>
        <v>8.32</v>
      </c>
      <c r="O21" s="57">
        <f>ROUND(rekentabel!O20,2)</f>
        <v>4.9000000000000004</v>
      </c>
      <c r="P21" s="57">
        <f>ROUND(rekentabel!P20,2)</f>
        <v>11.1</v>
      </c>
      <c r="Q21" s="57">
        <f>ROUND(rekentabel!Q20,2)</f>
        <v>6.52</v>
      </c>
      <c r="R21" s="52">
        <f>ROUND(rekentabel!R20,2)</f>
        <v>1862</v>
      </c>
      <c r="S21" s="52">
        <f>ROUND(rekentabel!S20,2)</f>
        <v>1100</v>
      </c>
      <c r="T21" s="52">
        <f>ROUND(rekentabel!T20,2)</f>
        <v>155</v>
      </c>
      <c r="U21" s="52">
        <f>ROUND(rekentabel!U20,2)</f>
        <v>91</v>
      </c>
      <c r="V21" s="52">
        <f>ROUND(rekentabel!V20,2)</f>
        <v>195</v>
      </c>
      <c r="W21" s="52">
        <f>ROUND(rekentabel!W20,2)</f>
        <v>115</v>
      </c>
      <c r="X21" s="303">
        <f>ROUND(rekentabel!X20,2)</f>
        <v>186.42</v>
      </c>
      <c r="Y21" s="303">
        <f>ROUND(rekentabel!Y20,2)</f>
        <v>109.62</v>
      </c>
      <c r="Z21" s="303">
        <f>ROUND(rekentabel!Z20,2)</f>
        <v>465</v>
      </c>
      <c r="AA21" s="303">
        <f>ROUND(rekentabel!AA20,2)</f>
        <v>273</v>
      </c>
    </row>
    <row r="22" spans="1:27">
      <c r="A22" s="50">
        <v>15</v>
      </c>
      <c r="B22" s="53">
        <f>ROUND(rekentabel!B21,2)</f>
        <v>7.27</v>
      </c>
      <c r="C22" s="53">
        <f>ROUND(rekentabel!C21,2)</f>
        <v>4.28</v>
      </c>
      <c r="D22" s="53"/>
      <c r="E22" s="53"/>
      <c r="F22" s="53">
        <f>ROUND(rekentabel!F21,2)</f>
        <v>4.3600000000000003</v>
      </c>
      <c r="G22" s="53">
        <f>ROUND(rekentabel!G21,2)</f>
        <v>2.57</v>
      </c>
      <c r="H22" s="53">
        <f>ROUND(rekentabel!H21,2)</f>
        <v>5.82</v>
      </c>
      <c r="I22" s="53">
        <f>ROUND(rekentabel!I21,2)</f>
        <v>3.42</v>
      </c>
      <c r="J22" s="57">
        <f>ROUND(rekentabel!J21,2)</f>
        <v>14.54</v>
      </c>
      <c r="K22" s="57">
        <f>ROUND(rekentabel!K21,2)</f>
        <v>8.56</v>
      </c>
      <c r="L22" s="57"/>
      <c r="M22" s="57"/>
      <c r="N22" s="57">
        <f>ROUND(rekentabel!N21,2)</f>
        <v>8.7200000000000006</v>
      </c>
      <c r="O22" s="57">
        <f>ROUND(rekentabel!O21,2)</f>
        <v>5.14</v>
      </c>
      <c r="P22" s="57">
        <f>ROUND(rekentabel!P21,2)</f>
        <v>11.64</v>
      </c>
      <c r="Q22" s="57">
        <f>ROUND(rekentabel!Q21,2)</f>
        <v>6.84</v>
      </c>
      <c r="R22" s="52">
        <f>ROUND(rekentabel!R21,2)</f>
        <v>1975</v>
      </c>
      <c r="S22" s="52">
        <f>ROUND(rekentabel!S21,2)</f>
        <v>1156</v>
      </c>
      <c r="T22" s="52">
        <f>ROUND(rekentabel!T21,2)</f>
        <v>164</v>
      </c>
      <c r="U22" s="52">
        <f>ROUND(rekentabel!U21,2)</f>
        <v>96</v>
      </c>
      <c r="V22" s="52">
        <f>ROUND(rekentabel!V21,2)</f>
        <v>207</v>
      </c>
      <c r="W22" s="52">
        <f>ROUND(rekentabel!W21,2)</f>
        <v>122</v>
      </c>
      <c r="X22" s="303">
        <f>ROUND(rekentabel!X21,2)</f>
        <v>197.22</v>
      </c>
      <c r="Y22" s="303">
        <f>ROUND(rekentabel!Y21,2)</f>
        <v>115.62</v>
      </c>
      <c r="Z22" s="303">
        <f>ROUND(rekentabel!Z21,2)</f>
        <v>492</v>
      </c>
      <c r="AA22" s="303">
        <f>ROUND(rekentabel!AA21,2)</f>
        <v>288</v>
      </c>
    </row>
    <row r="23" spans="1:27">
      <c r="A23" s="50">
        <v>16</v>
      </c>
      <c r="B23" s="53">
        <f>ROUND(rekentabel!B22,2)</f>
        <v>7.61</v>
      </c>
      <c r="C23" s="53">
        <f>ROUND(rekentabel!C22,2)</f>
        <v>4.4800000000000004</v>
      </c>
      <c r="D23" s="53"/>
      <c r="E23" s="53"/>
      <c r="F23" s="53">
        <f>ROUND(rekentabel!F22,2)</f>
        <v>4.57</v>
      </c>
      <c r="G23" s="53">
        <f>ROUND(rekentabel!G22,2)</f>
        <v>2.69</v>
      </c>
      <c r="H23" s="53">
        <f>ROUND(rekentabel!H22,2)</f>
        <v>6.09</v>
      </c>
      <c r="I23" s="53">
        <f>ROUND(rekentabel!I22,2)</f>
        <v>3.58</v>
      </c>
      <c r="J23" s="57">
        <f>ROUND(rekentabel!J22,2)</f>
        <v>15.22</v>
      </c>
      <c r="K23" s="57">
        <f>ROUND(rekentabel!K22,2)</f>
        <v>8.9600000000000009</v>
      </c>
      <c r="L23" s="57"/>
      <c r="M23" s="57"/>
      <c r="N23" s="57">
        <f>ROUND(rekentabel!N22,2)</f>
        <v>9.14</v>
      </c>
      <c r="O23" s="57">
        <f>ROUND(rekentabel!O22,2)</f>
        <v>5.38</v>
      </c>
      <c r="P23" s="57">
        <f>ROUND(rekentabel!P22,2)</f>
        <v>12.18</v>
      </c>
      <c r="Q23" s="57">
        <f>ROUND(rekentabel!Q22,2)</f>
        <v>7.16</v>
      </c>
      <c r="R23" s="52">
        <f>ROUND(rekentabel!R22,2)</f>
        <v>2087</v>
      </c>
      <c r="S23" s="52">
        <f>ROUND(rekentabel!S22,2)</f>
        <v>1228</v>
      </c>
      <c r="T23" s="52">
        <f>ROUND(rekentabel!T22,2)</f>
        <v>173</v>
      </c>
      <c r="U23" s="52">
        <f>ROUND(rekentabel!U22,2)</f>
        <v>101</v>
      </c>
      <c r="V23" s="52">
        <f>ROUND(rekentabel!V22,2)</f>
        <v>218</v>
      </c>
      <c r="W23" s="52">
        <f>ROUND(rekentabel!W22,2)</f>
        <v>128</v>
      </c>
      <c r="X23" s="303">
        <f>ROUND(rekentabel!X22,2)</f>
        <v>208.02</v>
      </c>
      <c r="Y23" s="303">
        <f>ROUND(rekentabel!Y22,2)</f>
        <v>121.62</v>
      </c>
      <c r="Z23" s="303">
        <f>ROUND(rekentabel!Z22,2)</f>
        <v>519</v>
      </c>
      <c r="AA23" s="303">
        <f>ROUND(rekentabel!AA22,2)</f>
        <v>303</v>
      </c>
    </row>
    <row r="24" spans="1:27">
      <c r="A24" s="50">
        <v>17</v>
      </c>
      <c r="B24" s="53">
        <f>ROUND(rekentabel!B23,2)</f>
        <v>7.94</v>
      </c>
      <c r="C24" s="53">
        <f>ROUND(rekentabel!C23,2)</f>
        <v>4.67</v>
      </c>
      <c r="D24" s="53"/>
      <c r="E24" s="53"/>
      <c r="F24" s="53">
        <f>ROUND(rekentabel!F23,2)</f>
        <v>4.76</v>
      </c>
      <c r="G24" s="53">
        <f>ROUND(rekentabel!G23,2)</f>
        <v>2.8</v>
      </c>
      <c r="H24" s="53">
        <f>ROUND(rekentabel!H23,2)</f>
        <v>6.35</v>
      </c>
      <c r="I24" s="53">
        <f>ROUND(rekentabel!I23,2)</f>
        <v>3.74</v>
      </c>
      <c r="J24" s="57">
        <f>ROUND(rekentabel!J23,2)</f>
        <v>15.88</v>
      </c>
      <c r="K24" s="57">
        <f>ROUND(rekentabel!K23,2)</f>
        <v>9.34</v>
      </c>
      <c r="L24" s="57"/>
      <c r="M24" s="57"/>
      <c r="N24" s="57">
        <f>ROUND(rekentabel!N23,2)</f>
        <v>9.52</v>
      </c>
      <c r="O24" s="57">
        <f>ROUND(rekentabel!O23,2)</f>
        <v>5.6</v>
      </c>
      <c r="P24" s="57">
        <f>ROUND(rekentabel!P23,2)</f>
        <v>12.7</v>
      </c>
      <c r="Q24" s="57">
        <f>ROUND(rekentabel!Q23,2)</f>
        <v>7.48</v>
      </c>
      <c r="R24" s="52">
        <f>ROUND(rekentabel!R23,2)</f>
        <v>2187</v>
      </c>
      <c r="S24" s="52">
        <f>ROUND(rekentabel!S23,2)</f>
        <v>1284</v>
      </c>
      <c r="T24" s="52">
        <f>ROUND(rekentabel!T23,2)</f>
        <v>183</v>
      </c>
      <c r="U24" s="52">
        <f>ROUND(rekentabel!U23,2)</f>
        <v>107</v>
      </c>
      <c r="V24" s="52">
        <f>ROUND(rekentabel!V23,2)</f>
        <v>227</v>
      </c>
      <c r="W24" s="52">
        <f>ROUND(rekentabel!W23,2)</f>
        <v>135</v>
      </c>
      <c r="X24" s="303">
        <f>ROUND(rekentabel!X23,2)</f>
        <v>220.02</v>
      </c>
      <c r="Y24" s="303">
        <f>ROUND(rekentabel!Y23,2)</f>
        <v>128.82</v>
      </c>
      <c r="Z24" s="303">
        <f>ROUND(rekentabel!Z23,2)</f>
        <v>549</v>
      </c>
      <c r="AA24" s="303">
        <f>ROUND(rekentabel!AA23,2)</f>
        <v>321</v>
      </c>
    </row>
    <row r="25" spans="1:27">
      <c r="A25" s="50">
        <v>18</v>
      </c>
      <c r="B25" s="53">
        <f>ROUND(rekentabel!B24,2)</f>
        <v>8.2799999999999994</v>
      </c>
      <c r="C25" s="53">
        <f>ROUND(rekentabel!C24,2)</f>
        <v>4.87</v>
      </c>
      <c r="D25" s="53"/>
      <c r="E25" s="53"/>
      <c r="F25" s="53">
        <f>ROUND(rekentabel!F24,2)</f>
        <v>4.97</v>
      </c>
      <c r="G25" s="53">
        <f>ROUND(rekentabel!G24,2)</f>
        <v>2.92</v>
      </c>
      <c r="H25" s="53">
        <f>ROUND(rekentabel!H24,2)</f>
        <v>6.62</v>
      </c>
      <c r="I25" s="53">
        <f>ROUND(rekentabel!I24,2)</f>
        <v>3.9</v>
      </c>
      <c r="J25" s="57">
        <f>ROUND(rekentabel!J24,2)</f>
        <v>16.559999999999999</v>
      </c>
      <c r="K25" s="57">
        <f>ROUND(rekentabel!K24,2)</f>
        <v>9.74</v>
      </c>
      <c r="L25" s="57"/>
      <c r="M25" s="57"/>
      <c r="N25" s="57">
        <f>ROUND(rekentabel!N24,2)</f>
        <v>9.94</v>
      </c>
      <c r="O25" s="57">
        <f>ROUND(rekentabel!O24,2)</f>
        <v>5.84</v>
      </c>
      <c r="P25" s="57">
        <f>ROUND(rekentabel!P24,2)</f>
        <v>13.24</v>
      </c>
      <c r="Q25" s="57">
        <f>ROUND(rekentabel!Q24,2)</f>
        <v>7.8</v>
      </c>
      <c r="R25" s="52">
        <f>ROUND(rekentabel!R24,2)</f>
        <v>2299</v>
      </c>
      <c r="S25" s="52">
        <f>ROUND(rekentabel!S24,2)</f>
        <v>1354</v>
      </c>
      <c r="T25" s="52">
        <f>ROUND(rekentabel!T24,2)</f>
        <v>191</v>
      </c>
      <c r="U25" s="52">
        <f>ROUND(rekentabel!U24,2)</f>
        <v>114</v>
      </c>
      <c r="V25" s="52">
        <f>ROUND(rekentabel!V24,2)</f>
        <v>239</v>
      </c>
      <c r="W25" s="52">
        <f>ROUND(rekentabel!W24,2)</f>
        <v>142</v>
      </c>
      <c r="X25" s="303">
        <f>ROUND(rekentabel!X24,2)</f>
        <v>229.62</v>
      </c>
      <c r="Y25" s="303">
        <f>ROUND(rekentabel!Y24,2)</f>
        <v>137.22</v>
      </c>
      <c r="Z25" s="303">
        <f>ROUND(rekentabel!Z24,2)</f>
        <v>573</v>
      </c>
      <c r="AA25" s="303">
        <f>ROUND(rekentabel!AA24,2)</f>
        <v>342</v>
      </c>
    </row>
    <row r="26" spans="1:27">
      <c r="A26" s="50">
        <v>19</v>
      </c>
      <c r="B26" s="53">
        <f>ROUND(rekentabel!B25,2)</f>
        <v>8.61</v>
      </c>
      <c r="C26" s="53">
        <f>ROUND(rekentabel!C25,2)</f>
        <v>5.07</v>
      </c>
      <c r="D26" s="53"/>
      <c r="E26" s="53"/>
      <c r="F26" s="53">
        <f>ROUND(rekentabel!F25,2)</f>
        <v>5.17</v>
      </c>
      <c r="G26" s="53">
        <f>ROUND(rekentabel!G25,2)</f>
        <v>3.04</v>
      </c>
      <c r="H26" s="53">
        <f>ROUND(rekentabel!H25,2)</f>
        <v>6.89</v>
      </c>
      <c r="I26" s="53">
        <f>ROUND(rekentabel!I25,2)</f>
        <v>4.0599999999999996</v>
      </c>
      <c r="J26" s="57">
        <f>ROUND(rekentabel!J25,2)</f>
        <v>17.22</v>
      </c>
      <c r="K26" s="57">
        <f>ROUND(rekentabel!K25,2)</f>
        <v>10.14</v>
      </c>
      <c r="L26" s="57"/>
      <c r="M26" s="57"/>
      <c r="N26" s="57">
        <f>ROUND(rekentabel!N25,2)</f>
        <v>10.34</v>
      </c>
      <c r="O26" s="57">
        <f>ROUND(rekentabel!O25,2)</f>
        <v>6.08</v>
      </c>
      <c r="P26" s="57">
        <f>ROUND(rekentabel!P25,2)</f>
        <v>13.78</v>
      </c>
      <c r="Q26" s="57">
        <f>ROUND(rekentabel!Q25,2)</f>
        <v>8.1199999999999992</v>
      </c>
      <c r="R26" s="52">
        <f>ROUND(rekentabel!R25,2)</f>
        <v>2413</v>
      </c>
      <c r="S26" s="52">
        <f>ROUND(rekentabel!S25,2)</f>
        <v>1411</v>
      </c>
      <c r="T26" s="52">
        <f>ROUND(rekentabel!T25,2)</f>
        <v>202</v>
      </c>
      <c r="U26" s="52">
        <f>ROUND(rekentabel!U25,2)</f>
        <v>118</v>
      </c>
      <c r="V26" s="52">
        <f>ROUND(rekentabel!V25,2)</f>
        <v>250</v>
      </c>
      <c r="W26" s="52">
        <f>ROUND(rekentabel!W25,2)</f>
        <v>148</v>
      </c>
      <c r="X26" s="303">
        <f>ROUND(rekentabel!X25,2)</f>
        <v>242.82</v>
      </c>
      <c r="Y26" s="303">
        <f>ROUND(rekentabel!Y25,2)</f>
        <v>142.02000000000001</v>
      </c>
      <c r="Z26" s="303">
        <f>ROUND(rekentabel!Z25,2)</f>
        <v>606</v>
      </c>
      <c r="AA26" s="303">
        <f>ROUND(rekentabel!AA25,2)</f>
        <v>354</v>
      </c>
    </row>
    <row r="27" spans="1:27">
      <c r="A27" s="50">
        <v>20</v>
      </c>
      <c r="B27" s="53">
        <f>ROUND(rekentabel!B26,2)</f>
        <v>8.94</v>
      </c>
      <c r="C27" s="53">
        <f>ROUND(rekentabel!C26,2)</f>
        <v>5.26</v>
      </c>
      <c r="D27" s="53"/>
      <c r="E27" s="53"/>
      <c r="F27" s="53">
        <f>ROUND(rekentabel!F26,2)</f>
        <v>5.36</v>
      </c>
      <c r="G27" s="53">
        <f>ROUND(rekentabel!G26,2)</f>
        <v>3.16</v>
      </c>
      <c r="H27" s="53">
        <f>ROUND(rekentabel!H26,2)</f>
        <v>7.15</v>
      </c>
      <c r="I27" s="53">
        <f>ROUND(rekentabel!I26,2)</f>
        <v>4.21</v>
      </c>
      <c r="J27" s="57">
        <f>ROUND(rekentabel!J26,2)</f>
        <v>17.88</v>
      </c>
      <c r="K27" s="57">
        <f>ROUND(rekentabel!K26,2)</f>
        <v>10.52</v>
      </c>
      <c r="L27" s="57"/>
      <c r="M27" s="57"/>
      <c r="N27" s="57">
        <f>ROUND(rekentabel!N26,2)</f>
        <v>10.72</v>
      </c>
      <c r="O27" s="57">
        <f>ROUND(rekentabel!O26,2)</f>
        <v>6.32</v>
      </c>
      <c r="P27" s="57">
        <f>ROUND(rekentabel!P26,2)</f>
        <v>14.3</v>
      </c>
      <c r="Q27" s="57">
        <f>ROUND(rekentabel!Q26,2)</f>
        <v>8.42</v>
      </c>
      <c r="R27" s="52">
        <f>ROUND(rekentabel!R26,2)</f>
        <v>2539</v>
      </c>
      <c r="S27" s="52">
        <f>ROUND(rekentabel!S26,2)</f>
        <v>1495</v>
      </c>
      <c r="T27" s="52">
        <f>ROUND(rekentabel!T26,2)</f>
        <v>212</v>
      </c>
      <c r="U27" s="52">
        <f>ROUND(rekentabel!U26,2)</f>
        <v>125</v>
      </c>
      <c r="V27" s="52">
        <f>ROUND(rekentabel!V26,2)</f>
        <v>265</v>
      </c>
      <c r="W27" s="52">
        <f>ROUND(rekentabel!W26,2)</f>
        <v>156</v>
      </c>
      <c r="X27" s="303">
        <f>ROUND(rekentabel!X26,2)</f>
        <v>254.82</v>
      </c>
      <c r="Y27" s="303">
        <f>ROUND(rekentabel!Y26,2)</f>
        <v>150.41999999999999</v>
      </c>
      <c r="Z27" s="303">
        <f>ROUND(rekentabel!Z26,2)</f>
        <v>636</v>
      </c>
      <c r="AA27" s="303">
        <f>ROUND(rekentabel!AA26,2)</f>
        <v>375</v>
      </c>
    </row>
    <row r="28" spans="1:27">
      <c r="A28" s="50">
        <v>21</v>
      </c>
      <c r="B28" s="53">
        <f>ROUND(rekentabel!B27,2)</f>
        <v>9.2799999999999994</v>
      </c>
      <c r="C28" s="53">
        <f>ROUND(rekentabel!C27,2)</f>
        <v>5.46</v>
      </c>
      <c r="D28" s="53"/>
      <c r="E28" s="53"/>
      <c r="F28" s="53">
        <f>ROUND(rekentabel!F27,2)</f>
        <v>5.57</v>
      </c>
      <c r="G28" s="53">
        <f>ROUND(rekentabel!G27,2)</f>
        <v>3.28</v>
      </c>
      <c r="H28" s="53">
        <f>ROUND(rekentabel!H27,2)</f>
        <v>7.42</v>
      </c>
      <c r="I28" s="53">
        <f>ROUND(rekentabel!I27,2)</f>
        <v>4.37</v>
      </c>
      <c r="J28" s="57">
        <f>ROUND(rekentabel!J27,2)</f>
        <v>18.559999999999999</v>
      </c>
      <c r="K28" s="57">
        <f>ROUND(rekentabel!K27,2)</f>
        <v>10.92</v>
      </c>
      <c r="L28" s="57"/>
      <c r="M28" s="57"/>
      <c r="N28" s="57">
        <f>ROUND(rekentabel!N27,2)</f>
        <v>11.14</v>
      </c>
      <c r="O28" s="57">
        <f>ROUND(rekentabel!O27,2)</f>
        <v>6.56</v>
      </c>
      <c r="P28" s="57">
        <f>ROUND(rekentabel!P27,2)</f>
        <v>14.84</v>
      </c>
      <c r="Q28" s="57">
        <f>ROUND(rekentabel!Q27,2)</f>
        <v>8.74</v>
      </c>
      <c r="R28" s="52">
        <f>ROUND(rekentabel!R27,2)</f>
        <v>2639</v>
      </c>
      <c r="S28" s="52">
        <f>ROUND(rekentabel!S27,2)</f>
        <v>1567</v>
      </c>
      <c r="T28" s="52">
        <f>ROUND(rekentabel!T27,2)</f>
        <v>220</v>
      </c>
      <c r="U28" s="52">
        <f>ROUND(rekentabel!U27,2)</f>
        <v>130</v>
      </c>
      <c r="V28" s="52">
        <f>ROUND(rekentabel!V27,2)</f>
        <v>274</v>
      </c>
      <c r="W28" s="52">
        <f>ROUND(rekentabel!W27,2)</f>
        <v>163</v>
      </c>
      <c r="X28" s="303">
        <f>ROUND(rekentabel!X27,2)</f>
        <v>264.42</v>
      </c>
      <c r="Y28" s="303">
        <f>ROUND(rekentabel!Y27,2)</f>
        <v>156.41999999999999</v>
      </c>
      <c r="Z28" s="303">
        <f>ROUND(rekentabel!Z27,2)</f>
        <v>660</v>
      </c>
      <c r="AA28" s="303">
        <f>ROUND(rekentabel!AA27,2)</f>
        <v>390</v>
      </c>
    </row>
    <row r="29" spans="1:27">
      <c r="A29" s="50">
        <v>22</v>
      </c>
      <c r="B29" s="53">
        <f>ROUND(rekentabel!B28,2)</f>
        <v>9.61</v>
      </c>
      <c r="C29" s="53">
        <f>ROUND(rekentabel!C28,2)</f>
        <v>5.65</v>
      </c>
      <c r="D29" s="53"/>
      <c r="E29" s="53"/>
      <c r="F29" s="53">
        <f>ROUND(rekentabel!F28,2)</f>
        <v>5.77</v>
      </c>
      <c r="G29" s="53">
        <f>ROUND(rekentabel!G28,2)</f>
        <v>3.39</v>
      </c>
      <c r="H29" s="53">
        <f>ROUND(rekentabel!H28,2)</f>
        <v>7.69</v>
      </c>
      <c r="I29" s="53">
        <f>ROUND(rekentabel!I28,2)</f>
        <v>4.5199999999999996</v>
      </c>
      <c r="J29" s="57">
        <f>ROUND(rekentabel!J28,2)</f>
        <v>19.22</v>
      </c>
      <c r="K29" s="57">
        <f>ROUND(rekentabel!K28,2)</f>
        <v>11.3</v>
      </c>
      <c r="L29" s="57"/>
      <c r="M29" s="57"/>
      <c r="N29" s="57">
        <f>ROUND(rekentabel!N28,2)</f>
        <v>11.54</v>
      </c>
      <c r="O29" s="57">
        <f>ROUND(rekentabel!O28,2)</f>
        <v>6.78</v>
      </c>
      <c r="P29" s="57">
        <f>ROUND(rekentabel!P28,2)</f>
        <v>15.38</v>
      </c>
      <c r="Q29" s="57">
        <f>ROUND(rekentabel!Q28,2)</f>
        <v>9.0399999999999991</v>
      </c>
      <c r="R29" s="52">
        <f>ROUND(rekentabel!R28,2)</f>
        <v>2750</v>
      </c>
      <c r="S29" s="52">
        <f>ROUND(rekentabel!S28,2)</f>
        <v>1622</v>
      </c>
      <c r="T29" s="52">
        <f>ROUND(rekentabel!T28,2)</f>
        <v>229</v>
      </c>
      <c r="U29" s="52">
        <f>ROUND(rekentabel!U28,2)</f>
        <v>136</v>
      </c>
      <c r="V29" s="52">
        <f>ROUND(rekentabel!V28,2)</f>
        <v>287</v>
      </c>
      <c r="W29" s="52">
        <f>ROUND(rekentabel!W28,2)</f>
        <v>168</v>
      </c>
      <c r="X29" s="303">
        <f>ROUND(rekentabel!X28,2)</f>
        <v>275.22000000000003</v>
      </c>
      <c r="Y29" s="303">
        <f>ROUND(rekentabel!Y28,2)</f>
        <v>163.62</v>
      </c>
      <c r="Z29" s="303">
        <f>ROUND(rekentabel!Z28,2)</f>
        <v>687</v>
      </c>
      <c r="AA29" s="303">
        <f>ROUND(rekentabel!AA28,2)</f>
        <v>408</v>
      </c>
    </row>
    <row r="30" spans="1:27">
      <c r="A30" s="50">
        <v>23</v>
      </c>
      <c r="B30" s="53">
        <f>ROUND(rekentabel!B29,2)</f>
        <v>9.9499999999999993</v>
      </c>
      <c r="C30" s="53">
        <f>ROUND(rekentabel!C29,2)</f>
        <v>5.85</v>
      </c>
      <c r="D30" s="53"/>
      <c r="E30" s="53"/>
      <c r="F30" s="53">
        <f>ROUND(rekentabel!F29,2)</f>
        <v>5.97</v>
      </c>
      <c r="G30" s="53">
        <f>ROUND(rekentabel!G29,2)</f>
        <v>3.51</v>
      </c>
      <c r="H30" s="53">
        <f>ROUND(rekentabel!H29,2)</f>
        <v>7.96</v>
      </c>
      <c r="I30" s="53">
        <f>ROUND(rekentabel!I29,2)</f>
        <v>4.68</v>
      </c>
      <c r="J30" s="57">
        <f>ROUND(rekentabel!J29,2)</f>
        <v>19.899999999999999</v>
      </c>
      <c r="K30" s="57">
        <f>ROUND(rekentabel!K29,2)</f>
        <v>11.7</v>
      </c>
      <c r="L30" s="57"/>
      <c r="M30" s="57"/>
      <c r="N30" s="57">
        <f>ROUND(rekentabel!N29,2)</f>
        <v>11.94</v>
      </c>
      <c r="O30" s="57">
        <f>ROUND(rekentabel!O29,2)</f>
        <v>7.02</v>
      </c>
      <c r="P30" s="57">
        <f>ROUND(rekentabel!P29,2)</f>
        <v>15.92</v>
      </c>
      <c r="Q30" s="57">
        <f>ROUND(rekentabel!Q29,2)</f>
        <v>9.36</v>
      </c>
      <c r="R30" s="52">
        <f>ROUND(rekentabel!R29,2)</f>
        <v>2821</v>
      </c>
      <c r="S30" s="52">
        <f>ROUND(rekentabel!S29,2)</f>
        <v>1664</v>
      </c>
      <c r="T30" s="52">
        <f>ROUND(rekentabel!T29,2)</f>
        <v>235</v>
      </c>
      <c r="U30" s="52">
        <f>ROUND(rekentabel!U29,2)</f>
        <v>139</v>
      </c>
      <c r="V30" s="52">
        <f>ROUND(rekentabel!V29,2)</f>
        <v>293</v>
      </c>
      <c r="W30" s="52">
        <f>ROUND(rekentabel!W29,2)</f>
        <v>173</v>
      </c>
      <c r="X30" s="303">
        <f>ROUND(rekentabel!X29,2)</f>
        <v>282.42</v>
      </c>
      <c r="Y30" s="303">
        <f>ROUND(rekentabel!Y29,2)</f>
        <v>167.22</v>
      </c>
      <c r="Z30" s="303">
        <f>ROUND(rekentabel!Z29,2)</f>
        <v>705</v>
      </c>
      <c r="AA30" s="303">
        <f>ROUND(rekentabel!AA29,2)</f>
        <v>417</v>
      </c>
    </row>
    <row r="31" spans="1:27">
      <c r="A31" s="50">
        <v>24</v>
      </c>
      <c r="B31" s="53">
        <f>ROUND(rekentabel!B30,2)</f>
        <v>10.28</v>
      </c>
      <c r="C31" s="53">
        <f>ROUND(rekentabel!C30,2)</f>
        <v>6.05</v>
      </c>
      <c r="D31" s="53"/>
      <c r="E31" s="53"/>
      <c r="F31" s="53">
        <f>ROUND(rekentabel!F30,2)</f>
        <v>6.17</v>
      </c>
      <c r="G31" s="53">
        <f>ROUND(rekentabel!G30,2)</f>
        <v>3.63</v>
      </c>
      <c r="H31" s="53">
        <f>ROUND(rekentabel!H30,2)</f>
        <v>8.2200000000000006</v>
      </c>
      <c r="I31" s="53">
        <f>ROUND(rekentabel!I30,2)</f>
        <v>4.84</v>
      </c>
      <c r="J31" s="57">
        <f>ROUND(rekentabel!J30,2)</f>
        <v>20.56</v>
      </c>
      <c r="K31" s="57">
        <f>ROUND(rekentabel!K30,2)</f>
        <v>12.1</v>
      </c>
      <c r="L31" s="57"/>
      <c r="M31" s="57"/>
      <c r="N31" s="57">
        <f>ROUND(rekentabel!N30,2)</f>
        <v>12.34</v>
      </c>
      <c r="O31" s="57">
        <f>ROUND(rekentabel!O30,2)</f>
        <v>7.26</v>
      </c>
      <c r="P31" s="57">
        <f>ROUND(rekentabel!P30,2)</f>
        <v>16.440000000000001</v>
      </c>
      <c r="Q31" s="57">
        <f>ROUND(rekentabel!Q30,2)</f>
        <v>9.68</v>
      </c>
      <c r="R31" s="52">
        <f>ROUND(rekentabel!R30,2)</f>
        <v>2935</v>
      </c>
      <c r="S31" s="52">
        <f>ROUND(rekentabel!S30,2)</f>
        <v>1736</v>
      </c>
      <c r="T31" s="52">
        <f>ROUND(rekentabel!T30,2)</f>
        <v>244</v>
      </c>
      <c r="U31" s="52">
        <f>ROUND(rekentabel!U30,2)</f>
        <v>145</v>
      </c>
      <c r="V31" s="52">
        <f>ROUND(rekentabel!V30,2)</f>
        <v>305</v>
      </c>
      <c r="W31" s="52">
        <f>ROUND(rekentabel!W30,2)</f>
        <v>182</v>
      </c>
      <c r="X31" s="303">
        <f>ROUND(rekentabel!X30,2)</f>
        <v>293.22000000000003</v>
      </c>
      <c r="Y31" s="303">
        <f>ROUND(rekentabel!Y30,2)</f>
        <v>174.42</v>
      </c>
      <c r="Z31" s="303">
        <f>ROUND(rekentabel!Z30,2)</f>
        <v>732</v>
      </c>
      <c r="AA31" s="303">
        <f>ROUND(rekentabel!AA30,2)</f>
        <v>435</v>
      </c>
    </row>
    <row r="32" spans="1:27">
      <c r="A32" s="50">
        <v>25</v>
      </c>
      <c r="B32" s="53">
        <f>ROUND(rekentabel!B31,2)</f>
        <v>10.62</v>
      </c>
      <c r="C32" s="53">
        <f>ROUND(rekentabel!C31,2)</f>
        <v>6.24</v>
      </c>
      <c r="D32" s="53"/>
      <c r="E32" s="53"/>
      <c r="F32" s="53">
        <f>ROUND(rekentabel!F31,2)</f>
        <v>6.37</v>
      </c>
      <c r="G32" s="53">
        <f>ROUND(rekentabel!G31,2)</f>
        <v>3.74</v>
      </c>
      <c r="H32" s="53">
        <f>ROUND(rekentabel!H31,2)</f>
        <v>8.5</v>
      </c>
      <c r="I32" s="53">
        <f>ROUND(rekentabel!I31,2)</f>
        <v>4.99</v>
      </c>
      <c r="J32" s="57">
        <f>ROUND(rekentabel!J31,2)</f>
        <v>21.24</v>
      </c>
      <c r="K32" s="57">
        <f>ROUND(rekentabel!K31,2)</f>
        <v>12.48</v>
      </c>
      <c r="L32" s="57"/>
      <c r="M32" s="57"/>
      <c r="N32" s="57">
        <f>ROUND(rekentabel!N31,2)</f>
        <v>12.74</v>
      </c>
      <c r="O32" s="57">
        <f>ROUND(rekentabel!O31,2)</f>
        <v>7.48</v>
      </c>
      <c r="P32" s="57">
        <f>ROUND(rekentabel!P31,2)</f>
        <v>17</v>
      </c>
      <c r="Q32" s="57">
        <f>ROUND(rekentabel!Q31,2)</f>
        <v>9.98</v>
      </c>
      <c r="R32" s="52">
        <f>ROUND(rekentabel!R31,2)</f>
        <v>3048</v>
      </c>
      <c r="S32" s="52">
        <f>ROUND(rekentabel!S31,2)</f>
        <v>1806</v>
      </c>
      <c r="T32" s="52">
        <f>ROUND(rekentabel!T31,2)</f>
        <v>255</v>
      </c>
      <c r="U32" s="52">
        <f>ROUND(rekentabel!U31,2)</f>
        <v>150</v>
      </c>
      <c r="V32" s="52">
        <f>ROUND(rekentabel!V31,2)</f>
        <v>318</v>
      </c>
      <c r="W32" s="52">
        <f>ROUND(rekentabel!W31,2)</f>
        <v>188</v>
      </c>
      <c r="X32" s="303">
        <f>ROUND(rekentabel!X31,2)</f>
        <v>306.42</v>
      </c>
      <c r="Y32" s="303">
        <f>ROUND(rekentabel!Y31,2)</f>
        <v>180.42</v>
      </c>
      <c r="Z32" s="303">
        <f>ROUND(rekentabel!Z31,2)</f>
        <v>765</v>
      </c>
      <c r="AA32" s="303">
        <f>ROUND(rekentabel!AA31,2)</f>
        <v>450</v>
      </c>
    </row>
    <row r="33" spans="1:27">
      <c r="A33" s="50">
        <v>26</v>
      </c>
      <c r="B33" s="53">
        <f>ROUND(rekentabel!B32,2)</f>
        <v>10.95</v>
      </c>
      <c r="C33" s="53">
        <f>ROUND(rekentabel!C32,2)</f>
        <v>6.44</v>
      </c>
      <c r="D33" s="53"/>
      <c r="E33" s="53"/>
      <c r="F33" s="53">
        <f>ROUND(rekentabel!F32,2)</f>
        <v>6.57</v>
      </c>
      <c r="G33" s="53">
        <f>ROUND(rekentabel!G32,2)</f>
        <v>3.86</v>
      </c>
      <c r="H33" s="53">
        <f>ROUND(rekentabel!H32,2)</f>
        <v>8.76</v>
      </c>
      <c r="I33" s="53">
        <f>ROUND(rekentabel!I32,2)</f>
        <v>5.15</v>
      </c>
      <c r="J33" s="57">
        <f>ROUND(rekentabel!J32,2)</f>
        <v>21.9</v>
      </c>
      <c r="K33" s="57">
        <f>ROUND(rekentabel!K32,2)</f>
        <v>12.88</v>
      </c>
      <c r="L33" s="57"/>
      <c r="M33" s="57"/>
      <c r="N33" s="57">
        <f>ROUND(rekentabel!N32,2)</f>
        <v>13.14</v>
      </c>
      <c r="O33" s="57">
        <f>ROUND(rekentabel!O32,2)</f>
        <v>7.72</v>
      </c>
      <c r="P33" s="57">
        <f>ROUND(rekentabel!P32,2)</f>
        <v>17.52</v>
      </c>
      <c r="Q33" s="57">
        <f>ROUND(rekentabel!Q32,2)</f>
        <v>10.3</v>
      </c>
      <c r="R33" s="52">
        <f>ROUND(rekentabel!R32,2)</f>
        <v>3147</v>
      </c>
      <c r="S33" s="52">
        <f>ROUND(rekentabel!S32,2)</f>
        <v>1863</v>
      </c>
      <c r="T33" s="52">
        <f>ROUND(rekentabel!T32,2)</f>
        <v>263</v>
      </c>
      <c r="U33" s="52">
        <f>ROUND(rekentabel!U32,2)</f>
        <v>155</v>
      </c>
      <c r="V33" s="52">
        <f>ROUND(rekentabel!V32,2)</f>
        <v>329</v>
      </c>
      <c r="W33" s="52">
        <f>ROUND(rekentabel!W32,2)</f>
        <v>193</v>
      </c>
      <c r="X33" s="303">
        <f>ROUND(rekentabel!X32,2)</f>
        <v>316.02</v>
      </c>
      <c r="Y33" s="303">
        <f>ROUND(rekentabel!Y32,2)</f>
        <v>186.42</v>
      </c>
      <c r="Z33" s="303">
        <f>ROUND(rekentabel!Z32,2)</f>
        <v>789</v>
      </c>
      <c r="AA33" s="303">
        <f>ROUND(rekentabel!AA32,2)</f>
        <v>465</v>
      </c>
    </row>
    <row r="34" spans="1:27">
      <c r="A34" s="50">
        <v>27</v>
      </c>
      <c r="B34" s="53">
        <f>ROUND(rekentabel!B33,2)</f>
        <v>11.28</v>
      </c>
      <c r="C34" s="53">
        <f>ROUND(rekentabel!C33,2)</f>
        <v>6.64</v>
      </c>
      <c r="D34" s="53"/>
      <c r="E34" s="53"/>
      <c r="F34" s="53">
        <f>ROUND(rekentabel!F33,2)</f>
        <v>6.77</v>
      </c>
      <c r="G34" s="53">
        <f>ROUND(rekentabel!G33,2)</f>
        <v>3.98</v>
      </c>
      <c r="H34" s="53">
        <f>ROUND(rekentabel!H33,2)</f>
        <v>9.02</v>
      </c>
      <c r="I34" s="53">
        <f>ROUND(rekentabel!I33,2)</f>
        <v>5.31</v>
      </c>
      <c r="J34" s="57">
        <f>ROUND(rekentabel!J33,2)</f>
        <v>22.56</v>
      </c>
      <c r="K34" s="57">
        <f>ROUND(rekentabel!K33,2)</f>
        <v>13.28</v>
      </c>
      <c r="L34" s="57"/>
      <c r="M34" s="57"/>
      <c r="N34" s="57">
        <f>ROUND(rekentabel!N33,2)</f>
        <v>13.54</v>
      </c>
      <c r="O34" s="57">
        <f>ROUND(rekentabel!O33,2)</f>
        <v>7.96</v>
      </c>
      <c r="P34" s="57">
        <f>ROUND(rekentabel!P33,2)</f>
        <v>18.04</v>
      </c>
      <c r="Q34" s="57">
        <f>ROUND(rekentabel!Q33,2)</f>
        <v>10.62</v>
      </c>
      <c r="R34" s="52">
        <f>ROUND(rekentabel!R33,2)</f>
        <v>3260</v>
      </c>
      <c r="S34" s="52">
        <f>ROUND(rekentabel!S33,2)</f>
        <v>1933</v>
      </c>
      <c r="T34" s="52">
        <f>ROUND(rekentabel!T33,2)</f>
        <v>271</v>
      </c>
      <c r="U34" s="52">
        <f>ROUND(rekentabel!U33,2)</f>
        <v>161</v>
      </c>
      <c r="V34" s="52">
        <f>ROUND(rekentabel!V33,2)</f>
        <v>340</v>
      </c>
      <c r="W34" s="52">
        <f>ROUND(rekentabel!W33,2)</f>
        <v>202</v>
      </c>
      <c r="X34" s="303">
        <f>ROUND(rekentabel!X33,2)</f>
        <v>325.62</v>
      </c>
      <c r="Y34" s="303">
        <f>ROUND(rekentabel!Y33,2)</f>
        <v>193.62</v>
      </c>
      <c r="Z34" s="303">
        <f>ROUND(rekentabel!Z33,2)</f>
        <v>813</v>
      </c>
      <c r="AA34" s="303">
        <f>ROUND(rekentabel!AA33,2)</f>
        <v>483</v>
      </c>
    </row>
    <row r="35" spans="1:27">
      <c r="A35" s="50">
        <v>28</v>
      </c>
      <c r="B35" s="53">
        <f>ROUND(rekentabel!B34,2)</f>
        <v>11.62</v>
      </c>
      <c r="C35" s="53">
        <f>ROUND(rekentabel!C34,2)</f>
        <v>6.83</v>
      </c>
      <c r="D35" s="53"/>
      <c r="E35" s="53"/>
      <c r="F35" s="53">
        <f>ROUND(rekentabel!F34,2)</f>
        <v>6.97</v>
      </c>
      <c r="G35" s="53">
        <f>ROUND(rekentabel!G34,2)</f>
        <v>4.0999999999999996</v>
      </c>
      <c r="H35" s="53">
        <f>ROUND(rekentabel!H34,2)</f>
        <v>9.3000000000000007</v>
      </c>
      <c r="I35" s="53">
        <f>ROUND(rekentabel!I34,2)</f>
        <v>5.46</v>
      </c>
      <c r="J35" s="57">
        <f>ROUND(rekentabel!J34,2)</f>
        <v>23.24</v>
      </c>
      <c r="K35" s="57">
        <f>ROUND(rekentabel!K34,2)</f>
        <v>13.66</v>
      </c>
      <c r="L35" s="57"/>
      <c r="M35" s="57"/>
      <c r="N35" s="57">
        <f>ROUND(rekentabel!N34,2)</f>
        <v>13.94</v>
      </c>
      <c r="O35" s="57">
        <f>ROUND(rekentabel!O34,2)</f>
        <v>8.1999999999999993</v>
      </c>
      <c r="P35" s="57">
        <f>ROUND(rekentabel!P34,2)</f>
        <v>18.600000000000001</v>
      </c>
      <c r="Q35" s="57">
        <f>ROUND(rekentabel!Q34,2)</f>
        <v>10.92</v>
      </c>
      <c r="R35" s="52">
        <f>ROUND(rekentabel!R34,2)</f>
        <v>3373</v>
      </c>
      <c r="S35" s="52">
        <f>ROUND(rekentabel!S34,2)</f>
        <v>1989</v>
      </c>
      <c r="T35" s="52">
        <f>ROUND(rekentabel!T34,2)</f>
        <v>282</v>
      </c>
      <c r="U35" s="52">
        <f>ROUND(rekentabel!U34,2)</f>
        <v>165</v>
      </c>
      <c r="V35" s="52">
        <f>ROUND(rekentabel!V34,2)</f>
        <v>351</v>
      </c>
      <c r="W35" s="52">
        <f>ROUND(rekentabel!W34,2)</f>
        <v>208</v>
      </c>
      <c r="X35" s="303">
        <f>ROUND(rekentabel!X34,2)</f>
        <v>338.82</v>
      </c>
      <c r="Y35" s="303">
        <f>ROUND(rekentabel!Y34,2)</f>
        <v>198.42</v>
      </c>
      <c r="Z35" s="303">
        <f>ROUND(rekentabel!Z34,2)</f>
        <v>846</v>
      </c>
      <c r="AA35" s="303">
        <f>ROUND(rekentabel!AA34,2)</f>
        <v>495</v>
      </c>
    </row>
    <row r="36" spans="1:27">
      <c r="A36" s="50">
        <v>29</v>
      </c>
      <c r="B36" s="53">
        <f>ROUND(rekentabel!B35,2)</f>
        <v>11.95</v>
      </c>
      <c r="C36" s="53">
        <f>ROUND(rekentabel!C35,2)</f>
        <v>7.03</v>
      </c>
      <c r="D36" s="53"/>
      <c r="E36" s="53"/>
      <c r="F36" s="53">
        <f>ROUND(rekentabel!F35,2)</f>
        <v>7.17</v>
      </c>
      <c r="G36" s="53">
        <f>ROUND(rekentabel!G35,2)</f>
        <v>4.22</v>
      </c>
      <c r="H36" s="53">
        <f>ROUND(rekentabel!H35,2)</f>
        <v>9.56</v>
      </c>
      <c r="I36" s="53">
        <f>ROUND(rekentabel!I35,2)</f>
        <v>5.62</v>
      </c>
      <c r="J36" s="57">
        <f>ROUND(rekentabel!J35,2)</f>
        <v>23.9</v>
      </c>
      <c r="K36" s="57">
        <f>ROUND(rekentabel!K35,2)</f>
        <v>14.06</v>
      </c>
      <c r="L36" s="57"/>
      <c r="M36" s="57"/>
      <c r="N36" s="57">
        <f>ROUND(rekentabel!N35,2)</f>
        <v>14.34</v>
      </c>
      <c r="O36" s="57">
        <f>ROUND(rekentabel!O35,2)</f>
        <v>8.44</v>
      </c>
      <c r="P36" s="57">
        <f>ROUND(rekentabel!P35,2)</f>
        <v>19.12</v>
      </c>
      <c r="Q36" s="57">
        <f>ROUND(rekentabel!Q35,2)</f>
        <v>11.24</v>
      </c>
      <c r="R36" s="52">
        <f>ROUND(rekentabel!R35,2)</f>
        <v>3486</v>
      </c>
      <c r="S36" s="52">
        <f>ROUND(rekentabel!S35,2)</f>
        <v>2060</v>
      </c>
      <c r="T36" s="52">
        <f>ROUND(rekentabel!T35,2)</f>
        <v>290</v>
      </c>
      <c r="U36" s="52">
        <f>ROUND(rekentabel!U35,2)</f>
        <v>170</v>
      </c>
      <c r="V36" s="52">
        <f>ROUND(rekentabel!V35,2)</f>
        <v>362</v>
      </c>
      <c r="W36" s="52">
        <f>ROUND(rekentabel!W35,2)</f>
        <v>214</v>
      </c>
      <c r="X36" s="303">
        <f>ROUND(rekentabel!X35,2)</f>
        <v>348.42</v>
      </c>
      <c r="Y36" s="303">
        <f>ROUND(rekentabel!Y35,2)</f>
        <v>204.42</v>
      </c>
      <c r="Z36" s="303">
        <f>ROUND(rekentabel!Z35,2)</f>
        <v>870</v>
      </c>
      <c r="AA36" s="303">
        <f>ROUND(rekentabel!AA35,2)</f>
        <v>510</v>
      </c>
    </row>
    <row r="37" spans="1:27">
      <c r="A37" s="50">
        <v>30</v>
      </c>
      <c r="B37" s="53">
        <f>ROUND(rekentabel!B36,2)</f>
        <v>12.29</v>
      </c>
      <c r="C37" s="53">
        <f>ROUND(rekentabel!C36,2)</f>
        <v>7.23</v>
      </c>
      <c r="D37" s="53"/>
      <c r="E37" s="53"/>
      <c r="F37" s="53">
        <f>ROUND(rekentabel!F36,2)</f>
        <v>7.37</v>
      </c>
      <c r="G37" s="53">
        <f>ROUND(rekentabel!G36,2)</f>
        <v>4.34</v>
      </c>
      <c r="H37" s="53">
        <f>ROUND(rekentabel!H36,2)</f>
        <v>9.83</v>
      </c>
      <c r="I37" s="53">
        <f>ROUND(rekentabel!I36,2)</f>
        <v>5.78</v>
      </c>
      <c r="J37" s="57">
        <f>ROUND(rekentabel!J36,2)</f>
        <v>24.58</v>
      </c>
      <c r="K37" s="57">
        <f>ROUND(rekentabel!K36,2)</f>
        <v>14.46</v>
      </c>
      <c r="L37" s="57"/>
      <c r="M37" s="57"/>
      <c r="N37" s="57">
        <f>ROUND(rekentabel!N36,2)</f>
        <v>14.74</v>
      </c>
      <c r="O37" s="57">
        <f>ROUND(rekentabel!O36,2)</f>
        <v>8.68</v>
      </c>
      <c r="P37" s="57">
        <f>ROUND(rekentabel!P36,2)</f>
        <v>19.66</v>
      </c>
      <c r="Q37" s="57">
        <f>ROUND(rekentabel!Q36,2)</f>
        <v>11.56</v>
      </c>
      <c r="R37" s="52">
        <f>ROUND(rekentabel!R36,2)</f>
        <v>3584</v>
      </c>
      <c r="S37" s="52">
        <f>ROUND(rekentabel!S36,2)</f>
        <v>2115</v>
      </c>
      <c r="T37" s="52">
        <f>ROUND(rekentabel!T36,2)</f>
        <v>298</v>
      </c>
      <c r="U37" s="52">
        <f>ROUND(rekentabel!U36,2)</f>
        <v>177</v>
      </c>
      <c r="V37" s="52">
        <f>ROUND(rekentabel!V36,2)</f>
        <v>374</v>
      </c>
      <c r="W37" s="52">
        <f>ROUND(rekentabel!W36,2)</f>
        <v>221</v>
      </c>
      <c r="X37" s="303">
        <f>ROUND(rekentabel!X36,2)</f>
        <v>358.02</v>
      </c>
      <c r="Y37" s="303">
        <f>ROUND(rekentabel!Y36,2)</f>
        <v>212.82</v>
      </c>
      <c r="Z37" s="303">
        <f>ROUND(rekentabel!Z36,2)</f>
        <v>894</v>
      </c>
      <c r="AA37" s="303">
        <f>ROUND(rekentabel!AA36,2)</f>
        <v>531</v>
      </c>
    </row>
    <row r="38" spans="1:27">
      <c r="A38" s="50">
        <v>31</v>
      </c>
      <c r="B38" s="53">
        <f>ROUND(rekentabel!B37,2)</f>
        <v>12.62</v>
      </c>
      <c r="C38" s="53">
        <f>ROUND(rekentabel!C37,2)</f>
        <v>7.42</v>
      </c>
      <c r="D38" s="53"/>
      <c r="E38" s="53"/>
      <c r="F38" s="53">
        <f>ROUND(rekentabel!F37,2)</f>
        <v>7.57</v>
      </c>
      <c r="G38" s="53">
        <f>ROUND(rekentabel!G37,2)</f>
        <v>4.45</v>
      </c>
      <c r="H38" s="53">
        <f>ROUND(rekentabel!H37,2)</f>
        <v>10.1</v>
      </c>
      <c r="I38" s="53">
        <f>ROUND(rekentabel!I37,2)</f>
        <v>5.94</v>
      </c>
      <c r="J38" s="57">
        <f>ROUND(rekentabel!J37,2)</f>
        <v>25.24</v>
      </c>
      <c r="K38" s="57">
        <f>ROUND(rekentabel!K37,2)</f>
        <v>14.84</v>
      </c>
      <c r="L38" s="57"/>
      <c r="M38" s="57"/>
      <c r="N38" s="57">
        <f>ROUND(rekentabel!N37,2)</f>
        <v>15.14</v>
      </c>
      <c r="O38" s="57">
        <f>ROUND(rekentabel!O37,2)</f>
        <v>8.9</v>
      </c>
      <c r="P38" s="57">
        <f>ROUND(rekentabel!P37,2)</f>
        <v>20.2</v>
      </c>
      <c r="Q38" s="57">
        <f>ROUND(rekentabel!Q37,2)</f>
        <v>11.88</v>
      </c>
      <c r="R38" s="52">
        <f>ROUND(rekentabel!R37,2)</f>
        <v>3697</v>
      </c>
      <c r="S38" s="52">
        <f>ROUND(rekentabel!S37,2)</f>
        <v>2187</v>
      </c>
      <c r="T38" s="52">
        <f>ROUND(rekentabel!T37,2)</f>
        <v>307</v>
      </c>
      <c r="U38" s="52">
        <f>ROUND(rekentabel!U37,2)</f>
        <v>183</v>
      </c>
      <c r="V38" s="52">
        <f>ROUND(rekentabel!V37,2)</f>
        <v>386</v>
      </c>
      <c r="W38" s="52">
        <f>ROUND(rekentabel!W37,2)</f>
        <v>226</v>
      </c>
      <c r="X38" s="303">
        <f>ROUND(rekentabel!X37,2)</f>
        <v>368.82</v>
      </c>
      <c r="Y38" s="303">
        <f>ROUND(rekentabel!Y37,2)</f>
        <v>220.02</v>
      </c>
      <c r="Z38" s="303">
        <f>ROUND(rekentabel!Z37,2)</f>
        <v>921</v>
      </c>
      <c r="AA38" s="303">
        <f>ROUND(rekentabel!AA37,2)</f>
        <v>549</v>
      </c>
    </row>
    <row r="39" spans="1:27">
      <c r="A39" s="50">
        <v>32</v>
      </c>
      <c r="B39" s="53">
        <f>ROUND(rekentabel!B38,2)</f>
        <v>12.96</v>
      </c>
      <c r="C39" s="53">
        <f>ROUND(rekentabel!C38,2)</f>
        <v>7.62</v>
      </c>
      <c r="D39" s="53"/>
      <c r="E39" s="53"/>
      <c r="F39" s="53">
        <f>ROUND(rekentabel!F38,2)</f>
        <v>7.78</v>
      </c>
      <c r="G39" s="53">
        <f>ROUND(rekentabel!G38,2)</f>
        <v>4.57</v>
      </c>
      <c r="H39" s="53">
        <f>ROUND(rekentabel!H38,2)</f>
        <v>10.37</v>
      </c>
      <c r="I39" s="53">
        <f>ROUND(rekentabel!I38,2)</f>
        <v>6.1</v>
      </c>
      <c r="J39" s="57">
        <f>ROUND(rekentabel!J38,2)</f>
        <v>25.92</v>
      </c>
      <c r="K39" s="57">
        <f>ROUND(rekentabel!K38,2)</f>
        <v>15.24</v>
      </c>
      <c r="L39" s="57"/>
      <c r="M39" s="57"/>
      <c r="N39" s="57">
        <f>ROUND(rekentabel!N38,2)</f>
        <v>15.56</v>
      </c>
      <c r="O39" s="57">
        <f>ROUND(rekentabel!O38,2)</f>
        <v>9.14</v>
      </c>
      <c r="P39" s="57">
        <f>ROUND(rekentabel!P38,2)</f>
        <v>20.74</v>
      </c>
      <c r="Q39" s="57">
        <f>ROUND(rekentabel!Q38,2)</f>
        <v>12.2</v>
      </c>
      <c r="R39" s="52">
        <f>ROUND(rekentabel!R38,2)</f>
        <v>3809</v>
      </c>
      <c r="S39" s="52">
        <f>ROUND(rekentabel!S38,2)</f>
        <v>2257</v>
      </c>
      <c r="T39" s="52">
        <f>ROUND(rekentabel!T38,2)</f>
        <v>318</v>
      </c>
      <c r="U39" s="52">
        <f>ROUND(rekentabel!U38,2)</f>
        <v>188</v>
      </c>
      <c r="V39" s="52">
        <f>ROUND(rekentabel!V38,2)</f>
        <v>397</v>
      </c>
      <c r="W39" s="52">
        <f>ROUND(rekentabel!W38,2)</f>
        <v>233</v>
      </c>
      <c r="X39" s="303">
        <f>ROUND(rekentabel!X38,2)</f>
        <v>382.02</v>
      </c>
      <c r="Y39" s="303">
        <f>ROUND(rekentabel!Y38,2)</f>
        <v>226.02</v>
      </c>
      <c r="Z39" s="303">
        <f>ROUND(rekentabel!Z38,2)</f>
        <v>954</v>
      </c>
      <c r="AA39" s="303">
        <f>ROUND(rekentabel!AA38,2)</f>
        <v>564</v>
      </c>
    </row>
    <row r="40" spans="1:27">
      <c r="A40" s="50">
        <v>33</v>
      </c>
      <c r="B40" s="53">
        <f>ROUND(rekentabel!B39,2)</f>
        <v>13.29</v>
      </c>
      <c r="C40" s="53">
        <f>ROUND(rekentabel!C39,2)</f>
        <v>7.82</v>
      </c>
      <c r="D40" s="53"/>
      <c r="E40" s="53"/>
      <c r="F40" s="53">
        <f>ROUND(rekentabel!F39,2)</f>
        <v>7.97</v>
      </c>
      <c r="G40" s="53">
        <f>ROUND(rekentabel!G39,2)</f>
        <v>4.6900000000000004</v>
      </c>
      <c r="H40" s="53">
        <f>ROUND(rekentabel!H39,2)</f>
        <v>10.63</v>
      </c>
      <c r="I40" s="53">
        <f>ROUND(rekentabel!I39,2)</f>
        <v>6.26</v>
      </c>
      <c r="J40" s="57">
        <f>ROUND(rekentabel!J39,2)</f>
        <v>26.58</v>
      </c>
      <c r="K40" s="57">
        <f>ROUND(rekentabel!K39,2)</f>
        <v>15.64</v>
      </c>
      <c r="L40" s="57"/>
      <c r="M40" s="57"/>
      <c r="N40" s="57">
        <f>ROUND(rekentabel!N39,2)</f>
        <v>15.94</v>
      </c>
      <c r="O40" s="57">
        <f>ROUND(rekentabel!O39,2)</f>
        <v>9.3800000000000008</v>
      </c>
      <c r="P40" s="57">
        <f>ROUND(rekentabel!P39,2)</f>
        <v>21.26</v>
      </c>
      <c r="Q40" s="57">
        <f>ROUND(rekentabel!Q39,2)</f>
        <v>12.52</v>
      </c>
      <c r="R40" s="52">
        <f>ROUND(rekentabel!R39,2)</f>
        <v>3881</v>
      </c>
      <c r="S40" s="52">
        <f>ROUND(rekentabel!S39,2)</f>
        <v>2300</v>
      </c>
      <c r="T40" s="52">
        <f>ROUND(rekentabel!T39,2)</f>
        <v>325</v>
      </c>
      <c r="U40" s="52">
        <f>ROUND(rekentabel!U39,2)</f>
        <v>191</v>
      </c>
      <c r="V40" s="52">
        <f>ROUND(rekentabel!V39,2)</f>
        <v>404</v>
      </c>
      <c r="W40" s="52">
        <f>ROUND(rekentabel!W39,2)</f>
        <v>238</v>
      </c>
      <c r="X40" s="303">
        <f>ROUND(rekentabel!X39,2)</f>
        <v>390.42</v>
      </c>
      <c r="Y40" s="303">
        <f>ROUND(rekentabel!Y39,2)</f>
        <v>229.62</v>
      </c>
      <c r="Z40" s="303">
        <f>ROUND(rekentabel!Z39,2)</f>
        <v>975</v>
      </c>
      <c r="AA40" s="303">
        <f>ROUND(rekentabel!AA39,2)</f>
        <v>573</v>
      </c>
    </row>
    <row r="41" spans="1:27" s="19" customFormat="1">
      <c r="A41" s="44">
        <v>34</v>
      </c>
      <c r="B41" s="45">
        <f>ROUND(rekentabel!B40,2)</f>
        <v>13.62</v>
      </c>
      <c r="C41" s="45">
        <f>ROUND(rekentabel!C40,2)</f>
        <v>8.01</v>
      </c>
      <c r="D41" s="45"/>
      <c r="E41" s="53"/>
      <c r="F41" s="45">
        <f>ROUND(rekentabel!F40,2)</f>
        <v>8.17</v>
      </c>
      <c r="G41" s="45">
        <f>ROUND(rekentabel!G40,2)</f>
        <v>4.8099999999999996</v>
      </c>
      <c r="H41" s="45">
        <f>ROUND(rekentabel!H40,2)</f>
        <v>10.9</v>
      </c>
      <c r="I41" s="45">
        <f>ROUND(rekentabel!I40,2)</f>
        <v>6.41</v>
      </c>
      <c r="J41" s="58">
        <f>ROUND(rekentabel!J40,2)</f>
        <v>27.24</v>
      </c>
      <c r="K41" s="58">
        <f>ROUND(rekentabel!K40,2)</f>
        <v>16.02</v>
      </c>
      <c r="L41" s="58"/>
      <c r="M41" s="58"/>
      <c r="N41" s="58">
        <f>ROUND(rekentabel!N40,2)</f>
        <v>16.34</v>
      </c>
      <c r="O41" s="58">
        <f>ROUND(rekentabel!O40,2)</f>
        <v>9.6199999999999992</v>
      </c>
      <c r="P41" s="58">
        <f>ROUND(rekentabel!P40,2)</f>
        <v>21.8</v>
      </c>
      <c r="Q41" s="58">
        <f>ROUND(rekentabel!Q40,2)</f>
        <v>12.82</v>
      </c>
      <c r="R41" s="59">
        <f>ROUND(rekentabel!R40,2)</f>
        <v>3994</v>
      </c>
      <c r="S41" s="302">
        <f>ROUND(rekentabel!S40,2)</f>
        <v>2356</v>
      </c>
      <c r="T41" s="59">
        <f>ROUND(rekentabel!T40,2)</f>
        <v>333</v>
      </c>
      <c r="U41" s="59">
        <f>ROUND(rekentabel!U40,2)</f>
        <v>196</v>
      </c>
      <c r="V41" s="59">
        <f>ROUND(rekentabel!V40,2)</f>
        <v>414</v>
      </c>
      <c r="W41" s="302">
        <f>ROUND(rekentabel!W40,2)</f>
        <v>244</v>
      </c>
      <c r="X41" s="303">
        <f>ROUND(rekentabel!X40,2)</f>
        <v>400.02</v>
      </c>
      <c r="Y41" s="303">
        <f>ROUND(rekentabel!Y40,2)</f>
        <v>235.62</v>
      </c>
      <c r="Z41" s="303">
        <f>ROUND(rekentabel!Z40,2)</f>
        <v>999</v>
      </c>
      <c r="AA41" s="303">
        <f>ROUND(rekentabel!AA40,2)</f>
        <v>588</v>
      </c>
    </row>
    <row r="42" spans="1:27">
      <c r="A42" s="50">
        <v>35</v>
      </c>
      <c r="B42" s="53">
        <f>ROUND(rekentabel!B41,2)</f>
        <v>13.96</v>
      </c>
      <c r="C42" s="53">
        <f>ROUND(rekentabel!C41,2)</f>
        <v>8.2100000000000009</v>
      </c>
      <c r="D42" s="53"/>
      <c r="E42" s="53"/>
      <c r="F42" s="53">
        <f>ROUND(rekentabel!F41,2)</f>
        <v>8.3800000000000008</v>
      </c>
      <c r="G42" s="53">
        <f>ROUND(rekentabel!G41,2)</f>
        <v>4.93</v>
      </c>
      <c r="H42" s="53">
        <f>ROUND(rekentabel!H41,2)</f>
        <v>11.17</v>
      </c>
      <c r="I42" s="53">
        <f>ROUND(rekentabel!I41,2)</f>
        <v>6.57</v>
      </c>
      <c r="J42" s="57">
        <f>ROUND(rekentabel!J41,2)</f>
        <v>27.92</v>
      </c>
      <c r="K42" s="57">
        <f>ROUND(rekentabel!K41,2)</f>
        <v>16.420000000000002</v>
      </c>
      <c r="L42" s="57"/>
      <c r="M42" s="57"/>
      <c r="N42" s="57">
        <f>ROUND(rekentabel!N41,2)</f>
        <v>16.760000000000002</v>
      </c>
      <c r="O42" s="57">
        <f>ROUND(rekentabel!O41,2)</f>
        <v>9.86</v>
      </c>
      <c r="P42" s="57">
        <f>ROUND(rekentabel!P41,2)</f>
        <v>22.34</v>
      </c>
      <c r="Q42" s="57">
        <f>ROUND(rekentabel!Q41,2)</f>
        <v>13.14</v>
      </c>
      <c r="R42" s="52">
        <f>ROUND(rekentabel!R41,2)</f>
        <v>4092</v>
      </c>
      <c r="S42" s="52">
        <f>ROUND(rekentabel!S41,2)</f>
        <v>2427</v>
      </c>
      <c r="T42" s="52">
        <f>ROUND(rekentabel!T41,2)</f>
        <v>341</v>
      </c>
      <c r="U42" s="52">
        <f>ROUND(rekentabel!U41,2)</f>
        <v>203</v>
      </c>
      <c r="V42" s="52">
        <f>ROUND(rekentabel!V41,2)</f>
        <v>426</v>
      </c>
      <c r="W42" s="52">
        <f>ROUND(rekentabel!W41,2)</f>
        <v>252</v>
      </c>
      <c r="X42" s="303">
        <f>ROUND(rekentabel!X41,2)</f>
        <v>409.62</v>
      </c>
      <c r="Y42" s="303">
        <f>ROUND(rekentabel!Y41,2)</f>
        <v>244.02</v>
      </c>
      <c r="Z42" s="303">
        <f>ROUND(rekentabel!Z41,2)</f>
        <v>1023</v>
      </c>
      <c r="AA42" s="303">
        <f>ROUND(rekentabel!AA41,2)</f>
        <v>609</v>
      </c>
    </row>
    <row r="43" spans="1:27">
      <c r="A43" s="50">
        <v>36</v>
      </c>
      <c r="B43" s="53">
        <f>ROUND(rekentabel!B42,2)</f>
        <v>14.29</v>
      </c>
      <c r="C43" s="53">
        <f>ROUND(rekentabel!C42,2)</f>
        <v>8.41</v>
      </c>
      <c r="D43" s="53"/>
      <c r="E43" s="53"/>
      <c r="F43" s="53">
        <f>ROUND(rekentabel!F42,2)</f>
        <v>8.57</v>
      </c>
      <c r="G43" s="53">
        <f>ROUND(rekentabel!G42,2)</f>
        <v>5.05</v>
      </c>
      <c r="H43" s="53">
        <f>ROUND(rekentabel!H42,2)</f>
        <v>11.43</v>
      </c>
      <c r="I43" s="53">
        <f>ROUND(rekentabel!I42,2)</f>
        <v>6.73</v>
      </c>
      <c r="J43" s="57">
        <f>ROUND(rekentabel!J42,2)</f>
        <v>28.58</v>
      </c>
      <c r="K43" s="57">
        <f>ROUND(rekentabel!K42,2)</f>
        <v>16.82</v>
      </c>
      <c r="L43" s="57"/>
      <c r="M43" s="57"/>
      <c r="N43" s="57">
        <f>ROUND(rekentabel!N42,2)</f>
        <v>17.14</v>
      </c>
      <c r="O43" s="57">
        <f>ROUND(rekentabel!O42,2)</f>
        <v>10.1</v>
      </c>
      <c r="P43" s="57">
        <f>ROUND(rekentabel!P42,2)</f>
        <v>22.86</v>
      </c>
      <c r="Q43" s="57">
        <f>ROUND(rekentabel!Q42,2)</f>
        <v>13.46</v>
      </c>
      <c r="R43" s="52">
        <f>ROUND(rekentabel!R42,2)</f>
        <v>4205</v>
      </c>
      <c r="S43" s="52">
        <f>ROUND(rekentabel!S42,2)</f>
        <v>2484</v>
      </c>
      <c r="T43" s="52">
        <f>ROUND(rekentabel!T42,2)</f>
        <v>350</v>
      </c>
      <c r="U43" s="52">
        <f>ROUND(rekentabel!U42,2)</f>
        <v>208</v>
      </c>
      <c r="V43" s="52">
        <f>ROUND(rekentabel!V42,2)</f>
        <v>436</v>
      </c>
      <c r="W43" s="52">
        <f>ROUND(rekentabel!W42,2)</f>
        <v>260</v>
      </c>
      <c r="X43" s="303">
        <f>ROUND(rekentabel!X42,2)</f>
        <v>420.42</v>
      </c>
      <c r="Y43" s="303">
        <f>ROUND(rekentabel!Y42,2)</f>
        <v>250.02</v>
      </c>
      <c r="Z43" s="303">
        <f>ROUND(rekentabel!Z42,2)</f>
        <v>1050</v>
      </c>
      <c r="AA43" s="303">
        <f>ROUND(rekentabel!AA42,2)</f>
        <v>624</v>
      </c>
    </row>
    <row r="44" spans="1:27">
      <c r="A44" s="50">
        <v>37</v>
      </c>
      <c r="B44" s="53">
        <f>ROUND(rekentabel!B43,2)</f>
        <v>14.63</v>
      </c>
      <c r="C44" s="53">
        <f>ROUND(rekentabel!C43,2)</f>
        <v>8.6</v>
      </c>
      <c r="D44" s="53"/>
      <c r="E44" s="53"/>
      <c r="F44" s="53">
        <f>ROUND(rekentabel!F43,2)</f>
        <v>8.7799999999999994</v>
      </c>
      <c r="G44" s="53">
        <f>ROUND(rekentabel!G43,2)</f>
        <v>5.16</v>
      </c>
      <c r="H44" s="53">
        <f>ROUND(rekentabel!H43,2)</f>
        <v>11.7</v>
      </c>
      <c r="I44" s="53">
        <f>ROUND(rekentabel!I43,2)</f>
        <v>6.88</v>
      </c>
      <c r="J44" s="57">
        <f>ROUND(rekentabel!J43,2)</f>
        <v>29.26</v>
      </c>
      <c r="K44" s="57">
        <f>ROUND(rekentabel!K43,2)</f>
        <v>17.2</v>
      </c>
      <c r="L44" s="57"/>
      <c r="M44" s="57"/>
      <c r="N44" s="57">
        <f>ROUND(rekentabel!N43,2)</f>
        <v>17.559999999999999</v>
      </c>
      <c r="O44" s="57">
        <f>ROUND(rekentabel!O43,2)</f>
        <v>10.32</v>
      </c>
      <c r="P44" s="57">
        <f>ROUND(rekentabel!P43,2)</f>
        <v>23.4</v>
      </c>
      <c r="Q44" s="57">
        <f>ROUND(rekentabel!Q43,2)</f>
        <v>13.76</v>
      </c>
      <c r="R44" s="52">
        <f>ROUND(rekentabel!R43,2)</f>
        <v>4319</v>
      </c>
      <c r="S44" s="52">
        <f>ROUND(rekentabel!S43,2)</f>
        <v>2555</v>
      </c>
      <c r="T44" s="52">
        <f>ROUND(rekentabel!T43,2)</f>
        <v>359</v>
      </c>
      <c r="U44" s="52">
        <f>ROUND(rekentabel!U43,2)</f>
        <v>213</v>
      </c>
      <c r="V44" s="52">
        <f>ROUND(rekentabel!V43,2)</f>
        <v>449</v>
      </c>
      <c r="W44" s="52">
        <f>ROUND(rekentabel!W43,2)</f>
        <v>265</v>
      </c>
      <c r="X44" s="303">
        <f>ROUND(rekentabel!X43,2)</f>
        <v>431.22</v>
      </c>
      <c r="Y44" s="303">
        <f>ROUND(rekentabel!Y43,2)</f>
        <v>256.02</v>
      </c>
      <c r="Z44" s="303">
        <f>ROUND(rekentabel!Z43,2)</f>
        <v>1077</v>
      </c>
      <c r="AA44" s="303">
        <f>ROUND(rekentabel!AA43,2)</f>
        <v>639</v>
      </c>
    </row>
    <row r="45" spans="1:27">
      <c r="A45" s="50">
        <v>38</v>
      </c>
      <c r="B45" s="53">
        <f>ROUND(rekentabel!B44,2)</f>
        <v>14.96</v>
      </c>
      <c r="C45" s="53">
        <f>ROUND(rekentabel!C44,2)</f>
        <v>8.8000000000000007</v>
      </c>
      <c r="D45" s="53"/>
      <c r="E45" s="53"/>
      <c r="F45" s="53">
        <f>ROUND(rekentabel!F44,2)</f>
        <v>8.98</v>
      </c>
      <c r="G45" s="53">
        <f>ROUND(rekentabel!G44,2)</f>
        <v>5.28</v>
      </c>
      <c r="H45" s="53">
        <f>ROUND(rekentabel!H44,2)</f>
        <v>11.97</v>
      </c>
      <c r="I45" s="53">
        <f>ROUND(rekentabel!I44,2)</f>
        <v>7.04</v>
      </c>
      <c r="J45" s="57">
        <f>ROUND(rekentabel!J44,2)</f>
        <v>29.92</v>
      </c>
      <c r="K45" s="57">
        <f>ROUND(rekentabel!K44,2)</f>
        <v>17.600000000000001</v>
      </c>
      <c r="L45" s="57"/>
      <c r="M45" s="57"/>
      <c r="N45" s="57">
        <f>ROUND(rekentabel!N44,2)</f>
        <v>17.96</v>
      </c>
      <c r="O45" s="57">
        <f>ROUND(rekentabel!O44,2)</f>
        <v>10.56</v>
      </c>
      <c r="P45" s="57">
        <f>ROUND(rekentabel!P44,2)</f>
        <v>23.94</v>
      </c>
      <c r="Q45" s="57">
        <f>ROUND(rekentabel!Q44,2)</f>
        <v>14.08</v>
      </c>
      <c r="R45" s="52">
        <f>ROUND(rekentabel!R44,2)</f>
        <v>4417</v>
      </c>
      <c r="S45" s="52">
        <f>ROUND(rekentabel!S44,2)</f>
        <v>2611</v>
      </c>
      <c r="T45" s="52">
        <f>ROUND(rekentabel!T44,2)</f>
        <v>367</v>
      </c>
      <c r="U45" s="52">
        <f>ROUND(rekentabel!U44,2)</f>
        <v>218</v>
      </c>
      <c r="V45" s="52">
        <f>ROUND(rekentabel!V44,2)</f>
        <v>460</v>
      </c>
      <c r="W45" s="52">
        <f>ROUND(rekentabel!W44,2)</f>
        <v>271</v>
      </c>
      <c r="X45" s="303">
        <f>ROUND(rekentabel!X44,2)</f>
        <v>440.82</v>
      </c>
      <c r="Y45" s="303">
        <f>ROUND(rekentabel!Y44,2)</f>
        <v>262.02</v>
      </c>
      <c r="Z45" s="303">
        <f>ROUND(rekentabel!Z44,2)</f>
        <v>1101</v>
      </c>
      <c r="AA45" s="303">
        <f>ROUND(rekentabel!AA44,2)</f>
        <v>654</v>
      </c>
    </row>
    <row r="46" spans="1:27">
      <c r="A46" s="50">
        <v>39</v>
      </c>
      <c r="B46" s="53">
        <f>ROUND(rekentabel!B45,2)</f>
        <v>15.29</v>
      </c>
      <c r="C46" s="53">
        <f>ROUND(rekentabel!C45,2)</f>
        <v>9</v>
      </c>
      <c r="D46" s="53"/>
      <c r="E46" s="53"/>
      <c r="F46" s="53">
        <f>ROUND(rekentabel!F45,2)</f>
        <v>9.17</v>
      </c>
      <c r="G46" s="53">
        <f>ROUND(rekentabel!G45,2)</f>
        <v>5.4</v>
      </c>
      <c r="H46" s="53">
        <f>ROUND(rekentabel!H45,2)</f>
        <v>12.23</v>
      </c>
      <c r="I46" s="53">
        <f>ROUND(rekentabel!I45,2)</f>
        <v>7.2</v>
      </c>
      <c r="J46" s="57">
        <f>ROUND(rekentabel!J45,2)</f>
        <v>30.58</v>
      </c>
      <c r="K46" s="57">
        <f>ROUND(rekentabel!K45,2)</f>
        <v>18</v>
      </c>
      <c r="L46" s="57"/>
      <c r="M46" s="57"/>
      <c r="N46" s="57">
        <f>ROUND(rekentabel!N45,2)</f>
        <v>18.34</v>
      </c>
      <c r="O46" s="57">
        <f>ROUND(rekentabel!O45,2)</f>
        <v>10.8</v>
      </c>
      <c r="P46" s="57">
        <f>ROUND(rekentabel!P45,2)</f>
        <v>24.46</v>
      </c>
      <c r="Q46" s="57">
        <f>ROUND(rekentabel!Q45,2)</f>
        <v>14.4</v>
      </c>
      <c r="R46" s="52">
        <f>ROUND(rekentabel!R45,2)</f>
        <v>4530</v>
      </c>
      <c r="S46" s="52">
        <f>ROUND(rekentabel!S45,2)</f>
        <v>2680</v>
      </c>
      <c r="T46" s="52">
        <f>ROUND(rekentabel!T45,2)</f>
        <v>377</v>
      </c>
      <c r="U46" s="52">
        <f>ROUND(rekentabel!U45,2)</f>
        <v>223</v>
      </c>
      <c r="V46" s="52">
        <f>ROUND(rekentabel!V45,2)</f>
        <v>471</v>
      </c>
      <c r="W46" s="52">
        <f>ROUND(rekentabel!W45,2)</f>
        <v>278</v>
      </c>
      <c r="X46" s="303">
        <f>ROUND(rekentabel!X45,2)</f>
        <v>452.82</v>
      </c>
      <c r="Y46" s="303">
        <f>ROUND(rekentabel!Y45,2)</f>
        <v>268.02</v>
      </c>
      <c r="Z46" s="303">
        <f>ROUND(rekentabel!Z45,2)</f>
        <v>1131</v>
      </c>
      <c r="AA46" s="303">
        <f>ROUND(rekentabel!AA45,2)</f>
        <v>669</v>
      </c>
    </row>
    <row r="47" spans="1:27">
      <c r="A47" s="50">
        <v>40</v>
      </c>
      <c r="B47" s="53">
        <f>ROUND(rekentabel!B46,2)</f>
        <v>15.63</v>
      </c>
      <c r="C47" s="53">
        <f>ROUND(rekentabel!C46,2)</f>
        <v>9.19</v>
      </c>
      <c r="D47" s="53"/>
      <c r="E47" s="53"/>
      <c r="F47" s="53">
        <f>ROUND(rekentabel!F46,2)</f>
        <v>9.3800000000000008</v>
      </c>
      <c r="G47" s="53">
        <f>ROUND(rekentabel!G46,2)</f>
        <v>5.51</v>
      </c>
      <c r="H47" s="53">
        <f>ROUND(rekentabel!H46,2)</f>
        <v>12.5</v>
      </c>
      <c r="I47" s="53">
        <f>ROUND(rekentabel!I46,2)</f>
        <v>7.35</v>
      </c>
      <c r="J47" s="57">
        <f>ROUND(rekentabel!J46,2)</f>
        <v>31.26</v>
      </c>
      <c r="K47" s="57">
        <f>ROUND(rekentabel!K46,2)</f>
        <v>18.38</v>
      </c>
      <c r="L47" s="57"/>
      <c r="M47" s="57"/>
      <c r="N47" s="57">
        <f>ROUND(rekentabel!N46,2)</f>
        <v>18.760000000000002</v>
      </c>
      <c r="O47" s="57">
        <f>ROUND(rekentabel!O46,2)</f>
        <v>11.02</v>
      </c>
      <c r="P47" s="57">
        <f>ROUND(rekentabel!P46,2)</f>
        <v>25</v>
      </c>
      <c r="Q47" s="57">
        <f>ROUND(rekentabel!Q46,2)</f>
        <v>14.7</v>
      </c>
      <c r="R47" s="52">
        <f>ROUND(rekentabel!R46,2)</f>
        <v>4642</v>
      </c>
      <c r="S47" s="52">
        <f>ROUND(rekentabel!S46,2)</f>
        <v>2738</v>
      </c>
      <c r="T47" s="52">
        <f>ROUND(rekentabel!T46,2)</f>
        <v>388</v>
      </c>
      <c r="U47" s="52">
        <f>ROUND(rekentabel!U46,2)</f>
        <v>228</v>
      </c>
      <c r="V47" s="52">
        <f>ROUND(rekentabel!V46,2)</f>
        <v>483</v>
      </c>
      <c r="W47" s="52">
        <f>ROUND(rekentabel!W46,2)</f>
        <v>285</v>
      </c>
      <c r="X47" s="303">
        <f>ROUND(rekentabel!X46,2)</f>
        <v>466.02</v>
      </c>
      <c r="Y47" s="303">
        <f>ROUND(rekentabel!Y46,2)</f>
        <v>274.02</v>
      </c>
      <c r="Z47" s="303">
        <f>ROUND(rekentabel!Z46,2)</f>
        <v>1164</v>
      </c>
      <c r="AA47" s="303">
        <f>ROUND(rekentabel!AA46,2)</f>
        <v>684</v>
      </c>
    </row>
    <row r="48" spans="1:27">
      <c r="A48" s="50">
        <v>41</v>
      </c>
      <c r="B48" s="53">
        <f>ROUND(rekentabel!B47,2)</f>
        <v>15.96</v>
      </c>
      <c r="C48" s="53">
        <f>ROUND(rekentabel!C47,2)</f>
        <v>9.39</v>
      </c>
      <c r="D48" s="53"/>
      <c r="E48" s="53"/>
      <c r="F48" s="53">
        <f>ROUND(rekentabel!F47,2)</f>
        <v>9.58</v>
      </c>
      <c r="G48" s="53">
        <f>ROUND(rekentabel!G47,2)</f>
        <v>5.63</v>
      </c>
      <c r="H48" s="53">
        <f>ROUND(rekentabel!H47,2)</f>
        <v>12.77</v>
      </c>
      <c r="I48" s="53">
        <f>ROUND(rekentabel!I47,2)</f>
        <v>7.51</v>
      </c>
      <c r="J48" s="57">
        <f>ROUND(rekentabel!J47,2)</f>
        <v>31.92</v>
      </c>
      <c r="K48" s="57">
        <f>ROUND(rekentabel!K47,2)</f>
        <v>18.78</v>
      </c>
      <c r="L48" s="57"/>
      <c r="M48" s="57"/>
      <c r="N48" s="57">
        <f>ROUND(rekentabel!N47,2)</f>
        <v>19.16</v>
      </c>
      <c r="O48" s="57">
        <f>ROUND(rekentabel!O47,2)</f>
        <v>11.26</v>
      </c>
      <c r="P48" s="57">
        <f>ROUND(rekentabel!P47,2)</f>
        <v>25.54</v>
      </c>
      <c r="Q48" s="57">
        <f>ROUND(rekentabel!Q47,2)</f>
        <v>15.02</v>
      </c>
      <c r="R48" s="52">
        <f>ROUND(rekentabel!R47,2)</f>
        <v>4700</v>
      </c>
      <c r="S48" s="52">
        <f>ROUND(rekentabel!S47,2)</f>
        <v>2780</v>
      </c>
      <c r="T48" s="52">
        <f>ROUND(rekentabel!T47,2)</f>
        <v>392</v>
      </c>
      <c r="U48" s="52">
        <f>ROUND(rekentabel!U47,2)</f>
        <v>231</v>
      </c>
      <c r="V48" s="52">
        <f>ROUND(rekentabel!V47,2)</f>
        <v>489</v>
      </c>
      <c r="W48" s="52">
        <f>ROUND(rekentabel!W47,2)</f>
        <v>289</v>
      </c>
      <c r="X48" s="303">
        <f>ROUND(rekentabel!X47,2)</f>
        <v>470.82</v>
      </c>
      <c r="Y48" s="303">
        <f>ROUND(rekentabel!Y47,2)</f>
        <v>277.62</v>
      </c>
      <c r="Z48" s="303">
        <f>ROUND(rekentabel!Z47,2)</f>
        <v>1176</v>
      </c>
      <c r="AA48" s="303">
        <f>ROUND(rekentabel!AA47,2)</f>
        <v>693</v>
      </c>
    </row>
    <row r="49" spans="1:27">
      <c r="A49" s="50">
        <v>42</v>
      </c>
      <c r="B49" s="53">
        <f>ROUND(rekentabel!B48,2)</f>
        <v>16.28</v>
      </c>
      <c r="C49" s="53">
        <f>ROUND(rekentabel!C48,2)</f>
        <v>9.58</v>
      </c>
      <c r="D49" s="53"/>
      <c r="E49" s="53"/>
      <c r="F49" s="53">
        <f>ROUND(rekentabel!F48,2)</f>
        <v>9.77</v>
      </c>
      <c r="G49" s="53">
        <f>ROUND(rekentabel!G48,2)</f>
        <v>5.75</v>
      </c>
      <c r="H49" s="53">
        <f>ROUND(rekentabel!H48,2)</f>
        <v>13.02</v>
      </c>
      <c r="I49" s="53">
        <f>ROUND(rekentabel!I48,2)</f>
        <v>7.66</v>
      </c>
      <c r="J49" s="57">
        <f>ROUND(rekentabel!J48,2)</f>
        <v>32.56</v>
      </c>
      <c r="K49" s="57">
        <f>ROUND(rekentabel!K48,2)</f>
        <v>19.16</v>
      </c>
      <c r="L49" s="57"/>
      <c r="M49" s="57"/>
      <c r="N49" s="57">
        <f>ROUND(rekentabel!N48,2)</f>
        <v>19.54</v>
      </c>
      <c r="O49" s="57">
        <f>ROUND(rekentabel!O48,2)</f>
        <v>11.5</v>
      </c>
      <c r="P49" s="57">
        <f>ROUND(rekentabel!P48,2)</f>
        <v>26.04</v>
      </c>
      <c r="Q49" s="57">
        <f>ROUND(rekentabel!Q48,2)</f>
        <v>15.32</v>
      </c>
      <c r="R49" s="52">
        <f>ROUND(rekentabel!R48,2)</f>
        <v>4812</v>
      </c>
      <c r="S49" s="52">
        <f>ROUND(rekentabel!S48,2)</f>
        <v>2837</v>
      </c>
      <c r="T49" s="52">
        <f>ROUND(rekentabel!T48,2)</f>
        <v>402</v>
      </c>
      <c r="U49" s="52">
        <f>ROUND(rekentabel!U48,2)</f>
        <v>236</v>
      </c>
      <c r="V49" s="52">
        <f>ROUND(rekentabel!V48,2)</f>
        <v>500</v>
      </c>
      <c r="W49" s="52">
        <f>ROUND(rekentabel!W48,2)</f>
        <v>294</v>
      </c>
      <c r="X49" s="303">
        <f>ROUND(rekentabel!X48,2)</f>
        <v>482.82</v>
      </c>
      <c r="Y49" s="303">
        <f>ROUND(rekentabel!Y48,2)</f>
        <v>283.62</v>
      </c>
      <c r="Z49" s="303">
        <f>ROUND(rekentabel!Z48,2)</f>
        <v>1206</v>
      </c>
      <c r="AA49" s="303">
        <f>ROUND(rekentabel!AA48,2)</f>
        <v>708</v>
      </c>
    </row>
    <row r="50" spans="1:27">
      <c r="A50" s="50">
        <v>43</v>
      </c>
      <c r="B50" s="53">
        <f>ROUND(rekentabel!B49,2)</f>
        <v>16.61</v>
      </c>
      <c r="C50" s="53">
        <f>ROUND(rekentabel!C49,2)</f>
        <v>9.77</v>
      </c>
      <c r="D50" s="53"/>
      <c r="E50" s="53"/>
      <c r="F50" s="53">
        <f>ROUND(rekentabel!F49,2)</f>
        <v>9.9700000000000006</v>
      </c>
      <c r="G50" s="53">
        <f>ROUND(rekentabel!G49,2)</f>
        <v>5.86</v>
      </c>
      <c r="H50" s="53">
        <f>ROUND(rekentabel!H49,2)</f>
        <v>13.29</v>
      </c>
      <c r="I50" s="53">
        <f>ROUND(rekentabel!I49,2)</f>
        <v>7.82</v>
      </c>
      <c r="J50" s="57">
        <f>ROUND(rekentabel!J49,2)</f>
        <v>33.22</v>
      </c>
      <c r="K50" s="57">
        <f>ROUND(rekentabel!K49,2)</f>
        <v>19.54</v>
      </c>
      <c r="L50" s="57"/>
      <c r="M50" s="57"/>
      <c r="N50" s="57">
        <f>ROUND(rekentabel!N49,2)</f>
        <v>19.940000000000001</v>
      </c>
      <c r="O50" s="57">
        <f>ROUND(rekentabel!O49,2)</f>
        <v>11.72</v>
      </c>
      <c r="P50" s="57">
        <f>ROUND(rekentabel!P49,2)</f>
        <v>26.58</v>
      </c>
      <c r="Q50" s="57">
        <f>ROUND(rekentabel!Q49,2)</f>
        <v>15.64</v>
      </c>
      <c r="R50" s="52">
        <f>ROUND(rekentabel!R49,2)</f>
        <v>4926</v>
      </c>
      <c r="S50" s="52">
        <f>ROUND(rekentabel!S49,2)</f>
        <v>2907</v>
      </c>
      <c r="T50" s="52">
        <f>ROUND(rekentabel!T49,2)</f>
        <v>410</v>
      </c>
      <c r="U50" s="52">
        <f>ROUND(rekentabel!U49,2)</f>
        <v>242</v>
      </c>
      <c r="V50" s="52">
        <f>ROUND(rekentabel!V49,2)</f>
        <v>510</v>
      </c>
      <c r="W50" s="52">
        <f>ROUND(rekentabel!W49,2)</f>
        <v>302</v>
      </c>
      <c r="X50" s="303">
        <f>ROUND(rekentabel!X49,2)</f>
        <v>492.42</v>
      </c>
      <c r="Y50" s="303">
        <f>ROUND(rekentabel!Y49,2)</f>
        <v>290.82</v>
      </c>
      <c r="Z50" s="303">
        <f>ROUND(rekentabel!Z49,2)</f>
        <v>1230</v>
      </c>
      <c r="AA50" s="303">
        <f>ROUND(rekentabel!AA49,2)</f>
        <v>726</v>
      </c>
    </row>
    <row r="51" spans="1:27">
      <c r="A51" s="50">
        <v>44</v>
      </c>
      <c r="B51" s="53">
        <f>ROUND(rekentabel!B50,2)</f>
        <v>16.940000000000001</v>
      </c>
      <c r="C51" s="53">
        <f>ROUND(rekentabel!C50,2)</f>
        <v>9.9600000000000009</v>
      </c>
      <c r="D51" s="53"/>
      <c r="E51" s="53"/>
      <c r="F51" s="53">
        <f>ROUND(rekentabel!F50,2)</f>
        <v>10.16</v>
      </c>
      <c r="G51" s="53">
        <f>ROUND(rekentabel!G50,2)</f>
        <v>5.98</v>
      </c>
      <c r="H51" s="53">
        <f>ROUND(rekentabel!H50,2)</f>
        <v>13.55</v>
      </c>
      <c r="I51" s="53">
        <f>ROUND(rekentabel!I50,2)</f>
        <v>7.97</v>
      </c>
      <c r="J51" s="57">
        <f>ROUND(rekentabel!J50,2)</f>
        <v>33.880000000000003</v>
      </c>
      <c r="K51" s="57">
        <f>ROUND(rekentabel!K50,2)</f>
        <v>19.920000000000002</v>
      </c>
      <c r="L51" s="57"/>
      <c r="M51" s="57"/>
      <c r="N51" s="57">
        <f>ROUND(rekentabel!N50,2)</f>
        <v>20.32</v>
      </c>
      <c r="O51" s="57">
        <f>ROUND(rekentabel!O50,2)</f>
        <v>11.96</v>
      </c>
      <c r="P51" s="57">
        <f>ROUND(rekentabel!P50,2)</f>
        <v>27.1</v>
      </c>
      <c r="Q51" s="57">
        <f>ROUND(rekentabel!Q50,2)</f>
        <v>15.94</v>
      </c>
      <c r="R51" s="52">
        <f>ROUND(rekentabel!R50,2)</f>
        <v>4995</v>
      </c>
      <c r="S51" s="52">
        <f>ROUND(rekentabel!S50,2)</f>
        <v>2949</v>
      </c>
      <c r="T51" s="52">
        <f>ROUND(rekentabel!T50,2)</f>
        <v>415</v>
      </c>
      <c r="U51" s="52">
        <f>ROUND(rekentabel!U50,2)</f>
        <v>246</v>
      </c>
      <c r="V51" s="52">
        <f>ROUND(rekentabel!V50,2)</f>
        <v>518</v>
      </c>
      <c r="W51" s="52">
        <f>ROUND(rekentabel!W50,2)</f>
        <v>306</v>
      </c>
      <c r="X51" s="303">
        <f>ROUND(rekentabel!X50,2)</f>
        <v>498.42</v>
      </c>
      <c r="Y51" s="303">
        <f>ROUND(rekentabel!Y50,2)</f>
        <v>295.62</v>
      </c>
      <c r="Z51" s="303">
        <f>ROUND(rekentabel!Z50,2)</f>
        <v>1245</v>
      </c>
      <c r="AA51" s="303">
        <f>ROUND(rekentabel!AA50,2)</f>
        <v>738</v>
      </c>
    </row>
    <row r="52" spans="1:27">
      <c r="A52" s="50">
        <v>45</v>
      </c>
      <c r="B52" s="53">
        <f>ROUND(rekentabel!B51,2)</f>
        <v>17.27</v>
      </c>
      <c r="C52" s="53">
        <f>ROUND(rekentabel!C51,2)</f>
        <v>10.16</v>
      </c>
      <c r="D52" s="53"/>
      <c r="E52" s="53"/>
      <c r="F52" s="53">
        <f>ROUND(rekentabel!F51,2)</f>
        <v>10.36</v>
      </c>
      <c r="G52" s="53">
        <f>ROUND(rekentabel!G51,2)</f>
        <v>6.1</v>
      </c>
      <c r="H52" s="53">
        <f>ROUND(rekentabel!H51,2)</f>
        <v>13.82</v>
      </c>
      <c r="I52" s="53">
        <f>ROUND(rekentabel!I51,2)</f>
        <v>8.1300000000000008</v>
      </c>
      <c r="J52" s="57">
        <f>ROUND(rekentabel!J51,2)</f>
        <v>34.54</v>
      </c>
      <c r="K52" s="57">
        <f>ROUND(rekentabel!K51,2)</f>
        <v>20.32</v>
      </c>
      <c r="L52" s="57"/>
      <c r="M52" s="57"/>
      <c r="N52" s="57">
        <f>ROUND(rekentabel!N51,2)</f>
        <v>20.72</v>
      </c>
      <c r="O52" s="57">
        <f>ROUND(rekentabel!O51,2)</f>
        <v>12.2</v>
      </c>
      <c r="P52" s="57">
        <f>ROUND(rekentabel!P51,2)</f>
        <v>27.64</v>
      </c>
      <c r="Q52" s="57">
        <f>ROUND(rekentabel!Q51,2)</f>
        <v>16.260000000000002</v>
      </c>
      <c r="R52" s="52">
        <f>ROUND(rekentabel!R51,2)</f>
        <v>5095</v>
      </c>
      <c r="S52" s="52">
        <f>ROUND(rekentabel!S51,2)</f>
        <v>3020</v>
      </c>
      <c r="T52" s="52">
        <f>ROUND(rekentabel!T51,2)</f>
        <v>425</v>
      </c>
      <c r="U52" s="52">
        <f>ROUND(rekentabel!U51,2)</f>
        <v>252</v>
      </c>
      <c r="V52" s="52">
        <f>ROUND(rekentabel!V51,2)</f>
        <v>531</v>
      </c>
      <c r="W52" s="52">
        <f>ROUND(rekentabel!W51,2)</f>
        <v>313</v>
      </c>
      <c r="X52" s="303">
        <f>ROUND(rekentabel!X51,2)</f>
        <v>510.42</v>
      </c>
      <c r="Y52" s="303">
        <f>ROUND(rekentabel!Y51,2)</f>
        <v>302.82</v>
      </c>
      <c r="Z52" s="303">
        <f>ROUND(rekentabel!Z51,2)</f>
        <v>1275</v>
      </c>
      <c r="AA52" s="303">
        <f>ROUND(rekentabel!AA51,2)</f>
        <v>756</v>
      </c>
    </row>
    <row r="53" spans="1:27">
      <c r="A53" s="50">
        <v>46</v>
      </c>
      <c r="B53" s="53">
        <f>ROUND(rekentabel!B52,2)</f>
        <v>17.59</v>
      </c>
      <c r="C53" s="53">
        <f>ROUND(rekentabel!C52,2)</f>
        <v>10.35</v>
      </c>
      <c r="D53" s="53"/>
      <c r="E53" s="53"/>
      <c r="F53" s="53">
        <f>ROUND(rekentabel!F52,2)</f>
        <v>10.55</v>
      </c>
      <c r="G53" s="53">
        <f>ROUND(rekentabel!G52,2)</f>
        <v>6.21</v>
      </c>
      <c r="H53" s="53">
        <f>ROUND(rekentabel!H52,2)</f>
        <v>14.07</v>
      </c>
      <c r="I53" s="53">
        <f>ROUND(rekentabel!I52,2)</f>
        <v>8.2799999999999994</v>
      </c>
      <c r="J53" s="57">
        <f>ROUND(rekentabel!J52,2)</f>
        <v>35.18</v>
      </c>
      <c r="K53" s="57">
        <f>ROUND(rekentabel!K52,2)</f>
        <v>20.7</v>
      </c>
      <c r="L53" s="57"/>
      <c r="M53" s="57"/>
      <c r="N53" s="57">
        <f>ROUND(rekentabel!N52,2)</f>
        <v>21.1</v>
      </c>
      <c r="O53" s="57">
        <f>ROUND(rekentabel!O52,2)</f>
        <v>12.42</v>
      </c>
      <c r="P53" s="57">
        <f>ROUND(rekentabel!P52,2)</f>
        <v>28.14</v>
      </c>
      <c r="Q53" s="57">
        <f>ROUND(rekentabel!Q52,2)</f>
        <v>16.559999999999999</v>
      </c>
      <c r="R53" s="52">
        <f>ROUND(rekentabel!R52,2)</f>
        <v>5207</v>
      </c>
      <c r="S53" s="52">
        <f>ROUND(rekentabel!S52,2)</f>
        <v>3076</v>
      </c>
      <c r="T53" s="52">
        <f>ROUND(rekentabel!T52,2)</f>
        <v>433</v>
      </c>
      <c r="U53" s="52">
        <f>ROUND(rekentabel!U52,2)</f>
        <v>258</v>
      </c>
      <c r="V53" s="52">
        <f>ROUND(rekentabel!V52,2)</f>
        <v>544</v>
      </c>
      <c r="W53" s="52">
        <f>ROUND(rekentabel!W52,2)</f>
        <v>321</v>
      </c>
      <c r="X53" s="303">
        <f>ROUND(rekentabel!X52,2)</f>
        <v>520.02</v>
      </c>
      <c r="Y53" s="303">
        <f>ROUND(rekentabel!Y52,2)</f>
        <v>310.02</v>
      </c>
      <c r="Z53" s="303">
        <f>ROUND(rekentabel!Z52,2)</f>
        <v>1299</v>
      </c>
      <c r="AA53" s="303">
        <f>ROUND(rekentabel!AA52,2)</f>
        <v>774</v>
      </c>
    </row>
    <row r="54" spans="1:27">
      <c r="A54" s="50">
        <v>47</v>
      </c>
      <c r="B54" s="53">
        <f>ROUND(rekentabel!B53,2)</f>
        <v>17.920000000000002</v>
      </c>
      <c r="C54" s="53">
        <f>ROUND(rekentabel!C53,2)</f>
        <v>10.54</v>
      </c>
      <c r="D54" s="53"/>
      <c r="E54" s="53"/>
      <c r="F54" s="53">
        <f>ROUND(rekentabel!F53,2)</f>
        <v>10.75</v>
      </c>
      <c r="G54" s="53">
        <f>ROUND(rekentabel!G53,2)</f>
        <v>6.32</v>
      </c>
      <c r="H54" s="53">
        <f>ROUND(rekentabel!H53,2)</f>
        <v>14.34</v>
      </c>
      <c r="I54" s="53">
        <f>ROUND(rekentabel!I53,2)</f>
        <v>8.43</v>
      </c>
      <c r="J54" s="57">
        <f>ROUND(rekentabel!J53,2)</f>
        <v>35.840000000000003</v>
      </c>
      <c r="K54" s="57">
        <f>ROUND(rekentabel!K53,2)</f>
        <v>21.08</v>
      </c>
      <c r="L54" s="57"/>
      <c r="M54" s="57"/>
      <c r="N54" s="57">
        <f>ROUND(rekentabel!N53,2)</f>
        <v>21.5</v>
      </c>
      <c r="O54" s="57">
        <f>ROUND(rekentabel!O53,2)</f>
        <v>12.64</v>
      </c>
      <c r="P54" s="57">
        <f>ROUND(rekentabel!P53,2)</f>
        <v>28.68</v>
      </c>
      <c r="Q54" s="57">
        <f>ROUND(rekentabel!Q53,2)</f>
        <v>16.86</v>
      </c>
      <c r="R54" s="52">
        <f>ROUND(rekentabel!R53,2)</f>
        <v>5278</v>
      </c>
      <c r="S54" s="52">
        <f>ROUND(rekentabel!S53,2)</f>
        <v>3119</v>
      </c>
      <c r="T54" s="52">
        <f>ROUND(rekentabel!T53,2)</f>
        <v>438</v>
      </c>
      <c r="U54" s="52">
        <f>ROUND(rekentabel!U53,2)</f>
        <v>261</v>
      </c>
      <c r="V54" s="52">
        <f>ROUND(rekentabel!V53,2)</f>
        <v>550</v>
      </c>
      <c r="W54" s="52">
        <f>ROUND(rekentabel!W53,2)</f>
        <v>326</v>
      </c>
      <c r="X54" s="303">
        <f>ROUND(rekentabel!X53,2)</f>
        <v>526.02</v>
      </c>
      <c r="Y54" s="303">
        <f>ROUND(rekentabel!Y53,2)</f>
        <v>313.62</v>
      </c>
      <c r="Z54" s="303">
        <f>ROUND(rekentabel!Z53,2)</f>
        <v>1314</v>
      </c>
      <c r="AA54" s="303">
        <f>ROUND(rekentabel!AA53,2)</f>
        <v>783</v>
      </c>
    </row>
    <row r="55" spans="1:27">
      <c r="A55" s="50">
        <v>48</v>
      </c>
      <c r="B55" s="53">
        <f>ROUND(rekentabel!B54,2)</f>
        <v>18.25</v>
      </c>
      <c r="C55" s="53">
        <f>ROUND(rekentabel!C54,2)</f>
        <v>10.73</v>
      </c>
      <c r="D55" s="53"/>
      <c r="E55" s="53"/>
      <c r="F55" s="53">
        <f>ROUND(rekentabel!F54,2)</f>
        <v>10.95</v>
      </c>
      <c r="G55" s="53">
        <f>ROUND(rekentabel!G54,2)</f>
        <v>6.44</v>
      </c>
      <c r="H55" s="53">
        <f>ROUND(rekentabel!H54,2)</f>
        <v>14.6</v>
      </c>
      <c r="I55" s="53">
        <f>ROUND(rekentabel!I54,2)</f>
        <v>8.58</v>
      </c>
      <c r="J55" s="57">
        <f>ROUND(rekentabel!J54,2)</f>
        <v>36.5</v>
      </c>
      <c r="K55" s="57">
        <f>ROUND(rekentabel!K54,2)</f>
        <v>21.46</v>
      </c>
      <c r="L55" s="57"/>
      <c r="M55" s="57"/>
      <c r="N55" s="57">
        <f>ROUND(rekentabel!N54,2)</f>
        <v>21.9</v>
      </c>
      <c r="O55" s="57">
        <f>ROUND(rekentabel!O54,2)</f>
        <v>12.88</v>
      </c>
      <c r="P55" s="57">
        <f>ROUND(rekentabel!P54,2)</f>
        <v>29.2</v>
      </c>
      <c r="Q55" s="57">
        <f>ROUND(rekentabel!Q54,2)</f>
        <v>17.16</v>
      </c>
      <c r="R55" s="52">
        <f>ROUND(rekentabel!R54,2)</f>
        <v>5390</v>
      </c>
      <c r="S55" s="52">
        <f>ROUND(rekentabel!S54,2)</f>
        <v>3175</v>
      </c>
      <c r="T55" s="52">
        <f>ROUND(rekentabel!T54,2)</f>
        <v>450</v>
      </c>
      <c r="U55" s="52">
        <f>ROUND(rekentabel!U54,2)</f>
        <v>265</v>
      </c>
      <c r="V55" s="52">
        <f>ROUND(rekentabel!V54,2)</f>
        <v>560</v>
      </c>
      <c r="W55" s="52">
        <f>ROUND(rekentabel!W54,2)</f>
        <v>331</v>
      </c>
      <c r="X55" s="303">
        <f>ROUND(rekentabel!X54,2)</f>
        <v>540.41999999999996</v>
      </c>
      <c r="Y55" s="303">
        <f>ROUND(rekentabel!Y54,2)</f>
        <v>318.42</v>
      </c>
      <c r="Z55" s="303">
        <f>ROUND(rekentabel!Z54,2)</f>
        <v>1350</v>
      </c>
      <c r="AA55" s="303">
        <f>ROUND(rekentabel!AA54,2)</f>
        <v>795</v>
      </c>
    </row>
    <row r="56" spans="1:27">
      <c r="A56" s="50">
        <v>49</v>
      </c>
      <c r="B56" s="53">
        <f>ROUND(rekentabel!B55,2)</f>
        <v>18.57</v>
      </c>
      <c r="C56" s="53">
        <f>ROUND(rekentabel!C55,2)</f>
        <v>10.93</v>
      </c>
      <c r="D56" s="53"/>
      <c r="E56" s="53"/>
      <c r="F56" s="53">
        <f>ROUND(rekentabel!F55,2)</f>
        <v>11.14</v>
      </c>
      <c r="G56" s="53">
        <f>ROUND(rekentabel!G55,2)</f>
        <v>6.56</v>
      </c>
      <c r="H56" s="53">
        <f>ROUND(rekentabel!H55,2)</f>
        <v>14.86</v>
      </c>
      <c r="I56" s="53">
        <f>ROUND(rekentabel!I55,2)</f>
        <v>8.74</v>
      </c>
      <c r="J56" s="57">
        <f>ROUND(rekentabel!J55,2)</f>
        <v>37.14</v>
      </c>
      <c r="K56" s="57">
        <f>ROUND(rekentabel!K55,2)</f>
        <v>21.86</v>
      </c>
      <c r="L56" s="57"/>
      <c r="M56" s="57"/>
      <c r="N56" s="57">
        <f>ROUND(rekentabel!N55,2)</f>
        <v>22.28</v>
      </c>
      <c r="O56" s="57">
        <f>ROUND(rekentabel!O55,2)</f>
        <v>13.12</v>
      </c>
      <c r="P56" s="57">
        <f>ROUND(rekentabel!P55,2)</f>
        <v>29.72</v>
      </c>
      <c r="Q56" s="57">
        <f>ROUND(rekentabel!Q55,2)</f>
        <v>17.48</v>
      </c>
      <c r="R56" s="52">
        <f>ROUND(rekentabel!R55,2)</f>
        <v>5491</v>
      </c>
      <c r="S56" s="52">
        <f>ROUND(rekentabel!S55,2)</f>
        <v>3246</v>
      </c>
      <c r="T56" s="52">
        <f>ROUND(rekentabel!T55,2)</f>
        <v>458</v>
      </c>
      <c r="U56" s="52">
        <f>ROUND(rekentabel!U55,2)</f>
        <v>270</v>
      </c>
      <c r="V56" s="52">
        <f>ROUND(rekentabel!V55,2)</f>
        <v>571</v>
      </c>
      <c r="W56" s="52">
        <f>ROUND(rekentabel!W55,2)</f>
        <v>337</v>
      </c>
      <c r="X56" s="303">
        <f>ROUND(rekentabel!X55,2)</f>
        <v>550.02</v>
      </c>
      <c r="Y56" s="303">
        <f>ROUND(rekentabel!Y55,2)</f>
        <v>324.42</v>
      </c>
      <c r="Z56" s="303">
        <f>ROUND(rekentabel!Z55,2)</f>
        <v>1374</v>
      </c>
      <c r="AA56" s="303">
        <f>ROUND(rekentabel!AA55,2)</f>
        <v>810</v>
      </c>
    </row>
    <row r="57" spans="1:27">
      <c r="A57" s="50">
        <v>50</v>
      </c>
      <c r="B57" s="53">
        <f>ROUND(rekentabel!B56,2)</f>
        <v>18.899999999999999</v>
      </c>
      <c r="C57" s="53">
        <f>ROUND(rekentabel!C56,2)</f>
        <v>11.12</v>
      </c>
      <c r="D57" s="53"/>
      <c r="E57" s="53"/>
      <c r="F57" s="53">
        <f>ROUND(rekentabel!F56,2)</f>
        <v>11.34</v>
      </c>
      <c r="G57" s="53">
        <f>ROUND(rekentabel!G56,2)</f>
        <v>6.67</v>
      </c>
      <c r="H57" s="53">
        <f>ROUND(rekentabel!H56,2)</f>
        <v>15.12</v>
      </c>
      <c r="I57" s="53">
        <f>ROUND(rekentabel!I56,2)</f>
        <v>8.9</v>
      </c>
      <c r="J57" s="57">
        <f>ROUND(rekentabel!J56,2)</f>
        <v>37.799999999999997</v>
      </c>
      <c r="K57" s="57">
        <f>ROUND(rekentabel!K56,2)</f>
        <v>22.24</v>
      </c>
      <c r="L57" s="57"/>
      <c r="M57" s="57"/>
      <c r="N57" s="57">
        <f>ROUND(rekentabel!N56,2)</f>
        <v>22.68</v>
      </c>
      <c r="O57" s="57">
        <f>ROUND(rekentabel!O56,2)</f>
        <v>13.34</v>
      </c>
      <c r="P57" s="57">
        <f>ROUND(rekentabel!P56,2)</f>
        <v>30.24</v>
      </c>
      <c r="Q57" s="57">
        <f>ROUND(rekentabel!Q56,2)</f>
        <v>17.8</v>
      </c>
      <c r="R57" s="52">
        <f>ROUND(rekentabel!R56,2)</f>
        <v>5561</v>
      </c>
      <c r="S57" s="52">
        <f>ROUND(rekentabel!S56,2)</f>
        <v>3289</v>
      </c>
      <c r="T57" s="52">
        <f>ROUND(rekentabel!T56,2)</f>
        <v>464</v>
      </c>
      <c r="U57" s="52">
        <f>ROUND(rekentabel!U56,2)</f>
        <v>273</v>
      </c>
      <c r="V57" s="52">
        <f>ROUND(rekentabel!V56,2)</f>
        <v>578</v>
      </c>
      <c r="W57" s="52">
        <f>ROUND(rekentabel!W56,2)</f>
        <v>342</v>
      </c>
      <c r="X57" s="303">
        <f>ROUND(rekentabel!X56,2)</f>
        <v>557.22</v>
      </c>
      <c r="Y57" s="303">
        <f>ROUND(rekentabel!Y56,2)</f>
        <v>328.02</v>
      </c>
      <c r="Z57" s="303">
        <f>ROUND(rekentabel!Z56,2)</f>
        <v>1392</v>
      </c>
      <c r="AA57" s="303">
        <f>ROUND(rekentabel!AA56,2)</f>
        <v>819</v>
      </c>
    </row>
    <row r="58" spans="1:27">
      <c r="A58" s="50">
        <v>51</v>
      </c>
      <c r="B58" s="53">
        <f>ROUND(rekentabel!B57,2)</f>
        <v>19.23</v>
      </c>
      <c r="C58" s="53">
        <f>ROUND(rekentabel!C57,2)</f>
        <v>11.31</v>
      </c>
      <c r="D58" s="53"/>
      <c r="E58" s="53"/>
      <c r="F58" s="53">
        <f>ROUND(rekentabel!F57,2)</f>
        <v>11.54</v>
      </c>
      <c r="G58" s="53">
        <f>ROUND(rekentabel!G57,2)</f>
        <v>6.79</v>
      </c>
      <c r="H58" s="53">
        <f>ROUND(rekentabel!H57,2)</f>
        <v>15.38</v>
      </c>
      <c r="I58" s="53">
        <f>ROUND(rekentabel!I57,2)</f>
        <v>9.0500000000000007</v>
      </c>
      <c r="J58" s="57">
        <f>ROUND(rekentabel!J57,2)</f>
        <v>38.46</v>
      </c>
      <c r="K58" s="57">
        <f>ROUND(rekentabel!K57,2)</f>
        <v>22.62</v>
      </c>
      <c r="L58" s="57"/>
      <c r="M58" s="57"/>
      <c r="N58" s="57">
        <f>ROUND(rekentabel!N57,2)</f>
        <v>23.08</v>
      </c>
      <c r="O58" s="57">
        <f>ROUND(rekentabel!O57,2)</f>
        <v>13.58</v>
      </c>
      <c r="P58" s="57">
        <f>ROUND(rekentabel!P57,2)</f>
        <v>30.76</v>
      </c>
      <c r="Q58" s="57">
        <f>ROUND(rekentabel!Q57,2)</f>
        <v>18.100000000000001</v>
      </c>
      <c r="R58" s="52">
        <f>ROUND(rekentabel!R57,2)</f>
        <v>5673</v>
      </c>
      <c r="S58" s="52">
        <f>ROUND(rekentabel!S57,2)</f>
        <v>3359</v>
      </c>
      <c r="T58" s="52">
        <f>ROUND(rekentabel!T57,2)</f>
        <v>473</v>
      </c>
      <c r="U58" s="52">
        <f>ROUND(rekentabel!U57,2)</f>
        <v>281</v>
      </c>
      <c r="V58" s="52">
        <f>ROUND(rekentabel!V57,2)</f>
        <v>590</v>
      </c>
      <c r="W58" s="52">
        <f>ROUND(rekentabel!W57,2)</f>
        <v>348</v>
      </c>
      <c r="X58" s="303">
        <f>ROUND(rekentabel!X57,2)</f>
        <v>568.02</v>
      </c>
      <c r="Y58" s="303">
        <f>ROUND(rekentabel!Y57,2)</f>
        <v>337.62</v>
      </c>
      <c r="Z58" s="303">
        <f>ROUND(rekentabel!Z57,2)</f>
        <v>1419</v>
      </c>
      <c r="AA58" s="303">
        <f>ROUND(rekentabel!AA57,2)</f>
        <v>843</v>
      </c>
    </row>
    <row r="59" spans="1:27">
      <c r="A59" s="50">
        <v>52</v>
      </c>
      <c r="B59" s="53">
        <f>ROUND(rekentabel!B58,2)</f>
        <v>19.559999999999999</v>
      </c>
      <c r="C59" s="53">
        <f>ROUND(rekentabel!C58,2)</f>
        <v>11.5</v>
      </c>
      <c r="D59" s="53"/>
      <c r="E59" s="53"/>
      <c r="F59" s="53">
        <f>ROUND(rekentabel!F58,2)</f>
        <v>11.74</v>
      </c>
      <c r="G59" s="53">
        <f>ROUND(rekentabel!G58,2)</f>
        <v>6.9</v>
      </c>
      <c r="H59" s="53">
        <f>ROUND(rekentabel!H58,2)</f>
        <v>15.65</v>
      </c>
      <c r="I59" s="53">
        <f>ROUND(rekentabel!I58,2)</f>
        <v>9.1999999999999993</v>
      </c>
      <c r="J59" s="57">
        <f>ROUND(rekentabel!J58,2)</f>
        <v>39.119999999999997</v>
      </c>
      <c r="K59" s="57">
        <f>ROUND(rekentabel!K58,2)</f>
        <v>23</v>
      </c>
      <c r="L59" s="57"/>
      <c r="M59" s="57"/>
      <c r="N59" s="57">
        <f>ROUND(rekentabel!N58,2)</f>
        <v>23.48</v>
      </c>
      <c r="O59" s="57">
        <f>ROUND(rekentabel!O58,2)</f>
        <v>13.8</v>
      </c>
      <c r="P59" s="57">
        <f>ROUND(rekentabel!P58,2)</f>
        <v>31.3</v>
      </c>
      <c r="Q59" s="57">
        <f>ROUND(rekentabel!Q58,2)</f>
        <v>18.399999999999999</v>
      </c>
      <c r="R59" s="52">
        <f>ROUND(rekentabel!R58,2)</f>
        <v>5787</v>
      </c>
      <c r="S59" s="52">
        <f>ROUND(rekentabel!S58,2)</f>
        <v>3416</v>
      </c>
      <c r="T59" s="52">
        <f>ROUND(rekentabel!T58,2)</f>
        <v>483</v>
      </c>
      <c r="U59" s="52">
        <f>ROUND(rekentabel!U58,2)</f>
        <v>285</v>
      </c>
      <c r="V59" s="52">
        <f>ROUND(rekentabel!V58,2)</f>
        <v>603</v>
      </c>
      <c r="W59" s="52">
        <f>ROUND(rekentabel!W58,2)</f>
        <v>354</v>
      </c>
      <c r="X59" s="303">
        <f>ROUND(rekentabel!X58,2)</f>
        <v>580.02</v>
      </c>
      <c r="Y59" s="303">
        <f>ROUND(rekentabel!Y58,2)</f>
        <v>342.42</v>
      </c>
      <c r="Z59" s="303">
        <f>ROUND(rekentabel!Z58,2)</f>
        <v>1449</v>
      </c>
      <c r="AA59" s="303">
        <f>ROUND(rekentabel!AA58,2)</f>
        <v>855</v>
      </c>
    </row>
    <row r="60" spans="1:27">
      <c r="A60" s="50">
        <v>53</v>
      </c>
      <c r="B60" s="53">
        <f>ROUND(rekentabel!B59,2)</f>
        <v>19.88</v>
      </c>
      <c r="C60" s="53">
        <f>ROUND(rekentabel!C59,2)</f>
        <v>11.7</v>
      </c>
      <c r="D60" s="53"/>
      <c r="E60" s="53"/>
      <c r="F60" s="53">
        <f>ROUND(rekentabel!F59,2)</f>
        <v>11.93</v>
      </c>
      <c r="G60" s="53">
        <f>ROUND(rekentabel!G59,2)</f>
        <v>7.02</v>
      </c>
      <c r="H60" s="53">
        <f>ROUND(rekentabel!H59,2)</f>
        <v>15.9</v>
      </c>
      <c r="I60" s="53">
        <f>ROUND(rekentabel!I59,2)</f>
        <v>9.36</v>
      </c>
      <c r="J60" s="57">
        <f>ROUND(rekentabel!J59,2)</f>
        <v>39.76</v>
      </c>
      <c r="K60" s="57">
        <f>ROUND(rekentabel!K59,2)</f>
        <v>23.4</v>
      </c>
      <c r="L60" s="57"/>
      <c r="M60" s="57"/>
      <c r="N60" s="57">
        <f>ROUND(rekentabel!N59,2)</f>
        <v>23.86</v>
      </c>
      <c r="O60" s="57">
        <f>ROUND(rekentabel!O59,2)</f>
        <v>14.04</v>
      </c>
      <c r="P60" s="57">
        <f>ROUND(rekentabel!P59,2)</f>
        <v>31.8</v>
      </c>
      <c r="Q60" s="57">
        <f>ROUND(rekentabel!Q59,2)</f>
        <v>18.72</v>
      </c>
      <c r="R60" s="52">
        <f>ROUND(rekentabel!R59,2)</f>
        <v>5857</v>
      </c>
      <c r="S60" s="52">
        <f>ROUND(rekentabel!S59,2)</f>
        <v>3457</v>
      </c>
      <c r="T60" s="52">
        <f>ROUND(rekentabel!T59,2)</f>
        <v>488</v>
      </c>
      <c r="U60" s="52">
        <f>ROUND(rekentabel!U59,2)</f>
        <v>288</v>
      </c>
      <c r="V60" s="52">
        <f>ROUND(rekentabel!V59,2)</f>
        <v>611</v>
      </c>
      <c r="W60" s="52">
        <f>ROUND(rekentabel!W59,2)</f>
        <v>359</v>
      </c>
      <c r="X60" s="303">
        <f>ROUND(rekentabel!X59,2)</f>
        <v>586.02</v>
      </c>
      <c r="Y60" s="303">
        <f>ROUND(rekentabel!Y59,2)</f>
        <v>346.02</v>
      </c>
      <c r="Z60" s="303">
        <f>ROUND(rekentabel!Z59,2)</f>
        <v>1464</v>
      </c>
      <c r="AA60" s="303">
        <f>ROUND(rekentabel!AA59,2)</f>
        <v>864</v>
      </c>
    </row>
    <row r="61" spans="1:27">
      <c r="A61" s="50">
        <v>54</v>
      </c>
      <c r="B61" s="53">
        <f>ROUND(rekentabel!B60,2)</f>
        <v>20.21</v>
      </c>
      <c r="C61" s="53">
        <f>ROUND(rekentabel!C60,2)</f>
        <v>11.89</v>
      </c>
      <c r="D61" s="53"/>
      <c r="E61" s="53"/>
      <c r="F61" s="53">
        <f>ROUND(rekentabel!F60,2)</f>
        <v>12.13</v>
      </c>
      <c r="G61" s="53">
        <f>ROUND(rekentabel!G60,2)</f>
        <v>7.13</v>
      </c>
      <c r="H61" s="53">
        <f>ROUND(rekentabel!H60,2)</f>
        <v>16.170000000000002</v>
      </c>
      <c r="I61" s="53">
        <f>ROUND(rekentabel!I60,2)</f>
        <v>9.51</v>
      </c>
      <c r="J61" s="57">
        <f>ROUND(rekentabel!J60,2)</f>
        <v>40.42</v>
      </c>
      <c r="K61" s="57">
        <f>ROUND(rekentabel!K60,2)</f>
        <v>23.78</v>
      </c>
      <c r="L61" s="57"/>
      <c r="M61" s="57"/>
      <c r="N61" s="57">
        <f>ROUND(rekentabel!N60,2)</f>
        <v>24.26</v>
      </c>
      <c r="O61" s="57">
        <f>ROUND(rekentabel!O60,2)</f>
        <v>14.26</v>
      </c>
      <c r="P61" s="57">
        <f>ROUND(rekentabel!P60,2)</f>
        <v>32.340000000000003</v>
      </c>
      <c r="Q61" s="57">
        <f>ROUND(rekentabel!Q60,2)</f>
        <v>19.02</v>
      </c>
      <c r="R61" s="52">
        <f>ROUND(rekentabel!R60,2)</f>
        <v>5955</v>
      </c>
      <c r="S61" s="52">
        <f>ROUND(rekentabel!S60,2)</f>
        <v>3514</v>
      </c>
      <c r="T61" s="52">
        <f>ROUND(rekentabel!T60,2)</f>
        <v>496</v>
      </c>
      <c r="U61" s="52">
        <f>ROUND(rekentabel!U60,2)</f>
        <v>292</v>
      </c>
      <c r="V61" s="52">
        <f>ROUND(rekentabel!V60,2)</f>
        <v>620</v>
      </c>
      <c r="W61" s="52">
        <f>ROUND(rekentabel!W60,2)</f>
        <v>365</v>
      </c>
      <c r="X61" s="303">
        <f>ROUND(rekentabel!X60,2)</f>
        <v>595.62</v>
      </c>
      <c r="Y61" s="303">
        <f>ROUND(rekentabel!Y60,2)</f>
        <v>350.82</v>
      </c>
      <c r="Z61" s="303">
        <f>ROUND(rekentabel!Z60,2)</f>
        <v>1488</v>
      </c>
      <c r="AA61" s="303">
        <f>ROUND(rekentabel!AA60,2)</f>
        <v>876</v>
      </c>
    </row>
    <row r="62" spans="1:27">
      <c r="A62" s="50">
        <v>55</v>
      </c>
      <c r="B62" s="53">
        <f>ROUND(rekentabel!B61,2)</f>
        <v>20.54</v>
      </c>
      <c r="C62" s="53">
        <f>ROUND(rekentabel!C61,2)</f>
        <v>12.08</v>
      </c>
      <c r="D62" s="53"/>
      <c r="E62" s="53"/>
      <c r="F62" s="53">
        <f>ROUND(rekentabel!F61,2)</f>
        <v>12.32</v>
      </c>
      <c r="G62" s="53">
        <f>ROUND(rekentabel!G61,2)</f>
        <v>7.25</v>
      </c>
      <c r="H62" s="53">
        <f>ROUND(rekentabel!H61,2)</f>
        <v>16.43</v>
      </c>
      <c r="I62" s="53">
        <f>ROUND(rekentabel!I61,2)</f>
        <v>9.66</v>
      </c>
      <c r="J62" s="57">
        <f>ROUND(rekentabel!J61,2)</f>
        <v>41.08</v>
      </c>
      <c r="K62" s="57">
        <f>ROUND(rekentabel!K61,2)</f>
        <v>24.16</v>
      </c>
      <c r="L62" s="57"/>
      <c r="M62" s="57"/>
      <c r="N62" s="57">
        <f>ROUND(rekentabel!N61,2)</f>
        <v>24.64</v>
      </c>
      <c r="O62" s="57">
        <f>ROUND(rekentabel!O61,2)</f>
        <v>14.5</v>
      </c>
      <c r="P62" s="57">
        <f>ROUND(rekentabel!P61,2)</f>
        <v>32.86</v>
      </c>
      <c r="Q62" s="57">
        <f>ROUND(rekentabel!Q61,2)</f>
        <v>19.32</v>
      </c>
      <c r="R62" s="52">
        <f>ROUND(rekentabel!R61,2)</f>
        <v>6068</v>
      </c>
      <c r="S62" s="52">
        <f>ROUND(rekentabel!S61,2)</f>
        <v>3584</v>
      </c>
      <c r="T62" s="52">
        <f>ROUND(rekentabel!T61,2)</f>
        <v>505</v>
      </c>
      <c r="U62" s="52">
        <f>ROUND(rekentabel!U61,2)</f>
        <v>299</v>
      </c>
      <c r="V62" s="52">
        <f>ROUND(rekentabel!V61,2)</f>
        <v>631</v>
      </c>
      <c r="W62" s="52">
        <f>ROUND(rekentabel!W61,2)</f>
        <v>373</v>
      </c>
      <c r="X62" s="303">
        <f>ROUND(rekentabel!X61,2)</f>
        <v>606.41999999999996</v>
      </c>
      <c r="Y62" s="303">
        <f>ROUND(rekentabel!Y61,2)</f>
        <v>359.22</v>
      </c>
      <c r="Z62" s="303">
        <f>ROUND(rekentabel!Z61,2)</f>
        <v>1515</v>
      </c>
      <c r="AA62" s="303">
        <f>ROUND(rekentabel!AA61,2)</f>
        <v>897</v>
      </c>
    </row>
    <row r="63" spans="1:27">
      <c r="A63" s="50">
        <v>56</v>
      </c>
      <c r="B63" s="53">
        <f>ROUND(rekentabel!B62,2)</f>
        <v>20.86</v>
      </c>
      <c r="C63" s="53">
        <f>ROUND(rekentabel!C62,2)</f>
        <v>12.27</v>
      </c>
      <c r="D63" s="53"/>
      <c r="E63" s="53"/>
      <c r="F63" s="53">
        <f>ROUND(rekentabel!F62,2)</f>
        <v>12.52</v>
      </c>
      <c r="G63" s="53">
        <f>ROUND(rekentabel!G62,2)</f>
        <v>7.36</v>
      </c>
      <c r="H63" s="53">
        <f>ROUND(rekentabel!H62,2)</f>
        <v>16.690000000000001</v>
      </c>
      <c r="I63" s="53">
        <f>ROUND(rekentabel!I62,2)</f>
        <v>9.82</v>
      </c>
      <c r="J63" s="57">
        <f>ROUND(rekentabel!J62,2)</f>
        <v>41.72</v>
      </c>
      <c r="K63" s="57">
        <f>ROUND(rekentabel!K62,2)</f>
        <v>24.54</v>
      </c>
      <c r="L63" s="57"/>
      <c r="M63" s="57"/>
      <c r="N63" s="57">
        <f>ROUND(rekentabel!N62,2)</f>
        <v>25.04</v>
      </c>
      <c r="O63" s="57">
        <f>ROUND(rekentabel!O62,2)</f>
        <v>14.72</v>
      </c>
      <c r="P63" s="57">
        <f>ROUND(rekentabel!P62,2)</f>
        <v>33.380000000000003</v>
      </c>
      <c r="Q63" s="57">
        <f>ROUND(rekentabel!Q62,2)</f>
        <v>19.64</v>
      </c>
      <c r="R63" s="52">
        <f>ROUND(rekentabel!R62,2)</f>
        <v>6140</v>
      </c>
      <c r="S63" s="52">
        <f>ROUND(rekentabel!S62,2)</f>
        <v>3627</v>
      </c>
      <c r="T63" s="52">
        <f>ROUND(rekentabel!T62,2)</f>
        <v>510</v>
      </c>
      <c r="U63" s="52">
        <f>ROUND(rekentabel!U62,2)</f>
        <v>302</v>
      </c>
      <c r="V63" s="52">
        <f>ROUND(rekentabel!V62,2)</f>
        <v>639</v>
      </c>
      <c r="W63" s="52">
        <f>ROUND(rekentabel!W62,2)</f>
        <v>377</v>
      </c>
      <c r="X63" s="303">
        <f>ROUND(rekentabel!X62,2)</f>
        <v>612.41999999999996</v>
      </c>
      <c r="Y63" s="303">
        <f>ROUND(rekentabel!Y62,2)</f>
        <v>362.82</v>
      </c>
      <c r="Z63" s="303">
        <f>ROUND(rekentabel!Z62,2)</f>
        <v>1530</v>
      </c>
      <c r="AA63" s="303">
        <f>ROUND(rekentabel!AA62,2)</f>
        <v>906</v>
      </c>
    </row>
    <row r="64" spans="1:27">
      <c r="A64" s="50">
        <v>57</v>
      </c>
      <c r="B64" s="53">
        <f>ROUND(rekentabel!B63,2)</f>
        <v>21.19</v>
      </c>
      <c r="C64" s="53">
        <f>ROUND(rekentabel!C63,2)</f>
        <v>12.47</v>
      </c>
      <c r="D64" s="53"/>
      <c r="E64" s="53"/>
      <c r="F64" s="53">
        <f>ROUND(rekentabel!F63,2)</f>
        <v>12.71</v>
      </c>
      <c r="G64" s="53">
        <f>ROUND(rekentabel!G63,2)</f>
        <v>7.48</v>
      </c>
      <c r="H64" s="53">
        <f>ROUND(rekentabel!H63,2)</f>
        <v>16.95</v>
      </c>
      <c r="I64" s="53">
        <f>ROUND(rekentabel!I63,2)</f>
        <v>9.98</v>
      </c>
      <c r="J64" s="57">
        <f>ROUND(rekentabel!J63,2)</f>
        <v>42.38</v>
      </c>
      <c r="K64" s="57">
        <f>ROUND(rekentabel!K63,2)</f>
        <v>24.94</v>
      </c>
      <c r="L64" s="57"/>
      <c r="M64" s="57"/>
      <c r="N64" s="57">
        <f>ROUND(rekentabel!N63,2)</f>
        <v>25.42</v>
      </c>
      <c r="O64" s="57">
        <f>ROUND(rekentabel!O63,2)</f>
        <v>14.96</v>
      </c>
      <c r="P64" s="57">
        <f>ROUND(rekentabel!P63,2)</f>
        <v>33.9</v>
      </c>
      <c r="Q64" s="57">
        <f>ROUND(rekentabel!Q63,2)</f>
        <v>19.96</v>
      </c>
      <c r="R64" s="52">
        <f>ROUND(rekentabel!R63,2)</f>
        <v>6252</v>
      </c>
      <c r="S64" s="52">
        <f>ROUND(rekentabel!S63,2)</f>
        <v>3698</v>
      </c>
      <c r="T64" s="52">
        <f>ROUND(rekentabel!T63,2)</f>
        <v>521</v>
      </c>
      <c r="U64" s="52">
        <f>ROUND(rekentabel!U63,2)</f>
        <v>307</v>
      </c>
      <c r="V64" s="52">
        <f>ROUND(rekentabel!V63,2)</f>
        <v>649</v>
      </c>
      <c r="W64" s="52">
        <f>ROUND(rekentabel!W63,2)</f>
        <v>384</v>
      </c>
      <c r="X64" s="303">
        <f>ROUND(rekentabel!X63,2)</f>
        <v>625.62</v>
      </c>
      <c r="Y64" s="303">
        <f>ROUND(rekentabel!Y63,2)</f>
        <v>368.82</v>
      </c>
      <c r="Z64" s="303">
        <f>ROUND(rekentabel!Z63,2)</f>
        <v>1563</v>
      </c>
      <c r="AA64" s="303">
        <f>ROUND(rekentabel!AA63,2)</f>
        <v>921</v>
      </c>
    </row>
    <row r="65" spans="1:27">
      <c r="A65" s="50">
        <v>58</v>
      </c>
      <c r="B65" s="53">
        <f>ROUND(rekentabel!B64,2)</f>
        <v>21.52</v>
      </c>
      <c r="C65" s="53">
        <f>ROUND(rekentabel!C64,2)</f>
        <v>12.66</v>
      </c>
      <c r="D65" s="53"/>
      <c r="E65" s="53"/>
      <c r="F65" s="53">
        <f>ROUND(rekentabel!F64,2)</f>
        <v>12.91</v>
      </c>
      <c r="G65" s="53">
        <f>ROUND(rekentabel!G64,2)</f>
        <v>7.6</v>
      </c>
      <c r="H65" s="53">
        <f>ROUND(rekentabel!H64,2)</f>
        <v>17.22</v>
      </c>
      <c r="I65" s="53">
        <f>ROUND(rekentabel!I64,2)</f>
        <v>10.130000000000001</v>
      </c>
      <c r="J65" s="57">
        <f>ROUND(rekentabel!J64,2)</f>
        <v>43.04</v>
      </c>
      <c r="K65" s="57">
        <f>ROUND(rekentabel!K64,2)</f>
        <v>25.32</v>
      </c>
      <c r="L65" s="57"/>
      <c r="M65" s="57"/>
      <c r="N65" s="57">
        <f>ROUND(rekentabel!N64,2)</f>
        <v>25.82</v>
      </c>
      <c r="O65" s="57">
        <f>ROUND(rekentabel!O64,2)</f>
        <v>15.2</v>
      </c>
      <c r="P65" s="57">
        <f>ROUND(rekentabel!P64,2)</f>
        <v>34.44</v>
      </c>
      <c r="Q65" s="57">
        <f>ROUND(rekentabel!Q64,2)</f>
        <v>20.260000000000002</v>
      </c>
      <c r="R65" s="52">
        <f>ROUND(rekentabel!R64,2)</f>
        <v>6323</v>
      </c>
      <c r="S65" s="52">
        <f>ROUND(rekentabel!S64,2)</f>
        <v>3726</v>
      </c>
      <c r="T65" s="52">
        <f>ROUND(rekentabel!T64,2)</f>
        <v>528</v>
      </c>
      <c r="U65" s="52">
        <f>ROUND(rekentabel!U64,2)</f>
        <v>310</v>
      </c>
      <c r="V65" s="52">
        <f>ROUND(rekentabel!V64,2)</f>
        <v>658</v>
      </c>
      <c r="W65" s="52">
        <f>ROUND(rekentabel!W64,2)</f>
        <v>389</v>
      </c>
      <c r="X65" s="303">
        <f>ROUND(rekentabel!X64,2)</f>
        <v>634.02</v>
      </c>
      <c r="Y65" s="303">
        <f>ROUND(rekentabel!Y64,2)</f>
        <v>372.42</v>
      </c>
      <c r="Z65" s="303">
        <f>ROUND(rekentabel!Z64,2)</f>
        <v>1584</v>
      </c>
      <c r="AA65" s="303">
        <f>ROUND(rekentabel!AA64,2)</f>
        <v>930</v>
      </c>
    </row>
    <row r="66" spans="1:27">
      <c r="A66" s="50">
        <v>59</v>
      </c>
      <c r="B66" s="53">
        <f>ROUND(rekentabel!B65,2)</f>
        <v>21.85</v>
      </c>
      <c r="C66" s="53">
        <f>ROUND(rekentabel!C65,2)</f>
        <v>12.85</v>
      </c>
      <c r="D66" s="53"/>
      <c r="E66" s="53"/>
      <c r="F66" s="53">
        <f>ROUND(rekentabel!F65,2)</f>
        <v>13.11</v>
      </c>
      <c r="G66" s="53">
        <f>ROUND(rekentabel!G65,2)</f>
        <v>7.71</v>
      </c>
      <c r="H66" s="53">
        <f>ROUND(rekentabel!H65,2)</f>
        <v>17.48</v>
      </c>
      <c r="I66" s="53">
        <f>ROUND(rekentabel!I65,2)</f>
        <v>10.28</v>
      </c>
      <c r="J66" s="57">
        <f>ROUND(rekentabel!J65,2)</f>
        <v>43.7</v>
      </c>
      <c r="K66" s="57">
        <f>ROUND(rekentabel!K65,2)</f>
        <v>25.7</v>
      </c>
      <c r="L66" s="57"/>
      <c r="M66" s="57"/>
      <c r="N66" s="57">
        <f>ROUND(rekentabel!N65,2)</f>
        <v>26.22</v>
      </c>
      <c r="O66" s="57">
        <f>ROUND(rekentabel!O65,2)</f>
        <v>15.42</v>
      </c>
      <c r="P66" s="57">
        <f>ROUND(rekentabel!P65,2)</f>
        <v>34.96</v>
      </c>
      <c r="Q66" s="57">
        <f>ROUND(rekentabel!Q65,2)</f>
        <v>20.56</v>
      </c>
      <c r="R66" s="52">
        <f>ROUND(rekentabel!R65,2)</f>
        <v>6435</v>
      </c>
      <c r="S66" s="52">
        <f>ROUND(rekentabel!S65,2)</f>
        <v>3795</v>
      </c>
      <c r="T66" s="52">
        <f>ROUND(rekentabel!T65,2)</f>
        <v>536</v>
      </c>
      <c r="U66" s="52">
        <f>ROUND(rekentabel!U65,2)</f>
        <v>317</v>
      </c>
      <c r="V66" s="52">
        <f>ROUND(rekentabel!V65,2)</f>
        <v>670</v>
      </c>
      <c r="W66" s="52">
        <f>ROUND(rekentabel!W65,2)</f>
        <v>396</v>
      </c>
      <c r="X66" s="303">
        <f>ROUND(rekentabel!X65,2)</f>
        <v>643.62</v>
      </c>
      <c r="Y66" s="303">
        <f>ROUND(rekentabel!Y65,2)</f>
        <v>380.82</v>
      </c>
      <c r="Z66" s="303">
        <f>ROUND(rekentabel!Z65,2)</f>
        <v>1608</v>
      </c>
      <c r="AA66" s="303">
        <f>ROUND(rekentabel!AA65,2)</f>
        <v>951</v>
      </c>
    </row>
    <row r="67" spans="1:27">
      <c r="A67" s="50">
        <v>60</v>
      </c>
      <c r="B67" s="53">
        <f>ROUND(rekentabel!B66,2)</f>
        <v>22.17</v>
      </c>
      <c r="C67" s="53">
        <f>ROUND(rekentabel!C66,2)</f>
        <v>13.04</v>
      </c>
      <c r="D67" s="53"/>
      <c r="E67" s="53"/>
      <c r="F67" s="53">
        <f>ROUND(rekentabel!F66,2)</f>
        <v>13.3</v>
      </c>
      <c r="G67" s="53">
        <f>ROUND(rekentabel!G66,2)</f>
        <v>7.82</v>
      </c>
      <c r="H67" s="53">
        <f>ROUND(rekentabel!H66,2)</f>
        <v>17.739999999999998</v>
      </c>
      <c r="I67" s="53">
        <f>ROUND(rekentabel!I66,2)</f>
        <v>10.43</v>
      </c>
      <c r="J67" s="57">
        <f>ROUND(rekentabel!J66,2)</f>
        <v>44.34</v>
      </c>
      <c r="K67" s="57">
        <f>ROUND(rekentabel!K66,2)</f>
        <v>26.08</v>
      </c>
      <c r="L67" s="57"/>
      <c r="M67" s="57"/>
      <c r="N67" s="57">
        <f>ROUND(rekentabel!N66,2)</f>
        <v>26.6</v>
      </c>
      <c r="O67" s="57">
        <f>ROUND(rekentabel!O66,2)</f>
        <v>15.64</v>
      </c>
      <c r="P67" s="57">
        <f>ROUND(rekentabel!P66,2)</f>
        <v>35.479999999999997</v>
      </c>
      <c r="Q67" s="57">
        <f>ROUND(rekentabel!Q66,2)</f>
        <v>20.86</v>
      </c>
      <c r="R67" s="52">
        <f>ROUND(rekentabel!R66,2)</f>
        <v>6535</v>
      </c>
      <c r="S67" s="52">
        <f>ROUND(rekentabel!S66,2)</f>
        <v>3853</v>
      </c>
      <c r="T67" s="52">
        <f>ROUND(rekentabel!T66,2)</f>
        <v>546</v>
      </c>
      <c r="U67" s="52">
        <f>ROUND(rekentabel!U66,2)</f>
        <v>322</v>
      </c>
      <c r="V67" s="52">
        <f>ROUND(rekentabel!V66,2)</f>
        <v>682</v>
      </c>
      <c r="W67" s="52">
        <f>ROUND(rekentabel!W66,2)</f>
        <v>402</v>
      </c>
      <c r="X67" s="303">
        <f>ROUND(rekentabel!X66,2)</f>
        <v>655.62</v>
      </c>
      <c r="Y67" s="303">
        <f>ROUND(rekentabel!Y66,2)</f>
        <v>386.82</v>
      </c>
      <c r="Z67" s="303">
        <f>ROUND(rekentabel!Z66,2)</f>
        <v>1638</v>
      </c>
      <c r="AA67" s="303">
        <f>ROUND(rekentabel!AA66,2)</f>
        <v>966</v>
      </c>
    </row>
    <row r="68" spans="1:27">
      <c r="A68" s="50">
        <v>61</v>
      </c>
      <c r="B68" s="53">
        <f>ROUND(rekentabel!B67,2)</f>
        <v>22.5</v>
      </c>
      <c r="C68" s="53">
        <f>ROUND(rekentabel!C67,2)</f>
        <v>13.24</v>
      </c>
      <c r="D68" s="53"/>
      <c r="E68" s="53"/>
      <c r="F68" s="53">
        <f>ROUND(rekentabel!F67,2)</f>
        <v>13.5</v>
      </c>
      <c r="G68" s="53">
        <f>ROUND(rekentabel!G67,2)</f>
        <v>7.94</v>
      </c>
      <c r="H68" s="53">
        <f>ROUND(rekentabel!H67,2)</f>
        <v>18</v>
      </c>
      <c r="I68" s="53">
        <f>ROUND(rekentabel!I67,2)</f>
        <v>10.59</v>
      </c>
      <c r="J68" s="57">
        <f>ROUND(rekentabel!J67,2)</f>
        <v>45</v>
      </c>
      <c r="K68" s="57">
        <f>ROUND(rekentabel!K67,2)</f>
        <v>26.48</v>
      </c>
      <c r="L68" s="57"/>
      <c r="M68" s="57"/>
      <c r="N68" s="57">
        <f>ROUND(rekentabel!N67,2)</f>
        <v>27</v>
      </c>
      <c r="O68" s="57">
        <f>ROUND(rekentabel!O67,2)</f>
        <v>15.88</v>
      </c>
      <c r="P68" s="57">
        <f>ROUND(rekentabel!P67,2)</f>
        <v>36</v>
      </c>
      <c r="Q68" s="57">
        <f>ROUND(rekentabel!Q67,2)</f>
        <v>21.18</v>
      </c>
      <c r="R68" s="52">
        <f>ROUND(rekentabel!R67,2)</f>
        <v>6606</v>
      </c>
      <c r="S68" s="52">
        <f>ROUND(rekentabel!S67,2)</f>
        <v>3896</v>
      </c>
      <c r="T68" s="52">
        <f>ROUND(rekentabel!T67,2)</f>
        <v>551</v>
      </c>
      <c r="U68" s="52">
        <f>ROUND(rekentabel!U67,2)</f>
        <v>326</v>
      </c>
      <c r="V68" s="52">
        <f>ROUND(rekentabel!V67,2)</f>
        <v>689</v>
      </c>
      <c r="W68" s="52">
        <f>ROUND(rekentabel!W67,2)</f>
        <v>406</v>
      </c>
      <c r="X68" s="303">
        <f>ROUND(rekentabel!X67,2)</f>
        <v>661.62</v>
      </c>
      <c r="Y68" s="303">
        <f>ROUND(rekentabel!Y67,2)</f>
        <v>391.62</v>
      </c>
      <c r="Z68" s="303">
        <f>ROUND(rekentabel!Z67,2)</f>
        <v>1653</v>
      </c>
      <c r="AA68" s="303">
        <f>ROUND(rekentabel!AA67,2)</f>
        <v>978</v>
      </c>
    </row>
    <row r="69" spans="1:27">
      <c r="A69" s="50">
        <v>62</v>
      </c>
      <c r="B69" s="53">
        <f>ROUND(rekentabel!B68,2)</f>
        <v>22.83</v>
      </c>
      <c r="C69" s="53">
        <f>ROUND(rekentabel!C68,2)</f>
        <v>13.43</v>
      </c>
      <c r="D69" s="53"/>
      <c r="E69" s="53"/>
      <c r="F69" s="53">
        <f>ROUND(rekentabel!F68,2)</f>
        <v>13.7</v>
      </c>
      <c r="G69" s="53">
        <f>ROUND(rekentabel!G68,2)</f>
        <v>8.06</v>
      </c>
      <c r="H69" s="53">
        <f>ROUND(rekentabel!H68,2)</f>
        <v>18.260000000000002</v>
      </c>
      <c r="I69" s="53">
        <f>ROUND(rekentabel!I68,2)</f>
        <v>10.74</v>
      </c>
      <c r="J69" s="57">
        <f>ROUND(rekentabel!J68,2)</f>
        <v>45.66</v>
      </c>
      <c r="K69" s="57">
        <f>ROUND(rekentabel!K68,2)</f>
        <v>26.86</v>
      </c>
      <c r="L69" s="57"/>
      <c r="M69" s="57"/>
      <c r="N69" s="57">
        <f>ROUND(rekentabel!N68,2)</f>
        <v>27.4</v>
      </c>
      <c r="O69" s="57">
        <f>ROUND(rekentabel!O68,2)</f>
        <v>16.12</v>
      </c>
      <c r="P69" s="57">
        <f>ROUND(rekentabel!P68,2)</f>
        <v>36.520000000000003</v>
      </c>
      <c r="Q69" s="57">
        <f>ROUND(rekentabel!Q68,2)</f>
        <v>21.48</v>
      </c>
      <c r="R69" s="52">
        <f>ROUND(rekentabel!R68,2)</f>
        <v>6719</v>
      </c>
      <c r="S69" s="52">
        <f>ROUND(rekentabel!S68,2)</f>
        <v>3967</v>
      </c>
      <c r="T69" s="52">
        <f>ROUND(rekentabel!T68,2)</f>
        <v>559</v>
      </c>
      <c r="U69" s="52">
        <f>ROUND(rekentabel!U68,2)</f>
        <v>331</v>
      </c>
      <c r="V69" s="52">
        <f>ROUND(rekentabel!V68,2)</f>
        <v>698</v>
      </c>
      <c r="W69" s="52">
        <f>ROUND(rekentabel!W68,2)</f>
        <v>412</v>
      </c>
      <c r="X69" s="303">
        <f>ROUND(rekentabel!X68,2)</f>
        <v>671.22</v>
      </c>
      <c r="Y69" s="303">
        <f>ROUND(rekentabel!Y68,2)</f>
        <v>397.62</v>
      </c>
      <c r="Z69" s="303">
        <f>ROUND(rekentabel!Z68,2)</f>
        <v>1677</v>
      </c>
      <c r="AA69" s="303">
        <f>ROUND(rekentabel!AA68,2)</f>
        <v>993</v>
      </c>
    </row>
    <row r="70" spans="1:27">
      <c r="A70" s="50">
        <v>63</v>
      </c>
      <c r="B70" s="53">
        <f>ROUND(rekentabel!B69,2)</f>
        <v>23.15</v>
      </c>
      <c r="C70" s="53">
        <f>ROUND(rekentabel!C69,2)</f>
        <v>13.62</v>
      </c>
      <c r="D70" s="53"/>
      <c r="E70" s="53"/>
      <c r="F70" s="53">
        <f>ROUND(rekentabel!F69,2)</f>
        <v>13.89</v>
      </c>
      <c r="G70" s="53">
        <f>ROUND(rekentabel!G69,2)</f>
        <v>8.17</v>
      </c>
      <c r="H70" s="53">
        <f>ROUND(rekentabel!H69,2)</f>
        <v>18.52</v>
      </c>
      <c r="I70" s="53">
        <f>ROUND(rekentabel!I69,2)</f>
        <v>10.9</v>
      </c>
      <c r="J70" s="57">
        <f>ROUND(rekentabel!J69,2)</f>
        <v>46.3</v>
      </c>
      <c r="K70" s="57">
        <f>ROUND(rekentabel!K69,2)</f>
        <v>27.24</v>
      </c>
      <c r="L70" s="57"/>
      <c r="M70" s="57"/>
      <c r="N70" s="57">
        <f>ROUND(rekentabel!N69,2)</f>
        <v>27.78</v>
      </c>
      <c r="O70" s="57">
        <f>ROUND(rekentabel!O69,2)</f>
        <v>16.34</v>
      </c>
      <c r="P70" s="57">
        <f>ROUND(rekentabel!P69,2)</f>
        <v>37.04</v>
      </c>
      <c r="Q70" s="57">
        <f>ROUND(rekentabel!Q69,2)</f>
        <v>21.8</v>
      </c>
      <c r="R70" s="52">
        <f>ROUND(rekentabel!R69,2)</f>
        <v>6832</v>
      </c>
      <c r="S70" s="52">
        <f>ROUND(rekentabel!S69,2)</f>
        <v>4023</v>
      </c>
      <c r="T70" s="52">
        <f>ROUND(rekentabel!T69,2)</f>
        <v>569</v>
      </c>
      <c r="U70" s="52">
        <f>ROUND(rekentabel!U69,2)</f>
        <v>335</v>
      </c>
      <c r="V70" s="52">
        <f>ROUND(rekentabel!V69,2)</f>
        <v>711</v>
      </c>
      <c r="W70" s="52">
        <f>ROUND(rekentabel!W69,2)</f>
        <v>418</v>
      </c>
      <c r="X70" s="303">
        <f>ROUND(rekentabel!X69,2)</f>
        <v>683.22</v>
      </c>
      <c r="Y70" s="303">
        <f>ROUND(rekentabel!Y69,2)</f>
        <v>402.42</v>
      </c>
      <c r="Z70" s="303">
        <f>ROUND(rekentabel!Z69,2)</f>
        <v>1707</v>
      </c>
      <c r="AA70" s="303">
        <f>ROUND(rekentabel!AA69,2)</f>
        <v>1005</v>
      </c>
    </row>
    <row r="71" spans="1:27">
      <c r="A71" s="50">
        <v>64</v>
      </c>
      <c r="B71" s="53">
        <f>ROUND(rekentabel!B70,2)</f>
        <v>23.48</v>
      </c>
      <c r="C71" s="53">
        <f>ROUND(rekentabel!C70,2)</f>
        <v>13.81</v>
      </c>
      <c r="D71" s="53"/>
      <c r="E71" s="53"/>
      <c r="F71" s="53">
        <f>ROUND(rekentabel!F70,2)</f>
        <v>14.09</v>
      </c>
      <c r="G71" s="53">
        <f>ROUND(rekentabel!G70,2)</f>
        <v>8.2899999999999991</v>
      </c>
      <c r="H71" s="53">
        <f>ROUND(rekentabel!H70,2)</f>
        <v>18.78</v>
      </c>
      <c r="I71" s="53">
        <f>ROUND(rekentabel!I70,2)</f>
        <v>11.05</v>
      </c>
      <c r="J71" s="57">
        <f>ROUND(rekentabel!J70,2)</f>
        <v>46.96</v>
      </c>
      <c r="K71" s="57">
        <f>ROUND(rekentabel!K70,2)</f>
        <v>27.62</v>
      </c>
      <c r="L71" s="57"/>
      <c r="M71" s="57"/>
      <c r="N71" s="57">
        <f>ROUND(rekentabel!N70,2)</f>
        <v>28.18</v>
      </c>
      <c r="O71" s="57">
        <f>ROUND(rekentabel!O70,2)</f>
        <v>16.579999999999998</v>
      </c>
      <c r="P71" s="57">
        <f>ROUND(rekentabel!P70,2)</f>
        <v>37.56</v>
      </c>
      <c r="Q71" s="57">
        <f>ROUND(rekentabel!Q70,2)</f>
        <v>22.1</v>
      </c>
      <c r="R71" s="52">
        <f>ROUND(rekentabel!R70,2)</f>
        <v>6902</v>
      </c>
      <c r="S71" s="52">
        <f>ROUND(rekentabel!S70,2)</f>
        <v>4066</v>
      </c>
      <c r="T71" s="52">
        <f>ROUND(rekentabel!T70,2)</f>
        <v>574</v>
      </c>
      <c r="U71" s="52">
        <f>ROUND(rekentabel!U70,2)</f>
        <v>339</v>
      </c>
      <c r="V71" s="52">
        <f>ROUND(rekentabel!V70,2)</f>
        <v>717</v>
      </c>
      <c r="W71" s="52">
        <f>ROUND(rekentabel!W70,2)</f>
        <v>423</v>
      </c>
      <c r="X71" s="303">
        <f>ROUND(rekentabel!X70,2)</f>
        <v>689.22</v>
      </c>
      <c r="Y71" s="303">
        <f>ROUND(rekentabel!Y70,2)</f>
        <v>407.22</v>
      </c>
      <c r="Z71" s="303">
        <f>ROUND(rekentabel!Z70,2)</f>
        <v>1722</v>
      </c>
      <c r="AA71" s="303">
        <f>ROUND(rekentabel!AA70,2)</f>
        <v>1017</v>
      </c>
    </row>
    <row r="72" spans="1:27">
      <c r="A72" s="50">
        <v>65</v>
      </c>
      <c r="B72" s="53">
        <f>ROUND(rekentabel!B71,2)</f>
        <v>23.81</v>
      </c>
      <c r="C72" s="53">
        <f>ROUND(rekentabel!C71,2)</f>
        <v>14.01</v>
      </c>
      <c r="D72" s="53"/>
      <c r="E72" s="53"/>
      <c r="F72" s="53">
        <f>ROUND(rekentabel!F71,2)</f>
        <v>14.29</v>
      </c>
      <c r="G72" s="53">
        <f>ROUND(rekentabel!G71,2)</f>
        <v>8.41</v>
      </c>
      <c r="H72" s="53">
        <f>ROUND(rekentabel!H71,2)</f>
        <v>19.05</v>
      </c>
      <c r="I72" s="53">
        <f>ROUND(rekentabel!I71,2)</f>
        <v>11.21</v>
      </c>
      <c r="J72" s="57">
        <f>ROUND(rekentabel!J71,2)</f>
        <v>47.62</v>
      </c>
      <c r="K72" s="57">
        <f>ROUND(rekentabel!K71,2)</f>
        <v>28.02</v>
      </c>
      <c r="L72" s="57"/>
      <c r="M72" s="57"/>
      <c r="N72" s="57">
        <f>ROUND(rekentabel!N71,2)</f>
        <v>28.58</v>
      </c>
      <c r="O72" s="57">
        <f>ROUND(rekentabel!O71,2)</f>
        <v>16.82</v>
      </c>
      <c r="P72" s="57">
        <f>ROUND(rekentabel!P71,2)</f>
        <v>38.1</v>
      </c>
      <c r="Q72" s="57">
        <f>ROUND(rekentabel!Q71,2)</f>
        <v>22.42</v>
      </c>
      <c r="R72" s="52">
        <f>ROUND(rekentabel!R71,2)</f>
        <v>7001</v>
      </c>
      <c r="S72" s="52">
        <f>ROUND(rekentabel!S71,2)</f>
        <v>4136</v>
      </c>
      <c r="T72" s="52">
        <f>ROUND(rekentabel!T71,2)</f>
        <v>581</v>
      </c>
      <c r="U72" s="52">
        <f>ROUND(rekentabel!U71,2)</f>
        <v>344</v>
      </c>
      <c r="V72" s="52">
        <f>ROUND(rekentabel!V71,2)</f>
        <v>730</v>
      </c>
      <c r="W72" s="52">
        <f>ROUND(rekentabel!W71,2)</f>
        <v>430</v>
      </c>
      <c r="X72" s="303">
        <f>ROUND(rekentabel!X71,2)</f>
        <v>697.62</v>
      </c>
      <c r="Y72" s="303">
        <f>ROUND(rekentabel!Y71,2)</f>
        <v>413.22</v>
      </c>
      <c r="Z72" s="303">
        <f>ROUND(rekentabel!Z71,2)</f>
        <v>1743</v>
      </c>
      <c r="AA72" s="303">
        <f>ROUND(rekentabel!AA71,2)</f>
        <v>1032</v>
      </c>
    </row>
    <row r="73" spans="1:27">
      <c r="A73" s="50">
        <v>66</v>
      </c>
      <c r="B73" s="53">
        <f>ROUND(rekentabel!B72,2)</f>
        <v>24.14</v>
      </c>
      <c r="C73" s="53">
        <f>ROUND(rekentabel!C72,2)</f>
        <v>14.2</v>
      </c>
      <c r="D73" s="53"/>
      <c r="E73" s="53"/>
      <c r="F73" s="53">
        <f>ROUND(rekentabel!F72,2)</f>
        <v>14.48</v>
      </c>
      <c r="G73" s="53">
        <f>ROUND(rekentabel!G72,2)</f>
        <v>8.52</v>
      </c>
      <c r="H73" s="53">
        <f>ROUND(rekentabel!H72,2)</f>
        <v>19.309999999999999</v>
      </c>
      <c r="I73" s="53">
        <f>ROUND(rekentabel!I72,2)</f>
        <v>11.36</v>
      </c>
      <c r="J73" s="57">
        <f>ROUND(rekentabel!J72,2)</f>
        <v>48.28</v>
      </c>
      <c r="K73" s="57">
        <f>ROUND(rekentabel!K72,2)</f>
        <v>28.4</v>
      </c>
      <c r="L73" s="57"/>
      <c r="M73" s="57"/>
      <c r="N73" s="57">
        <f>ROUND(rekentabel!N72,2)</f>
        <v>28.96</v>
      </c>
      <c r="O73" s="57">
        <f>ROUND(rekentabel!O72,2)</f>
        <v>17.04</v>
      </c>
      <c r="P73" s="57">
        <f>ROUND(rekentabel!P72,2)</f>
        <v>38.619999999999997</v>
      </c>
      <c r="Q73" s="57">
        <f>ROUND(rekentabel!Q72,2)</f>
        <v>22.72</v>
      </c>
      <c r="R73" s="52">
        <f>ROUND(rekentabel!R72,2)</f>
        <v>7115</v>
      </c>
      <c r="S73" s="52">
        <f>ROUND(rekentabel!S72,2)</f>
        <v>4192</v>
      </c>
      <c r="T73" s="52">
        <f>ROUND(rekentabel!T72,2)</f>
        <v>592</v>
      </c>
      <c r="U73" s="52">
        <f>ROUND(rekentabel!U72,2)</f>
        <v>349</v>
      </c>
      <c r="V73" s="52">
        <f>ROUND(rekentabel!V72,2)</f>
        <v>740</v>
      </c>
      <c r="W73" s="52">
        <f>ROUND(rekentabel!W72,2)</f>
        <v>435</v>
      </c>
      <c r="X73" s="303">
        <f>ROUND(rekentabel!X72,2)</f>
        <v>710.82</v>
      </c>
      <c r="Y73" s="303">
        <f>ROUND(rekentabel!Y72,2)</f>
        <v>419.22</v>
      </c>
      <c r="Z73" s="303">
        <f>ROUND(rekentabel!Z72,2)</f>
        <v>1776</v>
      </c>
      <c r="AA73" s="303">
        <f>ROUND(rekentabel!AA72,2)</f>
        <v>1047</v>
      </c>
    </row>
    <row r="74" spans="1:27">
      <c r="A74" s="50">
        <v>67</v>
      </c>
      <c r="B74" s="53">
        <f>ROUND(rekentabel!B73,2)</f>
        <v>24.46</v>
      </c>
      <c r="C74" s="53">
        <f>ROUND(rekentabel!C73,2)</f>
        <v>14.39</v>
      </c>
      <c r="D74" s="53"/>
      <c r="E74" s="53"/>
      <c r="F74" s="53">
        <f>ROUND(rekentabel!F73,2)</f>
        <v>14.68</v>
      </c>
      <c r="G74" s="53">
        <f>ROUND(rekentabel!G73,2)</f>
        <v>8.6300000000000008</v>
      </c>
      <c r="H74" s="53">
        <f>ROUND(rekentabel!H73,2)</f>
        <v>19.57</v>
      </c>
      <c r="I74" s="53">
        <f>ROUND(rekentabel!I73,2)</f>
        <v>11.51</v>
      </c>
      <c r="J74" s="57">
        <f>ROUND(rekentabel!J73,2)</f>
        <v>48.92</v>
      </c>
      <c r="K74" s="57">
        <f>ROUND(rekentabel!K73,2)</f>
        <v>28.78</v>
      </c>
      <c r="L74" s="57"/>
      <c r="M74" s="57"/>
      <c r="N74" s="57">
        <f>ROUND(rekentabel!N73,2)</f>
        <v>29.36</v>
      </c>
      <c r="O74" s="57">
        <f>ROUND(rekentabel!O73,2)</f>
        <v>17.260000000000002</v>
      </c>
      <c r="P74" s="57">
        <f>ROUND(rekentabel!P73,2)</f>
        <v>39.14</v>
      </c>
      <c r="Q74" s="57">
        <f>ROUND(rekentabel!Q73,2)</f>
        <v>23.02</v>
      </c>
      <c r="R74" s="52">
        <f>ROUND(rekentabel!R73,2)</f>
        <v>7115</v>
      </c>
      <c r="S74" s="52">
        <f>ROUND(rekentabel!S73,2)</f>
        <v>4207</v>
      </c>
      <c r="T74" s="52">
        <f>ROUND(rekentabel!T73,2)</f>
        <v>592</v>
      </c>
      <c r="U74" s="52">
        <f>ROUND(rekentabel!U73,2)</f>
        <v>350</v>
      </c>
      <c r="V74" s="52">
        <f>ROUND(rekentabel!V73,2)</f>
        <v>741</v>
      </c>
      <c r="W74" s="52">
        <f>ROUND(rekentabel!W73,2)</f>
        <v>436</v>
      </c>
      <c r="X74" s="303">
        <f>ROUND(rekentabel!X73,2)</f>
        <v>710.82</v>
      </c>
      <c r="Y74" s="303">
        <f>ROUND(rekentabel!Y73,2)</f>
        <v>420.42</v>
      </c>
      <c r="Z74" s="303">
        <f>ROUND(rekentabel!Z73,2)</f>
        <v>1776</v>
      </c>
      <c r="AA74" s="303">
        <f>ROUND(rekentabel!AA73,2)</f>
        <v>1050</v>
      </c>
    </row>
    <row r="75" spans="1:27">
      <c r="A75" s="50">
        <v>68</v>
      </c>
      <c r="B75" s="53">
        <f>ROUND(rekentabel!B74,2)</f>
        <v>24.79</v>
      </c>
      <c r="C75" s="53">
        <f>ROUND(rekentabel!C74,2)</f>
        <v>14.58</v>
      </c>
      <c r="D75" s="53"/>
      <c r="E75" s="53"/>
      <c r="F75" s="53">
        <f>ROUND(rekentabel!F74,2)</f>
        <v>14.87</v>
      </c>
      <c r="G75" s="53">
        <f>ROUND(rekentabel!G74,2)</f>
        <v>8.75</v>
      </c>
      <c r="H75" s="53">
        <f>ROUND(rekentabel!H74,2)</f>
        <v>19.829999999999998</v>
      </c>
      <c r="I75" s="53">
        <f>ROUND(rekentabel!I74,2)</f>
        <v>11.66</v>
      </c>
      <c r="J75" s="57">
        <f>ROUND(rekentabel!J74,2)</f>
        <v>49.58</v>
      </c>
      <c r="K75" s="57">
        <f>ROUND(rekentabel!K74,2)</f>
        <v>29.16</v>
      </c>
      <c r="L75" s="57"/>
      <c r="M75" s="57"/>
      <c r="N75" s="57">
        <f>ROUND(rekentabel!N74,2)</f>
        <v>29.74</v>
      </c>
      <c r="O75" s="57">
        <f>ROUND(rekentabel!O74,2)</f>
        <v>17.5</v>
      </c>
      <c r="P75" s="57">
        <f>ROUND(rekentabel!P74,2)</f>
        <v>39.659999999999997</v>
      </c>
      <c r="Q75" s="57">
        <f>ROUND(rekentabel!Q74,2)</f>
        <v>23.32</v>
      </c>
      <c r="R75" s="52">
        <f>ROUND(rekentabel!R74,2)</f>
        <v>7226</v>
      </c>
      <c r="S75" s="52">
        <f>ROUND(rekentabel!S74,2)</f>
        <v>4262</v>
      </c>
      <c r="T75" s="52">
        <f>ROUND(rekentabel!T74,2)</f>
        <v>603</v>
      </c>
      <c r="U75" s="52">
        <f>ROUND(rekentabel!U74,2)</f>
        <v>354</v>
      </c>
      <c r="V75" s="52">
        <f>ROUND(rekentabel!V74,2)</f>
        <v>752</v>
      </c>
      <c r="W75" s="52">
        <f>ROUND(rekentabel!W74,2)</f>
        <v>444</v>
      </c>
      <c r="X75" s="303">
        <f>ROUND(rekentabel!X74,2)</f>
        <v>724.02</v>
      </c>
      <c r="Y75" s="303">
        <f>ROUND(rekentabel!Y74,2)</f>
        <v>425.22</v>
      </c>
      <c r="Z75" s="303">
        <f>ROUND(rekentabel!Z74,2)</f>
        <v>1809</v>
      </c>
      <c r="AA75" s="303">
        <f>ROUND(rekentabel!AA74,2)</f>
        <v>1062</v>
      </c>
    </row>
    <row r="76" spans="1:27">
      <c r="A76" s="50">
        <v>69</v>
      </c>
      <c r="B76" s="53">
        <f>ROUND(rekentabel!B75,2)</f>
        <v>25.12</v>
      </c>
      <c r="C76" s="53">
        <f>ROUND(rekentabel!C75,2)</f>
        <v>14.78</v>
      </c>
      <c r="D76" s="53"/>
      <c r="E76" s="53"/>
      <c r="F76" s="53">
        <f>ROUND(rekentabel!F75,2)</f>
        <v>15.07</v>
      </c>
      <c r="G76" s="53">
        <f>ROUND(rekentabel!G75,2)</f>
        <v>8.8699999999999992</v>
      </c>
      <c r="H76" s="53">
        <f>ROUND(rekentabel!H75,2)</f>
        <v>20.100000000000001</v>
      </c>
      <c r="I76" s="53">
        <f>ROUND(rekentabel!I75,2)</f>
        <v>11.82</v>
      </c>
      <c r="J76" s="57">
        <f>ROUND(rekentabel!J75,2)</f>
        <v>50.24</v>
      </c>
      <c r="K76" s="57">
        <f>ROUND(rekentabel!K75,2)</f>
        <v>29.56</v>
      </c>
      <c r="L76" s="57"/>
      <c r="M76" s="57"/>
      <c r="N76" s="57">
        <f>ROUND(rekentabel!N75,2)</f>
        <v>30.14</v>
      </c>
      <c r="O76" s="57">
        <f>ROUND(rekentabel!O75,2)</f>
        <v>17.739999999999998</v>
      </c>
      <c r="P76" s="57">
        <f>ROUND(rekentabel!P75,2)</f>
        <v>40.200000000000003</v>
      </c>
      <c r="Q76" s="57">
        <f>ROUND(rekentabel!Q75,2)</f>
        <v>23.64</v>
      </c>
      <c r="R76" s="52">
        <f>ROUND(rekentabel!R75,2)</f>
        <v>7341</v>
      </c>
      <c r="S76" s="52">
        <f>ROUND(rekentabel!S75,2)</f>
        <v>4334</v>
      </c>
      <c r="T76" s="52">
        <f>ROUND(rekentabel!T75,2)</f>
        <v>613</v>
      </c>
      <c r="U76" s="52">
        <f>ROUND(rekentabel!U75,2)</f>
        <v>361</v>
      </c>
      <c r="V76" s="52">
        <f>ROUND(rekentabel!V75,2)</f>
        <v>765</v>
      </c>
      <c r="W76" s="52">
        <f>ROUND(rekentabel!W75,2)</f>
        <v>451</v>
      </c>
      <c r="X76" s="303">
        <f>ROUND(rekentabel!X75,2)</f>
        <v>736.02</v>
      </c>
      <c r="Y76" s="303">
        <f>ROUND(rekentabel!Y75,2)</f>
        <v>433.62</v>
      </c>
      <c r="Z76" s="303">
        <f>ROUND(rekentabel!Z75,2)</f>
        <v>1839</v>
      </c>
      <c r="AA76" s="303">
        <f>ROUND(rekentabel!AA75,2)</f>
        <v>1083</v>
      </c>
    </row>
    <row r="77" spans="1:27">
      <c r="A77" s="50">
        <v>70</v>
      </c>
      <c r="B77" s="53">
        <f>ROUND(rekentabel!B76,2)</f>
        <v>25.45</v>
      </c>
      <c r="C77" s="53">
        <f>ROUND(rekentabel!C76,2)</f>
        <v>14.97</v>
      </c>
      <c r="D77" s="53"/>
      <c r="E77" s="53"/>
      <c r="F77" s="53">
        <f>ROUND(rekentabel!F76,2)</f>
        <v>15.27</v>
      </c>
      <c r="G77" s="53">
        <f>ROUND(rekentabel!G76,2)</f>
        <v>8.98</v>
      </c>
      <c r="H77" s="53">
        <f>ROUND(rekentabel!H76,2)</f>
        <v>20.36</v>
      </c>
      <c r="I77" s="53">
        <f>ROUND(rekentabel!I76,2)</f>
        <v>11.98</v>
      </c>
      <c r="J77" s="57">
        <f>ROUND(rekentabel!J76,2)</f>
        <v>50.9</v>
      </c>
      <c r="K77" s="57">
        <f>ROUND(rekentabel!K76,2)</f>
        <v>29.94</v>
      </c>
      <c r="L77" s="57"/>
      <c r="M77" s="57"/>
      <c r="N77" s="57">
        <f>ROUND(rekentabel!N76,2)</f>
        <v>30.54</v>
      </c>
      <c r="O77" s="57">
        <f>ROUND(rekentabel!O76,2)</f>
        <v>17.96</v>
      </c>
      <c r="P77" s="57">
        <f>ROUND(rekentabel!P76,2)</f>
        <v>40.72</v>
      </c>
      <c r="Q77" s="57">
        <f>ROUND(rekentabel!Q76,2)</f>
        <v>23.96</v>
      </c>
      <c r="R77" s="52">
        <f>ROUND(rekentabel!R76,2)</f>
        <v>7395</v>
      </c>
      <c r="S77" s="52">
        <f>ROUND(rekentabel!S76,2)</f>
        <v>4360</v>
      </c>
      <c r="T77" s="52">
        <f>ROUND(rekentabel!T76,2)</f>
        <v>617</v>
      </c>
      <c r="U77" s="52">
        <f>ROUND(rekentabel!U76,2)</f>
        <v>363</v>
      </c>
      <c r="V77" s="52">
        <f>ROUND(rekentabel!V76,2)</f>
        <v>770</v>
      </c>
      <c r="W77" s="52">
        <f>ROUND(rekentabel!W76,2)</f>
        <v>454</v>
      </c>
      <c r="X77" s="303">
        <f>ROUND(rekentabel!X76,2)</f>
        <v>740.82</v>
      </c>
      <c r="Y77" s="303">
        <f>ROUND(rekentabel!Y76,2)</f>
        <v>436.02</v>
      </c>
      <c r="Z77" s="303">
        <f>ROUND(rekentabel!Z76,2)</f>
        <v>1851</v>
      </c>
      <c r="AA77" s="303">
        <f>ROUND(rekentabel!AA76,2)</f>
        <v>1089</v>
      </c>
    </row>
    <row r="78" spans="1:27">
      <c r="A78" s="50">
        <v>71</v>
      </c>
      <c r="B78" s="53">
        <f>ROUND(rekentabel!B77,2)</f>
        <v>25.77</v>
      </c>
      <c r="C78" s="53">
        <f>ROUND(rekentabel!C77,2)</f>
        <v>15.16</v>
      </c>
      <c r="D78" s="53"/>
      <c r="E78" s="53"/>
      <c r="F78" s="53">
        <f>ROUND(rekentabel!F77,2)</f>
        <v>15.46</v>
      </c>
      <c r="G78" s="53">
        <f>ROUND(rekentabel!G77,2)</f>
        <v>9.1</v>
      </c>
      <c r="H78" s="53">
        <f>ROUND(rekentabel!H77,2)</f>
        <v>20.62</v>
      </c>
      <c r="I78" s="53">
        <f>ROUND(rekentabel!I77,2)</f>
        <v>12.13</v>
      </c>
      <c r="J78" s="57">
        <f>ROUND(rekentabel!J77,2)</f>
        <v>51.54</v>
      </c>
      <c r="K78" s="57">
        <f>ROUND(rekentabel!K77,2)</f>
        <v>30.32</v>
      </c>
      <c r="L78" s="57"/>
      <c r="M78" s="57"/>
      <c r="N78" s="57">
        <f>ROUND(rekentabel!N77,2)</f>
        <v>30.92</v>
      </c>
      <c r="O78" s="57">
        <f>ROUND(rekentabel!O77,2)</f>
        <v>18.2</v>
      </c>
      <c r="P78" s="57">
        <f>ROUND(rekentabel!P77,2)</f>
        <v>41.24</v>
      </c>
      <c r="Q78" s="57">
        <f>ROUND(rekentabel!Q77,2)</f>
        <v>24.26</v>
      </c>
      <c r="R78" s="52">
        <f>ROUND(rekentabel!R77,2)</f>
        <v>7496</v>
      </c>
      <c r="S78" s="52">
        <f>ROUND(rekentabel!S77,2)</f>
        <v>4417</v>
      </c>
      <c r="T78" s="52">
        <f>ROUND(rekentabel!T77,2)</f>
        <v>625</v>
      </c>
      <c r="U78" s="52">
        <f>ROUND(rekentabel!U77,2)</f>
        <v>367</v>
      </c>
      <c r="V78" s="52">
        <f>ROUND(rekentabel!V77,2)</f>
        <v>780</v>
      </c>
      <c r="W78" s="52">
        <f>ROUND(rekentabel!W77,2)</f>
        <v>460</v>
      </c>
      <c r="X78" s="303">
        <f>ROUND(rekentabel!X77,2)</f>
        <v>750.42</v>
      </c>
      <c r="Y78" s="303">
        <f>ROUND(rekentabel!Y77,2)</f>
        <v>440.82</v>
      </c>
      <c r="Z78" s="303">
        <f>ROUND(rekentabel!Z77,2)</f>
        <v>1875</v>
      </c>
      <c r="AA78" s="303">
        <f>ROUND(rekentabel!AA77,2)</f>
        <v>1101</v>
      </c>
    </row>
    <row r="79" spans="1:27">
      <c r="A79" s="50">
        <v>72</v>
      </c>
      <c r="B79" s="53">
        <f>ROUND(rekentabel!B78,2)</f>
        <v>26.1</v>
      </c>
      <c r="C79" s="53">
        <f>ROUND(rekentabel!C78,2)</f>
        <v>15.35</v>
      </c>
      <c r="D79" s="53"/>
      <c r="E79" s="53"/>
      <c r="F79" s="53">
        <f>ROUND(rekentabel!F78,2)</f>
        <v>15.66</v>
      </c>
      <c r="G79" s="53">
        <f>ROUND(rekentabel!G78,2)</f>
        <v>9.2100000000000009</v>
      </c>
      <c r="H79" s="53">
        <f>ROUND(rekentabel!H78,2)</f>
        <v>20.88</v>
      </c>
      <c r="I79" s="53">
        <f>ROUND(rekentabel!I78,2)</f>
        <v>12.28</v>
      </c>
      <c r="J79" s="57">
        <f>ROUND(rekentabel!J78,2)</f>
        <v>52.2</v>
      </c>
      <c r="K79" s="57">
        <f>ROUND(rekentabel!K78,2)</f>
        <v>30.7</v>
      </c>
      <c r="L79" s="57"/>
      <c r="M79" s="57"/>
      <c r="N79" s="57">
        <f>ROUND(rekentabel!N78,2)</f>
        <v>31.32</v>
      </c>
      <c r="O79" s="57">
        <f>ROUND(rekentabel!O78,2)</f>
        <v>18.420000000000002</v>
      </c>
      <c r="P79" s="57">
        <f>ROUND(rekentabel!P78,2)</f>
        <v>41.76</v>
      </c>
      <c r="Q79" s="57">
        <f>ROUND(rekentabel!Q78,2)</f>
        <v>24.56</v>
      </c>
      <c r="R79" s="52">
        <f>ROUND(rekentabel!R78,2)</f>
        <v>7524</v>
      </c>
      <c r="S79" s="52">
        <f>ROUND(rekentabel!S78,2)</f>
        <v>4430</v>
      </c>
      <c r="T79" s="52">
        <f>ROUND(rekentabel!T78,2)</f>
        <v>627</v>
      </c>
      <c r="U79" s="52">
        <f>ROUND(rekentabel!U78,2)</f>
        <v>370</v>
      </c>
      <c r="V79" s="52">
        <f>ROUND(rekentabel!V78,2)</f>
        <v>782</v>
      </c>
      <c r="W79" s="52">
        <f>ROUND(rekentabel!W78,2)</f>
        <v>462</v>
      </c>
      <c r="X79" s="303">
        <f>ROUND(rekentabel!X78,2)</f>
        <v>752.82</v>
      </c>
      <c r="Y79" s="303">
        <f>ROUND(rekentabel!Y78,2)</f>
        <v>444.42</v>
      </c>
      <c r="Z79" s="303">
        <f>ROUND(rekentabel!Z78,2)</f>
        <v>1881</v>
      </c>
      <c r="AA79" s="303">
        <f>ROUND(rekentabel!AA78,2)</f>
        <v>1110</v>
      </c>
    </row>
    <row r="80" spans="1:27">
      <c r="A80" s="50">
        <v>73</v>
      </c>
      <c r="B80" s="53">
        <f>ROUND(rekentabel!B79,2)</f>
        <v>26.43</v>
      </c>
      <c r="C80" s="53">
        <f>ROUND(rekentabel!C79,2)</f>
        <v>15.55</v>
      </c>
      <c r="D80" s="53"/>
      <c r="E80" s="53"/>
      <c r="F80" s="53">
        <f>ROUND(rekentabel!F79,2)</f>
        <v>15.86</v>
      </c>
      <c r="G80" s="53">
        <f>ROUND(rekentabel!G79,2)</f>
        <v>9.33</v>
      </c>
      <c r="H80" s="53">
        <f>ROUND(rekentabel!H79,2)</f>
        <v>21.14</v>
      </c>
      <c r="I80" s="53">
        <f>ROUND(rekentabel!I79,2)</f>
        <v>12.44</v>
      </c>
      <c r="J80" s="57">
        <f>ROUND(rekentabel!J79,2)</f>
        <v>52.86</v>
      </c>
      <c r="K80" s="57">
        <f>ROUND(rekentabel!K79,2)</f>
        <v>31.1</v>
      </c>
      <c r="L80" s="57"/>
      <c r="M80" s="57"/>
      <c r="N80" s="57">
        <f>ROUND(rekentabel!N79,2)</f>
        <v>31.72</v>
      </c>
      <c r="O80" s="57">
        <f>ROUND(rekentabel!O79,2)</f>
        <v>18.66</v>
      </c>
      <c r="P80" s="57">
        <f>ROUND(rekentabel!P79,2)</f>
        <v>42.28</v>
      </c>
      <c r="Q80" s="57">
        <f>ROUND(rekentabel!Q79,2)</f>
        <v>24.88</v>
      </c>
      <c r="R80" s="52">
        <f>ROUND(rekentabel!R79,2)</f>
        <v>7524</v>
      </c>
      <c r="S80" s="52">
        <f>ROUND(rekentabel!S79,2)</f>
        <v>4430</v>
      </c>
      <c r="T80" s="52">
        <f>ROUND(rekentabel!T79,2)</f>
        <v>627</v>
      </c>
      <c r="U80" s="52">
        <f>ROUND(rekentabel!U79,2)</f>
        <v>370</v>
      </c>
      <c r="V80" s="52">
        <f>ROUND(rekentabel!V79,2)</f>
        <v>782</v>
      </c>
      <c r="W80" s="52">
        <f>ROUND(rekentabel!W79,2)</f>
        <v>462</v>
      </c>
      <c r="X80" s="303">
        <f>ROUND(rekentabel!X79,2)</f>
        <v>752.82</v>
      </c>
      <c r="Y80" s="303">
        <f>ROUND(rekentabel!Y79,2)</f>
        <v>444.42</v>
      </c>
      <c r="Z80" s="303">
        <f>ROUND(rekentabel!Z79,2)</f>
        <v>1881</v>
      </c>
      <c r="AA80" s="303">
        <f>ROUND(rekentabel!AA79,2)</f>
        <v>1110</v>
      </c>
    </row>
    <row r="81" spans="1:27">
      <c r="A81" s="50">
        <v>74</v>
      </c>
      <c r="B81" s="53">
        <f>ROUND(rekentabel!B80,2)</f>
        <v>26.75</v>
      </c>
      <c r="C81" s="53">
        <f>ROUND(rekentabel!C80,2)</f>
        <v>15.74</v>
      </c>
      <c r="D81" s="53"/>
      <c r="E81" s="53"/>
      <c r="F81" s="53">
        <f>ROUND(rekentabel!F80,2)</f>
        <v>16.05</v>
      </c>
      <c r="G81" s="53">
        <f>ROUND(rekentabel!G80,2)</f>
        <v>9.44</v>
      </c>
      <c r="H81" s="53">
        <f>ROUND(rekentabel!H80,2)</f>
        <v>21.4</v>
      </c>
      <c r="I81" s="53">
        <f>ROUND(rekentabel!I80,2)</f>
        <v>12.59</v>
      </c>
      <c r="J81" s="57">
        <f>ROUND(rekentabel!J80,2)</f>
        <v>53.5</v>
      </c>
      <c r="K81" s="57">
        <f>ROUND(rekentabel!K80,2)</f>
        <v>31.48</v>
      </c>
      <c r="L81" s="57"/>
      <c r="M81" s="57"/>
      <c r="N81" s="57">
        <f>ROUND(rekentabel!N80,2)</f>
        <v>32.1</v>
      </c>
      <c r="O81" s="57">
        <f>ROUND(rekentabel!O80,2)</f>
        <v>18.88</v>
      </c>
      <c r="P81" s="57">
        <f>ROUND(rekentabel!P80,2)</f>
        <v>42.8</v>
      </c>
      <c r="Q81" s="57">
        <f>ROUND(rekentabel!Q80,2)</f>
        <v>25.18</v>
      </c>
      <c r="R81" s="52">
        <f>ROUND(rekentabel!R80,2)</f>
        <v>7567</v>
      </c>
      <c r="S81" s="52">
        <f>ROUND(rekentabel!S80,2)</f>
        <v>4461</v>
      </c>
      <c r="T81" s="52">
        <f>ROUND(rekentabel!T80,2)</f>
        <v>630</v>
      </c>
      <c r="U81" s="52">
        <f>ROUND(rekentabel!U80,2)</f>
        <v>372</v>
      </c>
      <c r="V81" s="52">
        <f>ROUND(rekentabel!V80,2)</f>
        <v>786</v>
      </c>
      <c r="W81" s="52">
        <f>ROUND(rekentabel!W80,2)</f>
        <v>466</v>
      </c>
      <c r="X81" s="303">
        <f>ROUND(rekentabel!X80,2)</f>
        <v>756.42</v>
      </c>
      <c r="Y81" s="303">
        <f>ROUND(rekentabel!Y80,2)</f>
        <v>446.82</v>
      </c>
      <c r="Z81" s="303">
        <f>ROUND(rekentabel!Z80,2)</f>
        <v>1890</v>
      </c>
      <c r="AA81" s="303">
        <f>ROUND(rekentabel!AA80,2)</f>
        <v>1116</v>
      </c>
    </row>
    <row r="82" spans="1:27">
      <c r="A82" s="50">
        <v>75</v>
      </c>
      <c r="B82" s="53">
        <f>ROUND(rekentabel!B81,2)</f>
        <v>27.08</v>
      </c>
      <c r="C82" s="53">
        <f>ROUND(rekentabel!C81,2)</f>
        <v>15.93</v>
      </c>
      <c r="D82" s="53"/>
      <c r="E82" s="53"/>
      <c r="F82" s="53">
        <f>ROUND(rekentabel!F81,2)</f>
        <v>16.25</v>
      </c>
      <c r="G82" s="53">
        <f>ROUND(rekentabel!G81,2)</f>
        <v>9.56</v>
      </c>
      <c r="H82" s="53">
        <f>ROUND(rekentabel!H81,2)</f>
        <v>21.66</v>
      </c>
      <c r="I82" s="53">
        <f>ROUND(rekentabel!I81,2)</f>
        <v>12.74</v>
      </c>
      <c r="J82" s="57">
        <f>ROUND(rekentabel!J81,2)</f>
        <v>54.16</v>
      </c>
      <c r="K82" s="57">
        <f>ROUND(rekentabel!K81,2)</f>
        <v>31.86</v>
      </c>
      <c r="L82" s="57"/>
      <c r="M82" s="57"/>
      <c r="N82" s="57">
        <f>ROUND(rekentabel!N81,2)</f>
        <v>32.5</v>
      </c>
      <c r="O82" s="57">
        <f>ROUND(rekentabel!O81,2)</f>
        <v>19.12</v>
      </c>
      <c r="P82" s="57">
        <f>ROUND(rekentabel!P81,2)</f>
        <v>43.32</v>
      </c>
      <c r="Q82" s="57">
        <f>ROUND(rekentabel!Q81,2)</f>
        <v>25.48</v>
      </c>
      <c r="R82" s="52">
        <f>ROUND(rekentabel!R81,2)</f>
        <v>7608</v>
      </c>
      <c r="S82" s="52">
        <f>ROUND(rekentabel!S81,2)</f>
        <v>4487</v>
      </c>
      <c r="T82" s="52">
        <f>ROUND(rekentabel!T81,2)</f>
        <v>634</v>
      </c>
      <c r="U82" s="52">
        <f>ROUND(rekentabel!U81,2)</f>
        <v>374</v>
      </c>
      <c r="V82" s="52">
        <f>ROUND(rekentabel!V81,2)</f>
        <v>791</v>
      </c>
      <c r="W82" s="52">
        <f>ROUND(rekentabel!W81,2)</f>
        <v>468</v>
      </c>
      <c r="X82" s="303">
        <f>ROUND(rekentabel!X81,2)</f>
        <v>761.22</v>
      </c>
      <c r="Y82" s="303">
        <f>ROUND(rekentabel!Y81,2)</f>
        <v>449.22</v>
      </c>
      <c r="Z82" s="303">
        <f>ROUND(rekentabel!Z81,2)</f>
        <v>1902</v>
      </c>
      <c r="AA82" s="303">
        <f>ROUND(rekentabel!AA81,2)</f>
        <v>1122</v>
      </c>
    </row>
    <row r="83" spans="1:27">
      <c r="A83" s="50">
        <v>76</v>
      </c>
      <c r="B83" s="53">
        <f>ROUND(rekentabel!B82,2)</f>
        <v>27.41</v>
      </c>
      <c r="C83" s="53">
        <f>ROUND(rekentabel!C82,2)</f>
        <v>16.12</v>
      </c>
      <c r="D83" s="53"/>
      <c r="E83" s="53"/>
      <c r="F83" s="53">
        <f>ROUND(rekentabel!F82,2)</f>
        <v>16.45</v>
      </c>
      <c r="G83" s="53">
        <f>ROUND(rekentabel!G82,2)</f>
        <v>9.67</v>
      </c>
      <c r="H83" s="53">
        <f>ROUND(rekentabel!H82,2)</f>
        <v>21.93</v>
      </c>
      <c r="I83" s="53">
        <f>ROUND(rekentabel!I82,2)</f>
        <v>12.9</v>
      </c>
      <c r="J83" s="57">
        <f>ROUND(rekentabel!J82,2)</f>
        <v>54.82</v>
      </c>
      <c r="K83" s="57">
        <f>ROUND(rekentabel!K82,2)</f>
        <v>32.24</v>
      </c>
      <c r="L83" s="57"/>
      <c r="M83" s="57"/>
      <c r="N83" s="57">
        <f>ROUND(rekentabel!N82,2)</f>
        <v>32.9</v>
      </c>
      <c r="O83" s="57">
        <f>ROUND(rekentabel!O82,2)</f>
        <v>19.34</v>
      </c>
      <c r="P83" s="57">
        <f>ROUND(rekentabel!P82,2)</f>
        <v>43.86</v>
      </c>
      <c r="Q83" s="57">
        <f>ROUND(rekentabel!Q82,2)</f>
        <v>25.8</v>
      </c>
      <c r="R83" s="52">
        <f>ROUND(rekentabel!R82,2)</f>
        <v>7622</v>
      </c>
      <c r="S83" s="52">
        <f>ROUND(rekentabel!S82,2)</f>
        <v>4488</v>
      </c>
      <c r="T83" s="52">
        <f>ROUND(rekentabel!T82,2)</f>
        <v>635</v>
      </c>
      <c r="U83" s="52">
        <f>ROUND(rekentabel!U82,2)</f>
        <v>374</v>
      </c>
      <c r="V83" s="52">
        <f>ROUND(rekentabel!V82,2)</f>
        <v>793</v>
      </c>
      <c r="W83" s="52">
        <f>ROUND(rekentabel!W82,2)</f>
        <v>468</v>
      </c>
      <c r="X83" s="303">
        <f>ROUND(rekentabel!X82,2)</f>
        <v>762.42</v>
      </c>
      <c r="Y83" s="303">
        <f>ROUND(rekentabel!Y82,2)</f>
        <v>449.22</v>
      </c>
      <c r="Z83" s="303">
        <f>ROUND(rekentabel!Z82,2)</f>
        <v>1905</v>
      </c>
      <c r="AA83" s="303">
        <f>ROUND(rekentabel!AA82,2)</f>
        <v>1122</v>
      </c>
    </row>
    <row r="84" spans="1:27">
      <c r="A84" s="50">
        <v>77</v>
      </c>
      <c r="B84" s="53">
        <f>ROUND(rekentabel!B83,2)</f>
        <v>27.74</v>
      </c>
      <c r="C84" s="53">
        <f>ROUND(rekentabel!C83,2)</f>
        <v>16.32</v>
      </c>
      <c r="D84" s="53"/>
      <c r="E84" s="53"/>
      <c r="F84" s="53">
        <f>ROUND(rekentabel!F83,2)</f>
        <v>16.64</v>
      </c>
      <c r="G84" s="53">
        <f>ROUND(rekentabel!G83,2)</f>
        <v>9.7899999999999991</v>
      </c>
      <c r="H84" s="53">
        <f>ROUND(rekentabel!H83,2)</f>
        <v>22.19</v>
      </c>
      <c r="I84" s="53">
        <f>ROUND(rekentabel!I83,2)</f>
        <v>13.06</v>
      </c>
      <c r="J84" s="57">
        <f>ROUND(rekentabel!J83,2)</f>
        <v>55.48</v>
      </c>
      <c r="K84" s="57">
        <f>ROUND(rekentabel!K83,2)</f>
        <v>32.64</v>
      </c>
      <c r="L84" s="57"/>
      <c r="M84" s="57"/>
      <c r="N84" s="57">
        <f>ROUND(rekentabel!N83,2)</f>
        <v>33.28</v>
      </c>
      <c r="O84" s="57">
        <f>ROUND(rekentabel!O83,2)</f>
        <v>19.579999999999998</v>
      </c>
      <c r="P84" s="57">
        <f>ROUND(rekentabel!P83,2)</f>
        <v>44.38</v>
      </c>
      <c r="Q84" s="57">
        <f>ROUND(rekentabel!Q83,2)</f>
        <v>26.12</v>
      </c>
      <c r="R84" s="52">
        <f>ROUND(rekentabel!R83,2)</f>
        <v>7622</v>
      </c>
      <c r="S84" s="52">
        <f>ROUND(rekentabel!S83,2)</f>
        <v>4488</v>
      </c>
      <c r="T84" s="52">
        <f>ROUND(rekentabel!T83,2)</f>
        <v>635</v>
      </c>
      <c r="U84" s="52">
        <f>ROUND(rekentabel!U83,2)</f>
        <v>374</v>
      </c>
      <c r="V84" s="52">
        <f>ROUND(rekentabel!V83,2)</f>
        <v>793</v>
      </c>
      <c r="W84" s="52">
        <f>ROUND(rekentabel!W83,2)</f>
        <v>468</v>
      </c>
      <c r="X84" s="303">
        <f>ROUND(rekentabel!X83,2)</f>
        <v>762.42</v>
      </c>
      <c r="Y84" s="303">
        <f>ROUND(rekentabel!Y83,2)</f>
        <v>449.22</v>
      </c>
      <c r="Z84" s="303">
        <f>ROUND(rekentabel!Z83,2)</f>
        <v>1905</v>
      </c>
      <c r="AA84" s="303">
        <f>ROUND(rekentabel!AA83,2)</f>
        <v>1122</v>
      </c>
    </row>
    <row r="85" spans="1:27">
      <c r="A85" s="50">
        <v>78</v>
      </c>
      <c r="B85" s="53">
        <f>ROUND(rekentabel!B84,2)</f>
        <v>28.06</v>
      </c>
      <c r="C85" s="53">
        <f>ROUND(rekentabel!C84,2)</f>
        <v>16.510000000000002</v>
      </c>
      <c r="D85" s="53"/>
      <c r="E85" s="53"/>
      <c r="F85" s="53">
        <f>ROUND(rekentabel!F84,2)</f>
        <v>16.84</v>
      </c>
      <c r="G85" s="53">
        <f>ROUND(rekentabel!G84,2)</f>
        <v>9.91</v>
      </c>
      <c r="H85" s="53">
        <f>ROUND(rekentabel!H84,2)</f>
        <v>22.45</v>
      </c>
      <c r="I85" s="53">
        <f>ROUND(rekentabel!I84,2)</f>
        <v>13.21</v>
      </c>
      <c r="J85" s="57">
        <f>ROUND(rekentabel!J84,2)</f>
        <v>56.12</v>
      </c>
      <c r="K85" s="57">
        <f>ROUND(rekentabel!K84,2)</f>
        <v>33.020000000000003</v>
      </c>
      <c r="L85" s="57"/>
      <c r="M85" s="57"/>
      <c r="N85" s="57">
        <f>ROUND(rekentabel!N84,2)</f>
        <v>33.68</v>
      </c>
      <c r="O85" s="57">
        <f>ROUND(rekentabel!O84,2)</f>
        <v>19.82</v>
      </c>
      <c r="P85" s="57">
        <f>ROUND(rekentabel!P84,2)</f>
        <v>44.9</v>
      </c>
      <c r="Q85" s="57">
        <f>ROUND(rekentabel!Q84,2)</f>
        <v>26.42</v>
      </c>
      <c r="R85" s="52">
        <f>ROUND(rekentabel!R84,2)</f>
        <v>7650</v>
      </c>
      <c r="S85" s="52">
        <f>ROUND(rekentabel!S84,2)</f>
        <v>4518</v>
      </c>
      <c r="T85" s="52">
        <f>ROUND(rekentabel!T84,2)</f>
        <v>637</v>
      </c>
      <c r="U85" s="52">
        <f>ROUND(rekentabel!U84,2)</f>
        <v>376</v>
      </c>
      <c r="V85" s="52">
        <f>ROUND(rekentabel!V84,2)</f>
        <v>796</v>
      </c>
      <c r="W85" s="52">
        <f>ROUND(rekentabel!W84,2)</f>
        <v>470</v>
      </c>
      <c r="X85" s="303">
        <f>ROUND(rekentabel!X84,2)</f>
        <v>764.82</v>
      </c>
      <c r="Y85" s="303">
        <f>ROUND(rekentabel!Y84,2)</f>
        <v>451.62</v>
      </c>
      <c r="Z85" s="303">
        <f>ROUND(rekentabel!Z84,2)</f>
        <v>1911</v>
      </c>
      <c r="AA85" s="303">
        <f>ROUND(rekentabel!AA84,2)</f>
        <v>1128</v>
      </c>
    </row>
    <row r="86" spans="1:27">
      <c r="A86" s="50">
        <v>79</v>
      </c>
      <c r="B86" s="53">
        <f>ROUND(rekentabel!B85,2)</f>
        <v>28.39</v>
      </c>
      <c r="C86" s="53">
        <f>ROUND(rekentabel!C85,2)</f>
        <v>16.7</v>
      </c>
      <c r="D86" s="53"/>
      <c r="E86" s="53"/>
      <c r="F86" s="53">
        <f>ROUND(rekentabel!F85,2)</f>
        <v>17.03</v>
      </c>
      <c r="G86" s="53">
        <f>ROUND(rekentabel!G85,2)</f>
        <v>10.02</v>
      </c>
      <c r="H86" s="53">
        <f>ROUND(rekentabel!H85,2)</f>
        <v>22.71</v>
      </c>
      <c r="I86" s="53">
        <f>ROUND(rekentabel!I85,2)</f>
        <v>13.36</v>
      </c>
      <c r="J86" s="57">
        <f>ROUND(rekentabel!J85,2)</f>
        <v>56.78</v>
      </c>
      <c r="K86" s="57">
        <f>ROUND(rekentabel!K85,2)</f>
        <v>33.4</v>
      </c>
      <c r="L86" s="57"/>
      <c r="M86" s="57"/>
      <c r="N86" s="57">
        <f>ROUND(rekentabel!N85,2)</f>
        <v>34.06</v>
      </c>
      <c r="O86" s="57">
        <f>ROUND(rekentabel!O85,2)</f>
        <v>20.04</v>
      </c>
      <c r="P86" s="57">
        <f>ROUND(rekentabel!P85,2)</f>
        <v>45.42</v>
      </c>
      <c r="Q86" s="57">
        <f>ROUND(rekentabel!Q85,2)</f>
        <v>26.72</v>
      </c>
      <c r="R86" s="52">
        <f>ROUND(rekentabel!R85,2)</f>
        <v>7665</v>
      </c>
      <c r="S86" s="52">
        <f>ROUND(rekentabel!S85,2)</f>
        <v>4518</v>
      </c>
      <c r="T86" s="52">
        <f>ROUND(rekentabel!T85,2)</f>
        <v>638</v>
      </c>
      <c r="U86" s="52">
        <f>ROUND(rekentabel!U85,2)</f>
        <v>376</v>
      </c>
      <c r="V86" s="52">
        <f>ROUND(rekentabel!V85,2)</f>
        <v>797</v>
      </c>
      <c r="W86" s="52">
        <f>ROUND(rekentabel!W85,2)</f>
        <v>471</v>
      </c>
      <c r="X86" s="303">
        <f>ROUND(rekentabel!X85,2)</f>
        <v>766.02</v>
      </c>
      <c r="Y86" s="303">
        <f>ROUND(rekentabel!Y85,2)</f>
        <v>451.62</v>
      </c>
      <c r="Z86" s="303">
        <f>ROUND(rekentabel!Z85,2)</f>
        <v>1914</v>
      </c>
      <c r="AA86" s="303">
        <f>ROUND(rekentabel!AA85,2)</f>
        <v>1128</v>
      </c>
    </row>
    <row r="87" spans="1:27">
      <c r="A87" s="50">
        <v>80</v>
      </c>
      <c r="B87" s="53">
        <f>ROUND(rekentabel!B86,2)</f>
        <v>28.72</v>
      </c>
      <c r="C87" s="53">
        <f>ROUND(rekentabel!C86,2)</f>
        <v>16.89</v>
      </c>
      <c r="D87" s="53"/>
      <c r="E87" s="53"/>
      <c r="F87" s="53">
        <f>ROUND(rekentabel!F86,2)</f>
        <v>17.23</v>
      </c>
      <c r="G87" s="53">
        <f>ROUND(rekentabel!G86,2)</f>
        <v>10.130000000000001</v>
      </c>
      <c r="H87" s="53">
        <f>ROUND(rekentabel!H86,2)</f>
        <v>22.98</v>
      </c>
      <c r="I87" s="53">
        <f>ROUND(rekentabel!I86,2)</f>
        <v>13.51</v>
      </c>
      <c r="J87" s="57">
        <f>ROUND(rekentabel!J86,2)</f>
        <v>57.44</v>
      </c>
      <c r="K87" s="57">
        <f>ROUND(rekentabel!K86,2)</f>
        <v>33.78</v>
      </c>
      <c r="L87" s="57"/>
      <c r="M87" s="57"/>
      <c r="N87" s="57">
        <f>ROUND(rekentabel!N86,2)</f>
        <v>34.46</v>
      </c>
      <c r="O87" s="57">
        <f>ROUND(rekentabel!O86,2)</f>
        <v>20.260000000000002</v>
      </c>
      <c r="P87" s="57">
        <f>ROUND(rekentabel!P86,2)</f>
        <v>45.96</v>
      </c>
      <c r="Q87" s="57">
        <f>ROUND(rekentabel!Q86,2)</f>
        <v>27.02</v>
      </c>
      <c r="R87" s="52">
        <f>ROUND(rekentabel!R86,2)</f>
        <v>7665</v>
      </c>
      <c r="S87" s="52">
        <f>ROUND(rekentabel!S86,2)</f>
        <v>4518</v>
      </c>
      <c r="T87" s="52">
        <f>ROUND(rekentabel!T86,2)</f>
        <v>638</v>
      </c>
      <c r="U87" s="52">
        <f>ROUND(rekentabel!U86,2)</f>
        <v>376</v>
      </c>
      <c r="V87" s="52">
        <f>ROUND(rekentabel!V86,2)</f>
        <v>798</v>
      </c>
      <c r="W87" s="52">
        <f>ROUND(rekentabel!W86,2)</f>
        <v>471</v>
      </c>
      <c r="X87" s="303">
        <f>ROUND(rekentabel!X86,2)</f>
        <v>766.02</v>
      </c>
      <c r="Y87" s="303">
        <f>ROUND(rekentabel!Y86,2)</f>
        <v>451.62</v>
      </c>
      <c r="Z87" s="303">
        <f>ROUND(rekentabel!Z86,2)</f>
        <v>1914</v>
      </c>
      <c r="AA87" s="303">
        <f>ROUND(rekentabel!AA86,2)</f>
        <v>1128</v>
      </c>
    </row>
    <row r="88" spans="1:27">
      <c r="A88" s="50">
        <v>81</v>
      </c>
      <c r="B88" s="53">
        <f>ROUND(rekentabel!B87,2)</f>
        <v>29.01</v>
      </c>
      <c r="C88" s="53">
        <f>ROUND(rekentabel!C87,2)</f>
        <v>17.059999999999999</v>
      </c>
      <c r="D88" s="53"/>
      <c r="E88" s="53"/>
      <c r="F88" s="53">
        <f>ROUND(rekentabel!F87,2)</f>
        <v>17.41</v>
      </c>
      <c r="G88" s="53">
        <f>ROUND(rekentabel!G87,2)</f>
        <v>10.24</v>
      </c>
      <c r="H88" s="53">
        <f>ROUND(rekentabel!H87,2)</f>
        <v>23.21</v>
      </c>
      <c r="I88" s="53">
        <f>ROUND(rekentabel!I87,2)</f>
        <v>13.65</v>
      </c>
      <c r="J88" s="57">
        <f>ROUND(rekentabel!J87,2)</f>
        <v>58.02</v>
      </c>
      <c r="K88" s="57">
        <f>ROUND(rekentabel!K87,2)</f>
        <v>34.119999999999997</v>
      </c>
      <c r="L88" s="57"/>
      <c r="M88" s="57"/>
      <c r="N88" s="57">
        <f>ROUND(rekentabel!N87,2)</f>
        <v>34.82</v>
      </c>
      <c r="O88" s="57">
        <f>ROUND(rekentabel!O87,2)</f>
        <v>20.48</v>
      </c>
      <c r="P88" s="57">
        <f>ROUND(rekentabel!P87,2)</f>
        <v>46.42</v>
      </c>
      <c r="Q88" s="57">
        <f>ROUND(rekentabel!Q87,2)</f>
        <v>27.3</v>
      </c>
      <c r="R88" s="52">
        <f>ROUND(rekentabel!R87,2)</f>
        <v>7679</v>
      </c>
      <c r="S88" s="52">
        <f>ROUND(rekentabel!S87,2)</f>
        <v>4531</v>
      </c>
      <c r="T88" s="52">
        <f>ROUND(rekentabel!T87,2)</f>
        <v>639</v>
      </c>
      <c r="U88" s="52">
        <f>ROUND(rekentabel!U87,2)</f>
        <v>377</v>
      </c>
      <c r="V88" s="52">
        <f>ROUND(rekentabel!V87,2)</f>
        <v>799</v>
      </c>
      <c r="W88" s="52">
        <f>ROUND(rekentabel!W87,2)</f>
        <v>471</v>
      </c>
      <c r="X88" s="303">
        <f>ROUND(rekentabel!X87,2)</f>
        <v>767.22</v>
      </c>
      <c r="Y88" s="303">
        <f>ROUND(rekentabel!Y87,2)</f>
        <v>452.82</v>
      </c>
      <c r="Z88" s="303">
        <f>ROUND(rekentabel!Z87,2)</f>
        <v>1917</v>
      </c>
      <c r="AA88" s="303">
        <f>ROUND(rekentabel!AA87,2)</f>
        <v>1131</v>
      </c>
    </row>
    <row r="89" spans="1:27">
      <c r="A89" s="50">
        <v>82</v>
      </c>
      <c r="B89" s="53">
        <f>ROUND(rekentabel!B88,2)</f>
        <v>29.3</v>
      </c>
      <c r="C89" s="53">
        <f>ROUND(rekentabel!C88,2)</f>
        <v>17.23</v>
      </c>
      <c r="D89" s="53"/>
      <c r="E89" s="53"/>
      <c r="F89" s="53">
        <f>ROUND(rekentabel!F88,2)</f>
        <v>17.579999999999998</v>
      </c>
      <c r="G89" s="53">
        <f>ROUND(rekentabel!G88,2)</f>
        <v>10.34</v>
      </c>
      <c r="H89" s="53">
        <f>ROUND(rekentabel!H88,2)</f>
        <v>23.44</v>
      </c>
      <c r="I89" s="53">
        <f>ROUND(rekentabel!I88,2)</f>
        <v>13.78</v>
      </c>
      <c r="J89" s="57">
        <f>ROUND(rekentabel!J88,2)</f>
        <v>58.6</v>
      </c>
      <c r="K89" s="57">
        <f>ROUND(rekentabel!K88,2)</f>
        <v>34.46</v>
      </c>
      <c r="L89" s="57"/>
      <c r="M89" s="57"/>
      <c r="N89" s="57">
        <f>ROUND(rekentabel!N88,2)</f>
        <v>35.159999999999997</v>
      </c>
      <c r="O89" s="57">
        <f>ROUND(rekentabel!O88,2)</f>
        <v>20.68</v>
      </c>
      <c r="P89" s="57">
        <f>ROUND(rekentabel!P88,2)</f>
        <v>46.88</v>
      </c>
      <c r="Q89" s="57">
        <f>ROUND(rekentabel!Q88,2)</f>
        <v>27.56</v>
      </c>
      <c r="R89" s="52">
        <f>ROUND(rekentabel!R88,2)</f>
        <v>7679</v>
      </c>
      <c r="S89" s="52">
        <f>ROUND(rekentabel!S88,2)</f>
        <v>4531</v>
      </c>
      <c r="T89" s="52">
        <f>ROUND(rekentabel!T88,2)</f>
        <v>639</v>
      </c>
      <c r="U89" s="52">
        <f>ROUND(rekentabel!U88,2)</f>
        <v>377</v>
      </c>
      <c r="V89" s="52">
        <f>ROUND(rekentabel!V88,2)</f>
        <v>800</v>
      </c>
      <c r="W89" s="52">
        <f>ROUND(rekentabel!W88,2)</f>
        <v>472</v>
      </c>
      <c r="X89" s="303">
        <f>ROUND(rekentabel!X88,2)</f>
        <v>767.22</v>
      </c>
      <c r="Y89" s="303">
        <f>ROUND(rekentabel!Y88,2)</f>
        <v>452.82</v>
      </c>
      <c r="Z89" s="303">
        <f>ROUND(rekentabel!Z88,2)</f>
        <v>1917</v>
      </c>
      <c r="AA89" s="303">
        <f>ROUND(rekentabel!AA88,2)</f>
        <v>1131</v>
      </c>
    </row>
    <row r="90" spans="1:27">
      <c r="A90" s="50">
        <v>83</v>
      </c>
      <c r="B90" s="53">
        <f>ROUND(rekentabel!B89,2)</f>
        <v>29.59</v>
      </c>
      <c r="C90" s="53">
        <f>ROUND(rekentabel!C89,2)</f>
        <v>17.41</v>
      </c>
      <c r="D90" s="53"/>
      <c r="E90" s="53"/>
      <c r="F90" s="53">
        <f>ROUND(rekentabel!F89,2)</f>
        <v>17.75</v>
      </c>
      <c r="G90" s="53">
        <f>ROUND(rekentabel!G89,2)</f>
        <v>10.45</v>
      </c>
      <c r="H90" s="53">
        <f>ROUND(rekentabel!H89,2)</f>
        <v>23.67</v>
      </c>
      <c r="I90" s="53">
        <f>ROUND(rekentabel!I89,2)</f>
        <v>13.93</v>
      </c>
      <c r="J90" s="57">
        <f>ROUND(rekentabel!J89,2)</f>
        <v>59.18</v>
      </c>
      <c r="K90" s="57">
        <f>ROUND(rekentabel!K89,2)</f>
        <v>34.82</v>
      </c>
      <c r="L90" s="57"/>
      <c r="M90" s="57"/>
      <c r="N90" s="57">
        <f>ROUND(rekentabel!N89,2)</f>
        <v>35.5</v>
      </c>
      <c r="O90" s="57">
        <f>ROUND(rekentabel!O89,2)</f>
        <v>20.9</v>
      </c>
      <c r="P90" s="57">
        <f>ROUND(rekentabel!P89,2)</f>
        <v>47.34</v>
      </c>
      <c r="Q90" s="57">
        <f>ROUND(rekentabel!Q89,2)</f>
        <v>27.86</v>
      </c>
      <c r="R90" s="52">
        <f>ROUND(rekentabel!R89,2)</f>
        <v>7706</v>
      </c>
      <c r="S90" s="52">
        <f>ROUND(rekentabel!S89,2)</f>
        <v>4545</v>
      </c>
      <c r="T90" s="52">
        <f>ROUND(rekentabel!T89,2)</f>
        <v>641</v>
      </c>
      <c r="U90" s="52">
        <f>ROUND(rekentabel!U89,2)</f>
        <v>380</v>
      </c>
      <c r="V90" s="52">
        <f>ROUND(rekentabel!V89,2)</f>
        <v>801</v>
      </c>
      <c r="W90" s="52">
        <f>ROUND(rekentabel!W89,2)</f>
        <v>473</v>
      </c>
      <c r="X90" s="303">
        <f>ROUND(rekentabel!X89,2)</f>
        <v>769.62</v>
      </c>
      <c r="Y90" s="303">
        <f>ROUND(rekentabel!Y89,2)</f>
        <v>456.42</v>
      </c>
      <c r="Z90" s="303">
        <f>ROUND(rekentabel!Z89,2)</f>
        <v>1923</v>
      </c>
      <c r="AA90" s="303">
        <f>ROUND(rekentabel!AA89,2)</f>
        <v>1140</v>
      </c>
    </row>
    <row r="91" spans="1:27">
      <c r="A91" s="50">
        <v>84</v>
      </c>
      <c r="B91" s="53">
        <f>ROUND(rekentabel!B90,2)</f>
        <v>29.88</v>
      </c>
      <c r="C91" s="53">
        <f>ROUND(rekentabel!C90,2)</f>
        <v>17.579999999999998</v>
      </c>
      <c r="D91" s="53"/>
      <c r="E91" s="53"/>
      <c r="F91" s="53">
        <f>ROUND(rekentabel!F90,2)</f>
        <v>17.93</v>
      </c>
      <c r="G91" s="53">
        <f>ROUND(rekentabel!G90,2)</f>
        <v>10.55</v>
      </c>
      <c r="H91" s="53">
        <f>ROUND(rekentabel!H90,2)</f>
        <v>23.9</v>
      </c>
      <c r="I91" s="53">
        <f>ROUND(rekentabel!I90,2)</f>
        <v>14.06</v>
      </c>
      <c r="J91" s="57">
        <f>ROUND(rekentabel!J90,2)</f>
        <v>59.76</v>
      </c>
      <c r="K91" s="57">
        <f>ROUND(rekentabel!K90,2)</f>
        <v>35.159999999999997</v>
      </c>
      <c r="L91" s="57"/>
      <c r="M91" s="57"/>
      <c r="N91" s="57">
        <f>ROUND(rekentabel!N90,2)</f>
        <v>35.86</v>
      </c>
      <c r="O91" s="57">
        <f>ROUND(rekentabel!O90,2)</f>
        <v>21.1</v>
      </c>
      <c r="P91" s="57">
        <f>ROUND(rekentabel!P90,2)</f>
        <v>47.8</v>
      </c>
      <c r="Q91" s="57">
        <f>ROUND(rekentabel!Q90,2)</f>
        <v>28.12</v>
      </c>
      <c r="R91" s="52">
        <f>ROUND(rekentabel!R90,2)</f>
        <v>7706</v>
      </c>
      <c r="S91" s="52">
        <f>ROUND(rekentabel!S90,2)</f>
        <v>4545</v>
      </c>
      <c r="T91" s="52">
        <f>ROUND(rekentabel!T90,2)</f>
        <v>641</v>
      </c>
      <c r="U91" s="52">
        <f>ROUND(rekentabel!U90,2)</f>
        <v>380</v>
      </c>
      <c r="V91" s="52">
        <f>ROUND(rekentabel!V90,2)</f>
        <v>802</v>
      </c>
      <c r="W91" s="52">
        <f>ROUND(rekentabel!W90,2)</f>
        <v>473</v>
      </c>
      <c r="X91" s="303">
        <f>ROUND(rekentabel!X90,2)</f>
        <v>769.62</v>
      </c>
      <c r="Y91" s="303">
        <f>ROUND(rekentabel!Y90,2)</f>
        <v>456.42</v>
      </c>
      <c r="Z91" s="303">
        <f>ROUND(rekentabel!Z90,2)</f>
        <v>1923</v>
      </c>
      <c r="AA91" s="303">
        <f>ROUND(rekentabel!AA90,2)</f>
        <v>1140</v>
      </c>
    </row>
    <row r="92" spans="1:27">
      <c r="A92" s="50">
        <v>85</v>
      </c>
      <c r="B92" s="53">
        <f>ROUND(rekentabel!B91,2)</f>
        <v>30.17</v>
      </c>
      <c r="C92" s="53">
        <f>ROUND(rekentabel!C91,2)</f>
        <v>17.75</v>
      </c>
      <c r="D92" s="53"/>
      <c r="E92" s="53"/>
      <c r="F92" s="53">
        <f>ROUND(rekentabel!F91,2)</f>
        <v>18.100000000000001</v>
      </c>
      <c r="G92" s="53">
        <f>ROUND(rekentabel!G91,2)</f>
        <v>10.65</v>
      </c>
      <c r="H92" s="53">
        <f>ROUND(rekentabel!H91,2)</f>
        <v>24.14</v>
      </c>
      <c r="I92" s="53">
        <f>ROUND(rekentabel!I91,2)</f>
        <v>14.2</v>
      </c>
      <c r="J92" s="57">
        <f>ROUND(rekentabel!J91,2)</f>
        <v>60.34</v>
      </c>
      <c r="K92" s="57">
        <f>ROUND(rekentabel!K91,2)</f>
        <v>35.5</v>
      </c>
      <c r="L92" s="57"/>
      <c r="M92" s="57"/>
      <c r="N92" s="57">
        <f>ROUND(rekentabel!N91,2)</f>
        <v>36.200000000000003</v>
      </c>
      <c r="O92" s="57">
        <f>ROUND(rekentabel!O91,2)</f>
        <v>21.3</v>
      </c>
      <c r="P92" s="57">
        <f>ROUND(rekentabel!P91,2)</f>
        <v>48.28</v>
      </c>
      <c r="Q92" s="57">
        <f>ROUND(rekentabel!Q91,2)</f>
        <v>28.4</v>
      </c>
      <c r="R92" s="52">
        <f>ROUND(rekentabel!R91,2)</f>
        <v>7751</v>
      </c>
      <c r="S92" s="52">
        <f>ROUND(rekentabel!S91,2)</f>
        <v>4560</v>
      </c>
      <c r="T92" s="52">
        <f>ROUND(rekentabel!T91,2)</f>
        <v>645</v>
      </c>
      <c r="U92" s="52">
        <f>ROUND(rekentabel!U91,2)</f>
        <v>381</v>
      </c>
      <c r="V92" s="52">
        <f>ROUND(rekentabel!V91,2)</f>
        <v>807</v>
      </c>
      <c r="W92" s="52">
        <f>ROUND(rekentabel!W91,2)</f>
        <v>473</v>
      </c>
      <c r="X92" s="303">
        <f>ROUND(rekentabel!X91,2)</f>
        <v>774.42</v>
      </c>
      <c r="Y92" s="303">
        <f>ROUND(rekentabel!Y91,2)</f>
        <v>457.62</v>
      </c>
      <c r="Z92" s="303">
        <f>ROUND(rekentabel!Z91,2)</f>
        <v>1935</v>
      </c>
      <c r="AA92" s="303">
        <f>ROUND(rekentabel!AA91,2)</f>
        <v>1143</v>
      </c>
    </row>
    <row r="93" spans="1:27">
      <c r="A93" s="50">
        <v>86</v>
      </c>
      <c r="B93" s="53">
        <f>ROUND(rekentabel!B92,2)</f>
        <v>30.46</v>
      </c>
      <c r="C93" s="53">
        <f>ROUND(rekentabel!C92,2)</f>
        <v>17.920000000000002</v>
      </c>
      <c r="D93" s="53"/>
      <c r="E93" s="53"/>
      <c r="F93" s="53">
        <f>ROUND(rekentabel!F92,2)</f>
        <v>18.28</v>
      </c>
      <c r="G93" s="53">
        <f>ROUND(rekentabel!G92,2)</f>
        <v>10.75</v>
      </c>
      <c r="H93" s="53">
        <f>ROUND(rekentabel!H92,2)</f>
        <v>24.37</v>
      </c>
      <c r="I93" s="53">
        <f>ROUND(rekentabel!I92,2)</f>
        <v>14.34</v>
      </c>
      <c r="J93" s="57">
        <f>ROUND(rekentabel!J92,2)</f>
        <v>60.92</v>
      </c>
      <c r="K93" s="57">
        <f>ROUND(rekentabel!K92,2)</f>
        <v>35.840000000000003</v>
      </c>
      <c r="L93" s="57"/>
      <c r="M93" s="57"/>
      <c r="N93" s="57">
        <f>ROUND(rekentabel!N92,2)</f>
        <v>36.56</v>
      </c>
      <c r="O93" s="57">
        <f>ROUND(rekentabel!O92,2)</f>
        <v>21.5</v>
      </c>
      <c r="P93" s="57">
        <f>ROUND(rekentabel!P92,2)</f>
        <v>48.74</v>
      </c>
      <c r="Q93" s="57">
        <f>ROUND(rekentabel!Q92,2)</f>
        <v>28.68</v>
      </c>
      <c r="R93" s="52">
        <f>ROUND(rekentabel!R92,2)</f>
        <v>7751</v>
      </c>
      <c r="S93" s="52">
        <f>ROUND(rekentabel!S92,2)</f>
        <v>4572</v>
      </c>
      <c r="T93" s="52">
        <f>ROUND(rekentabel!T92,2)</f>
        <v>645</v>
      </c>
      <c r="U93" s="52">
        <f>ROUND(rekentabel!U92,2)</f>
        <v>382</v>
      </c>
      <c r="V93" s="52">
        <f>ROUND(rekentabel!V92,2)</f>
        <v>808</v>
      </c>
      <c r="W93" s="52">
        <f>ROUND(rekentabel!W92,2)</f>
        <v>473</v>
      </c>
      <c r="X93" s="303">
        <f>ROUND(rekentabel!X92,2)</f>
        <v>774.42</v>
      </c>
      <c r="Y93" s="303">
        <f>ROUND(rekentabel!Y92,2)</f>
        <v>458.82</v>
      </c>
      <c r="Z93" s="303">
        <f>ROUND(rekentabel!Z92,2)</f>
        <v>1935</v>
      </c>
      <c r="AA93" s="303">
        <f>ROUND(rekentabel!AA92,2)</f>
        <v>1146</v>
      </c>
    </row>
    <row r="94" spans="1:27">
      <c r="A94" s="50">
        <v>87</v>
      </c>
      <c r="B94" s="53">
        <f>ROUND(rekentabel!B93,2)</f>
        <v>30.75</v>
      </c>
      <c r="C94" s="53">
        <f>ROUND(rekentabel!C93,2)</f>
        <v>18.09</v>
      </c>
      <c r="D94" s="53"/>
      <c r="E94" s="53"/>
      <c r="F94" s="53">
        <f>ROUND(rekentabel!F93,2)</f>
        <v>18.45</v>
      </c>
      <c r="G94" s="53">
        <f>ROUND(rekentabel!G93,2)</f>
        <v>10.85</v>
      </c>
      <c r="H94" s="53">
        <f>ROUND(rekentabel!H93,2)</f>
        <v>24.6</v>
      </c>
      <c r="I94" s="53">
        <f>ROUND(rekentabel!I93,2)</f>
        <v>14.47</v>
      </c>
      <c r="J94" s="57">
        <f>ROUND(rekentabel!J93,2)</f>
        <v>61.5</v>
      </c>
      <c r="K94" s="57">
        <f>ROUND(rekentabel!K93,2)</f>
        <v>36.18</v>
      </c>
      <c r="L94" s="57"/>
      <c r="M94" s="57"/>
      <c r="N94" s="57">
        <f>ROUND(rekentabel!N93,2)</f>
        <v>36.9</v>
      </c>
      <c r="O94" s="57">
        <f>ROUND(rekentabel!O93,2)</f>
        <v>21.7</v>
      </c>
      <c r="P94" s="57">
        <f>ROUND(rekentabel!P93,2)</f>
        <v>49.2</v>
      </c>
      <c r="Q94" s="57">
        <f>ROUND(rekentabel!Q93,2)</f>
        <v>28.94</v>
      </c>
      <c r="R94" s="52">
        <f>ROUND(rekentabel!R93,2)</f>
        <v>7751</v>
      </c>
      <c r="S94" s="52">
        <f>ROUND(rekentabel!S93,2)</f>
        <v>4572</v>
      </c>
      <c r="T94" s="52">
        <f>ROUND(rekentabel!T93,2)</f>
        <v>645</v>
      </c>
      <c r="U94" s="52">
        <f>ROUND(rekentabel!U93,2)</f>
        <v>382</v>
      </c>
      <c r="V94" s="52">
        <f>ROUND(rekentabel!V93,2)</f>
        <v>808</v>
      </c>
      <c r="W94" s="52">
        <f>ROUND(rekentabel!W93,2)</f>
        <v>473</v>
      </c>
      <c r="X94" s="303">
        <f>ROUND(rekentabel!X93,2)</f>
        <v>774.42</v>
      </c>
      <c r="Y94" s="303">
        <f>ROUND(rekentabel!Y93,2)</f>
        <v>458.82</v>
      </c>
      <c r="Z94" s="303">
        <f>ROUND(rekentabel!Z93,2)</f>
        <v>1935</v>
      </c>
      <c r="AA94" s="303">
        <f>ROUND(rekentabel!AA93,2)</f>
        <v>1146</v>
      </c>
    </row>
    <row r="95" spans="1:27">
      <c r="A95" s="50">
        <v>88</v>
      </c>
      <c r="B95" s="53">
        <f>ROUND(rekentabel!B94,2)</f>
        <v>31.04</v>
      </c>
      <c r="C95" s="53">
        <f>ROUND(rekentabel!C94,2)</f>
        <v>18.260000000000002</v>
      </c>
      <c r="D95" s="53"/>
      <c r="E95" s="53"/>
      <c r="F95" s="53">
        <f>ROUND(rekentabel!F94,2)</f>
        <v>18.62</v>
      </c>
      <c r="G95" s="53">
        <f>ROUND(rekentabel!G94,2)</f>
        <v>10.96</v>
      </c>
      <c r="H95" s="53">
        <f>ROUND(rekentabel!H94,2)</f>
        <v>24.83</v>
      </c>
      <c r="I95" s="53">
        <f>ROUND(rekentabel!I94,2)</f>
        <v>14.61</v>
      </c>
      <c r="J95" s="57">
        <f>ROUND(rekentabel!J94,2)</f>
        <v>62.08</v>
      </c>
      <c r="K95" s="57">
        <f>ROUND(rekentabel!K94,2)</f>
        <v>36.520000000000003</v>
      </c>
      <c r="L95" s="57"/>
      <c r="M95" s="57"/>
      <c r="N95" s="57">
        <f>ROUND(rekentabel!N94,2)</f>
        <v>37.24</v>
      </c>
      <c r="O95" s="57">
        <f>ROUND(rekentabel!O94,2)</f>
        <v>21.92</v>
      </c>
      <c r="P95" s="57">
        <f>ROUND(rekentabel!P94,2)</f>
        <v>49.66</v>
      </c>
      <c r="Q95" s="57">
        <f>ROUND(rekentabel!Q94,2)</f>
        <v>29.22</v>
      </c>
      <c r="R95" s="52">
        <f>ROUND(rekentabel!R94,2)</f>
        <v>7751</v>
      </c>
      <c r="S95" s="52">
        <f>ROUND(rekentabel!S94,2)</f>
        <v>4588</v>
      </c>
      <c r="T95" s="52">
        <f>ROUND(rekentabel!T94,2)</f>
        <v>645</v>
      </c>
      <c r="U95" s="52">
        <f>ROUND(rekentabel!U94,2)</f>
        <v>383</v>
      </c>
      <c r="V95" s="52">
        <f>ROUND(rekentabel!V94,2)</f>
        <v>811</v>
      </c>
      <c r="W95" s="52">
        <f>ROUND(rekentabel!W94,2)</f>
        <v>473</v>
      </c>
      <c r="X95" s="303">
        <f>ROUND(rekentabel!X94,2)</f>
        <v>774.42</v>
      </c>
      <c r="Y95" s="303">
        <f>ROUND(rekentabel!Y94,2)</f>
        <v>460.02</v>
      </c>
      <c r="Z95" s="303">
        <f>ROUND(rekentabel!Z94,2)</f>
        <v>1935</v>
      </c>
      <c r="AA95" s="303">
        <f>ROUND(rekentabel!AA94,2)</f>
        <v>1149</v>
      </c>
    </row>
    <row r="96" spans="1:27">
      <c r="A96" s="50">
        <v>89</v>
      </c>
      <c r="B96" s="53">
        <f>ROUND(rekentabel!B95,2)</f>
        <v>31.33</v>
      </c>
      <c r="C96" s="53">
        <f>ROUND(rekentabel!C95,2)</f>
        <v>18.43</v>
      </c>
      <c r="D96" s="53"/>
      <c r="E96" s="53"/>
      <c r="F96" s="53">
        <f>ROUND(rekentabel!F95,2)</f>
        <v>18.8</v>
      </c>
      <c r="G96" s="53">
        <f>ROUND(rekentabel!G95,2)</f>
        <v>11.06</v>
      </c>
      <c r="H96" s="53">
        <f>ROUND(rekentabel!H95,2)</f>
        <v>25.06</v>
      </c>
      <c r="I96" s="53">
        <f>ROUND(rekentabel!I95,2)</f>
        <v>14.74</v>
      </c>
      <c r="J96" s="57">
        <f>ROUND(rekentabel!J95,2)</f>
        <v>62.66</v>
      </c>
      <c r="K96" s="57">
        <f>ROUND(rekentabel!K95,2)</f>
        <v>36.86</v>
      </c>
      <c r="L96" s="57"/>
      <c r="M96" s="57"/>
      <c r="N96" s="57">
        <f>ROUND(rekentabel!N95,2)</f>
        <v>37.6</v>
      </c>
      <c r="O96" s="57">
        <f>ROUND(rekentabel!O95,2)</f>
        <v>22.12</v>
      </c>
      <c r="P96" s="57">
        <f>ROUND(rekentabel!P95,2)</f>
        <v>50.12</v>
      </c>
      <c r="Q96" s="57">
        <f>ROUND(rekentabel!Q95,2)</f>
        <v>29.48</v>
      </c>
      <c r="R96" s="52">
        <f>ROUND(rekentabel!R95,2)</f>
        <v>7751</v>
      </c>
      <c r="S96" s="52">
        <f>ROUND(rekentabel!S95,2)</f>
        <v>4601</v>
      </c>
      <c r="T96" s="52">
        <f>ROUND(rekentabel!T95,2)</f>
        <v>645</v>
      </c>
      <c r="U96" s="52">
        <f>ROUND(rekentabel!U95,2)</f>
        <v>384</v>
      </c>
      <c r="V96" s="52">
        <f>ROUND(rekentabel!V95,2)</f>
        <v>811</v>
      </c>
      <c r="W96" s="52">
        <f>ROUND(rekentabel!W95,2)</f>
        <v>473</v>
      </c>
      <c r="X96" s="303">
        <f>ROUND(rekentabel!X95,2)</f>
        <v>774.42</v>
      </c>
      <c r="Y96" s="303">
        <f>ROUND(rekentabel!Y95,2)</f>
        <v>461.22</v>
      </c>
      <c r="Z96" s="303">
        <f>ROUND(rekentabel!Z95,2)</f>
        <v>1935</v>
      </c>
      <c r="AA96" s="303">
        <f>ROUND(rekentabel!AA95,2)</f>
        <v>1152</v>
      </c>
    </row>
    <row r="97" spans="1:27">
      <c r="A97" s="50">
        <v>90</v>
      </c>
      <c r="B97" s="53">
        <f>ROUND(rekentabel!B96,2)</f>
        <v>31.63</v>
      </c>
      <c r="C97" s="53">
        <f>ROUND(rekentabel!C96,2)</f>
        <v>18.600000000000001</v>
      </c>
      <c r="D97" s="53"/>
      <c r="E97" s="53"/>
      <c r="F97" s="53">
        <f>ROUND(rekentabel!F96,2)</f>
        <v>18.98</v>
      </c>
      <c r="G97" s="53">
        <f>ROUND(rekentabel!G96,2)</f>
        <v>11.16</v>
      </c>
      <c r="H97" s="53">
        <f>ROUND(rekentabel!H96,2)</f>
        <v>25.3</v>
      </c>
      <c r="I97" s="53">
        <f>ROUND(rekentabel!I96,2)</f>
        <v>14.88</v>
      </c>
      <c r="J97" s="57">
        <f>ROUND(rekentabel!J96,2)</f>
        <v>63.26</v>
      </c>
      <c r="K97" s="57">
        <f>ROUND(rekentabel!K96,2)</f>
        <v>37.200000000000003</v>
      </c>
      <c r="L97" s="57"/>
      <c r="M97" s="57"/>
      <c r="N97" s="57">
        <f>ROUND(rekentabel!N96,2)</f>
        <v>37.96</v>
      </c>
      <c r="O97" s="57">
        <f>ROUND(rekentabel!O96,2)</f>
        <v>22.32</v>
      </c>
      <c r="P97" s="57">
        <f>ROUND(rekentabel!P96,2)</f>
        <v>50.6</v>
      </c>
      <c r="Q97" s="57">
        <f>ROUND(rekentabel!Q96,2)</f>
        <v>29.76</v>
      </c>
      <c r="R97" s="52">
        <f>ROUND(rekentabel!R96,2)</f>
        <v>7751</v>
      </c>
      <c r="S97" s="52">
        <f>ROUND(rekentabel!S96,2)</f>
        <v>4617</v>
      </c>
      <c r="T97" s="52">
        <f>ROUND(rekentabel!T96,2)</f>
        <v>645</v>
      </c>
      <c r="U97" s="52">
        <f>ROUND(rekentabel!U96,2)</f>
        <v>386</v>
      </c>
      <c r="V97" s="52">
        <f>ROUND(rekentabel!V96,2)</f>
        <v>811</v>
      </c>
      <c r="W97" s="52">
        <f>ROUND(rekentabel!W96,2)</f>
        <v>473</v>
      </c>
      <c r="X97" s="303">
        <f>ROUND(rekentabel!X96,2)</f>
        <v>774.42</v>
      </c>
      <c r="Y97" s="303">
        <f>ROUND(rekentabel!Y96,2)</f>
        <v>463.62</v>
      </c>
      <c r="Z97" s="303">
        <f>ROUND(rekentabel!Z96,2)</f>
        <v>1935</v>
      </c>
      <c r="AA97" s="303">
        <f>ROUND(rekentabel!AA96,2)</f>
        <v>1158</v>
      </c>
    </row>
    <row r="98" spans="1:27">
      <c r="A98" s="50">
        <v>91</v>
      </c>
      <c r="B98" s="53">
        <f>ROUND(rekentabel!B97,2)</f>
        <v>31.92</v>
      </c>
      <c r="C98" s="53">
        <f>ROUND(rekentabel!C97,2)</f>
        <v>18.77</v>
      </c>
      <c r="D98" s="53"/>
      <c r="E98" s="53"/>
      <c r="F98" s="53">
        <f>ROUND(rekentabel!F97,2)</f>
        <v>19.149999999999999</v>
      </c>
      <c r="G98" s="53">
        <f>ROUND(rekentabel!G97,2)</f>
        <v>11.26</v>
      </c>
      <c r="H98" s="53">
        <f>ROUND(rekentabel!H97,2)</f>
        <v>25.54</v>
      </c>
      <c r="I98" s="53">
        <f>ROUND(rekentabel!I97,2)</f>
        <v>15.02</v>
      </c>
      <c r="J98" s="57">
        <f>ROUND(rekentabel!J97,2)</f>
        <v>63.84</v>
      </c>
      <c r="K98" s="57">
        <f>ROUND(rekentabel!K97,2)</f>
        <v>37.54</v>
      </c>
      <c r="L98" s="57"/>
      <c r="M98" s="57"/>
      <c r="N98" s="57">
        <f>ROUND(rekentabel!N97,2)</f>
        <v>38.299999999999997</v>
      </c>
      <c r="O98" s="57">
        <f>ROUND(rekentabel!O97,2)</f>
        <v>22.52</v>
      </c>
      <c r="P98" s="57">
        <f>ROUND(rekentabel!P97,2)</f>
        <v>51.08</v>
      </c>
      <c r="Q98" s="57">
        <f>ROUND(rekentabel!Q97,2)</f>
        <v>30.04</v>
      </c>
      <c r="R98" s="52">
        <f>ROUND(rekentabel!R97,2)</f>
        <v>0</v>
      </c>
      <c r="S98" s="52">
        <f>ROUND(rekentabel!S97,2)</f>
        <v>0</v>
      </c>
      <c r="T98" s="52">
        <f>ROUND(rekentabel!T97,2)</f>
        <v>0</v>
      </c>
      <c r="U98" s="52">
        <f>ROUND(rekentabel!U97,2)</f>
        <v>0</v>
      </c>
      <c r="V98" s="52">
        <f>ROUND(rekentabel!V97,2)</f>
        <v>0</v>
      </c>
      <c r="W98" s="52">
        <f>ROUND(rekentabel!W97,2)</f>
        <v>0</v>
      </c>
      <c r="X98" s="303">
        <f>ROUND(rekentabel!X97,2)</f>
        <v>0</v>
      </c>
      <c r="Y98" s="303">
        <f>ROUND(rekentabel!Y97,2)</f>
        <v>0</v>
      </c>
      <c r="Z98" s="303">
        <f>ROUND(rekentabel!Z97,2)</f>
        <v>0</v>
      </c>
      <c r="AA98" s="303">
        <f>ROUND(rekentabel!AA97,2)</f>
        <v>0</v>
      </c>
    </row>
    <row r="99" spans="1:27">
      <c r="A99" s="50">
        <v>92</v>
      </c>
      <c r="B99" s="53">
        <f>ROUND(rekentabel!B98,2)</f>
        <v>32.21</v>
      </c>
      <c r="C99" s="53">
        <f>ROUND(rekentabel!C98,2)</f>
        <v>18.95</v>
      </c>
      <c r="D99" s="53"/>
      <c r="E99" s="53"/>
      <c r="F99" s="53">
        <f>ROUND(rekentabel!F98,2)</f>
        <v>19.329999999999998</v>
      </c>
      <c r="G99" s="53">
        <f>ROUND(rekentabel!G98,2)</f>
        <v>11.37</v>
      </c>
      <c r="H99" s="53">
        <f>ROUND(rekentabel!H98,2)</f>
        <v>25.77</v>
      </c>
      <c r="I99" s="53">
        <f>ROUND(rekentabel!I98,2)</f>
        <v>15.16</v>
      </c>
      <c r="J99" s="57">
        <f>ROUND(rekentabel!J98,2)</f>
        <v>64.42</v>
      </c>
      <c r="K99" s="57">
        <f>ROUND(rekentabel!K98,2)</f>
        <v>37.9</v>
      </c>
      <c r="L99" s="57"/>
      <c r="M99" s="57"/>
      <c r="N99" s="57">
        <f>ROUND(rekentabel!N98,2)</f>
        <v>38.659999999999997</v>
      </c>
      <c r="O99" s="57">
        <f>ROUND(rekentabel!O98,2)</f>
        <v>22.74</v>
      </c>
      <c r="P99" s="57">
        <f>ROUND(rekentabel!P98,2)</f>
        <v>51.54</v>
      </c>
      <c r="Q99" s="57">
        <f>ROUND(rekentabel!Q98,2)</f>
        <v>30.32</v>
      </c>
      <c r="R99" s="52">
        <f>ROUND(rekentabel!R98,2)</f>
        <v>0</v>
      </c>
      <c r="S99" s="52">
        <f>ROUND(rekentabel!S98,2)</f>
        <v>0</v>
      </c>
      <c r="T99" s="52">
        <f>ROUND(rekentabel!T98,2)</f>
        <v>0</v>
      </c>
      <c r="U99" s="52">
        <f>ROUND(rekentabel!U98,2)</f>
        <v>0</v>
      </c>
      <c r="V99" s="52">
        <f>ROUND(rekentabel!V98,2)</f>
        <v>0</v>
      </c>
      <c r="W99" s="52">
        <f>ROUND(rekentabel!W98,2)</f>
        <v>0</v>
      </c>
      <c r="X99" s="303">
        <f>ROUND(rekentabel!X98,2)</f>
        <v>0</v>
      </c>
      <c r="Y99" s="303">
        <f>ROUND(rekentabel!Y98,2)</f>
        <v>0</v>
      </c>
      <c r="Z99" s="303">
        <f>ROUND(rekentabel!Z98,2)</f>
        <v>0</v>
      </c>
      <c r="AA99" s="303">
        <f>ROUND(rekentabel!AA98,2)</f>
        <v>0</v>
      </c>
    </row>
    <row r="100" spans="1:27">
      <c r="A100" s="50">
        <v>93</v>
      </c>
      <c r="B100" s="53">
        <f>ROUND(rekentabel!B99,2)</f>
        <v>32.5</v>
      </c>
      <c r="C100" s="53">
        <f>ROUND(rekentabel!C99,2)</f>
        <v>19.12</v>
      </c>
      <c r="D100" s="53"/>
      <c r="E100" s="53"/>
      <c r="F100" s="53">
        <f>ROUND(rekentabel!F99,2)</f>
        <v>19.5</v>
      </c>
      <c r="G100" s="53">
        <f>ROUND(rekentabel!G99,2)</f>
        <v>11.47</v>
      </c>
      <c r="H100" s="53">
        <f>ROUND(rekentabel!H99,2)</f>
        <v>26</v>
      </c>
      <c r="I100" s="53">
        <f>ROUND(rekentabel!I99,2)</f>
        <v>15.3</v>
      </c>
      <c r="J100" s="57">
        <f>ROUND(rekentabel!J99,2)</f>
        <v>65</v>
      </c>
      <c r="K100" s="57">
        <f>ROUND(rekentabel!K99,2)</f>
        <v>38.24</v>
      </c>
      <c r="L100" s="57"/>
      <c r="M100" s="57"/>
      <c r="N100" s="57">
        <f>ROUND(rekentabel!N99,2)</f>
        <v>39</v>
      </c>
      <c r="O100" s="57">
        <f>ROUND(rekentabel!O99,2)</f>
        <v>22.94</v>
      </c>
      <c r="P100" s="57">
        <f>ROUND(rekentabel!P99,2)</f>
        <v>52</v>
      </c>
      <c r="Q100" s="57">
        <f>ROUND(rekentabel!Q99,2)</f>
        <v>30.6</v>
      </c>
      <c r="R100" s="52">
        <f>ROUND(rekentabel!R99,2)</f>
        <v>0</v>
      </c>
      <c r="S100" s="52">
        <f>ROUND(rekentabel!S99,2)</f>
        <v>0</v>
      </c>
      <c r="T100" s="52">
        <f>ROUND(rekentabel!T99,2)</f>
        <v>0</v>
      </c>
      <c r="U100" s="52">
        <f>ROUND(rekentabel!U99,2)</f>
        <v>0</v>
      </c>
      <c r="V100" s="52">
        <f>ROUND(rekentabel!V99,2)</f>
        <v>0</v>
      </c>
      <c r="W100" s="52">
        <f>ROUND(rekentabel!W99,2)</f>
        <v>0</v>
      </c>
      <c r="X100" s="303">
        <f>ROUND(rekentabel!X99,2)</f>
        <v>0</v>
      </c>
      <c r="Y100" s="303">
        <f>ROUND(rekentabel!Y99,2)</f>
        <v>0</v>
      </c>
      <c r="Z100" s="303">
        <f>ROUND(rekentabel!Z99,2)</f>
        <v>0</v>
      </c>
      <c r="AA100" s="303">
        <f>ROUND(rekentabel!AA99,2)</f>
        <v>0</v>
      </c>
    </row>
    <row r="101" spans="1:27">
      <c r="A101" s="50">
        <v>94</v>
      </c>
      <c r="B101" s="53">
        <f>ROUND(rekentabel!B100,2)</f>
        <v>32.79</v>
      </c>
      <c r="C101" s="53">
        <f>ROUND(rekentabel!C100,2)</f>
        <v>19.29</v>
      </c>
      <c r="D101" s="53"/>
      <c r="E101" s="53"/>
      <c r="F101" s="53">
        <f>ROUND(rekentabel!F100,2)</f>
        <v>19.670000000000002</v>
      </c>
      <c r="G101" s="53">
        <f>ROUND(rekentabel!G100,2)</f>
        <v>11.57</v>
      </c>
      <c r="H101" s="53">
        <f>ROUND(rekentabel!H100,2)</f>
        <v>26.23</v>
      </c>
      <c r="I101" s="53">
        <f>ROUND(rekentabel!I100,2)</f>
        <v>15.43</v>
      </c>
      <c r="J101" s="57">
        <f>ROUND(rekentabel!J100,2)</f>
        <v>65.58</v>
      </c>
      <c r="K101" s="57">
        <f>ROUND(rekentabel!K100,2)</f>
        <v>38.58</v>
      </c>
      <c r="L101" s="57"/>
      <c r="M101" s="57"/>
      <c r="N101" s="57">
        <f>ROUND(rekentabel!N100,2)</f>
        <v>39.340000000000003</v>
      </c>
      <c r="O101" s="57">
        <f>ROUND(rekentabel!O100,2)</f>
        <v>23.14</v>
      </c>
      <c r="P101" s="57">
        <f>ROUND(rekentabel!P100,2)</f>
        <v>52.46</v>
      </c>
      <c r="Q101" s="57">
        <f>ROUND(rekentabel!Q100,2)</f>
        <v>30.86</v>
      </c>
      <c r="R101" s="52">
        <f>ROUND(rekentabel!R100,2)</f>
        <v>0</v>
      </c>
      <c r="S101" s="52">
        <f>ROUND(rekentabel!S100,2)</f>
        <v>0</v>
      </c>
      <c r="T101" s="52">
        <f>ROUND(rekentabel!T100,2)</f>
        <v>0</v>
      </c>
      <c r="U101" s="52">
        <f>ROUND(rekentabel!U100,2)</f>
        <v>0</v>
      </c>
      <c r="V101" s="52">
        <f>ROUND(rekentabel!V100,2)</f>
        <v>0</v>
      </c>
      <c r="W101" s="52">
        <f>ROUND(rekentabel!W100,2)</f>
        <v>0</v>
      </c>
      <c r="X101" s="303">
        <f>ROUND(rekentabel!X100,2)</f>
        <v>0</v>
      </c>
      <c r="Y101" s="303">
        <f>ROUND(rekentabel!Y100,2)</f>
        <v>0</v>
      </c>
      <c r="Z101" s="303">
        <f>ROUND(rekentabel!Z100,2)</f>
        <v>0</v>
      </c>
      <c r="AA101" s="303">
        <f>ROUND(rekentabel!AA100,2)</f>
        <v>0</v>
      </c>
    </row>
    <row r="102" spans="1:27">
      <c r="A102" s="50">
        <v>95</v>
      </c>
      <c r="B102" s="53">
        <f>ROUND(rekentabel!B101,2)</f>
        <v>33.08</v>
      </c>
      <c r="C102" s="53">
        <f>ROUND(rekentabel!C101,2)</f>
        <v>19.46</v>
      </c>
      <c r="D102" s="53"/>
      <c r="E102" s="53"/>
      <c r="F102" s="53">
        <f>ROUND(rekentabel!F101,2)</f>
        <v>19.850000000000001</v>
      </c>
      <c r="G102" s="53">
        <f>ROUND(rekentabel!G101,2)</f>
        <v>11.68</v>
      </c>
      <c r="H102" s="53">
        <f>ROUND(rekentabel!H101,2)</f>
        <v>26.46</v>
      </c>
      <c r="I102" s="53">
        <f>ROUND(rekentabel!I101,2)</f>
        <v>15.57</v>
      </c>
      <c r="J102" s="57">
        <f>ROUND(rekentabel!J101,2)</f>
        <v>66.16</v>
      </c>
      <c r="K102" s="57">
        <f>ROUND(rekentabel!K101,2)</f>
        <v>38.92</v>
      </c>
      <c r="L102" s="57"/>
      <c r="M102" s="57"/>
      <c r="N102" s="57">
        <f>ROUND(rekentabel!N101,2)</f>
        <v>39.700000000000003</v>
      </c>
      <c r="O102" s="57">
        <f>ROUND(rekentabel!O101,2)</f>
        <v>23.36</v>
      </c>
      <c r="P102" s="57">
        <f>ROUND(rekentabel!P101,2)</f>
        <v>52.92</v>
      </c>
      <c r="Q102" s="57">
        <f>ROUND(rekentabel!Q101,2)</f>
        <v>31.14</v>
      </c>
      <c r="R102" s="52">
        <f>ROUND(rekentabel!R101,2)</f>
        <v>0</v>
      </c>
      <c r="S102" s="52">
        <f>ROUND(rekentabel!S101,2)</f>
        <v>0</v>
      </c>
      <c r="T102" s="52">
        <f>ROUND(rekentabel!T101,2)</f>
        <v>0</v>
      </c>
      <c r="U102" s="52">
        <f>ROUND(rekentabel!U101,2)</f>
        <v>0</v>
      </c>
      <c r="V102" s="52">
        <f>ROUND(rekentabel!V101,2)</f>
        <v>0</v>
      </c>
      <c r="W102" s="52">
        <f>ROUND(rekentabel!W101,2)</f>
        <v>0</v>
      </c>
      <c r="X102" s="303">
        <f>ROUND(rekentabel!X101,2)</f>
        <v>0</v>
      </c>
      <c r="Y102" s="303">
        <f>ROUND(rekentabel!Y101,2)</f>
        <v>0</v>
      </c>
      <c r="Z102" s="303">
        <f>ROUND(rekentabel!Z101,2)</f>
        <v>0</v>
      </c>
      <c r="AA102" s="303">
        <f>ROUND(rekentabel!AA101,2)</f>
        <v>0</v>
      </c>
    </row>
    <row r="103" spans="1:27">
      <c r="A103" s="50">
        <v>96</v>
      </c>
      <c r="B103" s="53">
        <f>ROUND(rekentabel!B102,2)</f>
        <v>33.369999999999997</v>
      </c>
      <c r="C103" s="53">
        <f>ROUND(rekentabel!C102,2)</f>
        <v>19.63</v>
      </c>
      <c r="D103" s="53"/>
      <c r="E103" s="53"/>
      <c r="F103" s="53">
        <f>ROUND(rekentabel!F102,2)</f>
        <v>20.02</v>
      </c>
      <c r="G103" s="53">
        <f>ROUND(rekentabel!G102,2)</f>
        <v>11.78</v>
      </c>
      <c r="H103" s="53">
        <f>ROUND(rekentabel!H102,2)</f>
        <v>26.7</v>
      </c>
      <c r="I103" s="53">
        <f>ROUND(rekentabel!I102,2)</f>
        <v>15.7</v>
      </c>
      <c r="J103" s="57">
        <f>ROUND(rekentabel!J102,2)</f>
        <v>66.739999999999995</v>
      </c>
      <c r="K103" s="57">
        <f>ROUND(rekentabel!K102,2)</f>
        <v>39.26</v>
      </c>
      <c r="L103" s="57"/>
      <c r="M103" s="57"/>
      <c r="N103" s="57">
        <f>ROUND(rekentabel!N102,2)</f>
        <v>40.04</v>
      </c>
      <c r="O103" s="57">
        <f>ROUND(rekentabel!O102,2)</f>
        <v>23.56</v>
      </c>
      <c r="P103" s="57">
        <f>ROUND(rekentabel!P102,2)</f>
        <v>53.4</v>
      </c>
      <c r="Q103" s="57">
        <f>ROUND(rekentabel!Q102,2)</f>
        <v>31.4</v>
      </c>
      <c r="R103" s="52">
        <f>ROUND(rekentabel!R102,2)</f>
        <v>0</v>
      </c>
      <c r="S103" s="52">
        <f>ROUND(rekentabel!S102,2)</f>
        <v>0</v>
      </c>
      <c r="T103" s="52">
        <f>ROUND(rekentabel!T102,2)</f>
        <v>0</v>
      </c>
      <c r="U103" s="52">
        <f>ROUND(rekentabel!U102,2)</f>
        <v>0</v>
      </c>
      <c r="V103" s="52">
        <f>ROUND(rekentabel!V102,2)</f>
        <v>0</v>
      </c>
      <c r="W103" s="52">
        <f>ROUND(rekentabel!W102,2)</f>
        <v>0</v>
      </c>
      <c r="X103" s="303">
        <f>ROUND(rekentabel!X102,2)</f>
        <v>0</v>
      </c>
      <c r="Y103" s="303">
        <f>ROUND(rekentabel!Y102,2)</f>
        <v>0</v>
      </c>
      <c r="Z103" s="303">
        <f>ROUND(rekentabel!Z102,2)</f>
        <v>0</v>
      </c>
      <c r="AA103" s="303">
        <f>ROUND(rekentabel!AA102,2)</f>
        <v>0</v>
      </c>
    </row>
    <row r="104" spans="1:27">
      <c r="A104" s="50">
        <v>97</v>
      </c>
      <c r="B104" s="53">
        <f>ROUND(rekentabel!B103,2)</f>
        <v>33.659999999999997</v>
      </c>
      <c r="C104" s="53">
        <f>ROUND(rekentabel!C103,2)</f>
        <v>19.8</v>
      </c>
      <c r="D104" s="53"/>
      <c r="E104" s="53"/>
      <c r="F104" s="53">
        <f>ROUND(rekentabel!F103,2)</f>
        <v>20.2</v>
      </c>
      <c r="G104" s="53">
        <f>ROUND(rekentabel!G103,2)</f>
        <v>11.88</v>
      </c>
      <c r="H104" s="53">
        <f>ROUND(rekentabel!H103,2)</f>
        <v>26.93</v>
      </c>
      <c r="I104" s="53">
        <f>ROUND(rekentabel!I103,2)</f>
        <v>15.84</v>
      </c>
      <c r="J104" s="57">
        <f>ROUND(rekentabel!J103,2)</f>
        <v>67.319999999999993</v>
      </c>
      <c r="K104" s="57">
        <f>ROUND(rekentabel!K103,2)</f>
        <v>39.6</v>
      </c>
      <c r="L104" s="57"/>
      <c r="M104" s="57"/>
      <c r="N104" s="57">
        <f>ROUND(rekentabel!N103,2)</f>
        <v>40.4</v>
      </c>
      <c r="O104" s="57">
        <f>ROUND(rekentabel!O103,2)</f>
        <v>23.76</v>
      </c>
      <c r="P104" s="57">
        <f>ROUND(rekentabel!P103,2)</f>
        <v>53.86</v>
      </c>
      <c r="Q104" s="57">
        <f>ROUND(rekentabel!Q103,2)</f>
        <v>31.68</v>
      </c>
      <c r="R104" s="52">
        <f>ROUND(rekentabel!R103,2)</f>
        <v>0</v>
      </c>
      <c r="S104" s="52">
        <f>ROUND(rekentabel!S103,2)</f>
        <v>0</v>
      </c>
      <c r="T104" s="52">
        <f>ROUND(rekentabel!T103,2)</f>
        <v>0</v>
      </c>
      <c r="U104" s="52">
        <f>ROUND(rekentabel!U103,2)</f>
        <v>0</v>
      </c>
      <c r="V104" s="52">
        <f>ROUND(rekentabel!V103,2)</f>
        <v>0</v>
      </c>
      <c r="W104" s="52">
        <f>ROUND(rekentabel!W103,2)</f>
        <v>0</v>
      </c>
      <c r="X104" s="303">
        <f>ROUND(rekentabel!X103,2)</f>
        <v>0</v>
      </c>
      <c r="Y104" s="303">
        <f>ROUND(rekentabel!Y103,2)</f>
        <v>0</v>
      </c>
      <c r="Z104" s="303">
        <f>ROUND(rekentabel!Z103,2)</f>
        <v>0</v>
      </c>
      <c r="AA104" s="303">
        <f>ROUND(rekentabel!AA103,2)</f>
        <v>0</v>
      </c>
    </row>
    <row r="105" spans="1:27">
      <c r="A105" s="50">
        <v>98</v>
      </c>
      <c r="B105" s="53">
        <f>ROUND(rekentabel!B104,2)</f>
        <v>33.950000000000003</v>
      </c>
      <c r="C105" s="53">
        <f>ROUND(rekentabel!C104,2)</f>
        <v>19.97</v>
      </c>
      <c r="D105" s="53"/>
      <c r="E105" s="53"/>
      <c r="F105" s="53">
        <f>ROUND(rekentabel!F104,2)</f>
        <v>20.37</v>
      </c>
      <c r="G105" s="53">
        <f>ROUND(rekentabel!G104,2)</f>
        <v>11.98</v>
      </c>
      <c r="H105" s="53">
        <f>ROUND(rekentabel!H104,2)</f>
        <v>27.16</v>
      </c>
      <c r="I105" s="53">
        <f>ROUND(rekentabel!I104,2)</f>
        <v>15.98</v>
      </c>
      <c r="J105" s="57">
        <f>ROUND(rekentabel!J104,2)</f>
        <v>67.900000000000006</v>
      </c>
      <c r="K105" s="57">
        <f>ROUND(rekentabel!K104,2)</f>
        <v>39.94</v>
      </c>
      <c r="L105" s="57"/>
      <c r="M105" s="57"/>
      <c r="N105" s="57">
        <f>ROUND(rekentabel!N104,2)</f>
        <v>40.74</v>
      </c>
      <c r="O105" s="57">
        <f>ROUND(rekentabel!O104,2)</f>
        <v>23.96</v>
      </c>
      <c r="P105" s="57">
        <f>ROUND(rekentabel!P104,2)</f>
        <v>54.32</v>
      </c>
      <c r="Q105" s="57">
        <f>ROUND(rekentabel!Q104,2)</f>
        <v>31.96</v>
      </c>
      <c r="R105" s="52">
        <f>ROUND(rekentabel!R104,2)</f>
        <v>0</v>
      </c>
      <c r="S105" s="52">
        <f>ROUND(rekentabel!S104,2)</f>
        <v>0</v>
      </c>
      <c r="T105" s="52">
        <f>ROUND(rekentabel!T104,2)</f>
        <v>0</v>
      </c>
      <c r="U105" s="52">
        <f>ROUND(rekentabel!U104,2)</f>
        <v>0</v>
      </c>
      <c r="V105" s="52">
        <f>ROUND(rekentabel!V104,2)</f>
        <v>0</v>
      </c>
      <c r="W105" s="52">
        <f>ROUND(rekentabel!W104,2)</f>
        <v>0</v>
      </c>
      <c r="X105" s="303">
        <f>ROUND(rekentabel!X104,2)</f>
        <v>0</v>
      </c>
      <c r="Y105" s="303">
        <f>ROUND(rekentabel!Y104,2)</f>
        <v>0</v>
      </c>
      <c r="Z105" s="303">
        <f>ROUND(rekentabel!Z104,2)</f>
        <v>0</v>
      </c>
      <c r="AA105" s="303">
        <f>ROUND(rekentabel!AA104,2)</f>
        <v>0</v>
      </c>
    </row>
    <row r="106" spans="1:27">
      <c r="A106" s="50">
        <v>99</v>
      </c>
      <c r="B106" s="53">
        <f>ROUND(rekentabel!B105,2)</f>
        <v>34.24</v>
      </c>
      <c r="C106" s="53">
        <f>ROUND(rekentabel!C105,2)</f>
        <v>20.14</v>
      </c>
      <c r="D106" s="53"/>
      <c r="E106" s="53"/>
      <c r="F106" s="53">
        <f>ROUND(rekentabel!F105,2)</f>
        <v>20.54</v>
      </c>
      <c r="G106" s="53">
        <f>ROUND(rekentabel!G105,2)</f>
        <v>12.08</v>
      </c>
      <c r="H106" s="53">
        <f>ROUND(rekentabel!H105,2)</f>
        <v>27.39</v>
      </c>
      <c r="I106" s="53">
        <f>ROUND(rekentabel!I105,2)</f>
        <v>16.11</v>
      </c>
      <c r="J106" s="57">
        <f>ROUND(rekentabel!J105,2)</f>
        <v>68.48</v>
      </c>
      <c r="K106" s="57">
        <f>ROUND(rekentabel!K105,2)</f>
        <v>40.28</v>
      </c>
      <c r="L106" s="57"/>
      <c r="M106" s="57"/>
      <c r="N106" s="57">
        <f>ROUND(rekentabel!N105,2)</f>
        <v>41.08</v>
      </c>
      <c r="O106" s="57">
        <f>ROUND(rekentabel!O105,2)</f>
        <v>24.16</v>
      </c>
      <c r="P106" s="57">
        <f>ROUND(rekentabel!P105,2)</f>
        <v>54.78</v>
      </c>
      <c r="Q106" s="57">
        <f>ROUND(rekentabel!Q105,2)</f>
        <v>32.22</v>
      </c>
      <c r="R106" s="52">
        <f>ROUND(rekentabel!R105,2)</f>
        <v>0</v>
      </c>
      <c r="S106" s="52">
        <f>ROUND(rekentabel!S105,2)</f>
        <v>0</v>
      </c>
      <c r="T106" s="52">
        <f>ROUND(rekentabel!T105,2)</f>
        <v>0</v>
      </c>
      <c r="U106" s="52">
        <f>ROUND(rekentabel!U105,2)</f>
        <v>0</v>
      </c>
      <c r="V106" s="52">
        <f>ROUND(rekentabel!V105,2)</f>
        <v>0</v>
      </c>
      <c r="W106" s="52">
        <f>ROUND(rekentabel!W105,2)</f>
        <v>0</v>
      </c>
      <c r="X106" s="303">
        <f>ROUND(rekentabel!X105,2)</f>
        <v>0</v>
      </c>
      <c r="Y106" s="303">
        <f>ROUND(rekentabel!Y105,2)</f>
        <v>0</v>
      </c>
      <c r="Z106" s="303">
        <f>ROUND(rekentabel!Z105,2)</f>
        <v>0</v>
      </c>
      <c r="AA106" s="303">
        <f>ROUND(rekentabel!AA105,2)</f>
        <v>0</v>
      </c>
    </row>
    <row r="107" spans="1:27">
      <c r="A107" s="50">
        <v>100</v>
      </c>
      <c r="B107" s="53">
        <f>ROUND(rekentabel!B106,2)</f>
        <v>34.53</v>
      </c>
      <c r="C107" s="53">
        <f>ROUND(rekentabel!C106,2)</f>
        <v>20.309999999999999</v>
      </c>
      <c r="D107" s="53"/>
      <c r="E107" s="53"/>
      <c r="F107" s="53">
        <f>ROUND(rekentabel!F106,2)</f>
        <v>20.72</v>
      </c>
      <c r="G107" s="53">
        <f>ROUND(rekentabel!G106,2)</f>
        <v>12.19</v>
      </c>
      <c r="H107" s="53">
        <f>ROUND(rekentabel!H106,2)</f>
        <v>27.62</v>
      </c>
      <c r="I107" s="53">
        <f>ROUND(rekentabel!I106,2)</f>
        <v>16.25</v>
      </c>
      <c r="J107" s="57">
        <f>ROUND(rekentabel!J106,2)</f>
        <v>69.06</v>
      </c>
      <c r="K107" s="57">
        <f>ROUND(rekentabel!K106,2)</f>
        <v>40.619999999999997</v>
      </c>
      <c r="L107" s="57"/>
      <c r="M107" s="57"/>
      <c r="N107" s="57">
        <f>ROUND(rekentabel!N106,2)</f>
        <v>41.44</v>
      </c>
      <c r="O107" s="57">
        <f>ROUND(rekentabel!O106,2)</f>
        <v>24.38</v>
      </c>
      <c r="P107" s="57">
        <f>ROUND(rekentabel!P106,2)</f>
        <v>55.24</v>
      </c>
      <c r="Q107" s="57">
        <f>ROUND(rekentabel!Q106,2)</f>
        <v>32.5</v>
      </c>
      <c r="R107" s="52">
        <f>ROUND(rekentabel!R106,2)</f>
        <v>0</v>
      </c>
      <c r="S107" s="52">
        <f>ROUND(rekentabel!S106,2)</f>
        <v>0</v>
      </c>
      <c r="T107" s="52">
        <f>ROUND(rekentabel!T106,2)</f>
        <v>0</v>
      </c>
      <c r="U107" s="52">
        <f>ROUND(rekentabel!U106,2)</f>
        <v>0</v>
      </c>
      <c r="V107" s="52">
        <f>ROUND(rekentabel!V106,2)</f>
        <v>0</v>
      </c>
      <c r="W107" s="52">
        <f>ROUND(rekentabel!W106,2)</f>
        <v>0</v>
      </c>
      <c r="X107" s="303">
        <f>ROUND(rekentabel!X106,2)</f>
        <v>0</v>
      </c>
      <c r="Y107" s="303">
        <f>ROUND(rekentabel!Y106,2)</f>
        <v>0</v>
      </c>
      <c r="Z107" s="303">
        <f>ROUND(rekentabel!Z106,2)</f>
        <v>0</v>
      </c>
      <c r="AA107" s="303">
        <f>ROUND(rekentabel!AA106,2)</f>
        <v>0</v>
      </c>
    </row>
    <row r="108" spans="1:27">
      <c r="A108" s="50">
        <v>101</v>
      </c>
      <c r="B108" s="53">
        <f>ROUND(rekentabel!B107,2)</f>
        <v>34.770000000000003</v>
      </c>
      <c r="C108" s="53">
        <f>ROUND(rekentabel!C107,2)</f>
        <v>20.45</v>
      </c>
      <c r="D108" s="53"/>
      <c r="E108" s="53"/>
      <c r="F108" s="53">
        <f>ROUND(rekentabel!F107,2)</f>
        <v>20.86</v>
      </c>
      <c r="G108" s="53">
        <f>ROUND(rekentabel!G107,2)</f>
        <v>12.27</v>
      </c>
      <c r="H108" s="53">
        <f>ROUND(rekentabel!H107,2)</f>
        <v>27.82</v>
      </c>
      <c r="I108" s="53">
        <f>ROUND(rekentabel!I107,2)</f>
        <v>16.36</v>
      </c>
      <c r="J108" s="57">
        <f>ROUND(rekentabel!J107,2)</f>
        <v>69.540000000000006</v>
      </c>
      <c r="K108" s="57">
        <f>ROUND(rekentabel!K107,2)</f>
        <v>40.9</v>
      </c>
      <c r="L108" s="57"/>
      <c r="M108" s="57"/>
      <c r="N108" s="57">
        <f>ROUND(rekentabel!N107,2)</f>
        <v>41.72</v>
      </c>
      <c r="O108" s="57">
        <f>ROUND(rekentabel!O107,2)</f>
        <v>24.54</v>
      </c>
      <c r="P108" s="57">
        <f>ROUND(rekentabel!P107,2)</f>
        <v>55.64</v>
      </c>
      <c r="Q108" s="57">
        <f>ROUND(rekentabel!Q107,2)</f>
        <v>32.72</v>
      </c>
      <c r="R108" s="52">
        <f>ROUND(rekentabel!R107,2)</f>
        <v>0</v>
      </c>
      <c r="S108" s="52">
        <f>ROUND(rekentabel!S107,2)</f>
        <v>0</v>
      </c>
      <c r="T108" s="52">
        <f>ROUND(rekentabel!T107,2)</f>
        <v>0</v>
      </c>
      <c r="U108" s="52">
        <f>ROUND(rekentabel!U107,2)</f>
        <v>0</v>
      </c>
      <c r="V108" s="52">
        <f>ROUND(rekentabel!V107,2)</f>
        <v>0</v>
      </c>
      <c r="W108" s="52">
        <f>ROUND(rekentabel!W107,2)</f>
        <v>0</v>
      </c>
      <c r="X108" s="303">
        <f>ROUND(rekentabel!X107,2)</f>
        <v>0</v>
      </c>
      <c r="Y108" s="303">
        <f>ROUND(rekentabel!Y107,2)</f>
        <v>0</v>
      </c>
      <c r="Z108" s="303">
        <f>ROUND(rekentabel!Z107,2)</f>
        <v>0</v>
      </c>
      <c r="AA108" s="303">
        <f>ROUND(rekentabel!AA107,2)</f>
        <v>0</v>
      </c>
    </row>
    <row r="109" spans="1:27">
      <c r="A109" s="50">
        <v>102</v>
      </c>
      <c r="B109" s="53">
        <f>ROUND(rekentabel!B108,2)</f>
        <v>35</v>
      </c>
      <c r="C109" s="53">
        <f>ROUND(rekentabel!C108,2)</f>
        <v>20.59</v>
      </c>
      <c r="D109" s="53"/>
      <c r="E109" s="53"/>
      <c r="F109" s="53">
        <f>ROUND(rekentabel!F108,2)</f>
        <v>21</v>
      </c>
      <c r="G109" s="53">
        <f>ROUND(rekentabel!G108,2)</f>
        <v>12.35</v>
      </c>
      <c r="H109" s="53">
        <f>ROUND(rekentabel!H108,2)</f>
        <v>28</v>
      </c>
      <c r="I109" s="53">
        <f>ROUND(rekentabel!I108,2)</f>
        <v>16.47</v>
      </c>
      <c r="J109" s="57">
        <f>ROUND(rekentabel!J108,2)</f>
        <v>70</v>
      </c>
      <c r="K109" s="57">
        <f>ROUND(rekentabel!K108,2)</f>
        <v>41.18</v>
      </c>
      <c r="L109" s="57"/>
      <c r="M109" s="57"/>
      <c r="N109" s="57">
        <f>ROUND(rekentabel!N108,2)</f>
        <v>42</v>
      </c>
      <c r="O109" s="57">
        <f>ROUND(rekentabel!O108,2)</f>
        <v>24.7</v>
      </c>
      <c r="P109" s="57">
        <f>ROUND(rekentabel!P108,2)</f>
        <v>56</v>
      </c>
      <c r="Q109" s="57">
        <f>ROUND(rekentabel!Q108,2)</f>
        <v>32.94</v>
      </c>
      <c r="R109" s="52">
        <f>ROUND(rekentabel!R108,2)</f>
        <v>0</v>
      </c>
      <c r="S109" s="52">
        <f>ROUND(rekentabel!S108,2)</f>
        <v>0</v>
      </c>
      <c r="T109" s="52">
        <f>ROUND(rekentabel!T108,2)</f>
        <v>0</v>
      </c>
      <c r="U109" s="52">
        <f>ROUND(rekentabel!U108,2)</f>
        <v>0</v>
      </c>
      <c r="V109" s="52">
        <f>ROUND(rekentabel!V108,2)</f>
        <v>0</v>
      </c>
      <c r="W109" s="52">
        <f>ROUND(rekentabel!W108,2)</f>
        <v>0</v>
      </c>
      <c r="X109" s="303">
        <f>ROUND(rekentabel!X108,2)</f>
        <v>0</v>
      </c>
      <c r="Y109" s="303">
        <f>ROUND(rekentabel!Y108,2)</f>
        <v>0</v>
      </c>
      <c r="Z109" s="303">
        <f>ROUND(rekentabel!Z108,2)</f>
        <v>0</v>
      </c>
      <c r="AA109" s="303">
        <f>ROUND(rekentabel!AA108,2)</f>
        <v>0</v>
      </c>
    </row>
    <row r="110" spans="1:27">
      <c r="A110" s="50">
        <v>103</v>
      </c>
      <c r="B110" s="53">
        <f>ROUND(rekentabel!B109,2)</f>
        <v>35.24</v>
      </c>
      <c r="C110" s="53">
        <f>ROUND(rekentabel!C109,2)</f>
        <v>20.73</v>
      </c>
      <c r="D110" s="53"/>
      <c r="E110" s="53"/>
      <c r="F110" s="53">
        <f>ROUND(rekentabel!F109,2)</f>
        <v>21.14</v>
      </c>
      <c r="G110" s="53">
        <f>ROUND(rekentabel!G109,2)</f>
        <v>12.44</v>
      </c>
      <c r="H110" s="53">
        <f>ROUND(rekentabel!H109,2)</f>
        <v>28.19</v>
      </c>
      <c r="I110" s="53">
        <f>ROUND(rekentabel!I109,2)</f>
        <v>16.579999999999998</v>
      </c>
      <c r="J110" s="57">
        <f>ROUND(rekentabel!J109,2)</f>
        <v>70.48</v>
      </c>
      <c r="K110" s="57">
        <f>ROUND(rekentabel!K109,2)</f>
        <v>41.46</v>
      </c>
      <c r="L110" s="57"/>
      <c r="M110" s="57"/>
      <c r="N110" s="57">
        <f>ROUND(rekentabel!N109,2)</f>
        <v>42.28</v>
      </c>
      <c r="O110" s="57">
        <f>ROUND(rekentabel!O109,2)</f>
        <v>24.88</v>
      </c>
      <c r="P110" s="57">
        <f>ROUND(rekentabel!P109,2)</f>
        <v>56.38</v>
      </c>
      <c r="Q110" s="57">
        <f>ROUND(rekentabel!Q109,2)</f>
        <v>33.159999999999997</v>
      </c>
      <c r="R110" s="52">
        <f>ROUND(rekentabel!R109,2)</f>
        <v>0</v>
      </c>
      <c r="S110" s="52">
        <f>ROUND(rekentabel!S109,2)</f>
        <v>0</v>
      </c>
      <c r="T110" s="52">
        <f>ROUND(rekentabel!T109,2)</f>
        <v>0</v>
      </c>
      <c r="U110" s="52">
        <f>ROUND(rekentabel!U109,2)</f>
        <v>0</v>
      </c>
      <c r="V110" s="52">
        <f>ROUND(rekentabel!V109,2)</f>
        <v>0</v>
      </c>
      <c r="W110" s="52">
        <f>ROUND(rekentabel!W109,2)</f>
        <v>0</v>
      </c>
      <c r="X110" s="303">
        <f>ROUND(rekentabel!X109,2)</f>
        <v>0</v>
      </c>
      <c r="Y110" s="303">
        <f>ROUND(rekentabel!Y109,2)</f>
        <v>0</v>
      </c>
      <c r="Z110" s="303">
        <f>ROUND(rekentabel!Z109,2)</f>
        <v>0</v>
      </c>
      <c r="AA110" s="303">
        <f>ROUND(rekentabel!AA109,2)</f>
        <v>0</v>
      </c>
    </row>
    <row r="111" spans="1:27">
      <c r="A111" s="50">
        <v>104</v>
      </c>
      <c r="B111" s="53">
        <f>ROUND(rekentabel!B110,2)</f>
        <v>35.47</v>
      </c>
      <c r="C111" s="53">
        <f>ROUND(rekentabel!C110,2)</f>
        <v>20.86</v>
      </c>
      <c r="D111" s="53"/>
      <c r="E111" s="53"/>
      <c r="F111" s="53">
        <f>ROUND(rekentabel!F110,2)</f>
        <v>21.28</v>
      </c>
      <c r="G111" s="53">
        <f>ROUND(rekentabel!G110,2)</f>
        <v>12.52</v>
      </c>
      <c r="H111" s="53">
        <f>ROUND(rekentabel!H110,2)</f>
        <v>28.38</v>
      </c>
      <c r="I111" s="53">
        <f>ROUND(rekentabel!I110,2)</f>
        <v>16.690000000000001</v>
      </c>
      <c r="J111" s="57">
        <f>ROUND(rekentabel!J110,2)</f>
        <v>70.94</v>
      </c>
      <c r="K111" s="57">
        <f>ROUND(rekentabel!K110,2)</f>
        <v>41.72</v>
      </c>
      <c r="L111" s="57"/>
      <c r="M111" s="57"/>
      <c r="N111" s="57">
        <f>ROUND(rekentabel!N110,2)</f>
        <v>42.56</v>
      </c>
      <c r="O111" s="57">
        <f>ROUND(rekentabel!O110,2)</f>
        <v>25.04</v>
      </c>
      <c r="P111" s="57">
        <f>ROUND(rekentabel!P110,2)</f>
        <v>56.76</v>
      </c>
      <c r="Q111" s="57">
        <f>ROUND(rekentabel!Q110,2)</f>
        <v>33.380000000000003</v>
      </c>
      <c r="R111" s="52">
        <f>ROUND(rekentabel!R110,2)</f>
        <v>0</v>
      </c>
      <c r="S111" s="52">
        <f>ROUND(rekentabel!S110,2)</f>
        <v>0</v>
      </c>
      <c r="T111" s="52">
        <f>ROUND(rekentabel!T110,2)</f>
        <v>0</v>
      </c>
      <c r="U111" s="52">
        <f>ROUND(rekentabel!U110,2)</f>
        <v>0</v>
      </c>
      <c r="V111" s="52">
        <f>ROUND(rekentabel!V110,2)</f>
        <v>0</v>
      </c>
      <c r="W111" s="52">
        <f>ROUND(rekentabel!W110,2)</f>
        <v>0</v>
      </c>
      <c r="X111" s="303">
        <f>ROUND(rekentabel!X110,2)</f>
        <v>0</v>
      </c>
      <c r="Y111" s="303">
        <f>ROUND(rekentabel!Y110,2)</f>
        <v>0</v>
      </c>
      <c r="Z111" s="303">
        <f>ROUND(rekentabel!Z110,2)</f>
        <v>0</v>
      </c>
      <c r="AA111" s="303">
        <f>ROUND(rekentabel!AA110,2)</f>
        <v>0</v>
      </c>
    </row>
    <row r="112" spans="1:27">
      <c r="A112" s="50">
        <v>105</v>
      </c>
      <c r="B112" s="53">
        <f>ROUND(rekentabel!B111,2)</f>
        <v>35.700000000000003</v>
      </c>
      <c r="C112" s="53">
        <f>ROUND(rekentabel!C111,2)</f>
        <v>21</v>
      </c>
      <c r="D112" s="53"/>
      <c r="E112" s="53"/>
      <c r="F112" s="53">
        <f>ROUND(rekentabel!F111,2)</f>
        <v>21.42</v>
      </c>
      <c r="G112" s="53">
        <f>ROUND(rekentabel!G111,2)</f>
        <v>12.6</v>
      </c>
      <c r="H112" s="53">
        <f>ROUND(rekentabel!H111,2)</f>
        <v>28.56</v>
      </c>
      <c r="I112" s="53">
        <f>ROUND(rekentabel!I111,2)</f>
        <v>16.8</v>
      </c>
      <c r="J112" s="57">
        <f>ROUND(rekentabel!J111,2)</f>
        <v>71.400000000000006</v>
      </c>
      <c r="K112" s="57">
        <f>ROUND(rekentabel!K111,2)</f>
        <v>42</v>
      </c>
      <c r="L112" s="57"/>
      <c r="M112" s="57"/>
      <c r="N112" s="57">
        <f>ROUND(rekentabel!N111,2)</f>
        <v>42.84</v>
      </c>
      <c r="O112" s="57">
        <f>ROUND(rekentabel!O111,2)</f>
        <v>25.2</v>
      </c>
      <c r="P112" s="57">
        <f>ROUND(rekentabel!P111,2)</f>
        <v>57.12</v>
      </c>
      <c r="Q112" s="57">
        <f>ROUND(rekentabel!Q111,2)</f>
        <v>33.6</v>
      </c>
      <c r="R112" s="52">
        <f>ROUND(rekentabel!R111,2)</f>
        <v>0</v>
      </c>
      <c r="S112" s="52">
        <f>ROUND(rekentabel!S111,2)</f>
        <v>0</v>
      </c>
      <c r="T112" s="52">
        <f>ROUND(rekentabel!T111,2)</f>
        <v>0</v>
      </c>
      <c r="U112" s="52">
        <f>ROUND(rekentabel!U111,2)</f>
        <v>0</v>
      </c>
      <c r="V112" s="52">
        <f>ROUND(rekentabel!V111,2)</f>
        <v>0</v>
      </c>
      <c r="W112" s="52">
        <f>ROUND(rekentabel!W111,2)</f>
        <v>0</v>
      </c>
      <c r="X112" s="303">
        <f>ROUND(rekentabel!X111,2)</f>
        <v>0</v>
      </c>
      <c r="Y112" s="303">
        <f>ROUND(rekentabel!Y111,2)</f>
        <v>0</v>
      </c>
      <c r="Z112" s="303">
        <f>ROUND(rekentabel!Z111,2)</f>
        <v>0</v>
      </c>
      <c r="AA112" s="303">
        <f>ROUND(rekentabel!AA111,2)</f>
        <v>0</v>
      </c>
    </row>
    <row r="113" spans="1:27">
      <c r="A113" s="50">
        <v>106</v>
      </c>
      <c r="B113" s="53">
        <f>ROUND(rekentabel!B112,2)</f>
        <v>35.94</v>
      </c>
      <c r="C113" s="53">
        <f>ROUND(rekentabel!C112,2)</f>
        <v>21.14</v>
      </c>
      <c r="D113" s="53"/>
      <c r="E113" s="53"/>
      <c r="F113" s="53">
        <f>ROUND(rekentabel!F112,2)</f>
        <v>21.56</v>
      </c>
      <c r="G113" s="53">
        <f>ROUND(rekentabel!G112,2)</f>
        <v>12.68</v>
      </c>
      <c r="H113" s="53">
        <f>ROUND(rekentabel!H112,2)</f>
        <v>28.75</v>
      </c>
      <c r="I113" s="53">
        <f>ROUND(rekentabel!I112,2)</f>
        <v>16.91</v>
      </c>
      <c r="J113" s="57">
        <f>ROUND(rekentabel!J112,2)</f>
        <v>71.88</v>
      </c>
      <c r="K113" s="57">
        <f>ROUND(rekentabel!K112,2)</f>
        <v>42.28</v>
      </c>
      <c r="L113" s="57"/>
      <c r="M113" s="57"/>
      <c r="N113" s="57">
        <f>ROUND(rekentabel!N112,2)</f>
        <v>43.12</v>
      </c>
      <c r="O113" s="57">
        <f>ROUND(rekentabel!O112,2)</f>
        <v>25.36</v>
      </c>
      <c r="P113" s="57">
        <f>ROUND(rekentabel!P112,2)</f>
        <v>57.5</v>
      </c>
      <c r="Q113" s="57">
        <f>ROUND(rekentabel!Q112,2)</f>
        <v>33.82</v>
      </c>
      <c r="R113" s="52">
        <f>ROUND(rekentabel!R112,2)</f>
        <v>0</v>
      </c>
      <c r="S113" s="52">
        <f>ROUND(rekentabel!S112,2)</f>
        <v>0</v>
      </c>
      <c r="T113" s="52">
        <f>ROUND(rekentabel!T112,2)</f>
        <v>0</v>
      </c>
      <c r="U113" s="52">
        <f>ROUND(rekentabel!U112,2)</f>
        <v>0</v>
      </c>
      <c r="V113" s="52">
        <f>ROUND(rekentabel!V112,2)</f>
        <v>0</v>
      </c>
      <c r="W113" s="52">
        <f>ROUND(rekentabel!W112,2)</f>
        <v>0</v>
      </c>
      <c r="X113" s="303">
        <f>ROUND(rekentabel!X112,2)</f>
        <v>0</v>
      </c>
      <c r="Y113" s="303">
        <f>ROUND(rekentabel!Y112,2)</f>
        <v>0</v>
      </c>
      <c r="Z113" s="303">
        <f>ROUND(rekentabel!Z112,2)</f>
        <v>0</v>
      </c>
      <c r="AA113" s="303">
        <f>ROUND(rekentabel!AA112,2)</f>
        <v>0</v>
      </c>
    </row>
    <row r="114" spans="1:27">
      <c r="A114" s="50">
        <v>107</v>
      </c>
      <c r="B114" s="53">
        <f>ROUND(rekentabel!B113,2)</f>
        <v>36.17</v>
      </c>
      <c r="C114" s="53">
        <f>ROUND(rekentabel!C113,2)</f>
        <v>21.28</v>
      </c>
      <c r="D114" s="53"/>
      <c r="E114" s="53"/>
      <c r="F114" s="53">
        <f>ROUND(rekentabel!F113,2)</f>
        <v>21.7</v>
      </c>
      <c r="G114" s="53">
        <f>ROUND(rekentabel!G113,2)</f>
        <v>12.77</v>
      </c>
      <c r="H114" s="53">
        <f>ROUND(rekentabel!H113,2)</f>
        <v>28.94</v>
      </c>
      <c r="I114" s="53">
        <f>ROUND(rekentabel!I113,2)</f>
        <v>17.02</v>
      </c>
      <c r="J114" s="57">
        <f>ROUND(rekentabel!J113,2)</f>
        <v>72.34</v>
      </c>
      <c r="K114" s="57">
        <f>ROUND(rekentabel!K113,2)</f>
        <v>42.56</v>
      </c>
      <c r="L114" s="57"/>
      <c r="M114" s="57"/>
      <c r="N114" s="57">
        <f>ROUND(rekentabel!N113,2)</f>
        <v>43.4</v>
      </c>
      <c r="O114" s="57">
        <f>ROUND(rekentabel!O113,2)</f>
        <v>25.54</v>
      </c>
      <c r="P114" s="57">
        <f>ROUND(rekentabel!P113,2)</f>
        <v>57.88</v>
      </c>
      <c r="Q114" s="57">
        <f>ROUND(rekentabel!Q113,2)</f>
        <v>34.04</v>
      </c>
      <c r="R114" s="52">
        <f>ROUND(rekentabel!R113,2)</f>
        <v>0</v>
      </c>
      <c r="S114" s="52">
        <f>ROUND(rekentabel!S113,2)</f>
        <v>0</v>
      </c>
      <c r="T114" s="52">
        <f>ROUND(rekentabel!T113,2)</f>
        <v>0</v>
      </c>
      <c r="U114" s="52">
        <f>ROUND(rekentabel!U113,2)</f>
        <v>0</v>
      </c>
      <c r="V114" s="52">
        <f>ROUND(rekentabel!V113,2)</f>
        <v>0</v>
      </c>
      <c r="W114" s="52">
        <f>ROUND(rekentabel!W113,2)</f>
        <v>0</v>
      </c>
      <c r="X114" s="303">
        <f>ROUND(rekentabel!X113,2)</f>
        <v>0</v>
      </c>
      <c r="Y114" s="303">
        <f>ROUND(rekentabel!Y113,2)</f>
        <v>0</v>
      </c>
      <c r="Z114" s="303">
        <f>ROUND(rekentabel!Z113,2)</f>
        <v>0</v>
      </c>
      <c r="AA114" s="303">
        <f>ROUND(rekentabel!AA113,2)</f>
        <v>0</v>
      </c>
    </row>
    <row r="115" spans="1:27">
      <c r="A115" s="50">
        <v>108</v>
      </c>
      <c r="B115" s="53">
        <f>ROUND(rekentabel!B114,2)</f>
        <v>36.409999999999997</v>
      </c>
      <c r="C115" s="53">
        <f>ROUND(rekentabel!C114,2)</f>
        <v>21.42</v>
      </c>
      <c r="D115" s="53"/>
      <c r="E115" s="53"/>
      <c r="F115" s="53">
        <f>ROUND(rekentabel!F114,2)</f>
        <v>21.85</v>
      </c>
      <c r="G115" s="53">
        <f>ROUND(rekentabel!G114,2)</f>
        <v>12.85</v>
      </c>
      <c r="H115" s="53">
        <f>ROUND(rekentabel!H114,2)</f>
        <v>29.13</v>
      </c>
      <c r="I115" s="53">
        <f>ROUND(rekentabel!I114,2)</f>
        <v>17.14</v>
      </c>
      <c r="J115" s="57">
        <f>ROUND(rekentabel!J114,2)</f>
        <v>72.819999999999993</v>
      </c>
      <c r="K115" s="57">
        <f>ROUND(rekentabel!K114,2)</f>
        <v>42.84</v>
      </c>
      <c r="L115" s="57"/>
      <c r="M115" s="57"/>
      <c r="N115" s="57">
        <f>ROUND(rekentabel!N114,2)</f>
        <v>43.7</v>
      </c>
      <c r="O115" s="57">
        <f>ROUND(rekentabel!O114,2)</f>
        <v>25.7</v>
      </c>
      <c r="P115" s="57">
        <f>ROUND(rekentabel!P114,2)</f>
        <v>58.26</v>
      </c>
      <c r="Q115" s="57">
        <f>ROUND(rekentabel!Q114,2)</f>
        <v>34.28</v>
      </c>
      <c r="R115" s="52">
        <f>ROUND(rekentabel!R114,2)</f>
        <v>0</v>
      </c>
      <c r="S115" s="52">
        <f>ROUND(rekentabel!S114,2)</f>
        <v>0</v>
      </c>
      <c r="T115" s="52">
        <f>ROUND(rekentabel!T114,2)</f>
        <v>0</v>
      </c>
      <c r="U115" s="52">
        <f>ROUND(rekentabel!U114,2)</f>
        <v>0</v>
      </c>
      <c r="V115" s="52">
        <f>ROUND(rekentabel!V114,2)</f>
        <v>0</v>
      </c>
      <c r="W115" s="52">
        <f>ROUND(rekentabel!W114,2)</f>
        <v>0</v>
      </c>
      <c r="X115" s="303">
        <f>ROUND(rekentabel!X114,2)</f>
        <v>0</v>
      </c>
      <c r="Y115" s="303">
        <f>ROUND(rekentabel!Y114,2)</f>
        <v>0</v>
      </c>
      <c r="Z115" s="303">
        <f>ROUND(rekentabel!Z114,2)</f>
        <v>0</v>
      </c>
      <c r="AA115" s="303">
        <f>ROUND(rekentabel!AA114,2)</f>
        <v>0</v>
      </c>
    </row>
    <row r="116" spans="1:27">
      <c r="A116" s="50">
        <v>109</v>
      </c>
      <c r="B116" s="53">
        <f>ROUND(rekentabel!B115,2)</f>
        <v>36.64</v>
      </c>
      <c r="C116" s="53">
        <f>ROUND(rekentabel!C115,2)</f>
        <v>21.55</v>
      </c>
      <c r="D116" s="53"/>
      <c r="E116" s="53"/>
      <c r="F116" s="53">
        <f>ROUND(rekentabel!F115,2)</f>
        <v>21.98</v>
      </c>
      <c r="G116" s="53">
        <f>ROUND(rekentabel!G115,2)</f>
        <v>12.93</v>
      </c>
      <c r="H116" s="53">
        <f>ROUND(rekentabel!H115,2)</f>
        <v>29.31</v>
      </c>
      <c r="I116" s="53">
        <f>ROUND(rekentabel!I115,2)</f>
        <v>17.239999999999998</v>
      </c>
      <c r="J116" s="57">
        <f>ROUND(rekentabel!J115,2)</f>
        <v>73.28</v>
      </c>
      <c r="K116" s="57">
        <f>ROUND(rekentabel!K115,2)</f>
        <v>43.1</v>
      </c>
      <c r="L116" s="57"/>
      <c r="M116" s="57"/>
      <c r="N116" s="57">
        <f>ROUND(rekentabel!N115,2)</f>
        <v>43.96</v>
      </c>
      <c r="O116" s="57">
        <f>ROUND(rekentabel!O115,2)</f>
        <v>25.86</v>
      </c>
      <c r="P116" s="57">
        <f>ROUND(rekentabel!P115,2)</f>
        <v>58.62</v>
      </c>
      <c r="Q116" s="57">
        <f>ROUND(rekentabel!Q115,2)</f>
        <v>34.479999999999997</v>
      </c>
      <c r="R116" s="52">
        <f>ROUND(rekentabel!R115,2)</f>
        <v>0</v>
      </c>
      <c r="S116" s="52">
        <f>ROUND(rekentabel!S115,2)</f>
        <v>0</v>
      </c>
      <c r="T116" s="52">
        <f>ROUND(rekentabel!T115,2)</f>
        <v>0</v>
      </c>
      <c r="U116" s="52">
        <f>ROUND(rekentabel!U115,2)</f>
        <v>0</v>
      </c>
      <c r="V116" s="52">
        <f>ROUND(rekentabel!V115,2)</f>
        <v>0</v>
      </c>
      <c r="W116" s="52">
        <f>ROUND(rekentabel!W115,2)</f>
        <v>0</v>
      </c>
      <c r="X116" s="303">
        <f>ROUND(rekentabel!X115,2)</f>
        <v>0</v>
      </c>
      <c r="Y116" s="303">
        <f>ROUND(rekentabel!Y115,2)</f>
        <v>0</v>
      </c>
      <c r="Z116" s="303">
        <f>ROUND(rekentabel!Z115,2)</f>
        <v>0</v>
      </c>
      <c r="AA116" s="303">
        <f>ROUND(rekentabel!AA115,2)</f>
        <v>0</v>
      </c>
    </row>
    <row r="117" spans="1:27">
      <c r="A117" s="50">
        <v>110</v>
      </c>
      <c r="B117" s="53">
        <f>ROUND(rekentabel!B116,2)</f>
        <v>36.869999999999997</v>
      </c>
      <c r="C117" s="53">
        <f>ROUND(rekentabel!C116,2)</f>
        <v>21.69</v>
      </c>
      <c r="D117" s="53"/>
      <c r="E117" s="53"/>
      <c r="F117" s="53">
        <f>ROUND(rekentabel!F116,2)</f>
        <v>22.12</v>
      </c>
      <c r="G117" s="53">
        <f>ROUND(rekentabel!G116,2)</f>
        <v>13.01</v>
      </c>
      <c r="H117" s="53">
        <f>ROUND(rekentabel!H116,2)</f>
        <v>29.5</v>
      </c>
      <c r="I117" s="53">
        <f>ROUND(rekentabel!I116,2)</f>
        <v>17.350000000000001</v>
      </c>
      <c r="J117" s="57">
        <f>ROUND(rekentabel!J116,2)</f>
        <v>73.739999999999995</v>
      </c>
      <c r="K117" s="57">
        <f>ROUND(rekentabel!K116,2)</f>
        <v>43.38</v>
      </c>
      <c r="L117" s="57"/>
      <c r="M117" s="57"/>
      <c r="N117" s="57">
        <f>ROUND(rekentabel!N116,2)</f>
        <v>44.24</v>
      </c>
      <c r="O117" s="57">
        <f>ROUND(rekentabel!O116,2)</f>
        <v>26.02</v>
      </c>
      <c r="P117" s="57">
        <f>ROUND(rekentabel!P116,2)</f>
        <v>59</v>
      </c>
      <c r="Q117" s="57">
        <f>ROUND(rekentabel!Q116,2)</f>
        <v>34.700000000000003</v>
      </c>
      <c r="R117" s="52">
        <f>ROUND(rekentabel!R116,2)</f>
        <v>0</v>
      </c>
      <c r="S117" s="52">
        <f>ROUND(rekentabel!S116,2)</f>
        <v>0</v>
      </c>
      <c r="T117" s="52">
        <f>ROUND(rekentabel!T116,2)</f>
        <v>0</v>
      </c>
      <c r="U117" s="52">
        <f>ROUND(rekentabel!U116,2)</f>
        <v>0</v>
      </c>
      <c r="V117" s="52">
        <f>ROUND(rekentabel!V116,2)</f>
        <v>0</v>
      </c>
      <c r="W117" s="52">
        <f>ROUND(rekentabel!W116,2)</f>
        <v>0</v>
      </c>
      <c r="X117" s="303">
        <f>ROUND(rekentabel!X116,2)</f>
        <v>0</v>
      </c>
      <c r="Y117" s="303">
        <f>ROUND(rekentabel!Y116,2)</f>
        <v>0</v>
      </c>
      <c r="Z117" s="303">
        <f>ROUND(rekentabel!Z116,2)</f>
        <v>0</v>
      </c>
      <c r="AA117" s="303">
        <f>ROUND(rekentabel!AA116,2)</f>
        <v>0</v>
      </c>
    </row>
    <row r="118" spans="1:27">
      <c r="A118" s="50">
        <v>111</v>
      </c>
      <c r="B118" s="53">
        <f>ROUND(rekentabel!B117,2)</f>
        <v>37.11</v>
      </c>
      <c r="C118" s="53">
        <f>ROUND(rekentabel!C117,2)</f>
        <v>21.83</v>
      </c>
      <c r="D118" s="53"/>
      <c r="E118" s="53"/>
      <c r="F118" s="53">
        <f>ROUND(rekentabel!F117,2)</f>
        <v>22.27</v>
      </c>
      <c r="G118" s="53">
        <f>ROUND(rekentabel!G117,2)</f>
        <v>13.1</v>
      </c>
      <c r="H118" s="53">
        <f>ROUND(rekentabel!H117,2)</f>
        <v>29.69</v>
      </c>
      <c r="I118" s="53">
        <f>ROUND(rekentabel!I117,2)</f>
        <v>17.46</v>
      </c>
      <c r="J118" s="57">
        <f>ROUND(rekentabel!J117,2)</f>
        <v>74.22</v>
      </c>
      <c r="K118" s="57">
        <f>ROUND(rekentabel!K117,2)</f>
        <v>43.66</v>
      </c>
      <c r="L118" s="57"/>
      <c r="M118" s="57"/>
      <c r="N118" s="57">
        <f>ROUND(rekentabel!N117,2)</f>
        <v>44.54</v>
      </c>
      <c r="O118" s="57">
        <f>ROUND(rekentabel!O117,2)</f>
        <v>26.2</v>
      </c>
      <c r="P118" s="57">
        <f>ROUND(rekentabel!P117,2)</f>
        <v>59.38</v>
      </c>
      <c r="Q118" s="57">
        <f>ROUND(rekentabel!Q117,2)</f>
        <v>34.92</v>
      </c>
      <c r="R118" s="52">
        <f>ROUND(rekentabel!R117,2)</f>
        <v>0</v>
      </c>
      <c r="S118" s="52">
        <f>ROUND(rekentabel!S117,2)</f>
        <v>0</v>
      </c>
      <c r="T118" s="52">
        <f>ROUND(rekentabel!T117,2)</f>
        <v>0</v>
      </c>
      <c r="U118" s="52">
        <f>ROUND(rekentabel!U117,2)</f>
        <v>0</v>
      </c>
      <c r="V118" s="52">
        <f>ROUND(rekentabel!V117,2)</f>
        <v>0</v>
      </c>
      <c r="W118" s="52">
        <f>ROUND(rekentabel!W117,2)</f>
        <v>0</v>
      </c>
      <c r="X118" s="303">
        <f>ROUND(rekentabel!X117,2)</f>
        <v>0</v>
      </c>
      <c r="Y118" s="303">
        <f>ROUND(rekentabel!Y117,2)</f>
        <v>0</v>
      </c>
      <c r="Z118" s="303">
        <f>ROUND(rekentabel!Z117,2)</f>
        <v>0</v>
      </c>
      <c r="AA118" s="303">
        <f>ROUND(rekentabel!AA117,2)</f>
        <v>0</v>
      </c>
    </row>
    <row r="119" spans="1:27">
      <c r="A119" s="50">
        <v>112</v>
      </c>
      <c r="B119" s="53">
        <f>ROUND(rekentabel!B118,2)</f>
        <v>37.340000000000003</v>
      </c>
      <c r="C119" s="53">
        <f>ROUND(rekentabel!C118,2)</f>
        <v>21.97</v>
      </c>
      <c r="D119" s="53"/>
      <c r="E119" s="53"/>
      <c r="F119" s="53">
        <f>ROUND(rekentabel!F118,2)</f>
        <v>22.4</v>
      </c>
      <c r="G119" s="53">
        <f>ROUND(rekentabel!G118,2)</f>
        <v>13.18</v>
      </c>
      <c r="H119" s="53">
        <f>ROUND(rekentabel!H118,2)</f>
        <v>29.87</v>
      </c>
      <c r="I119" s="53">
        <f>ROUND(rekentabel!I118,2)</f>
        <v>17.579999999999998</v>
      </c>
      <c r="J119" s="57">
        <f>ROUND(rekentabel!J118,2)</f>
        <v>74.680000000000007</v>
      </c>
      <c r="K119" s="57">
        <f>ROUND(rekentabel!K118,2)</f>
        <v>43.94</v>
      </c>
      <c r="L119" s="57"/>
      <c r="M119" s="57"/>
      <c r="N119" s="57">
        <f>ROUND(rekentabel!N118,2)</f>
        <v>44.8</v>
      </c>
      <c r="O119" s="57">
        <f>ROUND(rekentabel!O118,2)</f>
        <v>26.36</v>
      </c>
      <c r="P119" s="57">
        <f>ROUND(rekentabel!P118,2)</f>
        <v>59.74</v>
      </c>
      <c r="Q119" s="57">
        <f>ROUND(rekentabel!Q118,2)</f>
        <v>35.159999999999997</v>
      </c>
      <c r="R119" s="52">
        <f>ROUND(rekentabel!R118,2)</f>
        <v>0</v>
      </c>
      <c r="S119" s="52">
        <f>ROUND(rekentabel!S118,2)</f>
        <v>0</v>
      </c>
      <c r="T119" s="52">
        <f>ROUND(rekentabel!T118,2)</f>
        <v>0</v>
      </c>
      <c r="U119" s="52">
        <f>ROUND(rekentabel!U118,2)</f>
        <v>0</v>
      </c>
      <c r="V119" s="52">
        <f>ROUND(rekentabel!V118,2)</f>
        <v>0</v>
      </c>
      <c r="W119" s="52">
        <f>ROUND(rekentabel!W118,2)</f>
        <v>0</v>
      </c>
      <c r="X119" s="303">
        <f>ROUND(rekentabel!X118,2)</f>
        <v>0</v>
      </c>
      <c r="Y119" s="303">
        <f>ROUND(rekentabel!Y118,2)</f>
        <v>0</v>
      </c>
      <c r="Z119" s="303">
        <f>ROUND(rekentabel!Z118,2)</f>
        <v>0</v>
      </c>
      <c r="AA119" s="303">
        <f>ROUND(rekentabel!AA118,2)</f>
        <v>0</v>
      </c>
    </row>
    <row r="120" spans="1:27">
      <c r="A120" s="50">
        <v>113</v>
      </c>
      <c r="B120" s="53">
        <f>ROUND(rekentabel!B119,2)</f>
        <v>37.58</v>
      </c>
      <c r="C120" s="53">
        <f>ROUND(rekentabel!C119,2)</f>
        <v>22.1</v>
      </c>
      <c r="D120" s="53"/>
      <c r="E120" s="53"/>
      <c r="F120" s="53">
        <f>ROUND(rekentabel!F119,2)</f>
        <v>22.55</v>
      </c>
      <c r="G120" s="53">
        <f>ROUND(rekentabel!G119,2)</f>
        <v>13.26</v>
      </c>
      <c r="H120" s="53">
        <f>ROUND(rekentabel!H119,2)</f>
        <v>30.06</v>
      </c>
      <c r="I120" s="53">
        <f>ROUND(rekentabel!I119,2)</f>
        <v>17.68</v>
      </c>
      <c r="J120" s="57">
        <f>ROUND(rekentabel!J119,2)</f>
        <v>75.16</v>
      </c>
      <c r="K120" s="57">
        <f>ROUND(rekentabel!K119,2)</f>
        <v>44.2</v>
      </c>
      <c r="L120" s="57"/>
      <c r="M120" s="57"/>
      <c r="N120" s="57">
        <f>ROUND(rekentabel!N119,2)</f>
        <v>45.1</v>
      </c>
      <c r="O120" s="57">
        <f>ROUND(rekentabel!O119,2)</f>
        <v>26.52</v>
      </c>
      <c r="P120" s="57">
        <f>ROUND(rekentabel!P119,2)</f>
        <v>60.12</v>
      </c>
      <c r="Q120" s="57">
        <f>ROUND(rekentabel!Q119,2)</f>
        <v>35.36</v>
      </c>
      <c r="R120" s="52">
        <f>ROUND(rekentabel!R119,2)</f>
        <v>0</v>
      </c>
      <c r="S120" s="52">
        <f>ROUND(rekentabel!S119,2)</f>
        <v>0</v>
      </c>
      <c r="T120" s="52">
        <f>ROUND(rekentabel!T119,2)</f>
        <v>0</v>
      </c>
      <c r="U120" s="52">
        <f>ROUND(rekentabel!U119,2)</f>
        <v>0</v>
      </c>
      <c r="V120" s="52">
        <f>ROUND(rekentabel!V119,2)</f>
        <v>0</v>
      </c>
      <c r="W120" s="52">
        <f>ROUND(rekentabel!W119,2)</f>
        <v>0</v>
      </c>
      <c r="X120" s="303">
        <f>ROUND(rekentabel!X119,2)</f>
        <v>0</v>
      </c>
      <c r="Y120" s="303">
        <f>ROUND(rekentabel!Y119,2)</f>
        <v>0</v>
      </c>
      <c r="Z120" s="303">
        <f>ROUND(rekentabel!Z119,2)</f>
        <v>0</v>
      </c>
      <c r="AA120" s="303">
        <f>ROUND(rekentabel!AA119,2)</f>
        <v>0</v>
      </c>
    </row>
    <row r="121" spans="1:27">
      <c r="A121" s="50">
        <v>114</v>
      </c>
      <c r="B121" s="53">
        <f>ROUND(rekentabel!B120,2)</f>
        <v>37.81</v>
      </c>
      <c r="C121" s="53">
        <f>ROUND(rekentabel!C120,2)</f>
        <v>22.24</v>
      </c>
      <c r="D121" s="53"/>
      <c r="E121" s="53"/>
      <c r="F121" s="53">
        <f>ROUND(rekentabel!F120,2)</f>
        <v>22.69</v>
      </c>
      <c r="G121" s="53">
        <f>ROUND(rekentabel!G120,2)</f>
        <v>13.34</v>
      </c>
      <c r="H121" s="53">
        <f>ROUND(rekentabel!H120,2)</f>
        <v>30.25</v>
      </c>
      <c r="I121" s="53">
        <f>ROUND(rekentabel!I120,2)</f>
        <v>17.79</v>
      </c>
      <c r="J121" s="57">
        <f>ROUND(rekentabel!J120,2)</f>
        <v>75.62</v>
      </c>
      <c r="K121" s="57">
        <f>ROUND(rekentabel!K120,2)</f>
        <v>44.48</v>
      </c>
      <c r="L121" s="57"/>
      <c r="M121" s="57"/>
      <c r="N121" s="57">
        <f>ROUND(rekentabel!N120,2)</f>
        <v>45.38</v>
      </c>
      <c r="O121" s="57">
        <f>ROUND(rekentabel!O120,2)</f>
        <v>26.68</v>
      </c>
      <c r="P121" s="57">
        <f>ROUND(rekentabel!P120,2)</f>
        <v>60.5</v>
      </c>
      <c r="Q121" s="57">
        <f>ROUND(rekentabel!Q120,2)</f>
        <v>35.58</v>
      </c>
      <c r="R121" s="52">
        <f>ROUND(rekentabel!R120,2)</f>
        <v>0</v>
      </c>
      <c r="S121" s="52">
        <f>ROUND(rekentabel!S120,2)</f>
        <v>0</v>
      </c>
      <c r="T121" s="52">
        <f>ROUND(rekentabel!T120,2)</f>
        <v>0</v>
      </c>
      <c r="U121" s="52">
        <f>ROUND(rekentabel!U120,2)</f>
        <v>0</v>
      </c>
      <c r="V121" s="52">
        <f>ROUND(rekentabel!V120,2)</f>
        <v>0</v>
      </c>
      <c r="W121" s="52">
        <f>ROUND(rekentabel!W120,2)</f>
        <v>0</v>
      </c>
      <c r="X121" s="303">
        <f>ROUND(rekentabel!X120,2)</f>
        <v>0</v>
      </c>
      <c r="Y121" s="303">
        <f>ROUND(rekentabel!Y120,2)</f>
        <v>0</v>
      </c>
      <c r="Z121" s="303">
        <f>ROUND(rekentabel!Z120,2)</f>
        <v>0</v>
      </c>
      <c r="AA121" s="303">
        <f>ROUND(rekentabel!AA120,2)</f>
        <v>0</v>
      </c>
    </row>
    <row r="122" spans="1:27">
      <c r="A122" s="50">
        <v>115</v>
      </c>
      <c r="B122" s="53">
        <f>ROUND(rekentabel!B121,2)</f>
        <v>38.04</v>
      </c>
      <c r="C122" s="53">
        <f>ROUND(rekentabel!C121,2)</f>
        <v>22.38</v>
      </c>
      <c r="D122" s="53"/>
      <c r="E122" s="53"/>
      <c r="F122" s="53">
        <f>ROUND(rekentabel!F121,2)</f>
        <v>22.82</v>
      </c>
      <c r="G122" s="53">
        <f>ROUND(rekentabel!G121,2)</f>
        <v>13.43</v>
      </c>
      <c r="H122" s="53">
        <f>ROUND(rekentabel!H121,2)</f>
        <v>30.43</v>
      </c>
      <c r="I122" s="53">
        <f>ROUND(rekentabel!I121,2)</f>
        <v>17.899999999999999</v>
      </c>
      <c r="J122" s="57">
        <f>ROUND(rekentabel!J121,2)</f>
        <v>76.08</v>
      </c>
      <c r="K122" s="57">
        <f>ROUND(rekentabel!K121,2)</f>
        <v>44.76</v>
      </c>
      <c r="L122" s="57"/>
      <c r="M122" s="57"/>
      <c r="N122" s="57">
        <f>ROUND(rekentabel!N121,2)</f>
        <v>45.64</v>
      </c>
      <c r="O122" s="57">
        <f>ROUND(rekentabel!O121,2)</f>
        <v>26.86</v>
      </c>
      <c r="P122" s="57">
        <f>ROUND(rekentabel!P121,2)</f>
        <v>60.86</v>
      </c>
      <c r="Q122" s="57">
        <f>ROUND(rekentabel!Q121,2)</f>
        <v>35.799999999999997</v>
      </c>
      <c r="R122" s="52">
        <f>ROUND(rekentabel!R121,2)</f>
        <v>0</v>
      </c>
      <c r="S122" s="52">
        <f>ROUND(rekentabel!S121,2)</f>
        <v>0</v>
      </c>
      <c r="T122" s="52">
        <f>ROUND(rekentabel!T121,2)</f>
        <v>0</v>
      </c>
      <c r="U122" s="52">
        <f>ROUND(rekentabel!U121,2)</f>
        <v>0</v>
      </c>
      <c r="V122" s="52">
        <f>ROUND(rekentabel!V121,2)</f>
        <v>0</v>
      </c>
      <c r="W122" s="52">
        <f>ROUND(rekentabel!W121,2)</f>
        <v>0</v>
      </c>
      <c r="X122" s="303">
        <f>ROUND(rekentabel!X121,2)</f>
        <v>0</v>
      </c>
      <c r="Y122" s="303">
        <f>ROUND(rekentabel!Y121,2)</f>
        <v>0</v>
      </c>
      <c r="Z122" s="303">
        <f>ROUND(rekentabel!Z121,2)</f>
        <v>0</v>
      </c>
      <c r="AA122" s="303">
        <f>ROUND(rekentabel!AA121,2)</f>
        <v>0</v>
      </c>
    </row>
    <row r="123" spans="1:27">
      <c r="A123" s="50">
        <v>116</v>
      </c>
      <c r="B123" s="53">
        <f>ROUND(rekentabel!B122,2)</f>
        <v>38.28</v>
      </c>
      <c r="C123" s="53">
        <f>ROUND(rekentabel!C122,2)</f>
        <v>22.52</v>
      </c>
      <c r="D123" s="53"/>
      <c r="E123" s="53"/>
      <c r="F123" s="53">
        <f>ROUND(rekentabel!F122,2)</f>
        <v>22.97</v>
      </c>
      <c r="G123" s="53">
        <f>ROUND(rekentabel!G122,2)</f>
        <v>13.51</v>
      </c>
      <c r="H123" s="53">
        <f>ROUND(rekentabel!H122,2)</f>
        <v>30.62</v>
      </c>
      <c r="I123" s="53">
        <f>ROUND(rekentabel!I122,2)</f>
        <v>18.02</v>
      </c>
      <c r="J123" s="57">
        <f>ROUND(rekentabel!J122,2)</f>
        <v>76.56</v>
      </c>
      <c r="K123" s="57">
        <f>ROUND(rekentabel!K122,2)</f>
        <v>45.04</v>
      </c>
      <c r="L123" s="57"/>
      <c r="M123" s="57"/>
      <c r="N123" s="57">
        <f>ROUND(rekentabel!N122,2)</f>
        <v>45.94</v>
      </c>
      <c r="O123" s="57">
        <f>ROUND(rekentabel!O122,2)</f>
        <v>27.02</v>
      </c>
      <c r="P123" s="57">
        <f>ROUND(rekentabel!P122,2)</f>
        <v>61.24</v>
      </c>
      <c r="Q123" s="57">
        <f>ROUND(rekentabel!Q122,2)</f>
        <v>36.04</v>
      </c>
      <c r="R123" s="52">
        <f>ROUND(rekentabel!R122,2)</f>
        <v>0</v>
      </c>
      <c r="S123" s="52">
        <f>ROUND(rekentabel!S122,2)</f>
        <v>0</v>
      </c>
      <c r="T123" s="52">
        <f>ROUND(rekentabel!T122,2)</f>
        <v>0</v>
      </c>
      <c r="U123" s="52">
        <f>ROUND(rekentabel!U122,2)</f>
        <v>0</v>
      </c>
      <c r="V123" s="52">
        <f>ROUND(rekentabel!V122,2)</f>
        <v>0</v>
      </c>
      <c r="W123" s="52">
        <f>ROUND(rekentabel!W122,2)</f>
        <v>0</v>
      </c>
      <c r="X123" s="303">
        <f>ROUND(rekentabel!X122,2)</f>
        <v>0</v>
      </c>
      <c r="Y123" s="303">
        <f>ROUND(rekentabel!Y122,2)</f>
        <v>0</v>
      </c>
      <c r="Z123" s="303">
        <f>ROUND(rekentabel!Z122,2)</f>
        <v>0</v>
      </c>
      <c r="AA123" s="303">
        <f>ROUND(rekentabel!AA122,2)</f>
        <v>0</v>
      </c>
    </row>
    <row r="124" spans="1:27">
      <c r="A124" s="50">
        <v>117</v>
      </c>
      <c r="B124" s="53">
        <f>ROUND(rekentabel!B123,2)</f>
        <v>38.51</v>
      </c>
      <c r="C124" s="53">
        <f>ROUND(rekentabel!C123,2)</f>
        <v>22.65</v>
      </c>
      <c r="D124" s="53"/>
      <c r="E124" s="53"/>
      <c r="F124" s="53">
        <f>ROUND(rekentabel!F123,2)</f>
        <v>23.11</v>
      </c>
      <c r="G124" s="53">
        <f>ROUND(rekentabel!G123,2)</f>
        <v>13.59</v>
      </c>
      <c r="H124" s="53">
        <f>ROUND(rekentabel!H123,2)</f>
        <v>30.81</v>
      </c>
      <c r="I124" s="53">
        <f>ROUND(rekentabel!I123,2)</f>
        <v>18.12</v>
      </c>
      <c r="J124" s="57">
        <f>ROUND(rekentabel!J123,2)</f>
        <v>77.02</v>
      </c>
      <c r="K124" s="57">
        <f>ROUND(rekentabel!K123,2)</f>
        <v>45.3</v>
      </c>
      <c r="L124" s="57"/>
      <c r="M124" s="57"/>
      <c r="N124" s="57">
        <f>ROUND(rekentabel!N123,2)</f>
        <v>46.22</v>
      </c>
      <c r="O124" s="57">
        <f>ROUND(rekentabel!O123,2)</f>
        <v>27.18</v>
      </c>
      <c r="P124" s="57">
        <f>ROUND(rekentabel!P123,2)</f>
        <v>61.62</v>
      </c>
      <c r="Q124" s="57">
        <f>ROUND(rekentabel!Q123,2)</f>
        <v>36.24</v>
      </c>
      <c r="R124" s="52">
        <f>ROUND(rekentabel!R123,2)</f>
        <v>0</v>
      </c>
      <c r="S124" s="52">
        <f>ROUND(rekentabel!S123,2)</f>
        <v>0</v>
      </c>
      <c r="T124" s="52">
        <f>ROUND(rekentabel!T123,2)</f>
        <v>0</v>
      </c>
      <c r="U124" s="52">
        <f>ROUND(rekentabel!U123,2)</f>
        <v>0</v>
      </c>
      <c r="V124" s="52">
        <f>ROUND(rekentabel!V123,2)</f>
        <v>0</v>
      </c>
      <c r="W124" s="52">
        <f>ROUND(rekentabel!W123,2)</f>
        <v>0</v>
      </c>
      <c r="X124" s="303">
        <f>ROUND(rekentabel!X123,2)</f>
        <v>0</v>
      </c>
      <c r="Y124" s="303">
        <f>ROUND(rekentabel!Y123,2)</f>
        <v>0</v>
      </c>
      <c r="Z124" s="303">
        <f>ROUND(rekentabel!Z123,2)</f>
        <v>0</v>
      </c>
      <c r="AA124" s="303">
        <f>ROUND(rekentabel!AA123,2)</f>
        <v>0</v>
      </c>
    </row>
    <row r="125" spans="1:27">
      <c r="A125" s="50">
        <v>118</v>
      </c>
      <c r="B125" s="53">
        <f>ROUND(rekentabel!B124,2)</f>
        <v>38.75</v>
      </c>
      <c r="C125" s="53">
        <f>ROUND(rekentabel!C124,2)</f>
        <v>22.79</v>
      </c>
      <c r="D125" s="53"/>
      <c r="E125" s="53"/>
      <c r="F125" s="53">
        <f>ROUND(rekentabel!F124,2)</f>
        <v>23.25</v>
      </c>
      <c r="G125" s="53">
        <f>ROUND(rekentabel!G124,2)</f>
        <v>13.67</v>
      </c>
      <c r="H125" s="53">
        <f>ROUND(rekentabel!H124,2)</f>
        <v>31</v>
      </c>
      <c r="I125" s="53">
        <f>ROUND(rekentabel!I124,2)</f>
        <v>18.23</v>
      </c>
      <c r="J125" s="57">
        <f>ROUND(rekentabel!J124,2)</f>
        <v>77.5</v>
      </c>
      <c r="K125" s="57">
        <f>ROUND(rekentabel!K124,2)</f>
        <v>45.58</v>
      </c>
      <c r="L125" s="57"/>
      <c r="M125" s="57"/>
      <c r="N125" s="57">
        <f>ROUND(rekentabel!N124,2)</f>
        <v>46.5</v>
      </c>
      <c r="O125" s="57">
        <f>ROUND(rekentabel!O124,2)</f>
        <v>27.34</v>
      </c>
      <c r="P125" s="57">
        <f>ROUND(rekentabel!P124,2)</f>
        <v>62</v>
      </c>
      <c r="Q125" s="57">
        <f>ROUND(rekentabel!Q124,2)</f>
        <v>36.46</v>
      </c>
      <c r="R125" s="52">
        <f>ROUND(rekentabel!R124,2)</f>
        <v>0</v>
      </c>
      <c r="S125" s="52">
        <f>ROUND(rekentabel!S124,2)</f>
        <v>0</v>
      </c>
      <c r="T125" s="52">
        <f>ROUND(rekentabel!T124,2)</f>
        <v>0</v>
      </c>
      <c r="U125" s="52">
        <f>ROUND(rekentabel!U124,2)</f>
        <v>0</v>
      </c>
      <c r="V125" s="52">
        <f>ROUND(rekentabel!V124,2)</f>
        <v>0</v>
      </c>
      <c r="W125" s="52">
        <f>ROUND(rekentabel!W124,2)</f>
        <v>0</v>
      </c>
      <c r="X125" s="303">
        <f>ROUND(rekentabel!X124,2)</f>
        <v>0</v>
      </c>
      <c r="Y125" s="303">
        <f>ROUND(rekentabel!Y124,2)</f>
        <v>0</v>
      </c>
      <c r="Z125" s="303">
        <f>ROUND(rekentabel!Z124,2)</f>
        <v>0</v>
      </c>
      <c r="AA125" s="303">
        <f>ROUND(rekentabel!AA124,2)</f>
        <v>0</v>
      </c>
    </row>
    <row r="126" spans="1:27">
      <c r="A126" s="50">
        <v>119</v>
      </c>
      <c r="B126" s="53">
        <f>ROUND(rekentabel!B125,2)</f>
        <v>38.979999999999997</v>
      </c>
      <c r="C126" s="53">
        <f>ROUND(rekentabel!C125,2)</f>
        <v>22.93</v>
      </c>
      <c r="D126" s="53"/>
      <c r="E126" s="53"/>
      <c r="F126" s="53">
        <f>ROUND(rekentabel!F125,2)</f>
        <v>23.39</v>
      </c>
      <c r="G126" s="53">
        <f>ROUND(rekentabel!G125,2)</f>
        <v>13.76</v>
      </c>
      <c r="H126" s="53">
        <f>ROUND(rekentabel!H125,2)</f>
        <v>31.18</v>
      </c>
      <c r="I126" s="53">
        <f>ROUND(rekentabel!I125,2)</f>
        <v>18.34</v>
      </c>
      <c r="J126" s="57">
        <f>ROUND(rekentabel!J125,2)</f>
        <v>77.959999999999994</v>
      </c>
      <c r="K126" s="57">
        <f>ROUND(rekentabel!K125,2)</f>
        <v>45.86</v>
      </c>
      <c r="L126" s="57"/>
      <c r="M126" s="57"/>
      <c r="N126" s="57">
        <f>ROUND(rekentabel!N125,2)</f>
        <v>46.78</v>
      </c>
      <c r="O126" s="57">
        <f>ROUND(rekentabel!O125,2)</f>
        <v>27.52</v>
      </c>
      <c r="P126" s="57">
        <f>ROUND(rekentabel!P125,2)</f>
        <v>62.36</v>
      </c>
      <c r="Q126" s="57">
        <f>ROUND(rekentabel!Q125,2)</f>
        <v>36.68</v>
      </c>
      <c r="R126" s="52">
        <f>ROUND(rekentabel!R125,2)</f>
        <v>0</v>
      </c>
      <c r="S126" s="52">
        <f>ROUND(rekentabel!S125,2)</f>
        <v>0</v>
      </c>
      <c r="T126" s="52">
        <f>ROUND(rekentabel!T125,2)</f>
        <v>0</v>
      </c>
      <c r="U126" s="52">
        <f>ROUND(rekentabel!U125,2)</f>
        <v>0</v>
      </c>
      <c r="V126" s="52">
        <f>ROUND(rekentabel!V125,2)</f>
        <v>0</v>
      </c>
      <c r="W126" s="52">
        <f>ROUND(rekentabel!W125,2)</f>
        <v>0</v>
      </c>
      <c r="X126" s="303">
        <f>ROUND(rekentabel!X125,2)</f>
        <v>0</v>
      </c>
      <c r="Y126" s="303">
        <f>ROUND(rekentabel!Y125,2)</f>
        <v>0</v>
      </c>
      <c r="Z126" s="303">
        <f>ROUND(rekentabel!Z125,2)</f>
        <v>0</v>
      </c>
      <c r="AA126" s="303">
        <f>ROUND(rekentabel!AA125,2)</f>
        <v>0</v>
      </c>
    </row>
    <row r="127" spans="1:27">
      <c r="A127" s="50">
        <v>120</v>
      </c>
      <c r="B127" s="53">
        <f>ROUND(rekentabel!B126,2)</f>
        <v>39.21</v>
      </c>
      <c r="C127" s="53">
        <f>ROUND(rekentabel!C126,2)</f>
        <v>23.07</v>
      </c>
      <c r="D127" s="53"/>
      <c r="E127" s="53"/>
      <c r="F127" s="53">
        <f>ROUND(rekentabel!F126,2)</f>
        <v>23.53</v>
      </c>
      <c r="G127" s="53">
        <f>ROUND(rekentabel!G126,2)</f>
        <v>13.84</v>
      </c>
      <c r="H127" s="53">
        <f>ROUND(rekentabel!H126,2)</f>
        <v>31.37</v>
      </c>
      <c r="I127" s="53">
        <f>ROUND(rekentabel!I126,2)</f>
        <v>18.46</v>
      </c>
      <c r="J127" s="57">
        <f>ROUND(rekentabel!J126,2)</f>
        <v>78.42</v>
      </c>
      <c r="K127" s="57">
        <f>ROUND(rekentabel!K126,2)</f>
        <v>46.14</v>
      </c>
      <c r="L127" s="57"/>
      <c r="M127" s="57"/>
      <c r="N127" s="57">
        <f>ROUND(rekentabel!N126,2)</f>
        <v>47.06</v>
      </c>
      <c r="O127" s="57">
        <f>ROUND(rekentabel!O126,2)</f>
        <v>27.68</v>
      </c>
      <c r="P127" s="57">
        <f>ROUND(rekentabel!P126,2)</f>
        <v>62.74</v>
      </c>
      <c r="Q127" s="57">
        <f>ROUND(rekentabel!Q126,2)</f>
        <v>36.92</v>
      </c>
      <c r="R127" s="52">
        <f>ROUND(rekentabel!R126,2)</f>
        <v>0</v>
      </c>
      <c r="S127" s="52">
        <f>ROUND(rekentabel!S126,2)</f>
        <v>0</v>
      </c>
      <c r="T127" s="52">
        <f>ROUND(rekentabel!T126,2)</f>
        <v>0</v>
      </c>
      <c r="U127" s="52">
        <f>ROUND(rekentabel!U126,2)</f>
        <v>0</v>
      </c>
      <c r="V127" s="52">
        <f>ROUND(rekentabel!V126,2)</f>
        <v>0</v>
      </c>
      <c r="W127" s="52">
        <f>ROUND(rekentabel!W126,2)</f>
        <v>0</v>
      </c>
      <c r="X127" s="303">
        <f>ROUND(rekentabel!X126,2)</f>
        <v>0</v>
      </c>
      <c r="Y127" s="303">
        <f>ROUND(rekentabel!Y126,2)</f>
        <v>0</v>
      </c>
      <c r="Z127" s="303">
        <f>ROUND(rekentabel!Z126,2)</f>
        <v>0</v>
      </c>
      <c r="AA127" s="303">
        <f>ROUND(rekentabel!AA126,2)</f>
        <v>0</v>
      </c>
    </row>
    <row r="128" spans="1:27">
      <c r="A128" s="50">
        <v>121</v>
      </c>
      <c r="B128" s="53">
        <f>ROUND(rekentabel!B127,2)</f>
        <v>39.369999999999997</v>
      </c>
      <c r="C128" s="53">
        <f>ROUND(rekentabel!C127,2)</f>
        <v>23.16</v>
      </c>
      <c r="D128" s="53"/>
      <c r="E128" s="53"/>
      <c r="F128" s="53">
        <f>ROUND(rekentabel!F127,2)</f>
        <v>23.62</v>
      </c>
      <c r="G128" s="53">
        <f>ROUND(rekentabel!G127,2)</f>
        <v>13.9</v>
      </c>
      <c r="H128" s="53">
        <f>ROUND(rekentabel!H127,2)</f>
        <v>31.5</v>
      </c>
      <c r="I128" s="53">
        <f>ROUND(rekentabel!I127,2)</f>
        <v>18.53</v>
      </c>
      <c r="J128" s="57">
        <f>ROUND(rekentabel!J127,2)</f>
        <v>78.739999999999995</v>
      </c>
      <c r="K128" s="57">
        <f>ROUND(rekentabel!K127,2)</f>
        <v>46.32</v>
      </c>
      <c r="L128" s="57"/>
      <c r="M128" s="57"/>
      <c r="N128" s="57">
        <f>ROUND(rekentabel!N127,2)</f>
        <v>47.24</v>
      </c>
      <c r="O128" s="57">
        <f>ROUND(rekentabel!O127,2)</f>
        <v>27.8</v>
      </c>
      <c r="P128" s="57">
        <f>ROUND(rekentabel!P127,2)</f>
        <v>63</v>
      </c>
      <c r="Q128" s="57">
        <f>ROUND(rekentabel!Q127,2)</f>
        <v>37.06</v>
      </c>
      <c r="R128" s="52">
        <f>ROUND(rekentabel!R127,2)</f>
        <v>0</v>
      </c>
      <c r="S128" s="52">
        <f>ROUND(rekentabel!S127,2)</f>
        <v>0</v>
      </c>
      <c r="T128" s="52">
        <f>ROUND(rekentabel!T127,2)</f>
        <v>0</v>
      </c>
      <c r="U128" s="52">
        <f>ROUND(rekentabel!U127,2)</f>
        <v>0</v>
      </c>
      <c r="V128" s="52">
        <f>ROUND(rekentabel!V127,2)</f>
        <v>0</v>
      </c>
      <c r="W128" s="52">
        <f>ROUND(rekentabel!W127,2)</f>
        <v>0</v>
      </c>
      <c r="X128" s="303">
        <f>ROUND(rekentabel!X127,2)</f>
        <v>0</v>
      </c>
      <c r="Y128" s="303">
        <f>ROUND(rekentabel!Y127,2)</f>
        <v>0</v>
      </c>
      <c r="Z128" s="303">
        <f>ROUND(rekentabel!Z127,2)</f>
        <v>0</v>
      </c>
      <c r="AA128" s="303">
        <f>ROUND(rekentabel!AA127,2)</f>
        <v>0</v>
      </c>
    </row>
    <row r="129" spans="1:27">
      <c r="A129" s="50">
        <v>122</v>
      </c>
      <c r="B129" s="53">
        <f>ROUND(rekentabel!B128,2)</f>
        <v>39.53</v>
      </c>
      <c r="C129" s="53">
        <f>ROUND(rekentabel!C128,2)</f>
        <v>23.26</v>
      </c>
      <c r="D129" s="53"/>
      <c r="E129" s="53"/>
      <c r="F129" s="53">
        <f>ROUND(rekentabel!F128,2)</f>
        <v>23.72</v>
      </c>
      <c r="G129" s="53">
        <f>ROUND(rekentabel!G128,2)</f>
        <v>13.96</v>
      </c>
      <c r="H129" s="53">
        <f>ROUND(rekentabel!H128,2)</f>
        <v>31.62</v>
      </c>
      <c r="I129" s="53">
        <f>ROUND(rekentabel!I128,2)</f>
        <v>18.61</v>
      </c>
      <c r="J129" s="57">
        <f>ROUND(rekentabel!J128,2)</f>
        <v>79.06</v>
      </c>
      <c r="K129" s="57">
        <f>ROUND(rekentabel!K128,2)</f>
        <v>46.52</v>
      </c>
      <c r="L129" s="57"/>
      <c r="M129" s="57"/>
      <c r="N129" s="57">
        <f>ROUND(rekentabel!N128,2)</f>
        <v>47.44</v>
      </c>
      <c r="O129" s="57">
        <f>ROUND(rekentabel!O128,2)</f>
        <v>27.92</v>
      </c>
      <c r="P129" s="57">
        <f>ROUND(rekentabel!P128,2)</f>
        <v>63.24</v>
      </c>
      <c r="Q129" s="57">
        <f>ROUND(rekentabel!Q128,2)</f>
        <v>37.22</v>
      </c>
      <c r="R129" s="52">
        <f>ROUND(rekentabel!R128,2)</f>
        <v>0</v>
      </c>
      <c r="S129" s="52">
        <f>ROUND(rekentabel!S128,2)</f>
        <v>0</v>
      </c>
      <c r="T129" s="52">
        <f>ROUND(rekentabel!T128,2)</f>
        <v>0</v>
      </c>
      <c r="U129" s="52">
        <f>ROUND(rekentabel!U128,2)</f>
        <v>0</v>
      </c>
      <c r="V129" s="52">
        <f>ROUND(rekentabel!V128,2)</f>
        <v>0</v>
      </c>
      <c r="W129" s="52">
        <f>ROUND(rekentabel!W128,2)</f>
        <v>0</v>
      </c>
      <c r="X129" s="303">
        <f>ROUND(rekentabel!X128,2)</f>
        <v>0</v>
      </c>
      <c r="Y129" s="303">
        <f>ROUND(rekentabel!Y128,2)</f>
        <v>0</v>
      </c>
      <c r="Z129" s="303">
        <f>ROUND(rekentabel!Z128,2)</f>
        <v>0</v>
      </c>
      <c r="AA129" s="303">
        <f>ROUND(rekentabel!AA128,2)</f>
        <v>0</v>
      </c>
    </row>
    <row r="130" spans="1:27">
      <c r="A130" s="50">
        <v>123</v>
      </c>
      <c r="B130" s="53">
        <f>ROUND(rekentabel!B129,2)</f>
        <v>39.69</v>
      </c>
      <c r="C130" s="53">
        <f>ROUND(rekentabel!C129,2)</f>
        <v>23.35</v>
      </c>
      <c r="D130" s="53"/>
      <c r="E130" s="53"/>
      <c r="F130" s="53">
        <f>ROUND(rekentabel!F129,2)</f>
        <v>23.81</v>
      </c>
      <c r="G130" s="53">
        <f>ROUND(rekentabel!G129,2)</f>
        <v>14.01</v>
      </c>
      <c r="H130" s="53">
        <f>ROUND(rekentabel!H129,2)</f>
        <v>31.75</v>
      </c>
      <c r="I130" s="53">
        <f>ROUND(rekentabel!I129,2)</f>
        <v>18.68</v>
      </c>
      <c r="J130" s="57">
        <f>ROUND(rekentabel!J129,2)</f>
        <v>79.38</v>
      </c>
      <c r="K130" s="57">
        <f>ROUND(rekentabel!K129,2)</f>
        <v>46.7</v>
      </c>
      <c r="L130" s="57"/>
      <c r="M130" s="57"/>
      <c r="N130" s="57">
        <f>ROUND(rekentabel!N129,2)</f>
        <v>47.62</v>
      </c>
      <c r="O130" s="57">
        <f>ROUND(rekentabel!O129,2)</f>
        <v>28.02</v>
      </c>
      <c r="P130" s="57">
        <f>ROUND(rekentabel!P129,2)</f>
        <v>63.5</v>
      </c>
      <c r="Q130" s="57">
        <f>ROUND(rekentabel!Q129,2)</f>
        <v>37.36</v>
      </c>
      <c r="R130" s="52">
        <f>ROUND(rekentabel!R129,2)</f>
        <v>0</v>
      </c>
      <c r="S130" s="52">
        <f>ROUND(rekentabel!S129,2)</f>
        <v>0</v>
      </c>
      <c r="T130" s="52">
        <f>ROUND(rekentabel!T129,2)</f>
        <v>0</v>
      </c>
      <c r="U130" s="52">
        <f>ROUND(rekentabel!U129,2)</f>
        <v>0</v>
      </c>
      <c r="V130" s="52">
        <f>ROUND(rekentabel!V129,2)</f>
        <v>0</v>
      </c>
      <c r="W130" s="52">
        <f>ROUND(rekentabel!W129,2)</f>
        <v>0</v>
      </c>
      <c r="X130" s="303">
        <f>ROUND(rekentabel!X129,2)</f>
        <v>0</v>
      </c>
      <c r="Y130" s="303">
        <f>ROUND(rekentabel!Y129,2)</f>
        <v>0</v>
      </c>
      <c r="Z130" s="303">
        <f>ROUND(rekentabel!Z129,2)</f>
        <v>0</v>
      </c>
      <c r="AA130" s="303">
        <f>ROUND(rekentabel!AA129,2)</f>
        <v>0</v>
      </c>
    </row>
    <row r="131" spans="1:27">
      <c r="A131" s="50">
        <v>124</v>
      </c>
      <c r="B131" s="53">
        <f>ROUND(rekentabel!B130,2)</f>
        <v>39.85</v>
      </c>
      <c r="C131" s="53">
        <f>ROUND(rekentabel!C130,2)</f>
        <v>23.44</v>
      </c>
      <c r="D131" s="53"/>
      <c r="E131" s="53"/>
      <c r="F131" s="53">
        <f>ROUND(rekentabel!F130,2)</f>
        <v>23.91</v>
      </c>
      <c r="G131" s="53">
        <f>ROUND(rekentabel!G130,2)</f>
        <v>14.06</v>
      </c>
      <c r="H131" s="53">
        <f>ROUND(rekentabel!H130,2)</f>
        <v>31.88</v>
      </c>
      <c r="I131" s="53">
        <f>ROUND(rekentabel!I130,2)</f>
        <v>18.75</v>
      </c>
      <c r="J131" s="57">
        <f>ROUND(rekentabel!J130,2)</f>
        <v>79.7</v>
      </c>
      <c r="K131" s="57">
        <f>ROUND(rekentabel!K130,2)</f>
        <v>46.88</v>
      </c>
      <c r="L131" s="57"/>
      <c r="M131" s="57"/>
      <c r="N131" s="57">
        <f>ROUND(rekentabel!N130,2)</f>
        <v>47.82</v>
      </c>
      <c r="O131" s="57">
        <f>ROUND(rekentabel!O130,2)</f>
        <v>28.12</v>
      </c>
      <c r="P131" s="57">
        <f>ROUND(rekentabel!P130,2)</f>
        <v>63.76</v>
      </c>
      <c r="Q131" s="57">
        <f>ROUND(rekentabel!Q130,2)</f>
        <v>37.5</v>
      </c>
      <c r="R131" s="52">
        <f>ROUND(rekentabel!R130,2)</f>
        <v>0</v>
      </c>
      <c r="S131" s="52">
        <f>ROUND(rekentabel!S130,2)</f>
        <v>0</v>
      </c>
      <c r="T131" s="52">
        <f>ROUND(rekentabel!T130,2)</f>
        <v>0</v>
      </c>
      <c r="U131" s="52">
        <f>ROUND(rekentabel!U130,2)</f>
        <v>0</v>
      </c>
      <c r="V131" s="52">
        <f>ROUND(rekentabel!V130,2)</f>
        <v>0</v>
      </c>
      <c r="W131" s="52">
        <f>ROUND(rekentabel!W130,2)</f>
        <v>0</v>
      </c>
      <c r="X131" s="303">
        <f>ROUND(rekentabel!X130,2)</f>
        <v>0</v>
      </c>
      <c r="Y131" s="303">
        <f>ROUND(rekentabel!Y130,2)</f>
        <v>0</v>
      </c>
      <c r="Z131" s="303">
        <f>ROUND(rekentabel!Z130,2)</f>
        <v>0</v>
      </c>
      <c r="AA131" s="303">
        <f>ROUND(rekentabel!AA130,2)</f>
        <v>0</v>
      </c>
    </row>
    <row r="132" spans="1:27">
      <c r="A132" s="50">
        <v>125</v>
      </c>
      <c r="B132" s="53">
        <f>ROUND(rekentabel!B131,2)</f>
        <v>40.020000000000003</v>
      </c>
      <c r="C132" s="53">
        <f>ROUND(rekentabel!C131,2)</f>
        <v>23.54</v>
      </c>
      <c r="D132" s="53"/>
      <c r="E132" s="53"/>
      <c r="F132" s="53">
        <f>ROUND(rekentabel!F131,2)</f>
        <v>24.01</v>
      </c>
      <c r="G132" s="53">
        <f>ROUND(rekentabel!G131,2)</f>
        <v>14.12</v>
      </c>
      <c r="H132" s="53">
        <f>ROUND(rekentabel!H131,2)</f>
        <v>32.020000000000003</v>
      </c>
      <c r="I132" s="53">
        <f>ROUND(rekentabel!I131,2)</f>
        <v>18.829999999999998</v>
      </c>
      <c r="J132" s="57">
        <f>ROUND(rekentabel!J131,2)</f>
        <v>80.040000000000006</v>
      </c>
      <c r="K132" s="57">
        <f>ROUND(rekentabel!K131,2)</f>
        <v>47.08</v>
      </c>
      <c r="L132" s="57"/>
      <c r="M132" s="57"/>
      <c r="N132" s="57">
        <f>ROUND(rekentabel!N131,2)</f>
        <v>48.02</v>
      </c>
      <c r="O132" s="57">
        <f>ROUND(rekentabel!O131,2)</f>
        <v>28.24</v>
      </c>
      <c r="P132" s="57">
        <f>ROUND(rekentabel!P131,2)</f>
        <v>64.040000000000006</v>
      </c>
      <c r="Q132" s="57">
        <f>ROUND(rekentabel!Q131,2)</f>
        <v>37.659999999999997</v>
      </c>
      <c r="R132" s="52">
        <f>ROUND(rekentabel!R131,2)</f>
        <v>0</v>
      </c>
      <c r="S132" s="52">
        <f>ROUND(rekentabel!S131,2)</f>
        <v>0</v>
      </c>
      <c r="T132" s="52">
        <f>ROUND(rekentabel!T131,2)</f>
        <v>0</v>
      </c>
      <c r="U132" s="52">
        <f>ROUND(rekentabel!U131,2)</f>
        <v>0</v>
      </c>
      <c r="V132" s="52">
        <f>ROUND(rekentabel!V131,2)</f>
        <v>0</v>
      </c>
      <c r="W132" s="52">
        <f>ROUND(rekentabel!W131,2)</f>
        <v>0</v>
      </c>
      <c r="X132" s="303">
        <f>ROUND(rekentabel!X131,2)</f>
        <v>0</v>
      </c>
      <c r="Y132" s="303">
        <f>ROUND(rekentabel!Y131,2)</f>
        <v>0</v>
      </c>
      <c r="Z132" s="303">
        <f>ROUND(rekentabel!Z131,2)</f>
        <v>0</v>
      </c>
      <c r="AA132" s="303">
        <f>ROUND(rekentabel!AA131,2)</f>
        <v>0</v>
      </c>
    </row>
    <row r="133" spans="1:27">
      <c r="A133" s="50">
        <v>126</v>
      </c>
      <c r="B133" s="53">
        <f>ROUND(rekentabel!B132,2)</f>
        <v>40.18</v>
      </c>
      <c r="C133" s="53">
        <f>ROUND(rekentabel!C132,2)</f>
        <v>23.63</v>
      </c>
      <c r="D133" s="53"/>
      <c r="E133" s="53"/>
      <c r="F133" s="53">
        <f>ROUND(rekentabel!F132,2)</f>
        <v>24.11</v>
      </c>
      <c r="G133" s="53">
        <f>ROUND(rekentabel!G132,2)</f>
        <v>14.18</v>
      </c>
      <c r="H133" s="53">
        <f>ROUND(rekentabel!H132,2)</f>
        <v>32.14</v>
      </c>
      <c r="I133" s="53">
        <f>ROUND(rekentabel!I132,2)</f>
        <v>18.899999999999999</v>
      </c>
      <c r="J133" s="57">
        <f>ROUND(rekentabel!J132,2)</f>
        <v>80.36</v>
      </c>
      <c r="K133" s="57">
        <f>ROUND(rekentabel!K132,2)</f>
        <v>47.26</v>
      </c>
      <c r="L133" s="57"/>
      <c r="M133" s="57"/>
      <c r="N133" s="57">
        <f>ROUND(rekentabel!N132,2)</f>
        <v>48.22</v>
      </c>
      <c r="O133" s="57">
        <f>ROUND(rekentabel!O132,2)</f>
        <v>28.36</v>
      </c>
      <c r="P133" s="57">
        <f>ROUND(rekentabel!P132,2)</f>
        <v>64.28</v>
      </c>
      <c r="Q133" s="57">
        <f>ROUND(rekentabel!Q132,2)</f>
        <v>37.799999999999997</v>
      </c>
      <c r="R133" s="52">
        <f>ROUND(rekentabel!R132,2)</f>
        <v>0</v>
      </c>
      <c r="S133" s="52">
        <f>ROUND(rekentabel!S132,2)</f>
        <v>0</v>
      </c>
      <c r="T133" s="52">
        <f>ROUND(rekentabel!T132,2)</f>
        <v>0</v>
      </c>
      <c r="U133" s="52">
        <f>ROUND(rekentabel!U132,2)</f>
        <v>0</v>
      </c>
      <c r="V133" s="52">
        <f>ROUND(rekentabel!V132,2)</f>
        <v>0</v>
      </c>
      <c r="W133" s="52">
        <f>ROUND(rekentabel!W132,2)</f>
        <v>0</v>
      </c>
      <c r="X133" s="303">
        <f>ROUND(rekentabel!X132,2)</f>
        <v>0</v>
      </c>
      <c r="Y133" s="303">
        <f>ROUND(rekentabel!Y132,2)</f>
        <v>0</v>
      </c>
      <c r="Z133" s="303">
        <f>ROUND(rekentabel!Z132,2)</f>
        <v>0</v>
      </c>
      <c r="AA133" s="303">
        <f>ROUND(rekentabel!AA132,2)</f>
        <v>0</v>
      </c>
    </row>
    <row r="134" spans="1:27">
      <c r="A134" s="50">
        <v>127</v>
      </c>
      <c r="B134" s="53">
        <f>ROUND(rekentabel!B133,2)</f>
        <v>40.340000000000003</v>
      </c>
      <c r="C134" s="53">
        <f>ROUND(rekentabel!C133,2)</f>
        <v>23.73</v>
      </c>
      <c r="D134" s="53"/>
      <c r="E134" s="53"/>
      <c r="F134" s="53">
        <f>ROUND(rekentabel!F133,2)</f>
        <v>24.2</v>
      </c>
      <c r="G134" s="53">
        <f>ROUND(rekentabel!G133,2)</f>
        <v>14.24</v>
      </c>
      <c r="H134" s="53">
        <f>ROUND(rekentabel!H133,2)</f>
        <v>32.270000000000003</v>
      </c>
      <c r="I134" s="53">
        <f>ROUND(rekentabel!I133,2)</f>
        <v>18.98</v>
      </c>
      <c r="J134" s="57">
        <f>ROUND(rekentabel!J133,2)</f>
        <v>80.680000000000007</v>
      </c>
      <c r="K134" s="57">
        <f>ROUND(rekentabel!K133,2)</f>
        <v>47.46</v>
      </c>
      <c r="L134" s="57"/>
      <c r="M134" s="57"/>
      <c r="N134" s="57">
        <f>ROUND(rekentabel!N133,2)</f>
        <v>48.4</v>
      </c>
      <c r="O134" s="57">
        <f>ROUND(rekentabel!O133,2)</f>
        <v>28.48</v>
      </c>
      <c r="P134" s="57">
        <f>ROUND(rekentabel!P133,2)</f>
        <v>64.540000000000006</v>
      </c>
      <c r="Q134" s="57">
        <f>ROUND(rekentabel!Q133,2)</f>
        <v>37.96</v>
      </c>
      <c r="R134" s="52">
        <f>ROUND(rekentabel!R133,2)</f>
        <v>0</v>
      </c>
      <c r="S134" s="52">
        <f>ROUND(rekentabel!S133,2)</f>
        <v>0</v>
      </c>
      <c r="T134" s="52">
        <f>ROUND(rekentabel!T133,2)</f>
        <v>0</v>
      </c>
      <c r="U134" s="52">
        <f>ROUND(rekentabel!U133,2)</f>
        <v>0</v>
      </c>
      <c r="V134" s="52">
        <f>ROUND(rekentabel!V133,2)</f>
        <v>0</v>
      </c>
      <c r="W134" s="52">
        <f>ROUND(rekentabel!W133,2)</f>
        <v>0</v>
      </c>
      <c r="X134" s="303">
        <f>ROUND(rekentabel!X133,2)</f>
        <v>0</v>
      </c>
      <c r="Y134" s="303">
        <f>ROUND(rekentabel!Y133,2)</f>
        <v>0</v>
      </c>
      <c r="Z134" s="303">
        <f>ROUND(rekentabel!Z133,2)</f>
        <v>0</v>
      </c>
      <c r="AA134" s="303">
        <f>ROUND(rekentabel!AA133,2)</f>
        <v>0</v>
      </c>
    </row>
    <row r="135" spans="1:27">
      <c r="A135" s="50">
        <v>128</v>
      </c>
      <c r="B135" s="53">
        <f>ROUND(rekentabel!B134,2)</f>
        <v>40.5</v>
      </c>
      <c r="C135" s="53">
        <f>ROUND(rekentabel!C134,2)</f>
        <v>23.82</v>
      </c>
      <c r="D135" s="53"/>
      <c r="E135" s="53"/>
      <c r="F135" s="53">
        <f>ROUND(rekentabel!F134,2)</f>
        <v>24.3</v>
      </c>
      <c r="G135" s="53">
        <f>ROUND(rekentabel!G134,2)</f>
        <v>14.29</v>
      </c>
      <c r="H135" s="53">
        <f>ROUND(rekentabel!H134,2)</f>
        <v>32.4</v>
      </c>
      <c r="I135" s="53">
        <f>ROUND(rekentabel!I134,2)</f>
        <v>19.059999999999999</v>
      </c>
      <c r="J135" s="57">
        <f>ROUND(rekentabel!J134,2)</f>
        <v>81</v>
      </c>
      <c r="K135" s="57">
        <f>ROUND(rekentabel!K134,2)</f>
        <v>47.64</v>
      </c>
      <c r="L135" s="57"/>
      <c r="M135" s="57"/>
      <c r="N135" s="57">
        <f>ROUND(rekentabel!N134,2)</f>
        <v>48.6</v>
      </c>
      <c r="O135" s="57">
        <f>ROUND(rekentabel!O134,2)</f>
        <v>28.58</v>
      </c>
      <c r="P135" s="57">
        <f>ROUND(rekentabel!P134,2)</f>
        <v>64.8</v>
      </c>
      <c r="Q135" s="57">
        <f>ROUND(rekentabel!Q134,2)</f>
        <v>38.119999999999997</v>
      </c>
      <c r="R135" s="52">
        <f>ROUND(rekentabel!R134,2)</f>
        <v>0</v>
      </c>
      <c r="S135" s="52">
        <f>ROUND(rekentabel!S134,2)</f>
        <v>0</v>
      </c>
      <c r="T135" s="52">
        <f>ROUND(rekentabel!T134,2)</f>
        <v>0</v>
      </c>
      <c r="U135" s="52">
        <f>ROUND(rekentabel!U134,2)</f>
        <v>0</v>
      </c>
      <c r="V135" s="52">
        <f>ROUND(rekentabel!V134,2)</f>
        <v>0</v>
      </c>
      <c r="W135" s="52">
        <f>ROUND(rekentabel!W134,2)</f>
        <v>0</v>
      </c>
      <c r="X135" s="303">
        <f>ROUND(rekentabel!X134,2)</f>
        <v>0</v>
      </c>
      <c r="Y135" s="303">
        <f>ROUND(rekentabel!Y134,2)</f>
        <v>0</v>
      </c>
      <c r="Z135" s="303">
        <f>ROUND(rekentabel!Z134,2)</f>
        <v>0</v>
      </c>
      <c r="AA135" s="303">
        <f>ROUND(rekentabel!AA134,2)</f>
        <v>0</v>
      </c>
    </row>
    <row r="136" spans="1:27">
      <c r="A136" s="50">
        <v>129</v>
      </c>
      <c r="B136" s="53">
        <f>ROUND(rekentabel!B135,2)</f>
        <v>40.659999999999997</v>
      </c>
      <c r="C136" s="53">
        <f>ROUND(rekentabel!C135,2)</f>
        <v>23.92</v>
      </c>
      <c r="D136" s="53"/>
      <c r="E136" s="53"/>
      <c r="F136" s="53">
        <f>ROUND(rekentabel!F135,2)</f>
        <v>24.4</v>
      </c>
      <c r="G136" s="53">
        <f>ROUND(rekentabel!G135,2)</f>
        <v>14.35</v>
      </c>
      <c r="H136" s="53">
        <f>ROUND(rekentabel!H135,2)</f>
        <v>32.53</v>
      </c>
      <c r="I136" s="53">
        <f>ROUND(rekentabel!I135,2)</f>
        <v>19.14</v>
      </c>
      <c r="J136" s="57">
        <f>ROUND(rekentabel!J135,2)</f>
        <v>81.319999999999993</v>
      </c>
      <c r="K136" s="57">
        <f>ROUND(rekentabel!K135,2)</f>
        <v>47.84</v>
      </c>
      <c r="L136" s="57"/>
      <c r="M136" s="57"/>
      <c r="N136" s="57">
        <f>ROUND(rekentabel!N135,2)</f>
        <v>48.8</v>
      </c>
      <c r="O136" s="57">
        <f>ROUND(rekentabel!O135,2)</f>
        <v>28.7</v>
      </c>
      <c r="P136" s="57">
        <f>ROUND(rekentabel!P135,2)</f>
        <v>65.06</v>
      </c>
      <c r="Q136" s="57">
        <f>ROUND(rekentabel!Q135,2)</f>
        <v>38.28</v>
      </c>
      <c r="R136" s="52">
        <f>ROUND(rekentabel!R135,2)</f>
        <v>0</v>
      </c>
      <c r="S136" s="52">
        <f>ROUND(rekentabel!S135,2)</f>
        <v>0</v>
      </c>
      <c r="T136" s="52">
        <f>ROUND(rekentabel!T135,2)</f>
        <v>0</v>
      </c>
      <c r="U136" s="52">
        <f>ROUND(rekentabel!U135,2)</f>
        <v>0</v>
      </c>
      <c r="V136" s="52">
        <f>ROUND(rekentabel!V135,2)</f>
        <v>0</v>
      </c>
      <c r="W136" s="52">
        <f>ROUND(rekentabel!W135,2)</f>
        <v>0</v>
      </c>
      <c r="X136" s="303">
        <f>ROUND(rekentabel!X135,2)</f>
        <v>0</v>
      </c>
      <c r="Y136" s="303">
        <f>ROUND(rekentabel!Y135,2)</f>
        <v>0</v>
      </c>
      <c r="Z136" s="303">
        <f>ROUND(rekentabel!Z135,2)</f>
        <v>0</v>
      </c>
      <c r="AA136" s="303">
        <f>ROUND(rekentabel!AA135,2)</f>
        <v>0</v>
      </c>
    </row>
    <row r="137" spans="1:27">
      <c r="A137" s="50">
        <v>130</v>
      </c>
      <c r="B137" s="53">
        <f>ROUND(rekentabel!B136,2)</f>
        <v>40.82</v>
      </c>
      <c r="C137" s="53">
        <f>ROUND(rekentabel!C136,2)</f>
        <v>24.01</v>
      </c>
      <c r="D137" s="53"/>
      <c r="E137" s="53"/>
      <c r="F137" s="53">
        <f>ROUND(rekentabel!F136,2)</f>
        <v>24.49</v>
      </c>
      <c r="G137" s="53">
        <f>ROUND(rekentabel!G136,2)</f>
        <v>14.41</v>
      </c>
      <c r="H137" s="53">
        <f>ROUND(rekentabel!H136,2)</f>
        <v>32.659999999999997</v>
      </c>
      <c r="I137" s="53">
        <f>ROUND(rekentabel!I136,2)</f>
        <v>19.21</v>
      </c>
      <c r="J137" s="57">
        <f>ROUND(rekentabel!J136,2)</f>
        <v>81.64</v>
      </c>
      <c r="K137" s="57">
        <f>ROUND(rekentabel!K136,2)</f>
        <v>48.02</v>
      </c>
      <c r="L137" s="57"/>
      <c r="M137" s="57"/>
      <c r="N137" s="57">
        <f>ROUND(rekentabel!N136,2)</f>
        <v>48.98</v>
      </c>
      <c r="O137" s="57">
        <f>ROUND(rekentabel!O136,2)</f>
        <v>28.82</v>
      </c>
      <c r="P137" s="57">
        <f>ROUND(rekentabel!P136,2)</f>
        <v>65.319999999999993</v>
      </c>
      <c r="Q137" s="57">
        <f>ROUND(rekentabel!Q136,2)</f>
        <v>38.42</v>
      </c>
      <c r="R137" s="52">
        <f>ROUND(rekentabel!R136,2)</f>
        <v>0</v>
      </c>
      <c r="S137" s="52">
        <f>ROUND(rekentabel!S136,2)</f>
        <v>0</v>
      </c>
      <c r="T137" s="52">
        <f>ROUND(rekentabel!T136,2)</f>
        <v>0</v>
      </c>
      <c r="U137" s="52">
        <f>ROUND(rekentabel!U136,2)</f>
        <v>0</v>
      </c>
      <c r="V137" s="52">
        <f>ROUND(rekentabel!V136,2)</f>
        <v>0</v>
      </c>
      <c r="W137" s="52">
        <f>ROUND(rekentabel!W136,2)</f>
        <v>0</v>
      </c>
      <c r="X137" s="303">
        <f>ROUND(rekentabel!X136,2)</f>
        <v>0</v>
      </c>
      <c r="Y137" s="303">
        <f>ROUND(rekentabel!Y136,2)</f>
        <v>0</v>
      </c>
      <c r="Z137" s="303">
        <f>ROUND(rekentabel!Z136,2)</f>
        <v>0</v>
      </c>
      <c r="AA137" s="303">
        <f>ROUND(rekentabel!AA136,2)</f>
        <v>0</v>
      </c>
    </row>
    <row r="138" spans="1:27">
      <c r="A138" s="50">
        <v>131</v>
      </c>
      <c r="B138" s="53">
        <f>ROUND(rekentabel!B137,2)</f>
        <v>40.98</v>
      </c>
      <c r="C138" s="53">
        <f>ROUND(rekentabel!C137,2)</f>
        <v>24.1</v>
      </c>
      <c r="D138" s="53"/>
      <c r="E138" s="53"/>
      <c r="F138" s="53">
        <f>ROUND(rekentabel!F137,2)</f>
        <v>24.59</v>
      </c>
      <c r="G138" s="53">
        <f>ROUND(rekentabel!G137,2)</f>
        <v>14.46</v>
      </c>
      <c r="H138" s="53">
        <f>ROUND(rekentabel!H137,2)</f>
        <v>32.78</v>
      </c>
      <c r="I138" s="53">
        <f>ROUND(rekentabel!I137,2)</f>
        <v>19.28</v>
      </c>
      <c r="J138" s="57">
        <f>ROUND(rekentabel!J137,2)</f>
        <v>81.96</v>
      </c>
      <c r="K138" s="57">
        <f>ROUND(rekentabel!K137,2)</f>
        <v>48.2</v>
      </c>
      <c r="L138" s="57"/>
      <c r="M138" s="57"/>
      <c r="N138" s="57">
        <f>ROUND(rekentabel!N137,2)</f>
        <v>49.18</v>
      </c>
      <c r="O138" s="57">
        <f>ROUND(rekentabel!O137,2)</f>
        <v>28.92</v>
      </c>
      <c r="P138" s="57">
        <f>ROUND(rekentabel!P137,2)</f>
        <v>65.56</v>
      </c>
      <c r="Q138" s="57">
        <f>ROUND(rekentabel!Q137,2)</f>
        <v>38.56</v>
      </c>
      <c r="R138" s="52">
        <f>ROUND(rekentabel!R137,2)</f>
        <v>0</v>
      </c>
      <c r="S138" s="52">
        <f>ROUND(rekentabel!S137,2)</f>
        <v>0</v>
      </c>
      <c r="T138" s="52">
        <f>ROUND(rekentabel!T137,2)</f>
        <v>0</v>
      </c>
      <c r="U138" s="52">
        <f>ROUND(rekentabel!U137,2)</f>
        <v>0</v>
      </c>
      <c r="V138" s="52">
        <f>ROUND(rekentabel!V137,2)</f>
        <v>0</v>
      </c>
      <c r="W138" s="52">
        <f>ROUND(rekentabel!W137,2)</f>
        <v>0</v>
      </c>
      <c r="X138" s="303">
        <f>ROUND(rekentabel!X137,2)</f>
        <v>0</v>
      </c>
      <c r="Y138" s="303">
        <f>ROUND(rekentabel!Y137,2)</f>
        <v>0</v>
      </c>
      <c r="Z138" s="303">
        <f>ROUND(rekentabel!Z137,2)</f>
        <v>0</v>
      </c>
      <c r="AA138" s="303">
        <f>ROUND(rekentabel!AA137,2)</f>
        <v>0</v>
      </c>
    </row>
    <row r="139" spans="1:27">
      <c r="A139" s="50">
        <v>132</v>
      </c>
      <c r="B139" s="53">
        <f>ROUND(rekentabel!B138,2)</f>
        <v>41.14</v>
      </c>
      <c r="C139" s="53">
        <f>ROUND(rekentabel!C138,2)</f>
        <v>24.2</v>
      </c>
      <c r="D139" s="53"/>
      <c r="E139" s="53"/>
      <c r="F139" s="53">
        <f>ROUND(rekentabel!F138,2)</f>
        <v>24.68</v>
      </c>
      <c r="G139" s="53">
        <f>ROUND(rekentabel!G138,2)</f>
        <v>14.52</v>
      </c>
      <c r="H139" s="53">
        <f>ROUND(rekentabel!H138,2)</f>
        <v>32.909999999999997</v>
      </c>
      <c r="I139" s="53">
        <f>ROUND(rekentabel!I138,2)</f>
        <v>19.36</v>
      </c>
      <c r="J139" s="57">
        <f>ROUND(rekentabel!J138,2)</f>
        <v>82.28</v>
      </c>
      <c r="K139" s="57">
        <f>ROUND(rekentabel!K138,2)</f>
        <v>48.4</v>
      </c>
      <c r="L139" s="57"/>
      <c r="M139" s="57"/>
      <c r="N139" s="57">
        <f>ROUND(rekentabel!N138,2)</f>
        <v>49.36</v>
      </c>
      <c r="O139" s="57">
        <f>ROUND(rekentabel!O138,2)</f>
        <v>29.04</v>
      </c>
      <c r="P139" s="57">
        <f>ROUND(rekentabel!P138,2)</f>
        <v>65.819999999999993</v>
      </c>
      <c r="Q139" s="57">
        <f>ROUND(rekentabel!Q138,2)</f>
        <v>38.72</v>
      </c>
      <c r="R139" s="52">
        <f>ROUND(rekentabel!R138,2)</f>
        <v>0</v>
      </c>
      <c r="S139" s="52">
        <f>ROUND(rekentabel!S138,2)</f>
        <v>0</v>
      </c>
      <c r="T139" s="52">
        <f>ROUND(rekentabel!T138,2)</f>
        <v>0</v>
      </c>
      <c r="U139" s="52">
        <f>ROUND(rekentabel!U138,2)</f>
        <v>0</v>
      </c>
      <c r="V139" s="52">
        <f>ROUND(rekentabel!V138,2)</f>
        <v>0</v>
      </c>
      <c r="W139" s="52">
        <f>ROUND(rekentabel!W138,2)</f>
        <v>0</v>
      </c>
      <c r="X139" s="303">
        <f>ROUND(rekentabel!X138,2)</f>
        <v>0</v>
      </c>
      <c r="Y139" s="303">
        <f>ROUND(rekentabel!Y138,2)</f>
        <v>0</v>
      </c>
      <c r="Z139" s="303">
        <f>ROUND(rekentabel!Z138,2)</f>
        <v>0</v>
      </c>
      <c r="AA139" s="303">
        <f>ROUND(rekentabel!AA138,2)</f>
        <v>0</v>
      </c>
    </row>
    <row r="140" spans="1:27">
      <c r="A140" s="50">
        <v>133</v>
      </c>
      <c r="B140" s="53">
        <f>ROUND(rekentabel!B139,2)</f>
        <v>41.3</v>
      </c>
      <c r="C140" s="53">
        <f>ROUND(rekentabel!C139,2)</f>
        <v>24.29</v>
      </c>
      <c r="D140" s="53"/>
      <c r="E140" s="53"/>
      <c r="F140" s="53">
        <f>ROUND(rekentabel!F139,2)</f>
        <v>24.78</v>
      </c>
      <c r="G140" s="53">
        <f>ROUND(rekentabel!G139,2)</f>
        <v>14.57</v>
      </c>
      <c r="H140" s="53">
        <f>ROUND(rekentabel!H139,2)</f>
        <v>33.04</v>
      </c>
      <c r="I140" s="53">
        <f>ROUND(rekentabel!I139,2)</f>
        <v>19.43</v>
      </c>
      <c r="J140" s="57">
        <f>ROUND(rekentabel!J139,2)</f>
        <v>82.6</v>
      </c>
      <c r="K140" s="57">
        <f>ROUND(rekentabel!K139,2)</f>
        <v>48.58</v>
      </c>
      <c r="L140" s="57"/>
      <c r="M140" s="57"/>
      <c r="N140" s="57">
        <f>ROUND(rekentabel!N139,2)</f>
        <v>49.56</v>
      </c>
      <c r="O140" s="57">
        <f>ROUND(rekentabel!O139,2)</f>
        <v>29.14</v>
      </c>
      <c r="P140" s="57">
        <f>ROUND(rekentabel!P139,2)</f>
        <v>66.08</v>
      </c>
      <c r="Q140" s="57">
        <f>ROUND(rekentabel!Q139,2)</f>
        <v>38.86</v>
      </c>
      <c r="R140" s="52">
        <f>ROUND(rekentabel!R139,2)</f>
        <v>0</v>
      </c>
      <c r="S140" s="52">
        <f>ROUND(rekentabel!S139,2)</f>
        <v>0</v>
      </c>
      <c r="T140" s="52">
        <f>ROUND(rekentabel!T139,2)</f>
        <v>0</v>
      </c>
      <c r="U140" s="52">
        <f>ROUND(rekentabel!U139,2)</f>
        <v>0</v>
      </c>
      <c r="V140" s="52">
        <f>ROUND(rekentabel!V139,2)</f>
        <v>0</v>
      </c>
      <c r="W140" s="52">
        <f>ROUND(rekentabel!W139,2)</f>
        <v>0</v>
      </c>
      <c r="X140" s="303">
        <f>ROUND(rekentabel!X139,2)</f>
        <v>0</v>
      </c>
      <c r="Y140" s="303">
        <f>ROUND(rekentabel!Y139,2)</f>
        <v>0</v>
      </c>
      <c r="Z140" s="303">
        <f>ROUND(rekentabel!Z139,2)</f>
        <v>0</v>
      </c>
      <c r="AA140" s="303">
        <f>ROUND(rekentabel!AA139,2)</f>
        <v>0</v>
      </c>
    </row>
    <row r="141" spans="1:27">
      <c r="A141" s="50">
        <v>134</v>
      </c>
      <c r="B141" s="53">
        <f>ROUND(rekentabel!B140,2)</f>
        <v>41.46</v>
      </c>
      <c r="C141" s="53">
        <f>ROUND(rekentabel!C140,2)</f>
        <v>24.39</v>
      </c>
      <c r="D141" s="53"/>
      <c r="E141" s="53"/>
      <c r="F141" s="53">
        <f>ROUND(rekentabel!F140,2)</f>
        <v>24.88</v>
      </c>
      <c r="G141" s="53">
        <f>ROUND(rekentabel!G140,2)</f>
        <v>14.63</v>
      </c>
      <c r="H141" s="53">
        <f>ROUND(rekentabel!H140,2)</f>
        <v>33.17</v>
      </c>
      <c r="I141" s="53">
        <f>ROUND(rekentabel!I140,2)</f>
        <v>19.510000000000002</v>
      </c>
      <c r="J141" s="57">
        <f>ROUND(rekentabel!J140,2)</f>
        <v>82.92</v>
      </c>
      <c r="K141" s="57">
        <f>ROUND(rekentabel!K140,2)</f>
        <v>48.78</v>
      </c>
      <c r="L141" s="57"/>
      <c r="M141" s="57"/>
      <c r="N141" s="57">
        <f>ROUND(rekentabel!N140,2)</f>
        <v>49.76</v>
      </c>
      <c r="O141" s="57">
        <f>ROUND(rekentabel!O140,2)</f>
        <v>29.26</v>
      </c>
      <c r="P141" s="57">
        <f>ROUND(rekentabel!P140,2)</f>
        <v>66.34</v>
      </c>
      <c r="Q141" s="57">
        <f>ROUND(rekentabel!Q140,2)</f>
        <v>39.020000000000003</v>
      </c>
      <c r="R141" s="52">
        <f>ROUND(rekentabel!R140,2)</f>
        <v>0</v>
      </c>
      <c r="S141" s="52">
        <f>ROUND(rekentabel!S140,2)</f>
        <v>0</v>
      </c>
      <c r="T141" s="52">
        <f>ROUND(rekentabel!T140,2)</f>
        <v>0</v>
      </c>
      <c r="U141" s="52">
        <f>ROUND(rekentabel!U140,2)</f>
        <v>0</v>
      </c>
      <c r="V141" s="52">
        <f>ROUND(rekentabel!V140,2)</f>
        <v>0</v>
      </c>
      <c r="W141" s="52">
        <f>ROUND(rekentabel!W140,2)</f>
        <v>0</v>
      </c>
      <c r="X141" s="303">
        <f>ROUND(rekentabel!X140,2)</f>
        <v>0</v>
      </c>
      <c r="Y141" s="303">
        <f>ROUND(rekentabel!Y140,2)</f>
        <v>0</v>
      </c>
      <c r="Z141" s="303">
        <f>ROUND(rekentabel!Z140,2)</f>
        <v>0</v>
      </c>
      <c r="AA141" s="303">
        <f>ROUND(rekentabel!AA140,2)</f>
        <v>0</v>
      </c>
    </row>
    <row r="142" spans="1:27">
      <c r="A142" s="50">
        <v>135</v>
      </c>
      <c r="B142" s="53">
        <f>ROUND(rekentabel!B141,2)</f>
        <v>41.62</v>
      </c>
      <c r="C142" s="53">
        <f>ROUND(rekentabel!C141,2)</f>
        <v>24.48</v>
      </c>
      <c r="D142" s="53"/>
      <c r="E142" s="53"/>
      <c r="F142" s="53">
        <f>ROUND(rekentabel!F141,2)</f>
        <v>24.97</v>
      </c>
      <c r="G142" s="53">
        <f>ROUND(rekentabel!G141,2)</f>
        <v>14.69</v>
      </c>
      <c r="H142" s="53">
        <f>ROUND(rekentabel!H141,2)</f>
        <v>33.299999999999997</v>
      </c>
      <c r="I142" s="53">
        <f>ROUND(rekentabel!I141,2)</f>
        <v>19.579999999999998</v>
      </c>
      <c r="J142" s="57">
        <f>ROUND(rekentabel!J141,2)</f>
        <v>83.24</v>
      </c>
      <c r="K142" s="57">
        <f>ROUND(rekentabel!K141,2)</f>
        <v>48.96</v>
      </c>
      <c r="L142" s="57"/>
      <c r="M142" s="57"/>
      <c r="N142" s="57">
        <f>ROUND(rekentabel!N141,2)</f>
        <v>49.94</v>
      </c>
      <c r="O142" s="57">
        <f>ROUND(rekentabel!O141,2)</f>
        <v>29.38</v>
      </c>
      <c r="P142" s="57">
        <f>ROUND(rekentabel!P141,2)</f>
        <v>66.599999999999994</v>
      </c>
      <c r="Q142" s="57">
        <f>ROUND(rekentabel!Q141,2)</f>
        <v>39.159999999999997</v>
      </c>
      <c r="R142" s="52">
        <f>ROUND(rekentabel!R141,2)</f>
        <v>0</v>
      </c>
      <c r="S142" s="52">
        <f>ROUND(rekentabel!S141,2)</f>
        <v>0</v>
      </c>
      <c r="T142" s="52">
        <f>ROUND(rekentabel!T141,2)</f>
        <v>0</v>
      </c>
      <c r="U142" s="52">
        <f>ROUND(rekentabel!U141,2)</f>
        <v>0</v>
      </c>
      <c r="V142" s="52">
        <f>ROUND(rekentabel!V141,2)</f>
        <v>0</v>
      </c>
      <c r="W142" s="52">
        <f>ROUND(rekentabel!W141,2)</f>
        <v>0</v>
      </c>
      <c r="X142" s="303">
        <f>ROUND(rekentabel!X141,2)</f>
        <v>0</v>
      </c>
      <c r="Y142" s="303">
        <f>ROUND(rekentabel!Y141,2)</f>
        <v>0</v>
      </c>
      <c r="Z142" s="303">
        <f>ROUND(rekentabel!Z141,2)</f>
        <v>0</v>
      </c>
      <c r="AA142" s="303">
        <f>ROUND(rekentabel!AA141,2)</f>
        <v>0</v>
      </c>
    </row>
    <row r="143" spans="1:27">
      <c r="A143" s="50">
        <v>136</v>
      </c>
      <c r="B143" s="53">
        <f>ROUND(rekentabel!B142,2)</f>
        <v>41.78</v>
      </c>
      <c r="C143" s="53">
        <f>ROUND(rekentabel!C142,2)</f>
        <v>24.58</v>
      </c>
      <c r="D143" s="53"/>
      <c r="E143" s="53"/>
      <c r="F143" s="53">
        <f>ROUND(rekentabel!F142,2)</f>
        <v>25.07</v>
      </c>
      <c r="G143" s="53">
        <f>ROUND(rekentabel!G142,2)</f>
        <v>14.75</v>
      </c>
      <c r="H143" s="53">
        <f>ROUND(rekentabel!H142,2)</f>
        <v>33.42</v>
      </c>
      <c r="I143" s="53">
        <f>ROUND(rekentabel!I142,2)</f>
        <v>19.66</v>
      </c>
      <c r="J143" s="57">
        <f>ROUND(rekentabel!J142,2)</f>
        <v>83.56</v>
      </c>
      <c r="K143" s="57">
        <f>ROUND(rekentabel!K142,2)</f>
        <v>49.16</v>
      </c>
      <c r="L143" s="57"/>
      <c r="M143" s="57"/>
      <c r="N143" s="57">
        <f>ROUND(rekentabel!N142,2)</f>
        <v>50.14</v>
      </c>
      <c r="O143" s="57">
        <f>ROUND(rekentabel!O142,2)</f>
        <v>29.5</v>
      </c>
      <c r="P143" s="57">
        <f>ROUND(rekentabel!P142,2)</f>
        <v>66.84</v>
      </c>
      <c r="Q143" s="57">
        <f>ROUND(rekentabel!Q142,2)</f>
        <v>39.32</v>
      </c>
      <c r="R143" s="52">
        <f>ROUND(rekentabel!R142,2)</f>
        <v>0</v>
      </c>
      <c r="S143" s="52">
        <f>ROUND(rekentabel!S142,2)</f>
        <v>0</v>
      </c>
      <c r="T143" s="52">
        <f>ROUND(rekentabel!T142,2)</f>
        <v>0</v>
      </c>
      <c r="U143" s="52">
        <f>ROUND(rekentabel!U142,2)</f>
        <v>0</v>
      </c>
      <c r="V143" s="52">
        <f>ROUND(rekentabel!V142,2)</f>
        <v>0</v>
      </c>
      <c r="W143" s="52">
        <f>ROUND(rekentabel!W142,2)</f>
        <v>0</v>
      </c>
      <c r="X143" s="303">
        <f>ROUND(rekentabel!X142,2)</f>
        <v>0</v>
      </c>
      <c r="Y143" s="303">
        <f>ROUND(rekentabel!Y142,2)</f>
        <v>0</v>
      </c>
      <c r="Z143" s="303">
        <f>ROUND(rekentabel!Z142,2)</f>
        <v>0</v>
      </c>
      <c r="AA143" s="303">
        <f>ROUND(rekentabel!AA142,2)</f>
        <v>0</v>
      </c>
    </row>
    <row r="144" spans="1:27">
      <c r="A144" s="50">
        <v>137</v>
      </c>
      <c r="B144" s="53">
        <f>ROUND(rekentabel!B143,2)</f>
        <v>41.94</v>
      </c>
      <c r="C144" s="53">
        <f>ROUND(rekentabel!C143,2)</f>
        <v>24.67</v>
      </c>
      <c r="D144" s="53"/>
      <c r="E144" s="53"/>
      <c r="F144" s="53">
        <f>ROUND(rekentabel!F143,2)</f>
        <v>25.16</v>
      </c>
      <c r="G144" s="53">
        <f>ROUND(rekentabel!G143,2)</f>
        <v>14.8</v>
      </c>
      <c r="H144" s="53">
        <f>ROUND(rekentabel!H143,2)</f>
        <v>33.549999999999997</v>
      </c>
      <c r="I144" s="53">
        <f>ROUND(rekentabel!I143,2)</f>
        <v>19.739999999999998</v>
      </c>
      <c r="J144" s="57">
        <f>ROUND(rekentabel!J143,2)</f>
        <v>83.88</v>
      </c>
      <c r="K144" s="57">
        <f>ROUND(rekentabel!K143,2)</f>
        <v>49.34</v>
      </c>
      <c r="L144" s="57"/>
      <c r="M144" s="57"/>
      <c r="N144" s="57">
        <f>ROUND(rekentabel!N143,2)</f>
        <v>50.32</v>
      </c>
      <c r="O144" s="57">
        <f>ROUND(rekentabel!O143,2)</f>
        <v>29.6</v>
      </c>
      <c r="P144" s="57">
        <f>ROUND(rekentabel!P143,2)</f>
        <v>67.099999999999994</v>
      </c>
      <c r="Q144" s="57">
        <f>ROUND(rekentabel!Q143,2)</f>
        <v>39.479999999999997</v>
      </c>
      <c r="R144" s="52">
        <f>ROUND(rekentabel!R143,2)</f>
        <v>0</v>
      </c>
      <c r="S144" s="52">
        <f>ROUND(rekentabel!S143,2)</f>
        <v>0</v>
      </c>
      <c r="T144" s="52">
        <f>ROUND(rekentabel!T143,2)</f>
        <v>0</v>
      </c>
      <c r="U144" s="52">
        <f>ROUND(rekentabel!U143,2)</f>
        <v>0</v>
      </c>
      <c r="V144" s="52">
        <f>ROUND(rekentabel!V143,2)</f>
        <v>0</v>
      </c>
      <c r="W144" s="52">
        <f>ROUND(rekentabel!W143,2)</f>
        <v>0</v>
      </c>
      <c r="X144" s="303">
        <f>ROUND(rekentabel!X143,2)</f>
        <v>0</v>
      </c>
      <c r="Y144" s="303">
        <f>ROUND(rekentabel!Y143,2)</f>
        <v>0</v>
      </c>
      <c r="Z144" s="303">
        <f>ROUND(rekentabel!Z143,2)</f>
        <v>0</v>
      </c>
      <c r="AA144" s="303">
        <f>ROUND(rekentabel!AA143,2)</f>
        <v>0</v>
      </c>
    </row>
    <row r="145" spans="1:27">
      <c r="A145" s="50">
        <v>138</v>
      </c>
      <c r="B145" s="53">
        <f>ROUND(rekentabel!B144,2)</f>
        <v>42.1</v>
      </c>
      <c r="C145" s="53">
        <f>ROUND(rekentabel!C144,2)</f>
        <v>24.77</v>
      </c>
      <c r="D145" s="53"/>
      <c r="E145" s="53"/>
      <c r="F145" s="53">
        <f>ROUND(rekentabel!F144,2)</f>
        <v>25.26</v>
      </c>
      <c r="G145" s="53">
        <f>ROUND(rekentabel!G144,2)</f>
        <v>14.86</v>
      </c>
      <c r="H145" s="53">
        <f>ROUND(rekentabel!H144,2)</f>
        <v>33.68</v>
      </c>
      <c r="I145" s="53">
        <f>ROUND(rekentabel!I144,2)</f>
        <v>19.82</v>
      </c>
      <c r="J145" s="57">
        <f>ROUND(rekentabel!J144,2)</f>
        <v>84.2</v>
      </c>
      <c r="K145" s="57">
        <f>ROUND(rekentabel!K144,2)</f>
        <v>49.54</v>
      </c>
      <c r="L145" s="57"/>
      <c r="M145" s="57"/>
      <c r="N145" s="57">
        <f>ROUND(rekentabel!N144,2)</f>
        <v>50.52</v>
      </c>
      <c r="O145" s="57">
        <f>ROUND(rekentabel!O144,2)</f>
        <v>29.72</v>
      </c>
      <c r="P145" s="57">
        <f>ROUND(rekentabel!P144,2)</f>
        <v>67.36</v>
      </c>
      <c r="Q145" s="57">
        <f>ROUND(rekentabel!Q144,2)</f>
        <v>39.64</v>
      </c>
      <c r="R145" s="52">
        <f>ROUND(rekentabel!R144,2)</f>
        <v>0</v>
      </c>
      <c r="S145" s="52">
        <f>ROUND(rekentabel!S144,2)</f>
        <v>0</v>
      </c>
      <c r="T145" s="52">
        <f>ROUND(rekentabel!T144,2)</f>
        <v>0</v>
      </c>
      <c r="U145" s="52">
        <f>ROUND(rekentabel!U144,2)</f>
        <v>0</v>
      </c>
      <c r="V145" s="52">
        <f>ROUND(rekentabel!V144,2)</f>
        <v>0</v>
      </c>
      <c r="W145" s="52">
        <f>ROUND(rekentabel!W144,2)</f>
        <v>0</v>
      </c>
      <c r="X145" s="303">
        <f>ROUND(rekentabel!X144,2)</f>
        <v>0</v>
      </c>
      <c r="Y145" s="303">
        <f>ROUND(rekentabel!Y144,2)</f>
        <v>0</v>
      </c>
      <c r="Z145" s="303">
        <f>ROUND(rekentabel!Z144,2)</f>
        <v>0</v>
      </c>
      <c r="AA145" s="303">
        <f>ROUND(rekentabel!AA144,2)</f>
        <v>0</v>
      </c>
    </row>
    <row r="146" spans="1:27">
      <c r="A146" s="50">
        <v>139</v>
      </c>
      <c r="B146" s="53">
        <f>ROUND(rekentabel!B145,2)</f>
        <v>42.26</v>
      </c>
      <c r="C146" s="53">
        <f>ROUND(rekentabel!C145,2)</f>
        <v>24.86</v>
      </c>
      <c r="D146" s="53"/>
      <c r="E146" s="53"/>
      <c r="F146" s="53">
        <f>ROUND(rekentabel!F145,2)</f>
        <v>25.36</v>
      </c>
      <c r="G146" s="53">
        <f>ROUND(rekentabel!G145,2)</f>
        <v>14.92</v>
      </c>
      <c r="H146" s="53">
        <f>ROUND(rekentabel!H145,2)</f>
        <v>33.81</v>
      </c>
      <c r="I146" s="53">
        <f>ROUND(rekentabel!I145,2)</f>
        <v>19.89</v>
      </c>
      <c r="J146" s="57">
        <f>ROUND(rekentabel!J145,2)</f>
        <v>84.52</v>
      </c>
      <c r="K146" s="57">
        <f>ROUND(rekentabel!K145,2)</f>
        <v>49.72</v>
      </c>
      <c r="L146" s="57"/>
      <c r="M146" s="57"/>
      <c r="N146" s="57">
        <f>ROUND(rekentabel!N145,2)</f>
        <v>50.72</v>
      </c>
      <c r="O146" s="57">
        <f>ROUND(rekentabel!O145,2)</f>
        <v>29.84</v>
      </c>
      <c r="P146" s="57">
        <f>ROUND(rekentabel!P145,2)</f>
        <v>67.62</v>
      </c>
      <c r="Q146" s="57">
        <f>ROUND(rekentabel!Q145,2)</f>
        <v>39.78</v>
      </c>
      <c r="R146" s="52">
        <f>ROUND(rekentabel!R145,2)</f>
        <v>0</v>
      </c>
      <c r="S146" s="52">
        <f>ROUND(rekentabel!S145,2)</f>
        <v>0</v>
      </c>
      <c r="T146" s="52">
        <f>ROUND(rekentabel!T145,2)</f>
        <v>0</v>
      </c>
      <c r="U146" s="52">
        <f>ROUND(rekentabel!U145,2)</f>
        <v>0</v>
      </c>
      <c r="V146" s="52">
        <f>ROUND(rekentabel!V145,2)</f>
        <v>0</v>
      </c>
      <c r="W146" s="52">
        <f>ROUND(rekentabel!W145,2)</f>
        <v>0</v>
      </c>
      <c r="X146" s="303">
        <f>ROUND(rekentabel!X145,2)</f>
        <v>0</v>
      </c>
      <c r="Y146" s="303">
        <f>ROUND(rekentabel!Y145,2)</f>
        <v>0</v>
      </c>
      <c r="Z146" s="303">
        <f>ROUND(rekentabel!Z145,2)</f>
        <v>0</v>
      </c>
      <c r="AA146" s="303">
        <f>ROUND(rekentabel!AA145,2)</f>
        <v>0</v>
      </c>
    </row>
    <row r="147" spans="1:27">
      <c r="A147" s="50">
        <v>140</v>
      </c>
      <c r="B147" s="53">
        <f>ROUND(rekentabel!B146,2)</f>
        <v>42.42</v>
      </c>
      <c r="C147" s="53">
        <f>ROUND(rekentabel!C146,2)</f>
        <v>24.95</v>
      </c>
      <c r="D147" s="53"/>
      <c r="E147" s="53"/>
      <c r="F147" s="53">
        <f>ROUND(rekentabel!F146,2)</f>
        <v>25.45</v>
      </c>
      <c r="G147" s="53">
        <f>ROUND(rekentabel!G146,2)</f>
        <v>14.97</v>
      </c>
      <c r="H147" s="53">
        <f>ROUND(rekentabel!H146,2)</f>
        <v>33.94</v>
      </c>
      <c r="I147" s="53">
        <f>ROUND(rekentabel!I146,2)</f>
        <v>19.96</v>
      </c>
      <c r="J147" s="57">
        <f>ROUND(rekentabel!J146,2)</f>
        <v>84.84</v>
      </c>
      <c r="K147" s="57">
        <f>ROUND(rekentabel!K146,2)</f>
        <v>49.9</v>
      </c>
      <c r="L147" s="57"/>
      <c r="M147" s="57"/>
      <c r="N147" s="57">
        <f>ROUND(rekentabel!N146,2)</f>
        <v>50.9</v>
      </c>
      <c r="O147" s="57">
        <f>ROUND(rekentabel!O146,2)</f>
        <v>29.94</v>
      </c>
      <c r="P147" s="57">
        <f>ROUND(rekentabel!P146,2)</f>
        <v>67.88</v>
      </c>
      <c r="Q147" s="57">
        <f>ROUND(rekentabel!Q146,2)</f>
        <v>39.92</v>
      </c>
      <c r="R147" s="52">
        <f>ROUND(rekentabel!R146,2)</f>
        <v>0</v>
      </c>
      <c r="S147" s="52">
        <f>ROUND(rekentabel!S146,2)</f>
        <v>0</v>
      </c>
      <c r="T147" s="52">
        <f>ROUND(rekentabel!T146,2)</f>
        <v>0</v>
      </c>
      <c r="U147" s="52">
        <f>ROUND(rekentabel!U146,2)</f>
        <v>0</v>
      </c>
      <c r="V147" s="52">
        <f>ROUND(rekentabel!V146,2)</f>
        <v>0</v>
      </c>
      <c r="W147" s="52">
        <f>ROUND(rekentabel!W146,2)</f>
        <v>0</v>
      </c>
      <c r="X147" s="303">
        <f>ROUND(rekentabel!X146,2)</f>
        <v>0</v>
      </c>
      <c r="Y147" s="303">
        <f>ROUND(rekentabel!Y146,2)</f>
        <v>0</v>
      </c>
      <c r="Z147" s="303">
        <f>ROUND(rekentabel!Z146,2)</f>
        <v>0</v>
      </c>
      <c r="AA147" s="303">
        <f>ROUND(rekentabel!AA146,2)</f>
        <v>0</v>
      </c>
    </row>
    <row r="148" spans="1:27">
      <c r="A148" s="50">
        <v>141</v>
      </c>
      <c r="B148" s="53">
        <f>ROUND(rekentabel!B147,2)</f>
        <v>42.58</v>
      </c>
      <c r="C148" s="53">
        <f>ROUND(rekentabel!C147,2)</f>
        <v>25.05</v>
      </c>
      <c r="D148" s="53"/>
      <c r="E148" s="53"/>
      <c r="F148" s="53">
        <f>ROUND(rekentabel!F147,2)</f>
        <v>25.55</v>
      </c>
      <c r="G148" s="53">
        <f>ROUND(rekentabel!G147,2)</f>
        <v>15.03</v>
      </c>
      <c r="H148" s="53">
        <f>ROUND(rekentabel!H147,2)</f>
        <v>34.06</v>
      </c>
      <c r="I148" s="53">
        <f>ROUND(rekentabel!I147,2)</f>
        <v>20.04</v>
      </c>
      <c r="J148" s="57">
        <f>ROUND(rekentabel!J147,2)</f>
        <v>85.16</v>
      </c>
      <c r="K148" s="57">
        <f>ROUND(rekentabel!K147,2)</f>
        <v>50.1</v>
      </c>
      <c r="L148" s="57"/>
      <c r="M148" s="57"/>
      <c r="N148" s="57">
        <f>ROUND(rekentabel!N147,2)</f>
        <v>51.1</v>
      </c>
      <c r="O148" s="57">
        <f>ROUND(rekentabel!O147,2)</f>
        <v>30.06</v>
      </c>
      <c r="P148" s="57">
        <f>ROUND(rekentabel!P147,2)</f>
        <v>68.12</v>
      </c>
      <c r="Q148" s="57">
        <f>ROUND(rekentabel!Q147,2)</f>
        <v>40.08</v>
      </c>
      <c r="R148" s="52">
        <f>ROUND(rekentabel!R147,2)</f>
        <v>0</v>
      </c>
      <c r="S148" s="52">
        <f>ROUND(rekentabel!S147,2)</f>
        <v>0</v>
      </c>
      <c r="T148" s="52">
        <f>ROUND(rekentabel!T147,2)</f>
        <v>0</v>
      </c>
      <c r="U148" s="52">
        <f>ROUND(rekentabel!U147,2)</f>
        <v>0</v>
      </c>
      <c r="V148" s="52">
        <f>ROUND(rekentabel!V147,2)</f>
        <v>0</v>
      </c>
      <c r="W148" s="52">
        <f>ROUND(rekentabel!W147,2)</f>
        <v>0</v>
      </c>
      <c r="X148" s="303">
        <f>ROUND(rekentabel!X147,2)</f>
        <v>0</v>
      </c>
      <c r="Y148" s="303">
        <f>ROUND(rekentabel!Y147,2)</f>
        <v>0</v>
      </c>
      <c r="Z148" s="303">
        <f>ROUND(rekentabel!Z147,2)</f>
        <v>0</v>
      </c>
      <c r="AA148" s="303">
        <f>ROUND(rekentabel!AA147,2)</f>
        <v>0</v>
      </c>
    </row>
    <row r="149" spans="1:27">
      <c r="A149" s="50">
        <v>142</v>
      </c>
      <c r="B149" s="53">
        <f>ROUND(rekentabel!B148,2)</f>
        <v>42.74</v>
      </c>
      <c r="C149" s="53">
        <f>ROUND(rekentabel!C148,2)</f>
        <v>25.14</v>
      </c>
      <c r="D149" s="53"/>
      <c r="E149" s="53"/>
      <c r="F149" s="53">
        <f>ROUND(rekentabel!F148,2)</f>
        <v>25.64</v>
      </c>
      <c r="G149" s="53">
        <f>ROUND(rekentabel!G148,2)</f>
        <v>15.08</v>
      </c>
      <c r="H149" s="53">
        <f>ROUND(rekentabel!H148,2)</f>
        <v>34.19</v>
      </c>
      <c r="I149" s="53">
        <f>ROUND(rekentabel!I148,2)</f>
        <v>20.11</v>
      </c>
      <c r="J149" s="57">
        <f>ROUND(rekentabel!J148,2)</f>
        <v>85.48</v>
      </c>
      <c r="K149" s="57">
        <f>ROUND(rekentabel!K148,2)</f>
        <v>50.28</v>
      </c>
      <c r="L149" s="57"/>
      <c r="M149" s="57"/>
      <c r="N149" s="57">
        <f>ROUND(rekentabel!N148,2)</f>
        <v>51.28</v>
      </c>
      <c r="O149" s="57">
        <f>ROUND(rekentabel!O148,2)</f>
        <v>30.16</v>
      </c>
      <c r="P149" s="57">
        <f>ROUND(rekentabel!P148,2)</f>
        <v>68.38</v>
      </c>
      <c r="Q149" s="57">
        <f>ROUND(rekentabel!Q148,2)</f>
        <v>40.22</v>
      </c>
      <c r="R149" s="52">
        <f>ROUND(rekentabel!R148,2)</f>
        <v>0</v>
      </c>
      <c r="S149" s="52">
        <f>ROUND(rekentabel!S148,2)</f>
        <v>0</v>
      </c>
      <c r="T149" s="52">
        <f>ROUND(rekentabel!T148,2)</f>
        <v>0</v>
      </c>
      <c r="U149" s="52">
        <f>ROUND(rekentabel!U148,2)</f>
        <v>0</v>
      </c>
      <c r="V149" s="52">
        <f>ROUND(rekentabel!V148,2)</f>
        <v>0</v>
      </c>
      <c r="W149" s="52">
        <f>ROUND(rekentabel!W148,2)</f>
        <v>0</v>
      </c>
      <c r="X149" s="303">
        <f>ROUND(rekentabel!X148,2)</f>
        <v>0</v>
      </c>
      <c r="Y149" s="303">
        <f>ROUND(rekentabel!Y148,2)</f>
        <v>0</v>
      </c>
      <c r="Z149" s="303">
        <f>ROUND(rekentabel!Z148,2)</f>
        <v>0</v>
      </c>
      <c r="AA149" s="303">
        <f>ROUND(rekentabel!AA148,2)</f>
        <v>0</v>
      </c>
    </row>
    <row r="150" spans="1:27">
      <c r="A150" s="50">
        <v>143</v>
      </c>
      <c r="B150" s="53">
        <f>ROUND(rekentabel!B149,2)</f>
        <v>42.9</v>
      </c>
      <c r="C150" s="53">
        <f>ROUND(rekentabel!C149,2)</f>
        <v>25.24</v>
      </c>
      <c r="D150" s="53"/>
      <c r="E150" s="53"/>
      <c r="F150" s="53">
        <f>ROUND(rekentabel!F149,2)</f>
        <v>25.74</v>
      </c>
      <c r="G150" s="53">
        <f>ROUND(rekentabel!G149,2)</f>
        <v>15.14</v>
      </c>
      <c r="H150" s="53">
        <f>ROUND(rekentabel!H149,2)</f>
        <v>34.32</v>
      </c>
      <c r="I150" s="53">
        <f>ROUND(rekentabel!I149,2)</f>
        <v>20.190000000000001</v>
      </c>
      <c r="J150" s="57">
        <f>ROUND(rekentabel!J149,2)</f>
        <v>85.8</v>
      </c>
      <c r="K150" s="57">
        <f>ROUND(rekentabel!K149,2)</f>
        <v>50.48</v>
      </c>
      <c r="L150" s="57"/>
      <c r="M150" s="57"/>
      <c r="N150" s="57">
        <f>ROUND(rekentabel!N149,2)</f>
        <v>51.48</v>
      </c>
      <c r="O150" s="57">
        <f>ROUND(rekentabel!O149,2)</f>
        <v>30.28</v>
      </c>
      <c r="P150" s="57">
        <f>ROUND(rekentabel!P149,2)</f>
        <v>68.64</v>
      </c>
      <c r="Q150" s="57">
        <f>ROUND(rekentabel!Q149,2)</f>
        <v>40.380000000000003</v>
      </c>
      <c r="R150" s="52">
        <f>ROUND(rekentabel!R149,2)</f>
        <v>0</v>
      </c>
      <c r="S150" s="52">
        <f>ROUND(rekentabel!S149,2)</f>
        <v>0</v>
      </c>
      <c r="T150" s="52">
        <f>ROUND(rekentabel!T149,2)</f>
        <v>0</v>
      </c>
      <c r="U150" s="52">
        <f>ROUND(rekentabel!U149,2)</f>
        <v>0</v>
      </c>
      <c r="V150" s="52">
        <f>ROUND(rekentabel!V149,2)</f>
        <v>0</v>
      </c>
      <c r="W150" s="52">
        <f>ROUND(rekentabel!W149,2)</f>
        <v>0</v>
      </c>
      <c r="X150" s="303">
        <f>ROUND(rekentabel!X149,2)</f>
        <v>0</v>
      </c>
      <c r="Y150" s="303">
        <f>ROUND(rekentabel!Y149,2)</f>
        <v>0</v>
      </c>
      <c r="Z150" s="303">
        <f>ROUND(rekentabel!Z149,2)</f>
        <v>0</v>
      </c>
      <c r="AA150" s="303">
        <f>ROUND(rekentabel!AA149,2)</f>
        <v>0</v>
      </c>
    </row>
    <row r="151" spans="1:27">
      <c r="A151" s="50">
        <v>144</v>
      </c>
      <c r="B151" s="53">
        <f>ROUND(rekentabel!B150,2)</f>
        <v>43.06</v>
      </c>
      <c r="C151" s="53">
        <f>ROUND(rekentabel!C150,2)</f>
        <v>25.33</v>
      </c>
      <c r="D151" s="53"/>
      <c r="E151" s="53"/>
      <c r="F151" s="53">
        <f>ROUND(rekentabel!F150,2)</f>
        <v>25.84</v>
      </c>
      <c r="G151" s="53">
        <f>ROUND(rekentabel!G150,2)</f>
        <v>15.2</v>
      </c>
      <c r="H151" s="53">
        <f>ROUND(rekentabel!H150,2)</f>
        <v>34.450000000000003</v>
      </c>
      <c r="I151" s="53">
        <f>ROUND(rekentabel!I150,2)</f>
        <v>20.260000000000002</v>
      </c>
      <c r="J151" s="57">
        <f>ROUND(rekentabel!J150,2)</f>
        <v>86.12</v>
      </c>
      <c r="K151" s="57">
        <f>ROUND(rekentabel!K150,2)</f>
        <v>50.66</v>
      </c>
      <c r="L151" s="57"/>
      <c r="M151" s="57"/>
      <c r="N151" s="57">
        <f>ROUND(rekentabel!N150,2)</f>
        <v>51.68</v>
      </c>
      <c r="O151" s="57">
        <f>ROUND(rekentabel!O150,2)</f>
        <v>30.4</v>
      </c>
      <c r="P151" s="57">
        <f>ROUND(rekentabel!P150,2)</f>
        <v>68.900000000000006</v>
      </c>
      <c r="Q151" s="57">
        <f>ROUND(rekentabel!Q150,2)</f>
        <v>40.520000000000003</v>
      </c>
      <c r="R151" s="52">
        <f>ROUND(rekentabel!R150,2)</f>
        <v>0</v>
      </c>
      <c r="S151" s="52">
        <f>ROUND(rekentabel!S150,2)</f>
        <v>0</v>
      </c>
      <c r="T151" s="52">
        <f>ROUND(rekentabel!T150,2)</f>
        <v>0</v>
      </c>
      <c r="U151" s="52">
        <f>ROUND(rekentabel!U150,2)</f>
        <v>0</v>
      </c>
      <c r="V151" s="52">
        <f>ROUND(rekentabel!V150,2)</f>
        <v>0</v>
      </c>
      <c r="W151" s="52">
        <f>ROUND(rekentabel!W150,2)</f>
        <v>0</v>
      </c>
      <c r="X151" s="303">
        <f>ROUND(rekentabel!X150,2)</f>
        <v>0</v>
      </c>
      <c r="Y151" s="303">
        <f>ROUND(rekentabel!Y150,2)</f>
        <v>0</v>
      </c>
      <c r="Z151" s="303">
        <f>ROUND(rekentabel!Z150,2)</f>
        <v>0</v>
      </c>
      <c r="AA151" s="303">
        <f>ROUND(rekentabel!AA150,2)</f>
        <v>0</v>
      </c>
    </row>
    <row r="152" spans="1:27">
      <c r="A152" s="50">
        <v>145</v>
      </c>
      <c r="B152" s="53">
        <f>ROUND(rekentabel!B151,2)</f>
        <v>43.22</v>
      </c>
      <c r="C152" s="53">
        <f>ROUND(rekentabel!C151,2)</f>
        <v>25.43</v>
      </c>
      <c r="D152" s="53"/>
      <c r="E152" s="53"/>
      <c r="F152" s="53">
        <f>ROUND(rekentabel!F151,2)</f>
        <v>25.93</v>
      </c>
      <c r="G152" s="53">
        <f>ROUND(rekentabel!G151,2)</f>
        <v>15.26</v>
      </c>
      <c r="H152" s="53">
        <f>ROUND(rekentabel!H151,2)</f>
        <v>34.58</v>
      </c>
      <c r="I152" s="53">
        <f>ROUND(rekentabel!I151,2)</f>
        <v>20.34</v>
      </c>
      <c r="J152" s="57">
        <f>ROUND(rekentabel!J151,2)</f>
        <v>86.44</v>
      </c>
      <c r="K152" s="57">
        <f>ROUND(rekentabel!K151,2)</f>
        <v>50.86</v>
      </c>
      <c r="L152" s="57"/>
      <c r="M152" s="57"/>
      <c r="N152" s="57">
        <f>ROUND(rekentabel!N151,2)</f>
        <v>51.86</v>
      </c>
      <c r="O152" s="57">
        <f>ROUND(rekentabel!O151,2)</f>
        <v>30.52</v>
      </c>
      <c r="P152" s="57">
        <f>ROUND(rekentabel!P151,2)</f>
        <v>69.16</v>
      </c>
      <c r="Q152" s="57">
        <f>ROUND(rekentabel!Q151,2)</f>
        <v>40.68</v>
      </c>
      <c r="R152" s="52">
        <f>ROUND(rekentabel!R151,2)</f>
        <v>0</v>
      </c>
      <c r="S152" s="52">
        <f>ROUND(rekentabel!S151,2)</f>
        <v>0</v>
      </c>
      <c r="T152" s="52">
        <f>ROUND(rekentabel!T151,2)</f>
        <v>0</v>
      </c>
      <c r="U152" s="52">
        <f>ROUND(rekentabel!U151,2)</f>
        <v>0</v>
      </c>
      <c r="V152" s="52">
        <f>ROUND(rekentabel!V151,2)</f>
        <v>0</v>
      </c>
      <c r="W152" s="52">
        <f>ROUND(rekentabel!W151,2)</f>
        <v>0</v>
      </c>
      <c r="X152" s="303">
        <f>ROUND(rekentabel!X151,2)</f>
        <v>0</v>
      </c>
      <c r="Y152" s="303">
        <f>ROUND(rekentabel!Y151,2)</f>
        <v>0</v>
      </c>
      <c r="Z152" s="303">
        <f>ROUND(rekentabel!Z151,2)</f>
        <v>0</v>
      </c>
      <c r="AA152" s="303">
        <f>ROUND(rekentabel!AA151,2)</f>
        <v>0</v>
      </c>
    </row>
    <row r="153" spans="1:27">
      <c r="A153" s="50">
        <v>146</v>
      </c>
      <c r="B153" s="53">
        <f>ROUND(rekentabel!B152,2)</f>
        <v>43.38</v>
      </c>
      <c r="C153" s="53">
        <f>ROUND(rekentabel!C152,2)</f>
        <v>25.52</v>
      </c>
      <c r="D153" s="53"/>
      <c r="E153" s="53"/>
      <c r="F153" s="53">
        <f>ROUND(rekentabel!F152,2)</f>
        <v>26.03</v>
      </c>
      <c r="G153" s="53">
        <f>ROUND(rekentabel!G152,2)</f>
        <v>15.31</v>
      </c>
      <c r="H153" s="53">
        <f>ROUND(rekentabel!H152,2)</f>
        <v>34.700000000000003</v>
      </c>
      <c r="I153" s="53">
        <f>ROUND(rekentabel!I152,2)</f>
        <v>20.420000000000002</v>
      </c>
      <c r="J153" s="57">
        <f>ROUND(rekentabel!J152,2)</f>
        <v>86.76</v>
      </c>
      <c r="K153" s="57">
        <f>ROUND(rekentabel!K152,2)</f>
        <v>51.04</v>
      </c>
      <c r="L153" s="57"/>
      <c r="M153" s="57"/>
      <c r="N153" s="57">
        <f>ROUND(rekentabel!N152,2)</f>
        <v>52.06</v>
      </c>
      <c r="O153" s="57">
        <f>ROUND(rekentabel!O152,2)</f>
        <v>30.62</v>
      </c>
      <c r="P153" s="57">
        <f>ROUND(rekentabel!P152,2)</f>
        <v>69.400000000000006</v>
      </c>
      <c r="Q153" s="57">
        <f>ROUND(rekentabel!Q152,2)</f>
        <v>40.840000000000003</v>
      </c>
      <c r="R153" s="52">
        <f>ROUND(rekentabel!R152,2)</f>
        <v>0</v>
      </c>
      <c r="S153" s="52">
        <f>ROUND(rekentabel!S152,2)</f>
        <v>0</v>
      </c>
      <c r="T153" s="52">
        <f>ROUND(rekentabel!T152,2)</f>
        <v>0</v>
      </c>
      <c r="U153" s="52">
        <f>ROUND(rekentabel!U152,2)</f>
        <v>0</v>
      </c>
      <c r="V153" s="52">
        <f>ROUND(rekentabel!V152,2)</f>
        <v>0</v>
      </c>
      <c r="W153" s="52">
        <f>ROUND(rekentabel!W152,2)</f>
        <v>0</v>
      </c>
      <c r="X153" s="303">
        <f>ROUND(rekentabel!X152,2)</f>
        <v>0</v>
      </c>
      <c r="Y153" s="303">
        <f>ROUND(rekentabel!Y152,2)</f>
        <v>0</v>
      </c>
      <c r="Z153" s="303">
        <f>ROUND(rekentabel!Z152,2)</f>
        <v>0</v>
      </c>
      <c r="AA153" s="303">
        <f>ROUND(rekentabel!AA152,2)</f>
        <v>0</v>
      </c>
    </row>
    <row r="154" spans="1:27">
      <c r="A154" s="50">
        <v>147</v>
      </c>
      <c r="B154" s="53">
        <f>ROUND(rekentabel!B153,2)</f>
        <v>43.54</v>
      </c>
      <c r="C154" s="53">
        <f>ROUND(rekentabel!C153,2)</f>
        <v>25.61</v>
      </c>
      <c r="D154" s="53"/>
      <c r="E154" s="53"/>
      <c r="F154" s="53">
        <f>ROUND(rekentabel!F153,2)</f>
        <v>26.12</v>
      </c>
      <c r="G154" s="53">
        <f>ROUND(rekentabel!G153,2)</f>
        <v>15.37</v>
      </c>
      <c r="H154" s="53">
        <f>ROUND(rekentabel!H153,2)</f>
        <v>34.83</v>
      </c>
      <c r="I154" s="53">
        <f>ROUND(rekentabel!I153,2)</f>
        <v>20.49</v>
      </c>
      <c r="J154" s="57">
        <f>ROUND(rekentabel!J153,2)</f>
        <v>87.08</v>
      </c>
      <c r="K154" s="57">
        <f>ROUND(rekentabel!K153,2)</f>
        <v>51.22</v>
      </c>
      <c r="L154" s="57"/>
      <c r="M154" s="57"/>
      <c r="N154" s="57">
        <f>ROUND(rekentabel!N153,2)</f>
        <v>52.24</v>
      </c>
      <c r="O154" s="57">
        <f>ROUND(rekentabel!O153,2)</f>
        <v>30.74</v>
      </c>
      <c r="P154" s="57">
        <f>ROUND(rekentabel!P153,2)</f>
        <v>69.66</v>
      </c>
      <c r="Q154" s="57">
        <f>ROUND(rekentabel!Q153,2)</f>
        <v>40.98</v>
      </c>
      <c r="R154" s="52">
        <f>ROUND(rekentabel!R153,2)</f>
        <v>0</v>
      </c>
      <c r="S154" s="52">
        <f>ROUND(rekentabel!S153,2)</f>
        <v>0</v>
      </c>
      <c r="T154" s="52">
        <f>ROUND(rekentabel!T153,2)</f>
        <v>0</v>
      </c>
      <c r="U154" s="52">
        <f>ROUND(rekentabel!U153,2)</f>
        <v>0</v>
      </c>
      <c r="V154" s="52">
        <f>ROUND(rekentabel!V153,2)</f>
        <v>0</v>
      </c>
      <c r="W154" s="52">
        <f>ROUND(rekentabel!W153,2)</f>
        <v>0</v>
      </c>
      <c r="X154" s="303">
        <f>ROUND(rekentabel!X153,2)</f>
        <v>0</v>
      </c>
      <c r="Y154" s="303">
        <f>ROUND(rekentabel!Y153,2)</f>
        <v>0</v>
      </c>
      <c r="Z154" s="303">
        <f>ROUND(rekentabel!Z153,2)</f>
        <v>0</v>
      </c>
      <c r="AA154" s="303">
        <f>ROUND(rekentabel!AA153,2)</f>
        <v>0</v>
      </c>
    </row>
    <row r="155" spans="1:27">
      <c r="A155" s="50">
        <v>148</v>
      </c>
      <c r="B155" s="53">
        <f>ROUND(rekentabel!B154,2)</f>
        <v>43.7</v>
      </c>
      <c r="C155" s="53">
        <f>ROUND(rekentabel!C154,2)</f>
        <v>25.71</v>
      </c>
      <c r="D155" s="53"/>
      <c r="E155" s="53"/>
      <c r="F155" s="53">
        <f>ROUND(rekentabel!F154,2)</f>
        <v>26.22</v>
      </c>
      <c r="G155" s="53">
        <f>ROUND(rekentabel!G154,2)</f>
        <v>15.43</v>
      </c>
      <c r="H155" s="53">
        <f>ROUND(rekentabel!H154,2)</f>
        <v>34.96</v>
      </c>
      <c r="I155" s="53">
        <f>ROUND(rekentabel!I154,2)</f>
        <v>20.57</v>
      </c>
      <c r="J155" s="57">
        <f>ROUND(rekentabel!J154,2)</f>
        <v>87.4</v>
      </c>
      <c r="K155" s="57">
        <f>ROUND(rekentabel!K154,2)</f>
        <v>51.42</v>
      </c>
      <c r="L155" s="57"/>
      <c r="M155" s="57"/>
      <c r="N155" s="57">
        <f>ROUND(rekentabel!N154,2)</f>
        <v>52.44</v>
      </c>
      <c r="O155" s="57">
        <f>ROUND(rekentabel!O154,2)</f>
        <v>30.86</v>
      </c>
      <c r="P155" s="57">
        <f>ROUND(rekentabel!P154,2)</f>
        <v>69.92</v>
      </c>
      <c r="Q155" s="57">
        <f>ROUND(rekentabel!Q154,2)</f>
        <v>41.14</v>
      </c>
      <c r="R155" s="52">
        <f>ROUND(rekentabel!R154,2)</f>
        <v>0</v>
      </c>
      <c r="S155" s="52">
        <f>ROUND(rekentabel!S154,2)</f>
        <v>0</v>
      </c>
      <c r="T155" s="52">
        <f>ROUND(rekentabel!T154,2)</f>
        <v>0</v>
      </c>
      <c r="U155" s="52">
        <f>ROUND(rekentabel!U154,2)</f>
        <v>0</v>
      </c>
      <c r="V155" s="52">
        <f>ROUND(rekentabel!V154,2)</f>
        <v>0</v>
      </c>
      <c r="W155" s="52">
        <f>ROUND(rekentabel!W154,2)</f>
        <v>0</v>
      </c>
      <c r="X155" s="303">
        <f>ROUND(rekentabel!X154,2)</f>
        <v>0</v>
      </c>
      <c r="Y155" s="303">
        <f>ROUND(rekentabel!Y154,2)</f>
        <v>0</v>
      </c>
      <c r="Z155" s="303">
        <f>ROUND(rekentabel!Z154,2)</f>
        <v>0</v>
      </c>
      <c r="AA155" s="303">
        <f>ROUND(rekentabel!AA154,2)</f>
        <v>0</v>
      </c>
    </row>
    <row r="156" spans="1:27">
      <c r="A156" s="50">
        <v>149</v>
      </c>
      <c r="B156" s="53">
        <f>ROUND(rekentabel!B155,2)</f>
        <v>43.87</v>
      </c>
      <c r="C156" s="53">
        <f>ROUND(rekentabel!C155,2)</f>
        <v>25.8</v>
      </c>
      <c r="D156" s="53"/>
      <c r="E156" s="53"/>
      <c r="F156" s="53">
        <f>ROUND(rekentabel!F155,2)</f>
        <v>26.32</v>
      </c>
      <c r="G156" s="53">
        <f>ROUND(rekentabel!G155,2)</f>
        <v>15.48</v>
      </c>
      <c r="H156" s="53">
        <f>ROUND(rekentabel!H155,2)</f>
        <v>35.1</v>
      </c>
      <c r="I156" s="53">
        <f>ROUND(rekentabel!I155,2)</f>
        <v>20.64</v>
      </c>
      <c r="J156" s="57">
        <f>ROUND(rekentabel!J155,2)</f>
        <v>87.74</v>
      </c>
      <c r="K156" s="57">
        <f>ROUND(rekentabel!K155,2)</f>
        <v>51.6</v>
      </c>
      <c r="L156" s="57"/>
      <c r="M156" s="57"/>
      <c r="N156" s="57">
        <f>ROUND(rekentabel!N155,2)</f>
        <v>52.64</v>
      </c>
      <c r="O156" s="57">
        <f>ROUND(rekentabel!O155,2)</f>
        <v>30.96</v>
      </c>
      <c r="P156" s="57">
        <f>ROUND(rekentabel!P155,2)</f>
        <v>70.2</v>
      </c>
      <c r="Q156" s="57">
        <f>ROUND(rekentabel!Q155,2)</f>
        <v>41.28</v>
      </c>
      <c r="R156" s="52">
        <f>ROUND(rekentabel!R155,2)</f>
        <v>0</v>
      </c>
      <c r="S156" s="52">
        <f>ROUND(rekentabel!S155,2)</f>
        <v>0</v>
      </c>
      <c r="T156" s="52">
        <f>ROUND(rekentabel!T155,2)</f>
        <v>0</v>
      </c>
      <c r="U156" s="52">
        <f>ROUND(rekentabel!U155,2)</f>
        <v>0</v>
      </c>
      <c r="V156" s="52">
        <f>ROUND(rekentabel!V155,2)</f>
        <v>0</v>
      </c>
      <c r="W156" s="52">
        <f>ROUND(rekentabel!W155,2)</f>
        <v>0</v>
      </c>
      <c r="X156" s="303">
        <f>ROUND(rekentabel!X155,2)</f>
        <v>0</v>
      </c>
      <c r="Y156" s="303">
        <f>ROUND(rekentabel!Y155,2)</f>
        <v>0</v>
      </c>
      <c r="Z156" s="303">
        <f>ROUND(rekentabel!Z155,2)</f>
        <v>0</v>
      </c>
      <c r="AA156" s="303">
        <f>ROUND(rekentabel!AA155,2)</f>
        <v>0</v>
      </c>
    </row>
    <row r="157" spans="1:27">
      <c r="A157" s="263">
        <v>150</v>
      </c>
      <c r="B157" s="262">
        <f>ROUND(rekentabel!B156,2)</f>
        <v>44.03</v>
      </c>
      <c r="C157" s="262">
        <f>ROUND(rekentabel!C156,2)</f>
        <v>25.9</v>
      </c>
      <c r="D157" s="262"/>
      <c r="E157" s="262"/>
      <c r="F157" s="262">
        <f>ROUND(rekentabel!F156,2)</f>
        <v>26.42</v>
      </c>
      <c r="G157" s="262">
        <f>ROUND(rekentabel!G156,2)</f>
        <v>15.54</v>
      </c>
      <c r="H157" s="262">
        <f>ROUND(rekentabel!H156,2)</f>
        <v>35.22</v>
      </c>
      <c r="I157" s="262">
        <f>ROUND(rekentabel!I156,2)</f>
        <v>20.72</v>
      </c>
      <c r="J157" s="262">
        <f>ROUND(rekentabel!J156,2)</f>
        <v>88.06</v>
      </c>
      <c r="K157" s="262">
        <f>ROUND(rekentabel!K156,2)</f>
        <v>51.8</v>
      </c>
      <c r="L157" s="262"/>
      <c r="M157" s="262"/>
      <c r="N157" s="262">
        <f>ROUND(rekentabel!N156,2)</f>
        <v>52.84</v>
      </c>
      <c r="O157" s="262">
        <f>ROUND(rekentabel!O156,2)</f>
        <v>31.08</v>
      </c>
      <c r="P157" s="262">
        <f>ROUND(rekentabel!P156,2)</f>
        <v>70.44</v>
      </c>
      <c r="Q157" s="262">
        <f>ROUND(rekentabel!Q156,2)</f>
        <v>41.44</v>
      </c>
      <c r="R157" s="262">
        <f>ROUND(rekentabel!R156,2)</f>
        <v>0</v>
      </c>
      <c r="S157" s="262">
        <f>ROUND(rekentabel!S156,2)</f>
        <v>0</v>
      </c>
      <c r="T157" s="262">
        <f>ROUND(rekentabel!T156,2)</f>
        <v>0</v>
      </c>
      <c r="U157" s="262">
        <f>ROUND(rekentabel!U156,2)</f>
        <v>0</v>
      </c>
      <c r="V157" s="262">
        <f>ROUND(rekentabel!V156,2)</f>
        <v>0</v>
      </c>
      <c r="W157" s="262">
        <f>ROUND(rekentabel!W156,2)</f>
        <v>0</v>
      </c>
      <c r="X157" s="303">
        <f>ROUND(rekentabel!X156,2)</f>
        <v>0</v>
      </c>
      <c r="Y157" s="303">
        <f>ROUND(rekentabel!Y156,2)</f>
        <v>0</v>
      </c>
      <c r="Z157" s="303">
        <f>ROUND(rekentabel!Z156,2)</f>
        <v>0</v>
      </c>
      <c r="AA157" s="303">
        <f>ROUND(rekentabel!AA156,2)</f>
        <v>0</v>
      </c>
    </row>
    <row r="158" spans="1:27">
      <c r="A158" s="50">
        <v>151</v>
      </c>
      <c r="B158" s="53">
        <f>ROUND(rekentabel!B157,2)</f>
        <v>44.16</v>
      </c>
      <c r="C158" s="53">
        <f>ROUND(rekentabel!C157,2)</f>
        <v>25.98</v>
      </c>
      <c r="D158" s="53"/>
      <c r="E158" s="53"/>
      <c r="F158" s="53">
        <f>ROUND(rekentabel!F157,2)</f>
        <v>26.5</v>
      </c>
      <c r="G158" s="53">
        <f>ROUND(rekentabel!G157,2)</f>
        <v>15.59</v>
      </c>
      <c r="H158" s="53">
        <f>ROUND(rekentabel!H157,2)</f>
        <v>35.33</v>
      </c>
      <c r="I158" s="53">
        <f>ROUND(rekentabel!I157,2)</f>
        <v>20.78</v>
      </c>
      <c r="J158" s="57">
        <f>ROUND(rekentabel!J157,2)</f>
        <v>88.32</v>
      </c>
      <c r="K158" s="57">
        <f>ROUND(rekentabel!K157,2)</f>
        <v>51.96</v>
      </c>
      <c r="L158" s="57"/>
      <c r="M158" s="57"/>
      <c r="N158" s="57">
        <f>ROUND(rekentabel!N157,2)</f>
        <v>53</v>
      </c>
      <c r="O158" s="57">
        <f>ROUND(rekentabel!O157,2)</f>
        <v>31.18</v>
      </c>
      <c r="P158" s="57">
        <f>ROUND(rekentabel!P157,2)</f>
        <v>70.66</v>
      </c>
      <c r="Q158" s="57">
        <f>ROUND(rekentabel!Q157,2)</f>
        <v>41.56</v>
      </c>
      <c r="R158" s="52">
        <f>ROUND(rekentabel!R157,2)</f>
        <v>0</v>
      </c>
      <c r="S158" s="52">
        <f>ROUND(rekentabel!S157,2)</f>
        <v>0</v>
      </c>
      <c r="T158" s="52">
        <f>ROUND(rekentabel!T157,2)</f>
        <v>0</v>
      </c>
      <c r="U158" s="52">
        <f>ROUND(rekentabel!U157,2)</f>
        <v>0</v>
      </c>
      <c r="V158" s="52">
        <f>ROUND(rekentabel!V157,2)</f>
        <v>0</v>
      </c>
      <c r="W158" s="52">
        <f>ROUND(rekentabel!W157,2)</f>
        <v>0</v>
      </c>
      <c r="X158" s="303">
        <f>ROUND(rekentabel!X157,2)</f>
        <v>0</v>
      </c>
      <c r="Y158" s="303">
        <f>ROUND(rekentabel!Y157,2)</f>
        <v>0</v>
      </c>
      <c r="Z158" s="303">
        <f>ROUND(rekentabel!Z157,2)</f>
        <v>0</v>
      </c>
      <c r="AA158" s="303">
        <f>ROUND(rekentabel!AA157,2)</f>
        <v>0</v>
      </c>
    </row>
    <row r="159" spans="1:27">
      <c r="A159" s="50">
        <v>152</v>
      </c>
      <c r="B159" s="53">
        <f>ROUND(rekentabel!B158,2)</f>
        <v>44.29</v>
      </c>
      <c r="C159" s="53">
        <f>ROUND(rekentabel!C158,2)</f>
        <v>26.05</v>
      </c>
      <c r="D159" s="53"/>
      <c r="E159" s="53"/>
      <c r="F159" s="53">
        <f>ROUND(rekentabel!F158,2)</f>
        <v>26.57</v>
      </c>
      <c r="G159" s="53">
        <f>ROUND(rekentabel!G158,2)</f>
        <v>15.63</v>
      </c>
      <c r="H159" s="53">
        <f>ROUND(rekentabel!H158,2)</f>
        <v>35.43</v>
      </c>
      <c r="I159" s="53">
        <f>ROUND(rekentabel!I158,2)</f>
        <v>20.84</v>
      </c>
      <c r="J159" s="57">
        <f>ROUND(rekentabel!J158,2)</f>
        <v>88.58</v>
      </c>
      <c r="K159" s="57">
        <f>ROUND(rekentabel!K158,2)</f>
        <v>52.1</v>
      </c>
      <c r="L159" s="57"/>
      <c r="M159" s="57"/>
      <c r="N159" s="57">
        <f>ROUND(rekentabel!N158,2)</f>
        <v>53.14</v>
      </c>
      <c r="O159" s="57">
        <f>ROUND(rekentabel!O158,2)</f>
        <v>31.26</v>
      </c>
      <c r="P159" s="57">
        <f>ROUND(rekentabel!P158,2)</f>
        <v>70.86</v>
      </c>
      <c r="Q159" s="57">
        <f>ROUND(rekentabel!Q158,2)</f>
        <v>41.68</v>
      </c>
      <c r="R159" s="52">
        <f>ROUND(rekentabel!R158,2)</f>
        <v>0</v>
      </c>
      <c r="S159" s="52">
        <f>ROUND(rekentabel!S158,2)</f>
        <v>0</v>
      </c>
      <c r="T159" s="52">
        <f>ROUND(rekentabel!T158,2)</f>
        <v>0</v>
      </c>
      <c r="U159" s="52">
        <f>ROUND(rekentabel!U158,2)</f>
        <v>0</v>
      </c>
      <c r="V159" s="52">
        <f>ROUND(rekentabel!V158,2)</f>
        <v>0</v>
      </c>
      <c r="W159" s="52">
        <f>ROUND(rekentabel!W158,2)</f>
        <v>0</v>
      </c>
      <c r="X159" s="303">
        <f>ROUND(rekentabel!X158,2)</f>
        <v>0</v>
      </c>
      <c r="Y159" s="303">
        <f>ROUND(rekentabel!Y158,2)</f>
        <v>0</v>
      </c>
      <c r="Z159" s="303">
        <f>ROUND(rekentabel!Z158,2)</f>
        <v>0</v>
      </c>
      <c r="AA159" s="303">
        <f>ROUND(rekentabel!AA158,2)</f>
        <v>0</v>
      </c>
    </row>
    <row r="160" spans="1:27">
      <c r="A160" s="50">
        <v>153</v>
      </c>
      <c r="B160" s="53">
        <f>ROUND(rekentabel!B159,2)</f>
        <v>44.43</v>
      </c>
      <c r="C160" s="53">
        <f>ROUND(rekentabel!C159,2)</f>
        <v>26.13</v>
      </c>
      <c r="D160" s="53"/>
      <c r="E160" s="53"/>
      <c r="F160" s="53">
        <f>ROUND(rekentabel!F159,2)</f>
        <v>26.66</v>
      </c>
      <c r="G160" s="53">
        <f>ROUND(rekentabel!G159,2)</f>
        <v>15.68</v>
      </c>
      <c r="H160" s="53">
        <f>ROUND(rekentabel!H159,2)</f>
        <v>35.54</v>
      </c>
      <c r="I160" s="53">
        <f>ROUND(rekentabel!I159,2)</f>
        <v>20.9</v>
      </c>
      <c r="J160" s="57">
        <f>ROUND(rekentabel!J159,2)</f>
        <v>88.86</v>
      </c>
      <c r="K160" s="57">
        <f>ROUND(rekentabel!K159,2)</f>
        <v>52.26</v>
      </c>
      <c r="L160" s="57"/>
      <c r="M160" s="57"/>
      <c r="N160" s="57">
        <f>ROUND(rekentabel!N159,2)</f>
        <v>53.32</v>
      </c>
      <c r="O160" s="57">
        <f>ROUND(rekentabel!O159,2)</f>
        <v>31.36</v>
      </c>
      <c r="P160" s="57">
        <f>ROUND(rekentabel!P159,2)</f>
        <v>71.08</v>
      </c>
      <c r="Q160" s="57">
        <f>ROUND(rekentabel!Q159,2)</f>
        <v>41.8</v>
      </c>
      <c r="R160" s="52">
        <f>ROUND(rekentabel!R159,2)</f>
        <v>0</v>
      </c>
      <c r="S160" s="52">
        <f>ROUND(rekentabel!S159,2)</f>
        <v>0</v>
      </c>
      <c r="T160" s="52">
        <f>ROUND(rekentabel!T159,2)</f>
        <v>0</v>
      </c>
      <c r="U160" s="52">
        <f>ROUND(rekentabel!U159,2)</f>
        <v>0</v>
      </c>
      <c r="V160" s="52">
        <f>ROUND(rekentabel!V159,2)</f>
        <v>0</v>
      </c>
      <c r="W160" s="52">
        <f>ROUND(rekentabel!W159,2)</f>
        <v>0</v>
      </c>
      <c r="X160" s="303">
        <f>ROUND(rekentabel!X159,2)</f>
        <v>0</v>
      </c>
      <c r="Y160" s="303">
        <f>ROUND(rekentabel!Y159,2)</f>
        <v>0</v>
      </c>
      <c r="Z160" s="303">
        <f>ROUND(rekentabel!Z159,2)</f>
        <v>0</v>
      </c>
      <c r="AA160" s="303">
        <f>ROUND(rekentabel!AA159,2)</f>
        <v>0</v>
      </c>
    </row>
    <row r="161" spans="1:27">
      <c r="A161" s="50">
        <v>154</v>
      </c>
      <c r="B161" s="53">
        <f>ROUND(rekentabel!B160,2)</f>
        <v>44.56</v>
      </c>
      <c r="C161" s="53">
        <f>ROUND(rekentabel!C160,2)</f>
        <v>26.21</v>
      </c>
      <c r="D161" s="53"/>
      <c r="E161" s="53"/>
      <c r="F161" s="53">
        <f>ROUND(rekentabel!F160,2)</f>
        <v>26.74</v>
      </c>
      <c r="G161" s="53">
        <f>ROUND(rekentabel!G160,2)</f>
        <v>15.73</v>
      </c>
      <c r="H161" s="53">
        <f>ROUND(rekentabel!H160,2)</f>
        <v>35.65</v>
      </c>
      <c r="I161" s="53">
        <f>ROUND(rekentabel!I160,2)</f>
        <v>20.97</v>
      </c>
      <c r="J161" s="57">
        <f>ROUND(rekentabel!J160,2)</f>
        <v>89.12</v>
      </c>
      <c r="K161" s="57">
        <f>ROUND(rekentabel!K160,2)</f>
        <v>52.42</v>
      </c>
      <c r="L161" s="57"/>
      <c r="M161" s="57"/>
      <c r="N161" s="57">
        <f>ROUND(rekentabel!N160,2)</f>
        <v>53.48</v>
      </c>
      <c r="O161" s="57">
        <f>ROUND(rekentabel!O160,2)</f>
        <v>31.46</v>
      </c>
      <c r="P161" s="57">
        <f>ROUND(rekentabel!P160,2)</f>
        <v>71.3</v>
      </c>
      <c r="Q161" s="57">
        <f>ROUND(rekentabel!Q160,2)</f>
        <v>41.94</v>
      </c>
      <c r="R161" s="52">
        <f>ROUND(rekentabel!R160,2)</f>
        <v>0</v>
      </c>
      <c r="S161" s="52">
        <f>ROUND(rekentabel!S160,2)</f>
        <v>0</v>
      </c>
      <c r="T161" s="52">
        <f>ROUND(rekentabel!T160,2)</f>
        <v>0</v>
      </c>
      <c r="U161" s="52">
        <f>ROUND(rekentabel!U160,2)</f>
        <v>0</v>
      </c>
      <c r="V161" s="52">
        <f>ROUND(rekentabel!V160,2)</f>
        <v>0</v>
      </c>
      <c r="W161" s="52">
        <f>ROUND(rekentabel!W160,2)</f>
        <v>0</v>
      </c>
      <c r="X161" s="303">
        <f>ROUND(rekentabel!X160,2)</f>
        <v>0</v>
      </c>
      <c r="Y161" s="303">
        <f>ROUND(rekentabel!Y160,2)</f>
        <v>0</v>
      </c>
      <c r="Z161" s="303">
        <f>ROUND(rekentabel!Z160,2)</f>
        <v>0</v>
      </c>
      <c r="AA161" s="303">
        <f>ROUND(rekentabel!AA160,2)</f>
        <v>0</v>
      </c>
    </row>
    <row r="162" spans="1:27">
      <c r="A162" s="50">
        <v>155</v>
      </c>
      <c r="B162" s="53">
        <f>ROUND(rekentabel!B161,2)</f>
        <v>44.69</v>
      </c>
      <c r="C162" s="53">
        <f>ROUND(rekentabel!C161,2)</f>
        <v>26.29</v>
      </c>
      <c r="D162" s="53"/>
      <c r="E162" s="53"/>
      <c r="F162" s="53">
        <f>ROUND(rekentabel!F161,2)</f>
        <v>26.81</v>
      </c>
      <c r="G162" s="53">
        <f>ROUND(rekentabel!G161,2)</f>
        <v>15.77</v>
      </c>
      <c r="H162" s="53">
        <f>ROUND(rekentabel!H161,2)</f>
        <v>35.75</v>
      </c>
      <c r="I162" s="53">
        <f>ROUND(rekentabel!I161,2)</f>
        <v>21.03</v>
      </c>
      <c r="J162" s="57">
        <f>ROUND(rekentabel!J161,2)</f>
        <v>89.38</v>
      </c>
      <c r="K162" s="57">
        <f>ROUND(rekentabel!K161,2)</f>
        <v>52.58</v>
      </c>
      <c r="L162" s="57"/>
      <c r="M162" s="57"/>
      <c r="N162" s="57">
        <f>ROUND(rekentabel!N161,2)</f>
        <v>53.62</v>
      </c>
      <c r="O162" s="57">
        <f>ROUND(rekentabel!O161,2)</f>
        <v>31.54</v>
      </c>
      <c r="P162" s="57">
        <f>ROUND(rekentabel!P161,2)</f>
        <v>71.5</v>
      </c>
      <c r="Q162" s="57">
        <f>ROUND(rekentabel!Q161,2)</f>
        <v>42.06</v>
      </c>
      <c r="R162" s="52">
        <f>ROUND(rekentabel!R161,2)</f>
        <v>0</v>
      </c>
      <c r="S162" s="52">
        <f>ROUND(rekentabel!S161,2)</f>
        <v>0</v>
      </c>
      <c r="T162" s="52">
        <f>ROUND(rekentabel!T161,2)</f>
        <v>0</v>
      </c>
      <c r="U162" s="52">
        <f>ROUND(rekentabel!U161,2)</f>
        <v>0</v>
      </c>
      <c r="V162" s="52">
        <f>ROUND(rekentabel!V161,2)</f>
        <v>0</v>
      </c>
      <c r="W162" s="52">
        <f>ROUND(rekentabel!W161,2)</f>
        <v>0</v>
      </c>
      <c r="X162" s="303">
        <f>ROUND(rekentabel!X161,2)</f>
        <v>0</v>
      </c>
      <c r="Y162" s="303">
        <f>ROUND(rekentabel!Y161,2)</f>
        <v>0</v>
      </c>
      <c r="Z162" s="303">
        <f>ROUND(rekentabel!Z161,2)</f>
        <v>0</v>
      </c>
      <c r="AA162" s="303">
        <f>ROUND(rekentabel!AA161,2)</f>
        <v>0</v>
      </c>
    </row>
    <row r="163" spans="1:27">
      <c r="A163" s="50">
        <v>156</v>
      </c>
      <c r="B163" s="53">
        <f>ROUND(rekentabel!B162,2)</f>
        <v>44.83</v>
      </c>
      <c r="C163" s="53">
        <f>ROUND(rekentabel!C162,2)</f>
        <v>26.37</v>
      </c>
      <c r="D163" s="53"/>
      <c r="E163" s="53"/>
      <c r="F163" s="53">
        <f>ROUND(rekentabel!F162,2)</f>
        <v>26.9</v>
      </c>
      <c r="G163" s="53">
        <f>ROUND(rekentabel!G162,2)</f>
        <v>15.82</v>
      </c>
      <c r="H163" s="53">
        <f>ROUND(rekentabel!H162,2)</f>
        <v>35.86</v>
      </c>
      <c r="I163" s="53">
        <f>ROUND(rekentabel!I162,2)</f>
        <v>21.1</v>
      </c>
      <c r="J163" s="57">
        <f>ROUND(rekentabel!J162,2)</f>
        <v>89.66</v>
      </c>
      <c r="K163" s="57">
        <f>ROUND(rekentabel!K162,2)</f>
        <v>52.74</v>
      </c>
      <c r="L163" s="57"/>
      <c r="M163" s="57"/>
      <c r="N163" s="57">
        <f>ROUND(rekentabel!N162,2)</f>
        <v>53.8</v>
      </c>
      <c r="O163" s="57">
        <f>ROUND(rekentabel!O162,2)</f>
        <v>31.64</v>
      </c>
      <c r="P163" s="57">
        <f>ROUND(rekentabel!P162,2)</f>
        <v>71.72</v>
      </c>
      <c r="Q163" s="57">
        <f>ROUND(rekentabel!Q162,2)</f>
        <v>42.2</v>
      </c>
      <c r="R163" s="52">
        <f>ROUND(rekentabel!R162,2)</f>
        <v>0</v>
      </c>
      <c r="S163" s="52">
        <f>ROUND(rekentabel!S162,2)</f>
        <v>0</v>
      </c>
      <c r="T163" s="52">
        <f>ROUND(rekentabel!T162,2)</f>
        <v>0</v>
      </c>
      <c r="U163" s="52">
        <f>ROUND(rekentabel!U162,2)</f>
        <v>0</v>
      </c>
      <c r="V163" s="52">
        <f>ROUND(rekentabel!V162,2)</f>
        <v>0</v>
      </c>
      <c r="W163" s="52">
        <f>ROUND(rekentabel!W162,2)</f>
        <v>0</v>
      </c>
      <c r="X163" s="303">
        <f>ROUND(rekentabel!X162,2)</f>
        <v>0</v>
      </c>
      <c r="Y163" s="303">
        <f>ROUND(rekentabel!Y162,2)</f>
        <v>0</v>
      </c>
      <c r="Z163" s="303">
        <f>ROUND(rekentabel!Z162,2)</f>
        <v>0</v>
      </c>
      <c r="AA163" s="303">
        <f>ROUND(rekentabel!AA162,2)</f>
        <v>0</v>
      </c>
    </row>
    <row r="164" spans="1:27">
      <c r="A164" s="50">
        <v>157</v>
      </c>
      <c r="B164" s="53">
        <f>ROUND(rekentabel!B163,2)</f>
        <v>44.96</v>
      </c>
      <c r="C164" s="53">
        <f>ROUND(rekentabel!C163,2)</f>
        <v>26.45</v>
      </c>
      <c r="D164" s="53"/>
      <c r="E164" s="53"/>
      <c r="F164" s="53">
        <f>ROUND(rekentabel!F163,2)</f>
        <v>26.98</v>
      </c>
      <c r="G164" s="53">
        <f>ROUND(rekentabel!G163,2)</f>
        <v>15.87</v>
      </c>
      <c r="H164" s="53">
        <f>ROUND(rekentabel!H163,2)</f>
        <v>35.97</v>
      </c>
      <c r="I164" s="53">
        <f>ROUND(rekentabel!I163,2)</f>
        <v>21.16</v>
      </c>
      <c r="J164" s="57">
        <f>ROUND(rekentabel!J163,2)</f>
        <v>89.92</v>
      </c>
      <c r="K164" s="57">
        <f>ROUND(rekentabel!K163,2)</f>
        <v>52.9</v>
      </c>
      <c r="L164" s="57"/>
      <c r="M164" s="57"/>
      <c r="N164" s="57">
        <f>ROUND(rekentabel!N163,2)</f>
        <v>53.96</v>
      </c>
      <c r="O164" s="57">
        <f>ROUND(rekentabel!O163,2)</f>
        <v>31.74</v>
      </c>
      <c r="P164" s="57">
        <f>ROUND(rekentabel!P163,2)</f>
        <v>71.94</v>
      </c>
      <c r="Q164" s="57">
        <f>ROUND(rekentabel!Q163,2)</f>
        <v>42.32</v>
      </c>
      <c r="R164" s="52">
        <f>ROUND(rekentabel!R163,2)</f>
        <v>0</v>
      </c>
      <c r="S164" s="52">
        <f>ROUND(rekentabel!S163,2)</f>
        <v>0</v>
      </c>
      <c r="T164" s="52">
        <f>ROUND(rekentabel!T163,2)</f>
        <v>0</v>
      </c>
      <c r="U164" s="52">
        <f>ROUND(rekentabel!U163,2)</f>
        <v>0</v>
      </c>
      <c r="V164" s="52">
        <f>ROUND(rekentabel!V163,2)</f>
        <v>0</v>
      </c>
      <c r="W164" s="52">
        <f>ROUND(rekentabel!W163,2)</f>
        <v>0</v>
      </c>
      <c r="X164" s="303">
        <f>ROUND(rekentabel!X163,2)</f>
        <v>0</v>
      </c>
      <c r="Y164" s="303">
        <f>ROUND(rekentabel!Y163,2)</f>
        <v>0</v>
      </c>
      <c r="Z164" s="303">
        <f>ROUND(rekentabel!Z163,2)</f>
        <v>0</v>
      </c>
      <c r="AA164" s="303">
        <f>ROUND(rekentabel!AA163,2)</f>
        <v>0</v>
      </c>
    </row>
    <row r="165" spans="1:27">
      <c r="A165" s="50">
        <v>158</v>
      </c>
      <c r="B165" s="53">
        <f>ROUND(rekentabel!B164,2)</f>
        <v>45.1</v>
      </c>
      <c r="C165" s="53">
        <f>ROUND(rekentabel!C164,2)</f>
        <v>26.53</v>
      </c>
      <c r="D165" s="53"/>
      <c r="E165" s="53"/>
      <c r="F165" s="53">
        <f>ROUND(rekentabel!F164,2)</f>
        <v>27.06</v>
      </c>
      <c r="G165" s="53">
        <f>ROUND(rekentabel!G164,2)</f>
        <v>15.92</v>
      </c>
      <c r="H165" s="53">
        <f>ROUND(rekentabel!H164,2)</f>
        <v>36.08</v>
      </c>
      <c r="I165" s="53">
        <f>ROUND(rekentabel!I164,2)</f>
        <v>21.22</v>
      </c>
      <c r="J165" s="57">
        <f>ROUND(rekentabel!J164,2)</f>
        <v>90.2</v>
      </c>
      <c r="K165" s="57">
        <f>ROUND(rekentabel!K164,2)</f>
        <v>53.06</v>
      </c>
      <c r="L165" s="57"/>
      <c r="M165" s="57"/>
      <c r="N165" s="57">
        <f>ROUND(rekentabel!N164,2)</f>
        <v>54.12</v>
      </c>
      <c r="O165" s="57">
        <f>ROUND(rekentabel!O164,2)</f>
        <v>31.84</v>
      </c>
      <c r="P165" s="57">
        <f>ROUND(rekentabel!P164,2)</f>
        <v>72.16</v>
      </c>
      <c r="Q165" s="57">
        <f>ROUND(rekentabel!Q164,2)</f>
        <v>42.44</v>
      </c>
      <c r="R165" s="52">
        <f>ROUND(rekentabel!R164,2)</f>
        <v>0</v>
      </c>
      <c r="S165" s="52">
        <f>ROUND(rekentabel!S164,2)</f>
        <v>0</v>
      </c>
      <c r="T165" s="52">
        <f>ROUND(rekentabel!T164,2)</f>
        <v>0</v>
      </c>
      <c r="U165" s="52">
        <f>ROUND(rekentabel!U164,2)</f>
        <v>0</v>
      </c>
      <c r="V165" s="52">
        <f>ROUND(rekentabel!V164,2)</f>
        <v>0</v>
      </c>
      <c r="W165" s="52">
        <f>ROUND(rekentabel!W164,2)</f>
        <v>0</v>
      </c>
      <c r="X165" s="303">
        <f>ROUND(rekentabel!X164,2)</f>
        <v>0</v>
      </c>
      <c r="Y165" s="303">
        <f>ROUND(rekentabel!Y164,2)</f>
        <v>0</v>
      </c>
      <c r="Z165" s="303">
        <f>ROUND(rekentabel!Z164,2)</f>
        <v>0</v>
      </c>
      <c r="AA165" s="303">
        <f>ROUND(rekentabel!AA164,2)</f>
        <v>0</v>
      </c>
    </row>
    <row r="166" spans="1:27">
      <c r="A166" s="50">
        <v>159</v>
      </c>
      <c r="B166" s="53">
        <f>ROUND(rekentabel!B165,2)</f>
        <v>45.23</v>
      </c>
      <c r="C166" s="53">
        <f>ROUND(rekentabel!C165,2)</f>
        <v>26.61</v>
      </c>
      <c r="D166" s="53"/>
      <c r="E166" s="53"/>
      <c r="F166" s="53">
        <f>ROUND(rekentabel!F165,2)</f>
        <v>27.14</v>
      </c>
      <c r="G166" s="53">
        <f>ROUND(rekentabel!G165,2)</f>
        <v>15.97</v>
      </c>
      <c r="H166" s="53">
        <f>ROUND(rekentabel!H165,2)</f>
        <v>36.18</v>
      </c>
      <c r="I166" s="53">
        <f>ROUND(rekentabel!I165,2)</f>
        <v>21.29</v>
      </c>
      <c r="J166" s="57">
        <f>ROUND(rekentabel!J165,2)</f>
        <v>90.46</v>
      </c>
      <c r="K166" s="57">
        <f>ROUND(rekentabel!K165,2)</f>
        <v>53.22</v>
      </c>
      <c r="L166" s="57"/>
      <c r="M166" s="57"/>
      <c r="N166" s="57">
        <f>ROUND(rekentabel!N165,2)</f>
        <v>54.28</v>
      </c>
      <c r="O166" s="57">
        <f>ROUND(rekentabel!O165,2)</f>
        <v>31.94</v>
      </c>
      <c r="P166" s="57">
        <f>ROUND(rekentabel!P165,2)</f>
        <v>72.36</v>
      </c>
      <c r="Q166" s="57">
        <f>ROUND(rekentabel!Q165,2)</f>
        <v>42.58</v>
      </c>
      <c r="R166" s="52">
        <f>ROUND(rekentabel!R165,2)</f>
        <v>0</v>
      </c>
      <c r="S166" s="52">
        <f>ROUND(rekentabel!S165,2)</f>
        <v>0</v>
      </c>
      <c r="T166" s="52">
        <f>ROUND(rekentabel!T165,2)</f>
        <v>0</v>
      </c>
      <c r="U166" s="52">
        <f>ROUND(rekentabel!U165,2)</f>
        <v>0</v>
      </c>
      <c r="V166" s="52">
        <f>ROUND(rekentabel!V165,2)</f>
        <v>0</v>
      </c>
      <c r="W166" s="52">
        <f>ROUND(rekentabel!W165,2)</f>
        <v>0</v>
      </c>
      <c r="X166" s="303">
        <f>ROUND(rekentabel!X165,2)</f>
        <v>0</v>
      </c>
      <c r="Y166" s="303">
        <f>ROUND(rekentabel!Y165,2)</f>
        <v>0</v>
      </c>
      <c r="Z166" s="303">
        <f>ROUND(rekentabel!Z165,2)</f>
        <v>0</v>
      </c>
      <c r="AA166" s="303">
        <f>ROUND(rekentabel!AA165,2)</f>
        <v>0</v>
      </c>
    </row>
    <row r="167" spans="1:27">
      <c r="A167" s="50">
        <v>160</v>
      </c>
      <c r="B167" s="53">
        <f>ROUND(rekentabel!B166,2)</f>
        <v>45.36</v>
      </c>
      <c r="C167" s="53">
        <f>ROUND(rekentabel!C166,2)</f>
        <v>26.68</v>
      </c>
      <c r="D167" s="53"/>
      <c r="E167" s="53"/>
      <c r="F167" s="53">
        <f>ROUND(rekentabel!F166,2)</f>
        <v>27.22</v>
      </c>
      <c r="G167" s="53">
        <f>ROUND(rekentabel!G166,2)</f>
        <v>16.010000000000002</v>
      </c>
      <c r="H167" s="53">
        <f>ROUND(rekentabel!H166,2)</f>
        <v>36.29</v>
      </c>
      <c r="I167" s="53">
        <f>ROUND(rekentabel!I166,2)</f>
        <v>21.34</v>
      </c>
      <c r="J167" s="57">
        <f>ROUND(rekentabel!J166,2)</f>
        <v>90.72</v>
      </c>
      <c r="K167" s="57">
        <f>ROUND(rekentabel!K166,2)</f>
        <v>53.36</v>
      </c>
      <c r="L167" s="57"/>
      <c r="M167" s="57"/>
      <c r="N167" s="57">
        <f>ROUND(rekentabel!N166,2)</f>
        <v>54.44</v>
      </c>
      <c r="O167" s="57">
        <f>ROUND(rekentabel!O166,2)</f>
        <v>32.020000000000003</v>
      </c>
      <c r="P167" s="57">
        <f>ROUND(rekentabel!P166,2)</f>
        <v>72.58</v>
      </c>
      <c r="Q167" s="57">
        <f>ROUND(rekentabel!Q166,2)</f>
        <v>42.68</v>
      </c>
      <c r="R167" s="52">
        <f>ROUND(rekentabel!R166,2)</f>
        <v>0</v>
      </c>
      <c r="S167" s="52">
        <f>ROUND(rekentabel!S166,2)</f>
        <v>0</v>
      </c>
      <c r="T167" s="52">
        <f>ROUND(rekentabel!T166,2)</f>
        <v>0</v>
      </c>
      <c r="U167" s="52">
        <f>ROUND(rekentabel!U166,2)</f>
        <v>0</v>
      </c>
      <c r="V167" s="52">
        <f>ROUND(rekentabel!V166,2)</f>
        <v>0</v>
      </c>
      <c r="W167" s="52">
        <f>ROUND(rekentabel!W166,2)</f>
        <v>0</v>
      </c>
      <c r="X167" s="303">
        <f>ROUND(rekentabel!X166,2)</f>
        <v>0</v>
      </c>
      <c r="Y167" s="303">
        <f>ROUND(rekentabel!Y166,2)</f>
        <v>0</v>
      </c>
      <c r="Z167" s="303">
        <f>ROUND(rekentabel!Z166,2)</f>
        <v>0</v>
      </c>
      <c r="AA167" s="303">
        <f>ROUND(rekentabel!AA166,2)</f>
        <v>0</v>
      </c>
    </row>
    <row r="168" spans="1:27">
      <c r="A168" s="50">
        <v>161</v>
      </c>
      <c r="B168" s="53">
        <f>ROUND(rekentabel!B167,2)</f>
        <v>45.5</v>
      </c>
      <c r="C168" s="53">
        <f>ROUND(rekentabel!C167,2)</f>
        <v>26.76</v>
      </c>
      <c r="D168" s="53"/>
      <c r="E168" s="53"/>
      <c r="F168" s="53">
        <f>ROUND(rekentabel!F167,2)</f>
        <v>27.3</v>
      </c>
      <c r="G168" s="53">
        <f>ROUND(rekentabel!G167,2)</f>
        <v>16.059999999999999</v>
      </c>
      <c r="H168" s="53">
        <f>ROUND(rekentabel!H167,2)</f>
        <v>36.4</v>
      </c>
      <c r="I168" s="53">
        <f>ROUND(rekentabel!I167,2)</f>
        <v>21.41</v>
      </c>
      <c r="J168" s="57">
        <f>ROUND(rekentabel!J167,2)</f>
        <v>91</v>
      </c>
      <c r="K168" s="57">
        <f>ROUND(rekentabel!K167,2)</f>
        <v>53.52</v>
      </c>
      <c r="L168" s="57"/>
      <c r="M168" s="57"/>
      <c r="N168" s="57">
        <f>ROUND(rekentabel!N167,2)</f>
        <v>54.6</v>
      </c>
      <c r="O168" s="57">
        <f>ROUND(rekentabel!O167,2)</f>
        <v>32.119999999999997</v>
      </c>
      <c r="P168" s="57">
        <f>ROUND(rekentabel!P167,2)</f>
        <v>72.8</v>
      </c>
      <c r="Q168" s="57">
        <f>ROUND(rekentabel!Q167,2)</f>
        <v>42.82</v>
      </c>
      <c r="R168" s="52">
        <f>ROUND(rekentabel!R167,2)</f>
        <v>0</v>
      </c>
      <c r="S168" s="52">
        <f>ROUND(rekentabel!S167,2)</f>
        <v>0</v>
      </c>
      <c r="T168" s="52">
        <f>ROUND(rekentabel!T167,2)</f>
        <v>0</v>
      </c>
      <c r="U168" s="52">
        <f>ROUND(rekentabel!U167,2)</f>
        <v>0</v>
      </c>
      <c r="V168" s="52">
        <f>ROUND(rekentabel!V167,2)</f>
        <v>0</v>
      </c>
      <c r="W168" s="52">
        <f>ROUND(rekentabel!W167,2)</f>
        <v>0</v>
      </c>
      <c r="X168" s="303">
        <f>ROUND(rekentabel!X167,2)</f>
        <v>0</v>
      </c>
      <c r="Y168" s="303">
        <f>ROUND(rekentabel!Y167,2)</f>
        <v>0</v>
      </c>
      <c r="Z168" s="303">
        <f>ROUND(rekentabel!Z167,2)</f>
        <v>0</v>
      </c>
      <c r="AA168" s="303">
        <f>ROUND(rekentabel!AA167,2)</f>
        <v>0</v>
      </c>
    </row>
    <row r="169" spans="1:27">
      <c r="A169" s="50">
        <v>162</v>
      </c>
      <c r="B169" s="53">
        <f>ROUND(rekentabel!B168,2)</f>
        <v>45.63</v>
      </c>
      <c r="C169" s="53">
        <f>ROUND(rekentabel!C168,2)</f>
        <v>26.84</v>
      </c>
      <c r="D169" s="53"/>
      <c r="E169" s="53"/>
      <c r="F169" s="53">
        <f>ROUND(rekentabel!F168,2)</f>
        <v>27.38</v>
      </c>
      <c r="G169" s="53">
        <f>ROUND(rekentabel!G168,2)</f>
        <v>16.100000000000001</v>
      </c>
      <c r="H169" s="53">
        <f>ROUND(rekentabel!H168,2)</f>
        <v>36.5</v>
      </c>
      <c r="I169" s="53">
        <f>ROUND(rekentabel!I168,2)</f>
        <v>21.47</v>
      </c>
      <c r="J169" s="57">
        <f>ROUND(rekentabel!J168,2)</f>
        <v>91.26</v>
      </c>
      <c r="K169" s="57">
        <f>ROUND(rekentabel!K168,2)</f>
        <v>53.68</v>
      </c>
      <c r="L169" s="57"/>
      <c r="M169" s="57"/>
      <c r="N169" s="57">
        <f>ROUND(rekentabel!N168,2)</f>
        <v>54.76</v>
      </c>
      <c r="O169" s="57">
        <f>ROUND(rekentabel!O168,2)</f>
        <v>32.200000000000003</v>
      </c>
      <c r="P169" s="57">
        <f>ROUND(rekentabel!P168,2)</f>
        <v>73</v>
      </c>
      <c r="Q169" s="57">
        <f>ROUND(rekentabel!Q168,2)</f>
        <v>42.94</v>
      </c>
      <c r="R169" s="52">
        <f>ROUND(rekentabel!R168,2)</f>
        <v>0</v>
      </c>
      <c r="S169" s="52">
        <f>ROUND(rekentabel!S168,2)</f>
        <v>0</v>
      </c>
      <c r="T169" s="52">
        <f>ROUND(rekentabel!T168,2)</f>
        <v>0</v>
      </c>
      <c r="U169" s="52">
        <f>ROUND(rekentabel!U168,2)</f>
        <v>0</v>
      </c>
      <c r="V169" s="52">
        <f>ROUND(rekentabel!V168,2)</f>
        <v>0</v>
      </c>
      <c r="W169" s="52">
        <f>ROUND(rekentabel!W168,2)</f>
        <v>0</v>
      </c>
      <c r="X169" s="303">
        <f>ROUND(rekentabel!X168,2)</f>
        <v>0</v>
      </c>
      <c r="Y169" s="303">
        <f>ROUND(rekentabel!Y168,2)</f>
        <v>0</v>
      </c>
      <c r="Z169" s="303">
        <f>ROUND(rekentabel!Z168,2)</f>
        <v>0</v>
      </c>
      <c r="AA169" s="303">
        <f>ROUND(rekentabel!AA168,2)</f>
        <v>0</v>
      </c>
    </row>
    <row r="170" spans="1:27">
      <c r="A170" s="50">
        <v>163</v>
      </c>
      <c r="B170" s="53">
        <f>ROUND(rekentabel!B169,2)</f>
        <v>45.76</v>
      </c>
      <c r="C170" s="53">
        <f>ROUND(rekentabel!C169,2)</f>
        <v>26.92</v>
      </c>
      <c r="D170" s="53"/>
      <c r="E170" s="53"/>
      <c r="F170" s="53">
        <f>ROUND(rekentabel!F169,2)</f>
        <v>27.46</v>
      </c>
      <c r="G170" s="53">
        <f>ROUND(rekentabel!G169,2)</f>
        <v>16.149999999999999</v>
      </c>
      <c r="H170" s="53">
        <f>ROUND(rekentabel!H169,2)</f>
        <v>36.61</v>
      </c>
      <c r="I170" s="53">
        <f>ROUND(rekentabel!I169,2)</f>
        <v>21.54</v>
      </c>
      <c r="J170" s="57">
        <f>ROUND(rekentabel!J169,2)</f>
        <v>91.52</v>
      </c>
      <c r="K170" s="57">
        <f>ROUND(rekentabel!K169,2)</f>
        <v>53.84</v>
      </c>
      <c r="L170" s="57"/>
      <c r="M170" s="57"/>
      <c r="N170" s="57">
        <f>ROUND(rekentabel!N169,2)</f>
        <v>54.92</v>
      </c>
      <c r="O170" s="57">
        <f>ROUND(rekentabel!O169,2)</f>
        <v>32.299999999999997</v>
      </c>
      <c r="P170" s="57">
        <f>ROUND(rekentabel!P169,2)</f>
        <v>73.22</v>
      </c>
      <c r="Q170" s="57">
        <f>ROUND(rekentabel!Q169,2)</f>
        <v>43.08</v>
      </c>
      <c r="R170" s="52">
        <f>ROUND(rekentabel!R169,2)</f>
        <v>0</v>
      </c>
      <c r="S170" s="52">
        <f>ROUND(rekentabel!S169,2)</f>
        <v>0</v>
      </c>
      <c r="T170" s="52">
        <f>ROUND(rekentabel!T169,2)</f>
        <v>0</v>
      </c>
      <c r="U170" s="52">
        <f>ROUND(rekentabel!U169,2)</f>
        <v>0</v>
      </c>
      <c r="V170" s="52">
        <f>ROUND(rekentabel!V169,2)</f>
        <v>0</v>
      </c>
      <c r="W170" s="52">
        <f>ROUND(rekentabel!W169,2)</f>
        <v>0</v>
      </c>
      <c r="X170" s="303">
        <f>ROUND(rekentabel!X169,2)</f>
        <v>0</v>
      </c>
      <c r="Y170" s="303">
        <f>ROUND(rekentabel!Y169,2)</f>
        <v>0</v>
      </c>
      <c r="Z170" s="303">
        <f>ROUND(rekentabel!Z169,2)</f>
        <v>0</v>
      </c>
      <c r="AA170" s="303">
        <f>ROUND(rekentabel!AA169,2)</f>
        <v>0</v>
      </c>
    </row>
    <row r="171" spans="1:27">
      <c r="A171" s="50">
        <v>164</v>
      </c>
      <c r="B171" s="53">
        <f>ROUND(rekentabel!B170,2)</f>
        <v>45.9</v>
      </c>
      <c r="C171" s="53">
        <f>ROUND(rekentabel!C170,2)</f>
        <v>27</v>
      </c>
      <c r="D171" s="53"/>
      <c r="E171" s="53"/>
      <c r="F171" s="53">
        <f>ROUND(rekentabel!F170,2)</f>
        <v>27.54</v>
      </c>
      <c r="G171" s="53">
        <f>ROUND(rekentabel!G170,2)</f>
        <v>16.2</v>
      </c>
      <c r="H171" s="53">
        <f>ROUND(rekentabel!H170,2)</f>
        <v>36.72</v>
      </c>
      <c r="I171" s="53">
        <f>ROUND(rekentabel!I170,2)</f>
        <v>21.6</v>
      </c>
      <c r="J171" s="57">
        <f>ROUND(rekentabel!J170,2)</f>
        <v>91.8</v>
      </c>
      <c r="K171" s="57">
        <f>ROUND(rekentabel!K170,2)</f>
        <v>54</v>
      </c>
      <c r="L171" s="57"/>
      <c r="M171" s="57"/>
      <c r="N171" s="57">
        <f>ROUND(rekentabel!N170,2)</f>
        <v>55.08</v>
      </c>
      <c r="O171" s="57">
        <f>ROUND(rekentabel!O170,2)</f>
        <v>32.4</v>
      </c>
      <c r="P171" s="57">
        <f>ROUND(rekentabel!P170,2)</f>
        <v>73.44</v>
      </c>
      <c r="Q171" s="57">
        <f>ROUND(rekentabel!Q170,2)</f>
        <v>43.2</v>
      </c>
      <c r="R171" s="52">
        <f>ROUND(rekentabel!R170,2)</f>
        <v>0</v>
      </c>
      <c r="S171" s="52">
        <f>ROUND(rekentabel!S170,2)</f>
        <v>0</v>
      </c>
      <c r="T171" s="52">
        <f>ROUND(rekentabel!T170,2)</f>
        <v>0</v>
      </c>
      <c r="U171" s="52">
        <f>ROUND(rekentabel!U170,2)</f>
        <v>0</v>
      </c>
      <c r="V171" s="52">
        <f>ROUND(rekentabel!V170,2)</f>
        <v>0</v>
      </c>
      <c r="W171" s="52">
        <f>ROUND(rekentabel!W170,2)</f>
        <v>0</v>
      </c>
      <c r="X171" s="303">
        <f>ROUND(rekentabel!X170,2)</f>
        <v>0</v>
      </c>
      <c r="Y171" s="303">
        <f>ROUND(rekentabel!Y170,2)</f>
        <v>0</v>
      </c>
      <c r="Z171" s="303">
        <f>ROUND(rekentabel!Z170,2)</f>
        <v>0</v>
      </c>
      <c r="AA171" s="303">
        <f>ROUND(rekentabel!AA170,2)</f>
        <v>0</v>
      </c>
    </row>
    <row r="172" spans="1:27">
      <c r="A172" s="50">
        <v>165</v>
      </c>
      <c r="B172" s="53">
        <f>ROUND(rekentabel!B171,2)</f>
        <v>46.03</v>
      </c>
      <c r="C172" s="53">
        <f>ROUND(rekentabel!C171,2)</f>
        <v>27.08</v>
      </c>
      <c r="D172" s="53"/>
      <c r="E172" s="53"/>
      <c r="F172" s="53">
        <f>ROUND(rekentabel!F171,2)</f>
        <v>27.62</v>
      </c>
      <c r="G172" s="53">
        <f>ROUND(rekentabel!G171,2)</f>
        <v>16.25</v>
      </c>
      <c r="H172" s="53">
        <f>ROUND(rekentabel!H171,2)</f>
        <v>36.82</v>
      </c>
      <c r="I172" s="53">
        <f>ROUND(rekentabel!I171,2)</f>
        <v>21.66</v>
      </c>
      <c r="J172" s="57">
        <f>ROUND(rekentabel!J171,2)</f>
        <v>92.06</v>
      </c>
      <c r="K172" s="57">
        <f>ROUND(rekentabel!K171,2)</f>
        <v>54.16</v>
      </c>
      <c r="L172" s="57"/>
      <c r="M172" s="57"/>
      <c r="N172" s="57">
        <f>ROUND(rekentabel!N171,2)</f>
        <v>55.24</v>
      </c>
      <c r="O172" s="57">
        <f>ROUND(rekentabel!O171,2)</f>
        <v>32.5</v>
      </c>
      <c r="P172" s="57">
        <f>ROUND(rekentabel!P171,2)</f>
        <v>73.64</v>
      </c>
      <c r="Q172" s="57">
        <f>ROUND(rekentabel!Q171,2)</f>
        <v>43.32</v>
      </c>
      <c r="R172" s="52">
        <f>ROUND(rekentabel!R171,2)</f>
        <v>0</v>
      </c>
      <c r="S172" s="52">
        <f>ROUND(rekentabel!S171,2)</f>
        <v>0</v>
      </c>
      <c r="T172" s="52">
        <f>ROUND(rekentabel!T171,2)</f>
        <v>0</v>
      </c>
      <c r="U172" s="52">
        <f>ROUND(rekentabel!U171,2)</f>
        <v>0</v>
      </c>
      <c r="V172" s="52">
        <f>ROUND(rekentabel!V171,2)</f>
        <v>0</v>
      </c>
      <c r="W172" s="52">
        <f>ROUND(rekentabel!W171,2)</f>
        <v>0</v>
      </c>
      <c r="X172" s="303">
        <f>ROUND(rekentabel!X171,2)</f>
        <v>0</v>
      </c>
      <c r="Y172" s="303">
        <f>ROUND(rekentabel!Y171,2)</f>
        <v>0</v>
      </c>
      <c r="Z172" s="303">
        <f>ROUND(rekentabel!Z171,2)</f>
        <v>0</v>
      </c>
      <c r="AA172" s="303">
        <f>ROUND(rekentabel!AA171,2)</f>
        <v>0</v>
      </c>
    </row>
    <row r="173" spans="1:27">
      <c r="A173" s="50">
        <v>166</v>
      </c>
      <c r="B173" s="53">
        <f>ROUND(rekentabel!B172,2)</f>
        <v>46.16</v>
      </c>
      <c r="C173" s="53">
        <f>ROUND(rekentabel!C172,2)</f>
        <v>27.16</v>
      </c>
      <c r="D173" s="53"/>
      <c r="E173" s="53"/>
      <c r="F173" s="53">
        <f>ROUND(rekentabel!F172,2)</f>
        <v>27.7</v>
      </c>
      <c r="G173" s="53">
        <f>ROUND(rekentabel!G172,2)</f>
        <v>16.3</v>
      </c>
      <c r="H173" s="53">
        <f>ROUND(rekentabel!H172,2)</f>
        <v>36.93</v>
      </c>
      <c r="I173" s="53">
        <f>ROUND(rekentabel!I172,2)</f>
        <v>21.73</v>
      </c>
      <c r="J173" s="57">
        <f>ROUND(rekentabel!J172,2)</f>
        <v>92.32</v>
      </c>
      <c r="K173" s="57">
        <f>ROUND(rekentabel!K172,2)</f>
        <v>54.32</v>
      </c>
      <c r="L173" s="57"/>
      <c r="M173" s="57"/>
      <c r="N173" s="57">
        <f>ROUND(rekentabel!N172,2)</f>
        <v>55.4</v>
      </c>
      <c r="O173" s="57">
        <f>ROUND(rekentabel!O172,2)</f>
        <v>32.6</v>
      </c>
      <c r="P173" s="57">
        <f>ROUND(rekentabel!P172,2)</f>
        <v>73.86</v>
      </c>
      <c r="Q173" s="57">
        <f>ROUND(rekentabel!Q172,2)</f>
        <v>43.46</v>
      </c>
      <c r="R173" s="52">
        <f>ROUND(rekentabel!R172,2)</f>
        <v>0</v>
      </c>
      <c r="S173" s="52">
        <f>ROUND(rekentabel!S172,2)</f>
        <v>0</v>
      </c>
      <c r="T173" s="52">
        <f>ROUND(rekentabel!T172,2)</f>
        <v>0</v>
      </c>
      <c r="U173" s="52">
        <f>ROUND(rekentabel!U172,2)</f>
        <v>0</v>
      </c>
      <c r="V173" s="52">
        <f>ROUND(rekentabel!V172,2)</f>
        <v>0</v>
      </c>
      <c r="W173" s="52">
        <f>ROUND(rekentabel!W172,2)</f>
        <v>0</v>
      </c>
      <c r="X173" s="303">
        <f>ROUND(rekentabel!X172,2)</f>
        <v>0</v>
      </c>
      <c r="Y173" s="303">
        <f>ROUND(rekentabel!Y172,2)</f>
        <v>0</v>
      </c>
      <c r="Z173" s="303">
        <f>ROUND(rekentabel!Z172,2)</f>
        <v>0</v>
      </c>
      <c r="AA173" s="303">
        <f>ROUND(rekentabel!AA172,2)</f>
        <v>0</v>
      </c>
    </row>
    <row r="174" spans="1:27">
      <c r="A174" s="50">
        <v>167</v>
      </c>
      <c r="B174" s="53">
        <f>ROUND(rekentabel!B173,2)</f>
        <v>46.3</v>
      </c>
      <c r="C174" s="53">
        <f>ROUND(rekentabel!C173,2)</f>
        <v>27.23</v>
      </c>
      <c r="D174" s="53"/>
      <c r="E174" s="53"/>
      <c r="F174" s="53">
        <f>ROUND(rekentabel!F173,2)</f>
        <v>27.78</v>
      </c>
      <c r="G174" s="53">
        <f>ROUND(rekentabel!G173,2)</f>
        <v>16.34</v>
      </c>
      <c r="H174" s="53">
        <f>ROUND(rekentabel!H173,2)</f>
        <v>37.04</v>
      </c>
      <c r="I174" s="53">
        <f>ROUND(rekentabel!I173,2)</f>
        <v>21.78</v>
      </c>
      <c r="J174" s="57">
        <f>ROUND(rekentabel!J173,2)</f>
        <v>92.6</v>
      </c>
      <c r="K174" s="57">
        <f>ROUND(rekentabel!K173,2)</f>
        <v>54.46</v>
      </c>
      <c r="L174" s="57"/>
      <c r="M174" s="57"/>
      <c r="N174" s="57">
        <f>ROUND(rekentabel!N173,2)</f>
        <v>55.56</v>
      </c>
      <c r="O174" s="57">
        <f>ROUND(rekentabel!O173,2)</f>
        <v>32.68</v>
      </c>
      <c r="P174" s="57">
        <f>ROUND(rekentabel!P173,2)</f>
        <v>74.08</v>
      </c>
      <c r="Q174" s="57">
        <f>ROUND(rekentabel!Q173,2)</f>
        <v>43.56</v>
      </c>
      <c r="R174" s="52">
        <f>ROUND(rekentabel!R173,2)</f>
        <v>0</v>
      </c>
      <c r="S174" s="52">
        <f>ROUND(rekentabel!S173,2)</f>
        <v>0</v>
      </c>
      <c r="T174" s="52">
        <f>ROUND(rekentabel!T173,2)</f>
        <v>0</v>
      </c>
      <c r="U174" s="52">
        <f>ROUND(rekentabel!U173,2)</f>
        <v>0</v>
      </c>
      <c r="V174" s="52">
        <f>ROUND(rekentabel!V173,2)</f>
        <v>0</v>
      </c>
      <c r="W174" s="52">
        <f>ROUND(rekentabel!W173,2)</f>
        <v>0</v>
      </c>
      <c r="X174" s="303">
        <f>ROUND(rekentabel!X173,2)</f>
        <v>0</v>
      </c>
      <c r="Y174" s="303">
        <f>ROUND(rekentabel!Y173,2)</f>
        <v>0</v>
      </c>
      <c r="Z174" s="303">
        <f>ROUND(rekentabel!Z173,2)</f>
        <v>0</v>
      </c>
      <c r="AA174" s="303">
        <f>ROUND(rekentabel!AA173,2)</f>
        <v>0</v>
      </c>
    </row>
    <row r="175" spans="1:27">
      <c r="A175" s="50">
        <v>168</v>
      </c>
      <c r="B175" s="53">
        <f>ROUND(rekentabel!B174,2)</f>
        <v>46.43</v>
      </c>
      <c r="C175" s="53">
        <f>ROUND(rekentabel!C174,2)</f>
        <v>27.31</v>
      </c>
      <c r="D175" s="53"/>
      <c r="E175" s="53"/>
      <c r="F175" s="53">
        <f>ROUND(rekentabel!F174,2)</f>
        <v>27.86</v>
      </c>
      <c r="G175" s="53">
        <f>ROUND(rekentabel!G174,2)</f>
        <v>16.39</v>
      </c>
      <c r="H175" s="53">
        <f>ROUND(rekentabel!H174,2)</f>
        <v>37.14</v>
      </c>
      <c r="I175" s="53">
        <f>ROUND(rekentabel!I174,2)</f>
        <v>21.85</v>
      </c>
      <c r="J175" s="57">
        <f>ROUND(rekentabel!J174,2)</f>
        <v>92.86</v>
      </c>
      <c r="K175" s="57">
        <f>ROUND(rekentabel!K174,2)</f>
        <v>54.62</v>
      </c>
      <c r="L175" s="57"/>
      <c r="M175" s="57"/>
      <c r="N175" s="57">
        <f>ROUND(rekentabel!N174,2)</f>
        <v>55.72</v>
      </c>
      <c r="O175" s="57">
        <f>ROUND(rekentabel!O174,2)</f>
        <v>32.78</v>
      </c>
      <c r="P175" s="57">
        <f>ROUND(rekentabel!P174,2)</f>
        <v>74.28</v>
      </c>
      <c r="Q175" s="57">
        <f>ROUND(rekentabel!Q174,2)</f>
        <v>43.7</v>
      </c>
      <c r="R175" s="52">
        <f>ROUND(rekentabel!R174,2)</f>
        <v>0</v>
      </c>
      <c r="S175" s="52">
        <f>ROUND(rekentabel!S174,2)</f>
        <v>0</v>
      </c>
      <c r="T175" s="52">
        <f>ROUND(rekentabel!T174,2)</f>
        <v>0</v>
      </c>
      <c r="U175" s="52">
        <f>ROUND(rekentabel!U174,2)</f>
        <v>0</v>
      </c>
      <c r="V175" s="52">
        <f>ROUND(rekentabel!V174,2)</f>
        <v>0</v>
      </c>
      <c r="W175" s="52">
        <f>ROUND(rekentabel!W174,2)</f>
        <v>0</v>
      </c>
      <c r="X175" s="303">
        <f>ROUND(rekentabel!X174,2)</f>
        <v>0</v>
      </c>
      <c r="Y175" s="303">
        <f>ROUND(rekentabel!Y174,2)</f>
        <v>0</v>
      </c>
      <c r="Z175" s="303">
        <f>ROUND(rekentabel!Z174,2)</f>
        <v>0</v>
      </c>
      <c r="AA175" s="303">
        <f>ROUND(rekentabel!AA174,2)</f>
        <v>0</v>
      </c>
    </row>
    <row r="176" spans="1:27">
      <c r="A176" s="50">
        <v>169</v>
      </c>
      <c r="B176" s="53">
        <f>ROUND(rekentabel!B175,2)</f>
        <v>46.57</v>
      </c>
      <c r="C176" s="53">
        <f>ROUND(rekentabel!C175,2)</f>
        <v>27.39</v>
      </c>
      <c r="D176" s="53"/>
      <c r="E176" s="53"/>
      <c r="F176" s="53">
        <f>ROUND(rekentabel!F175,2)</f>
        <v>27.94</v>
      </c>
      <c r="G176" s="53">
        <f>ROUND(rekentabel!G175,2)</f>
        <v>16.43</v>
      </c>
      <c r="H176" s="53">
        <f>ROUND(rekentabel!H175,2)</f>
        <v>37.26</v>
      </c>
      <c r="I176" s="53">
        <f>ROUND(rekentabel!I175,2)</f>
        <v>21.91</v>
      </c>
      <c r="J176" s="57">
        <f>ROUND(rekentabel!J175,2)</f>
        <v>93.14</v>
      </c>
      <c r="K176" s="57">
        <f>ROUND(rekentabel!K175,2)</f>
        <v>54.78</v>
      </c>
      <c r="L176" s="57"/>
      <c r="M176" s="57"/>
      <c r="N176" s="57">
        <f>ROUND(rekentabel!N175,2)</f>
        <v>55.88</v>
      </c>
      <c r="O176" s="57">
        <f>ROUND(rekentabel!O175,2)</f>
        <v>32.86</v>
      </c>
      <c r="P176" s="57">
        <f>ROUND(rekentabel!P175,2)</f>
        <v>74.52</v>
      </c>
      <c r="Q176" s="57">
        <f>ROUND(rekentabel!Q175,2)</f>
        <v>43.82</v>
      </c>
      <c r="R176" s="52">
        <f>ROUND(rekentabel!R175,2)</f>
        <v>0</v>
      </c>
      <c r="S176" s="52">
        <f>ROUND(rekentabel!S175,2)</f>
        <v>0</v>
      </c>
      <c r="T176" s="52">
        <f>ROUND(rekentabel!T175,2)</f>
        <v>0</v>
      </c>
      <c r="U176" s="52">
        <f>ROUND(rekentabel!U175,2)</f>
        <v>0</v>
      </c>
      <c r="V176" s="52">
        <f>ROUND(rekentabel!V175,2)</f>
        <v>0</v>
      </c>
      <c r="W176" s="52">
        <f>ROUND(rekentabel!W175,2)</f>
        <v>0</v>
      </c>
      <c r="X176" s="303">
        <f>ROUND(rekentabel!X175,2)</f>
        <v>0</v>
      </c>
      <c r="Y176" s="303">
        <f>ROUND(rekentabel!Y175,2)</f>
        <v>0</v>
      </c>
      <c r="Z176" s="303">
        <f>ROUND(rekentabel!Z175,2)</f>
        <v>0</v>
      </c>
      <c r="AA176" s="303">
        <f>ROUND(rekentabel!AA175,2)</f>
        <v>0</v>
      </c>
    </row>
    <row r="177" spans="1:27">
      <c r="A177" s="50">
        <v>170</v>
      </c>
      <c r="B177" s="53">
        <f>ROUND(rekentabel!B176,2)</f>
        <v>46.7</v>
      </c>
      <c r="C177" s="53">
        <f>ROUND(rekentabel!C176,2)</f>
        <v>27.47</v>
      </c>
      <c r="D177" s="53"/>
      <c r="E177" s="53"/>
      <c r="F177" s="53">
        <f>ROUND(rekentabel!F176,2)</f>
        <v>28.02</v>
      </c>
      <c r="G177" s="53">
        <f>ROUND(rekentabel!G176,2)</f>
        <v>16.48</v>
      </c>
      <c r="H177" s="53">
        <f>ROUND(rekentabel!H176,2)</f>
        <v>37.36</v>
      </c>
      <c r="I177" s="53">
        <f>ROUND(rekentabel!I176,2)</f>
        <v>21.98</v>
      </c>
      <c r="J177" s="57">
        <f>ROUND(rekentabel!J176,2)</f>
        <v>93.4</v>
      </c>
      <c r="K177" s="57">
        <f>ROUND(rekentabel!K176,2)</f>
        <v>54.94</v>
      </c>
      <c r="L177" s="57"/>
      <c r="M177" s="57"/>
      <c r="N177" s="57">
        <f>ROUND(rekentabel!N176,2)</f>
        <v>56.04</v>
      </c>
      <c r="O177" s="57">
        <f>ROUND(rekentabel!O176,2)</f>
        <v>32.96</v>
      </c>
      <c r="P177" s="57">
        <f>ROUND(rekentabel!P176,2)</f>
        <v>74.72</v>
      </c>
      <c r="Q177" s="57">
        <f>ROUND(rekentabel!Q176,2)</f>
        <v>43.96</v>
      </c>
      <c r="R177" s="52">
        <f>ROUND(rekentabel!R176,2)</f>
        <v>0</v>
      </c>
      <c r="S177" s="52">
        <f>ROUND(rekentabel!S176,2)</f>
        <v>0</v>
      </c>
      <c r="T177" s="52">
        <f>ROUND(rekentabel!T176,2)</f>
        <v>0</v>
      </c>
      <c r="U177" s="52">
        <f>ROUND(rekentabel!U176,2)</f>
        <v>0</v>
      </c>
      <c r="V177" s="52">
        <f>ROUND(rekentabel!V176,2)</f>
        <v>0</v>
      </c>
      <c r="W177" s="52">
        <f>ROUND(rekentabel!W176,2)</f>
        <v>0</v>
      </c>
      <c r="X177" s="303">
        <f>ROUND(rekentabel!X176,2)</f>
        <v>0</v>
      </c>
      <c r="Y177" s="303">
        <f>ROUND(rekentabel!Y176,2)</f>
        <v>0</v>
      </c>
      <c r="Z177" s="303">
        <f>ROUND(rekentabel!Z176,2)</f>
        <v>0</v>
      </c>
      <c r="AA177" s="303">
        <f>ROUND(rekentabel!AA176,2)</f>
        <v>0</v>
      </c>
    </row>
    <row r="178" spans="1:27">
      <c r="A178" s="50">
        <v>171</v>
      </c>
      <c r="B178" s="53">
        <f>ROUND(rekentabel!B177,2)</f>
        <v>46.83</v>
      </c>
      <c r="C178" s="53">
        <f>ROUND(rekentabel!C177,2)</f>
        <v>27.55</v>
      </c>
      <c r="D178" s="53"/>
      <c r="E178" s="53"/>
      <c r="F178" s="53">
        <f>ROUND(rekentabel!F177,2)</f>
        <v>28.1</v>
      </c>
      <c r="G178" s="53">
        <f>ROUND(rekentabel!G177,2)</f>
        <v>16.53</v>
      </c>
      <c r="H178" s="53">
        <f>ROUND(rekentabel!H177,2)</f>
        <v>37.46</v>
      </c>
      <c r="I178" s="53">
        <f>ROUND(rekentabel!I177,2)</f>
        <v>22.04</v>
      </c>
      <c r="J178" s="57">
        <f>ROUND(rekentabel!J177,2)</f>
        <v>93.66</v>
      </c>
      <c r="K178" s="57">
        <f>ROUND(rekentabel!K177,2)</f>
        <v>55.1</v>
      </c>
      <c r="L178" s="57"/>
      <c r="M178" s="57"/>
      <c r="N178" s="57">
        <f>ROUND(rekentabel!N177,2)</f>
        <v>56.2</v>
      </c>
      <c r="O178" s="57">
        <f>ROUND(rekentabel!O177,2)</f>
        <v>33.06</v>
      </c>
      <c r="P178" s="57">
        <f>ROUND(rekentabel!P177,2)</f>
        <v>74.92</v>
      </c>
      <c r="Q178" s="57">
        <f>ROUND(rekentabel!Q177,2)</f>
        <v>44.08</v>
      </c>
      <c r="R178" s="52">
        <f>ROUND(rekentabel!R177,2)</f>
        <v>0</v>
      </c>
      <c r="S178" s="52">
        <f>ROUND(rekentabel!S177,2)</f>
        <v>0</v>
      </c>
      <c r="T178" s="52">
        <f>ROUND(rekentabel!T177,2)</f>
        <v>0</v>
      </c>
      <c r="U178" s="52">
        <f>ROUND(rekentabel!U177,2)</f>
        <v>0</v>
      </c>
      <c r="V178" s="52">
        <f>ROUND(rekentabel!V177,2)</f>
        <v>0</v>
      </c>
      <c r="W178" s="52">
        <f>ROUND(rekentabel!W177,2)</f>
        <v>0</v>
      </c>
      <c r="X178" s="303">
        <f>ROUND(rekentabel!X177,2)</f>
        <v>0</v>
      </c>
      <c r="Y178" s="303">
        <f>ROUND(rekentabel!Y177,2)</f>
        <v>0</v>
      </c>
      <c r="Z178" s="303">
        <f>ROUND(rekentabel!Z177,2)</f>
        <v>0</v>
      </c>
      <c r="AA178" s="303">
        <f>ROUND(rekentabel!AA177,2)</f>
        <v>0</v>
      </c>
    </row>
    <row r="179" spans="1:27">
      <c r="A179" s="50">
        <v>172</v>
      </c>
      <c r="B179" s="53">
        <f>ROUND(rekentabel!B178,2)</f>
        <v>46.97</v>
      </c>
      <c r="C179" s="53">
        <f>ROUND(rekentabel!C178,2)</f>
        <v>27.63</v>
      </c>
      <c r="D179" s="53"/>
      <c r="E179" s="53"/>
      <c r="F179" s="53">
        <f>ROUND(rekentabel!F178,2)</f>
        <v>28.18</v>
      </c>
      <c r="G179" s="53">
        <f>ROUND(rekentabel!G178,2)</f>
        <v>16.579999999999998</v>
      </c>
      <c r="H179" s="53">
        <f>ROUND(rekentabel!H178,2)</f>
        <v>37.58</v>
      </c>
      <c r="I179" s="53">
        <f>ROUND(rekentabel!I178,2)</f>
        <v>22.1</v>
      </c>
      <c r="J179" s="57">
        <f>ROUND(rekentabel!J178,2)</f>
        <v>93.94</v>
      </c>
      <c r="K179" s="57">
        <f>ROUND(rekentabel!K178,2)</f>
        <v>55.26</v>
      </c>
      <c r="L179" s="57"/>
      <c r="M179" s="57"/>
      <c r="N179" s="57">
        <f>ROUND(rekentabel!N178,2)</f>
        <v>56.36</v>
      </c>
      <c r="O179" s="57">
        <f>ROUND(rekentabel!O178,2)</f>
        <v>33.159999999999997</v>
      </c>
      <c r="P179" s="57">
        <f>ROUND(rekentabel!P178,2)</f>
        <v>75.16</v>
      </c>
      <c r="Q179" s="57">
        <f>ROUND(rekentabel!Q178,2)</f>
        <v>44.2</v>
      </c>
      <c r="R179" s="52">
        <f>ROUND(rekentabel!R178,2)</f>
        <v>0</v>
      </c>
      <c r="S179" s="52">
        <f>ROUND(rekentabel!S178,2)</f>
        <v>0</v>
      </c>
      <c r="T179" s="52">
        <f>ROUND(rekentabel!T178,2)</f>
        <v>0</v>
      </c>
      <c r="U179" s="52">
        <f>ROUND(rekentabel!U178,2)</f>
        <v>0</v>
      </c>
      <c r="V179" s="52">
        <f>ROUND(rekentabel!V178,2)</f>
        <v>0</v>
      </c>
      <c r="W179" s="52">
        <f>ROUND(rekentabel!W178,2)</f>
        <v>0</v>
      </c>
      <c r="X179" s="303">
        <f>ROUND(rekentabel!X178,2)</f>
        <v>0</v>
      </c>
      <c r="Y179" s="303">
        <f>ROUND(rekentabel!Y178,2)</f>
        <v>0</v>
      </c>
      <c r="Z179" s="303">
        <f>ROUND(rekentabel!Z178,2)</f>
        <v>0</v>
      </c>
      <c r="AA179" s="303">
        <f>ROUND(rekentabel!AA178,2)</f>
        <v>0</v>
      </c>
    </row>
    <row r="180" spans="1:27">
      <c r="A180" s="50">
        <v>173</v>
      </c>
      <c r="B180" s="53">
        <f>ROUND(rekentabel!B179,2)</f>
        <v>47.1</v>
      </c>
      <c r="C180" s="53">
        <f>ROUND(rekentabel!C179,2)</f>
        <v>27.71</v>
      </c>
      <c r="D180" s="53"/>
      <c r="E180" s="53"/>
      <c r="F180" s="53">
        <f>ROUND(rekentabel!F179,2)</f>
        <v>28.26</v>
      </c>
      <c r="G180" s="53">
        <f>ROUND(rekentabel!G179,2)</f>
        <v>16.63</v>
      </c>
      <c r="H180" s="53">
        <f>ROUND(rekentabel!H179,2)</f>
        <v>37.68</v>
      </c>
      <c r="I180" s="53">
        <f>ROUND(rekentabel!I179,2)</f>
        <v>22.17</v>
      </c>
      <c r="J180" s="57">
        <f>ROUND(rekentabel!J179,2)</f>
        <v>94.2</v>
      </c>
      <c r="K180" s="57">
        <f>ROUND(rekentabel!K179,2)</f>
        <v>55.42</v>
      </c>
      <c r="L180" s="57"/>
      <c r="M180" s="57"/>
      <c r="N180" s="57">
        <f>ROUND(rekentabel!N179,2)</f>
        <v>56.52</v>
      </c>
      <c r="O180" s="57">
        <f>ROUND(rekentabel!O179,2)</f>
        <v>33.26</v>
      </c>
      <c r="P180" s="57">
        <f>ROUND(rekentabel!P179,2)</f>
        <v>75.36</v>
      </c>
      <c r="Q180" s="57">
        <f>ROUND(rekentabel!Q179,2)</f>
        <v>44.34</v>
      </c>
      <c r="R180" s="52">
        <f>ROUND(rekentabel!R179,2)</f>
        <v>0</v>
      </c>
      <c r="S180" s="52">
        <f>ROUND(rekentabel!S179,2)</f>
        <v>0</v>
      </c>
      <c r="T180" s="52">
        <f>ROUND(rekentabel!T179,2)</f>
        <v>0</v>
      </c>
      <c r="U180" s="52">
        <f>ROUND(rekentabel!U179,2)</f>
        <v>0</v>
      </c>
      <c r="V180" s="52">
        <f>ROUND(rekentabel!V179,2)</f>
        <v>0</v>
      </c>
      <c r="W180" s="52">
        <f>ROUND(rekentabel!W179,2)</f>
        <v>0</v>
      </c>
      <c r="X180" s="303">
        <f>ROUND(rekentabel!X179,2)</f>
        <v>0</v>
      </c>
      <c r="Y180" s="303">
        <f>ROUND(rekentabel!Y179,2)</f>
        <v>0</v>
      </c>
      <c r="Z180" s="303">
        <f>ROUND(rekentabel!Z179,2)</f>
        <v>0</v>
      </c>
      <c r="AA180" s="303">
        <f>ROUND(rekentabel!AA179,2)</f>
        <v>0</v>
      </c>
    </row>
    <row r="181" spans="1:27">
      <c r="A181" s="50">
        <v>174</v>
      </c>
      <c r="B181" s="53">
        <f>ROUND(rekentabel!B180,2)</f>
        <v>47.23</v>
      </c>
      <c r="C181" s="53">
        <f>ROUND(rekentabel!C180,2)</f>
        <v>27.78</v>
      </c>
      <c r="D181" s="53"/>
      <c r="E181" s="53"/>
      <c r="F181" s="53">
        <f>ROUND(rekentabel!F180,2)</f>
        <v>28.34</v>
      </c>
      <c r="G181" s="53">
        <f>ROUND(rekentabel!G180,2)</f>
        <v>16.670000000000002</v>
      </c>
      <c r="H181" s="53">
        <f>ROUND(rekentabel!H180,2)</f>
        <v>37.78</v>
      </c>
      <c r="I181" s="53">
        <f>ROUND(rekentabel!I180,2)</f>
        <v>22.22</v>
      </c>
      <c r="J181" s="57">
        <f>ROUND(rekentabel!J180,2)</f>
        <v>94.46</v>
      </c>
      <c r="K181" s="57">
        <f>ROUND(rekentabel!K180,2)</f>
        <v>55.56</v>
      </c>
      <c r="L181" s="57"/>
      <c r="M181" s="57"/>
      <c r="N181" s="57">
        <f>ROUND(rekentabel!N180,2)</f>
        <v>56.68</v>
      </c>
      <c r="O181" s="57">
        <f>ROUND(rekentabel!O180,2)</f>
        <v>33.340000000000003</v>
      </c>
      <c r="P181" s="57">
        <f>ROUND(rekentabel!P180,2)</f>
        <v>75.56</v>
      </c>
      <c r="Q181" s="57">
        <f>ROUND(rekentabel!Q180,2)</f>
        <v>44.44</v>
      </c>
      <c r="R181" s="52">
        <f>ROUND(rekentabel!R180,2)</f>
        <v>0</v>
      </c>
      <c r="S181" s="52">
        <f>ROUND(rekentabel!S180,2)</f>
        <v>0</v>
      </c>
      <c r="T181" s="52">
        <f>ROUND(rekentabel!T180,2)</f>
        <v>0</v>
      </c>
      <c r="U181" s="52">
        <f>ROUND(rekentabel!U180,2)</f>
        <v>0</v>
      </c>
      <c r="V181" s="52">
        <f>ROUND(rekentabel!V180,2)</f>
        <v>0</v>
      </c>
      <c r="W181" s="52">
        <f>ROUND(rekentabel!W180,2)</f>
        <v>0</v>
      </c>
      <c r="X181" s="303">
        <f>ROUND(rekentabel!X180,2)</f>
        <v>0</v>
      </c>
      <c r="Y181" s="303">
        <f>ROUND(rekentabel!Y180,2)</f>
        <v>0</v>
      </c>
      <c r="Z181" s="303">
        <f>ROUND(rekentabel!Z180,2)</f>
        <v>0</v>
      </c>
      <c r="AA181" s="303">
        <f>ROUND(rekentabel!AA180,2)</f>
        <v>0</v>
      </c>
    </row>
    <row r="182" spans="1:27">
      <c r="A182" s="50">
        <v>175</v>
      </c>
      <c r="B182" s="53">
        <f>ROUND(rekentabel!B181,2)</f>
        <v>47.37</v>
      </c>
      <c r="C182" s="53">
        <f>ROUND(rekentabel!C181,2)</f>
        <v>27.86</v>
      </c>
      <c r="D182" s="53"/>
      <c r="E182" s="53"/>
      <c r="F182" s="53">
        <f>ROUND(rekentabel!F181,2)</f>
        <v>28.42</v>
      </c>
      <c r="G182" s="53">
        <f>ROUND(rekentabel!G181,2)</f>
        <v>16.72</v>
      </c>
      <c r="H182" s="53">
        <f>ROUND(rekentabel!H181,2)</f>
        <v>37.9</v>
      </c>
      <c r="I182" s="53">
        <f>ROUND(rekentabel!I181,2)</f>
        <v>22.29</v>
      </c>
      <c r="J182" s="57">
        <f>ROUND(rekentabel!J181,2)</f>
        <v>94.74</v>
      </c>
      <c r="K182" s="57">
        <f>ROUND(rekentabel!K181,2)</f>
        <v>55.72</v>
      </c>
      <c r="L182" s="57"/>
      <c r="M182" s="57"/>
      <c r="N182" s="57">
        <f>ROUND(rekentabel!N181,2)</f>
        <v>56.84</v>
      </c>
      <c r="O182" s="57">
        <f>ROUND(rekentabel!O181,2)</f>
        <v>33.44</v>
      </c>
      <c r="P182" s="57">
        <f>ROUND(rekentabel!P181,2)</f>
        <v>75.8</v>
      </c>
      <c r="Q182" s="57">
        <f>ROUND(rekentabel!Q181,2)</f>
        <v>44.58</v>
      </c>
      <c r="R182" s="52">
        <f>ROUND(rekentabel!R181,2)</f>
        <v>0</v>
      </c>
      <c r="S182" s="52">
        <f>ROUND(rekentabel!S181,2)</f>
        <v>0</v>
      </c>
      <c r="T182" s="52">
        <f>ROUND(rekentabel!T181,2)</f>
        <v>0</v>
      </c>
      <c r="U182" s="52">
        <f>ROUND(rekentabel!U181,2)</f>
        <v>0</v>
      </c>
      <c r="V182" s="52">
        <f>ROUND(rekentabel!V181,2)</f>
        <v>0</v>
      </c>
      <c r="W182" s="52">
        <f>ROUND(rekentabel!W181,2)</f>
        <v>0</v>
      </c>
      <c r="X182" s="303">
        <f>ROUND(rekentabel!X181,2)</f>
        <v>0</v>
      </c>
      <c r="Y182" s="303">
        <f>ROUND(rekentabel!Y181,2)</f>
        <v>0</v>
      </c>
      <c r="Z182" s="303">
        <f>ROUND(rekentabel!Z181,2)</f>
        <v>0</v>
      </c>
      <c r="AA182" s="303">
        <f>ROUND(rekentabel!AA181,2)</f>
        <v>0</v>
      </c>
    </row>
    <row r="183" spans="1:27">
      <c r="A183" s="50">
        <v>176</v>
      </c>
      <c r="B183" s="53">
        <f>ROUND(rekentabel!B182,2)</f>
        <v>47.5</v>
      </c>
      <c r="C183" s="53">
        <f>ROUND(rekentabel!C182,2)</f>
        <v>27.94</v>
      </c>
      <c r="D183" s="53"/>
      <c r="E183" s="53"/>
      <c r="F183" s="53">
        <f>ROUND(rekentabel!F182,2)</f>
        <v>28.5</v>
      </c>
      <c r="G183" s="53">
        <f>ROUND(rekentabel!G182,2)</f>
        <v>16.760000000000002</v>
      </c>
      <c r="H183" s="53">
        <f>ROUND(rekentabel!H182,2)</f>
        <v>38</v>
      </c>
      <c r="I183" s="53">
        <f>ROUND(rekentabel!I182,2)</f>
        <v>22.35</v>
      </c>
      <c r="J183" s="57">
        <f>ROUND(rekentabel!J182,2)</f>
        <v>95</v>
      </c>
      <c r="K183" s="57">
        <f>ROUND(rekentabel!K182,2)</f>
        <v>55.88</v>
      </c>
      <c r="L183" s="57"/>
      <c r="M183" s="57"/>
      <c r="N183" s="57">
        <f>ROUND(rekentabel!N182,2)</f>
        <v>57</v>
      </c>
      <c r="O183" s="57">
        <f>ROUND(rekentabel!O182,2)</f>
        <v>33.520000000000003</v>
      </c>
      <c r="P183" s="57">
        <f>ROUND(rekentabel!P182,2)</f>
        <v>76</v>
      </c>
      <c r="Q183" s="57">
        <f>ROUND(rekentabel!Q182,2)</f>
        <v>44.7</v>
      </c>
      <c r="R183" s="52">
        <f>ROUND(rekentabel!R182,2)</f>
        <v>0</v>
      </c>
      <c r="S183" s="52">
        <f>ROUND(rekentabel!S182,2)</f>
        <v>0</v>
      </c>
      <c r="T183" s="52">
        <f>ROUND(rekentabel!T182,2)</f>
        <v>0</v>
      </c>
      <c r="U183" s="52">
        <f>ROUND(rekentabel!U182,2)</f>
        <v>0</v>
      </c>
      <c r="V183" s="52">
        <f>ROUND(rekentabel!V182,2)</f>
        <v>0</v>
      </c>
      <c r="W183" s="52">
        <f>ROUND(rekentabel!W182,2)</f>
        <v>0</v>
      </c>
      <c r="X183" s="303">
        <f>ROUND(rekentabel!X182,2)</f>
        <v>0</v>
      </c>
      <c r="Y183" s="303">
        <f>ROUND(rekentabel!Y182,2)</f>
        <v>0</v>
      </c>
      <c r="Z183" s="303">
        <f>ROUND(rekentabel!Z182,2)</f>
        <v>0</v>
      </c>
      <c r="AA183" s="303">
        <f>ROUND(rekentabel!AA182,2)</f>
        <v>0</v>
      </c>
    </row>
    <row r="184" spans="1:27">
      <c r="A184" s="50">
        <v>177</v>
      </c>
      <c r="B184" s="53">
        <f>ROUND(rekentabel!B183,2)</f>
        <v>47.64</v>
      </c>
      <c r="C184" s="53">
        <f>ROUND(rekentabel!C183,2)</f>
        <v>28.02</v>
      </c>
      <c r="D184" s="53"/>
      <c r="E184" s="53"/>
      <c r="F184" s="53">
        <f>ROUND(rekentabel!F183,2)</f>
        <v>28.58</v>
      </c>
      <c r="G184" s="53">
        <f>ROUND(rekentabel!G183,2)</f>
        <v>16.809999999999999</v>
      </c>
      <c r="H184" s="53">
        <f>ROUND(rekentabel!H183,2)</f>
        <v>38.11</v>
      </c>
      <c r="I184" s="53">
        <f>ROUND(rekentabel!I183,2)</f>
        <v>22.42</v>
      </c>
      <c r="J184" s="57">
        <f>ROUND(rekentabel!J183,2)</f>
        <v>95.28</v>
      </c>
      <c r="K184" s="57">
        <f>ROUND(rekentabel!K183,2)</f>
        <v>56.04</v>
      </c>
      <c r="L184" s="57"/>
      <c r="M184" s="57"/>
      <c r="N184" s="57">
        <f>ROUND(rekentabel!N183,2)</f>
        <v>57.16</v>
      </c>
      <c r="O184" s="57">
        <f>ROUND(rekentabel!O183,2)</f>
        <v>33.619999999999997</v>
      </c>
      <c r="P184" s="57">
        <f>ROUND(rekentabel!P183,2)</f>
        <v>76.22</v>
      </c>
      <c r="Q184" s="57">
        <f>ROUND(rekentabel!Q183,2)</f>
        <v>44.84</v>
      </c>
      <c r="R184" s="52">
        <f>ROUND(rekentabel!R183,2)</f>
        <v>0</v>
      </c>
      <c r="S184" s="52">
        <f>ROUND(rekentabel!S183,2)</f>
        <v>0</v>
      </c>
      <c r="T184" s="52">
        <f>ROUND(rekentabel!T183,2)</f>
        <v>0</v>
      </c>
      <c r="U184" s="52">
        <f>ROUND(rekentabel!U183,2)</f>
        <v>0</v>
      </c>
      <c r="V184" s="52">
        <f>ROUND(rekentabel!V183,2)</f>
        <v>0</v>
      </c>
      <c r="W184" s="52">
        <f>ROUND(rekentabel!W183,2)</f>
        <v>0</v>
      </c>
      <c r="X184" s="303">
        <f>ROUND(rekentabel!X183,2)</f>
        <v>0</v>
      </c>
      <c r="Y184" s="303">
        <f>ROUND(rekentabel!Y183,2)</f>
        <v>0</v>
      </c>
      <c r="Z184" s="303">
        <f>ROUND(rekentabel!Z183,2)</f>
        <v>0</v>
      </c>
      <c r="AA184" s="303">
        <f>ROUND(rekentabel!AA183,2)</f>
        <v>0</v>
      </c>
    </row>
    <row r="185" spans="1:27">
      <c r="A185" s="50">
        <v>178</v>
      </c>
      <c r="B185" s="53">
        <f>ROUND(rekentabel!B184,2)</f>
        <v>47.77</v>
      </c>
      <c r="C185" s="53">
        <f>ROUND(rekentabel!C184,2)</f>
        <v>28.1</v>
      </c>
      <c r="D185" s="53"/>
      <c r="E185" s="53"/>
      <c r="F185" s="53">
        <f>ROUND(rekentabel!F184,2)</f>
        <v>28.66</v>
      </c>
      <c r="G185" s="53">
        <f>ROUND(rekentabel!G184,2)</f>
        <v>16.86</v>
      </c>
      <c r="H185" s="53">
        <f>ROUND(rekentabel!H184,2)</f>
        <v>38.22</v>
      </c>
      <c r="I185" s="53">
        <f>ROUND(rekentabel!I184,2)</f>
        <v>22.48</v>
      </c>
      <c r="J185" s="57">
        <f>ROUND(rekentabel!J184,2)</f>
        <v>95.54</v>
      </c>
      <c r="K185" s="57">
        <f>ROUND(rekentabel!K184,2)</f>
        <v>56.2</v>
      </c>
      <c r="L185" s="57"/>
      <c r="M185" s="57"/>
      <c r="N185" s="57">
        <f>ROUND(rekentabel!N184,2)</f>
        <v>57.32</v>
      </c>
      <c r="O185" s="57">
        <f>ROUND(rekentabel!O184,2)</f>
        <v>33.72</v>
      </c>
      <c r="P185" s="57">
        <f>ROUND(rekentabel!P184,2)</f>
        <v>76.44</v>
      </c>
      <c r="Q185" s="57">
        <f>ROUND(rekentabel!Q184,2)</f>
        <v>44.96</v>
      </c>
      <c r="R185" s="52">
        <f>ROUND(rekentabel!R184,2)</f>
        <v>0</v>
      </c>
      <c r="S185" s="52">
        <f>ROUND(rekentabel!S184,2)</f>
        <v>0</v>
      </c>
      <c r="T185" s="52">
        <f>ROUND(rekentabel!T184,2)</f>
        <v>0</v>
      </c>
      <c r="U185" s="52">
        <f>ROUND(rekentabel!U184,2)</f>
        <v>0</v>
      </c>
      <c r="V185" s="52">
        <f>ROUND(rekentabel!V184,2)</f>
        <v>0</v>
      </c>
      <c r="W185" s="52">
        <f>ROUND(rekentabel!W184,2)</f>
        <v>0</v>
      </c>
      <c r="X185" s="303">
        <f>ROUND(rekentabel!X184,2)</f>
        <v>0</v>
      </c>
      <c r="Y185" s="303">
        <f>ROUND(rekentabel!Y184,2)</f>
        <v>0</v>
      </c>
      <c r="Z185" s="303">
        <f>ROUND(rekentabel!Z184,2)</f>
        <v>0</v>
      </c>
      <c r="AA185" s="303">
        <f>ROUND(rekentabel!AA184,2)</f>
        <v>0</v>
      </c>
    </row>
    <row r="186" spans="1:27">
      <c r="A186" s="50">
        <v>179</v>
      </c>
      <c r="B186" s="53">
        <f>ROUND(rekentabel!B185,2)</f>
        <v>47.9</v>
      </c>
      <c r="C186" s="53">
        <f>ROUND(rekentabel!C185,2)</f>
        <v>28.18</v>
      </c>
      <c r="D186" s="53"/>
      <c r="E186" s="53"/>
      <c r="F186" s="53">
        <f>ROUND(rekentabel!F185,2)</f>
        <v>28.74</v>
      </c>
      <c r="G186" s="53">
        <f>ROUND(rekentabel!G185,2)</f>
        <v>16.91</v>
      </c>
      <c r="H186" s="53">
        <f>ROUND(rekentabel!H185,2)</f>
        <v>38.32</v>
      </c>
      <c r="I186" s="53">
        <f>ROUND(rekentabel!I185,2)</f>
        <v>22.54</v>
      </c>
      <c r="J186" s="57">
        <f>ROUND(rekentabel!J185,2)</f>
        <v>95.8</v>
      </c>
      <c r="K186" s="57">
        <f>ROUND(rekentabel!K185,2)</f>
        <v>56.36</v>
      </c>
      <c r="L186" s="57"/>
      <c r="M186" s="57"/>
      <c r="N186" s="57">
        <f>ROUND(rekentabel!N185,2)</f>
        <v>57.48</v>
      </c>
      <c r="O186" s="57">
        <f>ROUND(rekentabel!O185,2)</f>
        <v>33.82</v>
      </c>
      <c r="P186" s="57">
        <f>ROUND(rekentabel!P185,2)</f>
        <v>76.64</v>
      </c>
      <c r="Q186" s="57">
        <f>ROUND(rekentabel!Q185,2)</f>
        <v>45.08</v>
      </c>
      <c r="R186" s="52">
        <f>ROUND(rekentabel!R185,2)</f>
        <v>0</v>
      </c>
      <c r="S186" s="52">
        <f>ROUND(rekentabel!S185,2)</f>
        <v>0</v>
      </c>
      <c r="T186" s="52">
        <f>ROUND(rekentabel!T185,2)</f>
        <v>0</v>
      </c>
      <c r="U186" s="52">
        <f>ROUND(rekentabel!U185,2)</f>
        <v>0</v>
      </c>
      <c r="V186" s="52">
        <f>ROUND(rekentabel!V185,2)</f>
        <v>0</v>
      </c>
      <c r="W186" s="52">
        <f>ROUND(rekentabel!W185,2)</f>
        <v>0</v>
      </c>
      <c r="X186" s="303">
        <f>ROUND(rekentabel!X185,2)</f>
        <v>0</v>
      </c>
      <c r="Y186" s="303">
        <f>ROUND(rekentabel!Y185,2)</f>
        <v>0</v>
      </c>
      <c r="Z186" s="303">
        <f>ROUND(rekentabel!Z185,2)</f>
        <v>0</v>
      </c>
      <c r="AA186" s="303">
        <f>ROUND(rekentabel!AA185,2)</f>
        <v>0</v>
      </c>
    </row>
    <row r="187" spans="1:27">
      <c r="A187" s="50">
        <v>180</v>
      </c>
      <c r="B187" s="53">
        <f>ROUND(rekentabel!B186,2)</f>
        <v>48.04</v>
      </c>
      <c r="C187" s="53">
        <f>ROUND(rekentabel!C186,2)</f>
        <v>28.26</v>
      </c>
      <c r="D187" s="53"/>
      <c r="E187" s="53"/>
      <c r="F187" s="53">
        <f>ROUND(rekentabel!F186,2)</f>
        <v>28.82</v>
      </c>
      <c r="G187" s="53">
        <f>ROUND(rekentabel!G186,2)</f>
        <v>16.96</v>
      </c>
      <c r="H187" s="53">
        <f>ROUND(rekentabel!H186,2)</f>
        <v>38.43</v>
      </c>
      <c r="I187" s="53">
        <f>ROUND(rekentabel!I186,2)</f>
        <v>22.61</v>
      </c>
      <c r="J187" s="57">
        <f>ROUND(rekentabel!J186,2)</f>
        <v>96.08</v>
      </c>
      <c r="K187" s="57">
        <f>ROUND(rekentabel!K186,2)</f>
        <v>56.52</v>
      </c>
      <c r="L187" s="57"/>
      <c r="M187" s="57"/>
      <c r="N187" s="57">
        <f>ROUND(rekentabel!N186,2)</f>
        <v>57.64</v>
      </c>
      <c r="O187" s="57">
        <f>ROUND(rekentabel!O186,2)</f>
        <v>33.92</v>
      </c>
      <c r="P187" s="57">
        <f>ROUND(rekentabel!P186,2)</f>
        <v>76.86</v>
      </c>
      <c r="Q187" s="57">
        <f>ROUND(rekentabel!Q186,2)</f>
        <v>45.22</v>
      </c>
      <c r="R187" s="52">
        <f>ROUND(rekentabel!R186,2)</f>
        <v>0</v>
      </c>
      <c r="S187" s="52">
        <f>ROUND(rekentabel!S186,2)</f>
        <v>0</v>
      </c>
      <c r="T187" s="52">
        <f>ROUND(rekentabel!T186,2)</f>
        <v>0</v>
      </c>
      <c r="U187" s="52">
        <f>ROUND(rekentabel!U186,2)</f>
        <v>0</v>
      </c>
      <c r="V187" s="52">
        <f>ROUND(rekentabel!V186,2)</f>
        <v>0</v>
      </c>
      <c r="W187" s="52">
        <f>ROUND(rekentabel!W186,2)</f>
        <v>0</v>
      </c>
      <c r="X187" s="303">
        <f>ROUND(rekentabel!X186,2)</f>
        <v>0</v>
      </c>
      <c r="Y187" s="303">
        <f>ROUND(rekentabel!Y186,2)</f>
        <v>0</v>
      </c>
      <c r="Z187" s="303">
        <f>ROUND(rekentabel!Z186,2)</f>
        <v>0</v>
      </c>
      <c r="AA187" s="303">
        <f>ROUND(rekentabel!AA186,2)</f>
        <v>0</v>
      </c>
    </row>
    <row r="188" spans="1:27">
      <c r="A188" s="50">
        <v>181</v>
      </c>
      <c r="B188" s="53">
        <f>ROUND(rekentabel!B187,2)</f>
        <v>48.17</v>
      </c>
      <c r="C188" s="53">
        <f>ROUND(rekentabel!C187,2)</f>
        <v>28.34</v>
      </c>
      <c r="D188" s="53"/>
      <c r="E188" s="53"/>
      <c r="F188" s="53">
        <f>ROUND(rekentabel!F187,2)</f>
        <v>28.9</v>
      </c>
      <c r="G188" s="53">
        <f>ROUND(rekentabel!G187,2)</f>
        <v>17</v>
      </c>
      <c r="H188" s="53">
        <f>ROUND(rekentabel!H187,2)</f>
        <v>38.54</v>
      </c>
      <c r="I188" s="53">
        <f>ROUND(rekentabel!I187,2)</f>
        <v>22.67</v>
      </c>
      <c r="J188" s="57">
        <f>ROUND(rekentabel!J187,2)</f>
        <v>96.34</v>
      </c>
      <c r="K188" s="57">
        <f>ROUND(rekentabel!K187,2)</f>
        <v>56.68</v>
      </c>
      <c r="L188" s="57"/>
      <c r="M188" s="57"/>
      <c r="N188" s="57">
        <f>ROUND(rekentabel!N187,2)</f>
        <v>57.8</v>
      </c>
      <c r="O188" s="57">
        <f>ROUND(rekentabel!O187,2)</f>
        <v>34</v>
      </c>
      <c r="P188" s="57">
        <f>ROUND(rekentabel!P187,2)</f>
        <v>77.08</v>
      </c>
      <c r="Q188" s="57">
        <f>ROUND(rekentabel!Q187,2)</f>
        <v>45.34</v>
      </c>
      <c r="R188" s="52">
        <f>ROUND(rekentabel!R187,2)</f>
        <v>0</v>
      </c>
      <c r="S188" s="52">
        <f>ROUND(rekentabel!S187,2)</f>
        <v>0</v>
      </c>
      <c r="T188" s="52">
        <f>ROUND(rekentabel!T187,2)</f>
        <v>0</v>
      </c>
      <c r="U188" s="52">
        <f>ROUND(rekentabel!U187,2)</f>
        <v>0</v>
      </c>
      <c r="V188" s="52">
        <f>ROUND(rekentabel!V187,2)</f>
        <v>0</v>
      </c>
      <c r="W188" s="52">
        <f>ROUND(rekentabel!W187,2)</f>
        <v>0</v>
      </c>
      <c r="X188" s="303">
        <f>ROUND(rekentabel!X187,2)</f>
        <v>0</v>
      </c>
      <c r="Y188" s="303">
        <f>ROUND(rekentabel!Y187,2)</f>
        <v>0</v>
      </c>
      <c r="Z188" s="303">
        <f>ROUND(rekentabel!Z187,2)</f>
        <v>0</v>
      </c>
      <c r="AA188" s="303">
        <f>ROUND(rekentabel!AA187,2)</f>
        <v>0</v>
      </c>
    </row>
    <row r="189" spans="1:27">
      <c r="A189" s="50">
        <v>182</v>
      </c>
      <c r="B189" s="53">
        <f>ROUND(rekentabel!B188,2)</f>
        <v>48.3</v>
      </c>
      <c r="C189" s="53">
        <f>ROUND(rekentabel!C188,2)</f>
        <v>28.41</v>
      </c>
      <c r="D189" s="53"/>
      <c r="E189" s="53"/>
      <c r="F189" s="53">
        <f>ROUND(rekentabel!F188,2)</f>
        <v>28.98</v>
      </c>
      <c r="G189" s="53">
        <f>ROUND(rekentabel!G188,2)</f>
        <v>17.05</v>
      </c>
      <c r="H189" s="53">
        <f>ROUND(rekentabel!H188,2)</f>
        <v>38.64</v>
      </c>
      <c r="I189" s="53">
        <f>ROUND(rekentabel!I188,2)</f>
        <v>22.73</v>
      </c>
      <c r="J189" s="57">
        <f>ROUND(rekentabel!J188,2)</f>
        <v>96.6</v>
      </c>
      <c r="K189" s="57">
        <f>ROUND(rekentabel!K188,2)</f>
        <v>56.82</v>
      </c>
      <c r="L189" s="57"/>
      <c r="M189" s="57"/>
      <c r="N189" s="57">
        <f>ROUND(rekentabel!N188,2)</f>
        <v>57.96</v>
      </c>
      <c r="O189" s="57">
        <f>ROUND(rekentabel!O188,2)</f>
        <v>34.1</v>
      </c>
      <c r="P189" s="57">
        <f>ROUND(rekentabel!P188,2)</f>
        <v>77.28</v>
      </c>
      <c r="Q189" s="57">
        <f>ROUND(rekentabel!Q188,2)</f>
        <v>45.46</v>
      </c>
      <c r="R189" s="52">
        <f>ROUND(rekentabel!R188,2)</f>
        <v>0</v>
      </c>
      <c r="S189" s="52">
        <f>ROUND(rekentabel!S188,2)</f>
        <v>0</v>
      </c>
      <c r="T189" s="52">
        <f>ROUND(rekentabel!T188,2)</f>
        <v>0</v>
      </c>
      <c r="U189" s="52">
        <f>ROUND(rekentabel!U188,2)</f>
        <v>0</v>
      </c>
      <c r="V189" s="52">
        <f>ROUND(rekentabel!V188,2)</f>
        <v>0</v>
      </c>
      <c r="W189" s="52">
        <f>ROUND(rekentabel!W188,2)</f>
        <v>0</v>
      </c>
      <c r="X189" s="303">
        <f>ROUND(rekentabel!X188,2)</f>
        <v>0</v>
      </c>
      <c r="Y189" s="303">
        <f>ROUND(rekentabel!Y188,2)</f>
        <v>0</v>
      </c>
      <c r="Z189" s="303">
        <f>ROUND(rekentabel!Z188,2)</f>
        <v>0</v>
      </c>
      <c r="AA189" s="303">
        <f>ROUND(rekentabel!AA188,2)</f>
        <v>0</v>
      </c>
    </row>
    <row r="190" spans="1:27">
      <c r="A190" s="50">
        <v>183</v>
      </c>
      <c r="B190" s="53">
        <f>ROUND(rekentabel!B189,2)</f>
        <v>48.44</v>
      </c>
      <c r="C190" s="53">
        <f>ROUND(rekentabel!C189,2)</f>
        <v>28.49</v>
      </c>
      <c r="D190" s="53"/>
      <c r="E190" s="53"/>
      <c r="F190" s="53">
        <f>ROUND(rekentabel!F189,2)</f>
        <v>29.06</v>
      </c>
      <c r="G190" s="53">
        <f>ROUND(rekentabel!G189,2)</f>
        <v>17.09</v>
      </c>
      <c r="H190" s="53">
        <f>ROUND(rekentabel!H189,2)</f>
        <v>38.75</v>
      </c>
      <c r="I190" s="53">
        <f>ROUND(rekentabel!I189,2)</f>
        <v>22.79</v>
      </c>
      <c r="J190" s="57">
        <f>ROUND(rekentabel!J189,2)</f>
        <v>96.88</v>
      </c>
      <c r="K190" s="57">
        <f>ROUND(rekentabel!K189,2)</f>
        <v>56.98</v>
      </c>
      <c r="L190" s="57"/>
      <c r="M190" s="57"/>
      <c r="N190" s="57">
        <f>ROUND(rekentabel!N189,2)</f>
        <v>58.12</v>
      </c>
      <c r="O190" s="57">
        <f>ROUND(rekentabel!O189,2)</f>
        <v>34.18</v>
      </c>
      <c r="P190" s="57">
        <f>ROUND(rekentabel!P189,2)</f>
        <v>77.5</v>
      </c>
      <c r="Q190" s="57">
        <f>ROUND(rekentabel!Q189,2)</f>
        <v>45.58</v>
      </c>
      <c r="R190" s="52">
        <f>ROUND(rekentabel!R189,2)</f>
        <v>0</v>
      </c>
      <c r="S190" s="52">
        <f>ROUND(rekentabel!S189,2)</f>
        <v>0</v>
      </c>
      <c r="T190" s="52">
        <f>ROUND(rekentabel!T189,2)</f>
        <v>0</v>
      </c>
      <c r="U190" s="52">
        <f>ROUND(rekentabel!U189,2)</f>
        <v>0</v>
      </c>
      <c r="V190" s="52">
        <f>ROUND(rekentabel!V189,2)</f>
        <v>0</v>
      </c>
      <c r="W190" s="52">
        <f>ROUND(rekentabel!W189,2)</f>
        <v>0</v>
      </c>
      <c r="X190" s="303">
        <f>ROUND(rekentabel!X189,2)</f>
        <v>0</v>
      </c>
      <c r="Y190" s="303">
        <f>ROUND(rekentabel!Y189,2)</f>
        <v>0</v>
      </c>
      <c r="Z190" s="303">
        <f>ROUND(rekentabel!Z189,2)</f>
        <v>0</v>
      </c>
      <c r="AA190" s="303">
        <f>ROUND(rekentabel!AA189,2)</f>
        <v>0</v>
      </c>
    </row>
    <row r="191" spans="1:27">
      <c r="A191" s="50">
        <v>184</v>
      </c>
      <c r="B191" s="53">
        <f>ROUND(rekentabel!B190,2)</f>
        <v>48.57</v>
      </c>
      <c r="C191" s="53">
        <f>ROUND(rekentabel!C190,2)</f>
        <v>28.57</v>
      </c>
      <c r="D191" s="53"/>
      <c r="E191" s="53"/>
      <c r="F191" s="53">
        <f>ROUND(rekentabel!F190,2)</f>
        <v>29.14</v>
      </c>
      <c r="G191" s="53">
        <f>ROUND(rekentabel!G190,2)</f>
        <v>17.14</v>
      </c>
      <c r="H191" s="53">
        <f>ROUND(rekentabel!H190,2)</f>
        <v>38.86</v>
      </c>
      <c r="I191" s="53">
        <f>ROUND(rekentabel!I190,2)</f>
        <v>22.86</v>
      </c>
      <c r="J191" s="57">
        <f>ROUND(rekentabel!J190,2)</f>
        <v>97.14</v>
      </c>
      <c r="K191" s="57">
        <f>ROUND(rekentabel!K190,2)</f>
        <v>57.14</v>
      </c>
      <c r="L191" s="57"/>
      <c r="M191" s="57"/>
      <c r="N191" s="57">
        <f>ROUND(rekentabel!N190,2)</f>
        <v>58.28</v>
      </c>
      <c r="O191" s="57">
        <f>ROUND(rekentabel!O190,2)</f>
        <v>34.28</v>
      </c>
      <c r="P191" s="57">
        <f>ROUND(rekentabel!P190,2)</f>
        <v>77.72</v>
      </c>
      <c r="Q191" s="57">
        <f>ROUND(rekentabel!Q190,2)</f>
        <v>45.72</v>
      </c>
      <c r="R191" s="52">
        <f>ROUND(rekentabel!R190,2)</f>
        <v>0</v>
      </c>
      <c r="S191" s="52">
        <f>ROUND(rekentabel!S190,2)</f>
        <v>0</v>
      </c>
      <c r="T191" s="52">
        <f>ROUND(rekentabel!T190,2)</f>
        <v>0</v>
      </c>
      <c r="U191" s="52">
        <f>ROUND(rekentabel!U190,2)</f>
        <v>0</v>
      </c>
      <c r="V191" s="52">
        <f>ROUND(rekentabel!V190,2)</f>
        <v>0</v>
      </c>
      <c r="W191" s="52">
        <f>ROUND(rekentabel!W190,2)</f>
        <v>0</v>
      </c>
      <c r="X191" s="303">
        <f>ROUND(rekentabel!X190,2)</f>
        <v>0</v>
      </c>
      <c r="Y191" s="303">
        <f>ROUND(rekentabel!Y190,2)</f>
        <v>0</v>
      </c>
      <c r="Z191" s="303">
        <f>ROUND(rekentabel!Z190,2)</f>
        <v>0</v>
      </c>
      <c r="AA191" s="303">
        <f>ROUND(rekentabel!AA190,2)</f>
        <v>0</v>
      </c>
    </row>
    <row r="192" spans="1:27">
      <c r="A192" s="50">
        <v>185</v>
      </c>
      <c r="B192" s="53">
        <f>ROUND(rekentabel!B191,2)</f>
        <v>48.7</v>
      </c>
      <c r="C192" s="53">
        <f>ROUND(rekentabel!C191,2)</f>
        <v>28.65</v>
      </c>
      <c r="D192" s="53"/>
      <c r="E192" s="53"/>
      <c r="F192" s="53">
        <f>ROUND(rekentabel!F191,2)</f>
        <v>29.22</v>
      </c>
      <c r="G192" s="53">
        <f>ROUND(rekentabel!G191,2)</f>
        <v>17.190000000000001</v>
      </c>
      <c r="H192" s="53">
        <f>ROUND(rekentabel!H191,2)</f>
        <v>38.96</v>
      </c>
      <c r="I192" s="53">
        <f>ROUND(rekentabel!I191,2)</f>
        <v>22.92</v>
      </c>
      <c r="J192" s="57">
        <f>ROUND(rekentabel!J191,2)</f>
        <v>97.4</v>
      </c>
      <c r="K192" s="57">
        <f>ROUND(rekentabel!K191,2)</f>
        <v>57.3</v>
      </c>
      <c r="L192" s="57"/>
      <c r="M192" s="57"/>
      <c r="N192" s="57">
        <f>ROUND(rekentabel!N191,2)</f>
        <v>58.44</v>
      </c>
      <c r="O192" s="57">
        <f>ROUND(rekentabel!O191,2)</f>
        <v>34.380000000000003</v>
      </c>
      <c r="P192" s="57">
        <f>ROUND(rekentabel!P191,2)</f>
        <v>77.92</v>
      </c>
      <c r="Q192" s="57">
        <f>ROUND(rekentabel!Q191,2)</f>
        <v>45.84</v>
      </c>
      <c r="R192" s="52">
        <f>ROUND(rekentabel!R191,2)</f>
        <v>0</v>
      </c>
      <c r="S192" s="52">
        <f>ROUND(rekentabel!S191,2)</f>
        <v>0</v>
      </c>
      <c r="T192" s="52">
        <f>ROUND(rekentabel!T191,2)</f>
        <v>0</v>
      </c>
      <c r="U192" s="52">
        <f>ROUND(rekentabel!U191,2)</f>
        <v>0</v>
      </c>
      <c r="V192" s="52">
        <f>ROUND(rekentabel!V191,2)</f>
        <v>0</v>
      </c>
      <c r="W192" s="52">
        <f>ROUND(rekentabel!W191,2)</f>
        <v>0</v>
      </c>
      <c r="X192" s="303">
        <f>ROUND(rekentabel!X191,2)</f>
        <v>0</v>
      </c>
      <c r="Y192" s="303">
        <f>ROUND(rekentabel!Y191,2)</f>
        <v>0</v>
      </c>
      <c r="Z192" s="303">
        <f>ROUND(rekentabel!Z191,2)</f>
        <v>0</v>
      </c>
      <c r="AA192" s="303">
        <f>ROUND(rekentabel!AA191,2)</f>
        <v>0</v>
      </c>
    </row>
    <row r="193" spans="1:27">
      <c r="A193" s="50">
        <v>186</v>
      </c>
      <c r="B193" s="53">
        <f>ROUND(rekentabel!B192,2)</f>
        <v>48.84</v>
      </c>
      <c r="C193" s="53">
        <f>ROUND(rekentabel!C192,2)</f>
        <v>28.73</v>
      </c>
      <c r="D193" s="53"/>
      <c r="E193" s="53"/>
      <c r="F193" s="53">
        <f>ROUND(rekentabel!F192,2)</f>
        <v>29.3</v>
      </c>
      <c r="G193" s="53">
        <f>ROUND(rekentabel!G192,2)</f>
        <v>17.239999999999998</v>
      </c>
      <c r="H193" s="53">
        <f>ROUND(rekentabel!H192,2)</f>
        <v>39.07</v>
      </c>
      <c r="I193" s="53">
        <f>ROUND(rekentabel!I192,2)</f>
        <v>22.98</v>
      </c>
      <c r="J193" s="57">
        <f>ROUND(rekentabel!J192,2)</f>
        <v>97.68</v>
      </c>
      <c r="K193" s="57">
        <f>ROUND(rekentabel!K192,2)</f>
        <v>57.46</v>
      </c>
      <c r="L193" s="57"/>
      <c r="M193" s="57"/>
      <c r="N193" s="57">
        <f>ROUND(rekentabel!N192,2)</f>
        <v>58.6</v>
      </c>
      <c r="O193" s="57">
        <f>ROUND(rekentabel!O192,2)</f>
        <v>34.479999999999997</v>
      </c>
      <c r="P193" s="57">
        <f>ROUND(rekentabel!P192,2)</f>
        <v>78.14</v>
      </c>
      <c r="Q193" s="57">
        <f>ROUND(rekentabel!Q192,2)</f>
        <v>45.96</v>
      </c>
      <c r="R193" s="52">
        <f>ROUND(rekentabel!R192,2)</f>
        <v>0</v>
      </c>
      <c r="S193" s="52">
        <f>ROUND(rekentabel!S192,2)</f>
        <v>0</v>
      </c>
      <c r="T193" s="52">
        <f>ROUND(rekentabel!T192,2)</f>
        <v>0</v>
      </c>
      <c r="U193" s="52">
        <f>ROUND(rekentabel!U192,2)</f>
        <v>0</v>
      </c>
      <c r="V193" s="52">
        <f>ROUND(rekentabel!V192,2)</f>
        <v>0</v>
      </c>
      <c r="W193" s="52">
        <f>ROUND(rekentabel!W192,2)</f>
        <v>0</v>
      </c>
      <c r="X193" s="303">
        <f>ROUND(rekentabel!X192,2)</f>
        <v>0</v>
      </c>
      <c r="Y193" s="303">
        <f>ROUND(rekentabel!Y192,2)</f>
        <v>0</v>
      </c>
      <c r="Z193" s="303">
        <f>ROUND(rekentabel!Z192,2)</f>
        <v>0</v>
      </c>
      <c r="AA193" s="303">
        <f>ROUND(rekentabel!AA192,2)</f>
        <v>0</v>
      </c>
    </row>
    <row r="194" spans="1:27">
      <c r="A194" s="50">
        <v>187</v>
      </c>
      <c r="B194" s="53">
        <f>ROUND(rekentabel!B193,2)</f>
        <v>48.97</v>
      </c>
      <c r="C194" s="53">
        <f>ROUND(rekentabel!C193,2)</f>
        <v>28.81</v>
      </c>
      <c r="D194" s="53"/>
      <c r="E194" s="53"/>
      <c r="F194" s="53">
        <f>ROUND(rekentabel!F193,2)</f>
        <v>29.38</v>
      </c>
      <c r="G194" s="53">
        <f>ROUND(rekentabel!G193,2)</f>
        <v>17.29</v>
      </c>
      <c r="H194" s="53">
        <f>ROUND(rekentabel!H193,2)</f>
        <v>39.18</v>
      </c>
      <c r="I194" s="53">
        <f>ROUND(rekentabel!I193,2)</f>
        <v>23.05</v>
      </c>
      <c r="J194" s="57">
        <f>ROUND(rekentabel!J193,2)</f>
        <v>97.94</v>
      </c>
      <c r="K194" s="57">
        <f>ROUND(rekentabel!K193,2)</f>
        <v>57.62</v>
      </c>
      <c r="L194" s="57"/>
      <c r="M194" s="57"/>
      <c r="N194" s="57">
        <f>ROUND(rekentabel!N193,2)</f>
        <v>58.76</v>
      </c>
      <c r="O194" s="57">
        <f>ROUND(rekentabel!O193,2)</f>
        <v>34.58</v>
      </c>
      <c r="P194" s="57">
        <f>ROUND(rekentabel!P193,2)</f>
        <v>78.36</v>
      </c>
      <c r="Q194" s="57">
        <f>ROUND(rekentabel!Q193,2)</f>
        <v>46.1</v>
      </c>
      <c r="R194" s="52">
        <f>ROUND(rekentabel!R193,2)</f>
        <v>0</v>
      </c>
      <c r="S194" s="52">
        <f>ROUND(rekentabel!S193,2)</f>
        <v>0</v>
      </c>
      <c r="T194" s="52">
        <f>ROUND(rekentabel!T193,2)</f>
        <v>0</v>
      </c>
      <c r="U194" s="52">
        <f>ROUND(rekentabel!U193,2)</f>
        <v>0</v>
      </c>
      <c r="V194" s="52">
        <f>ROUND(rekentabel!V193,2)</f>
        <v>0</v>
      </c>
      <c r="W194" s="52">
        <f>ROUND(rekentabel!W193,2)</f>
        <v>0</v>
      </c>
      <c r="X194" s="303">
        <f>ROUND(rekentabel!X193,2)</f>
        <v>0</v>
      </c>
      <c r="Y194" s="303">
        <f>ROUND(rekentabel!Y193,2)</f>
        <v>0</v>
      </c>
      <c r="Z194" s="303">
        <f>ROUND(rekentabel!Z193,2)</f>
        <v>0</v>
      </c>
      <c r="AA194" s="303">
        <f>ROUND(rekentabel!AA193,2)</f>
        <v>0</v>
      </c>
    </row>
    <row r="195" spans="1:27">
      <c r="A195" s="50">
        <v>188</v>
      </c>
      <c r="B195" s="53">
        <f>ROUND(rekentabel!B194,2)</f>
        <v>49.11</v>
      </c>
      <c r="C195" s="53">
        <f>ROUND(rekentabel!C194,2)</f>
        <v>28.89</v>
      </c>
      <c r="D195" s="53"/>
      <c r="E195" s="53"/>
      <c r="F195" s="53">
        <f>ROUND(rekentabel!F194,2)</f>
        <v>29.47</v>
      </c>
      <c r="G195" s="53">
        <f>ROUND(rekentabel!G194,2)</f>
        <v>17.329999999999998</v>
      </c>
      <c r="H195" s="53">
        <f>ROUND(rekentabel!H194,2)</f>
        <v>39.29</v>
      </c>
      <c r="I195" s="53">
        <f>ROUND(rekentabel!I194,2)</f>
        <v>23.11</v>
      </c>
      <c r="J195" s="57">
        <f>ROUND(rekentabel!J194,2)</f>
        <v>98.22</v>
      </c>
      <c r="K195" s="57">
        <f>ROUND(rekentabel!K194,2)</f>
        <v>57.78</v>
      </c>
      <c r="L195" s="57"/>
      <c r="M195" s="57"/>
      <c r="N195" s="57">
        <f>ROUND(rekentabel!N194,2)</f>
        <v>58.94</v>
      </c>
      <c r="O195" s="57">
        <f>ROUND(rekentabel!O194,2)</f>
        <v>34.659999999999997</v>
      </c>
      <c r="P195" s="57">
        <f>ROUND(rekentabel!P194,2)</f>
        <v>78.58</v>
      </c>
      <c r="Q195" s="57">
        <f>ROUND(rekentabel!Q194,2)</f>
        <v>46.22</v>
      </c>
      <c r="R195" s="52">
        <f>ROUND(rekentabel!R194,2)</f>
        <v>0</v>
      </c>
      <c r="S195" s="52">
        <f>ROUND(rekentabel!S194,2)</f>
        <v>0</v>
      </c>
      <c r="T195" s="52">
        <f>ROUND(rekentabel!T194,2)</f>
        <v>0</v>
      </c>
      <c r="U195" s="52">
        <f>ROUND(rekentabel!U194,2)</f>
        <v>0</v>
      </c>
      <c r="V195" s="52">
        <f>ROUND(rekentabel!V194,2)</f>
        <v>0</v>
      </c>
      <c r="W195" s="52">
        <f>ROUND(rekentabel!W194,2)</f>
        <v>0</v>
      </c>
      <c r="X195" s="303">
        <f>ROUND(rekentabel!X194,2)</f>
        <v>0</v>
      </c>
      <c r="Y195" s="303">
        <f>ROUND(rekentabel!Y194,2)</f>
        <v>0</v>
      </c>
      <c r="Z195" s="303">
        <f>ROUND(rekentabel!Z194,2)</f>
        <v>0</v>
      </c>
      <c r="AA195" s="303">
        <f>ROUND(rekentabel!AA194,2)</f>
        <v>0</v>
      </c>
    </row>
    <row r="196" spans="1:27">
      <c r="A196" s="50">
        <v>189</v>
      </c>
      <c r="B196" s="53">
        <f>ROUND(rekentabel!B195,2)</f>
        <v>49.24</v>
      </c>
      <c r="C196" s="53">
        <f>ROUND(rekentabel!C195,2)</f>
        <v>28.96</v>
      </c>
      <c r="D196" s="53"/>
      <c r="E196" s="53"/>
      <c r="F196" s="53">
        <f>ROUND(rekentabel!F195,2)</f>
        <v>29.54</v>
      </c>
      <c r="G196" s="53">
        <f>ROUND(rekentabel!G195,2)</f>
        <v>17.38</v>
      </c>
      <c r="H196" s="53">
        <f>ROUND(rekentabel!H195,2)</f>
        <v>39.39</v>
      </c>
      <c r="I196" s="53">
        <f>ROUND(rekentabel!I195,2)</f>
        <v>23.17</v>
      </c>
      <c r="J196" s="57">
        <f>ROUND(rekentabel!J195,2)</f>
        <v>98.48</v>
      </c>
      <c r="K196" s="57">
        <f>ROUND(rekentabel!K195,2)</f>
        <v>57.92</v>
      </c>
      <c r="L196" s="57"/>
      <c r="M196" s="57"/>
      <c r="N196" s="57">
        <f>ROUND(rekentabel!N195,2)</f>
        <v>59.08</v>
      </c>
      <c r="O196" s="57">
        <f>ROUND(rekentabel!O195,2)</f>
        <v>34.76</v>
      </c>
      <c r="P196" s="57">
        <f>ROUND(rekentabel!P195,2)</f>
        <v>78.78</v>
      </c>
      <c r="Q196" s="57">
        <f>ROUND(rekentabel!Q195,2)</f>
        <v>46.34</v>
      </c>
      <c r="R196" s="52">
        <f>ROUND(rekentabel!R195,2)</f>
        <v>0</v>
      </c>
      <c r="S196" s="52">
        <f>ROUND(rekentabel!S195,2)</f>
        <v>0</v>
      </c>
      <c r="T196" s="52">
        <f>ROUND(rekentabel!T195,2)</f>
        <v>0</v>
      </c>
      <c r="U196" s="52">
        <f>ROUND(rekentabel!U195,2)</f>
        <v>0</v>
      </c>
      <c r="V196" s="52">
        <f>ROUND(rekentabel!V195,2)</f>
        <v>0</v>
      </c>
      <c r="W196" s="52">
        <f>ROUND(rekentabel!W195,2)</f>
        <v>0</v>
      </c>
      <c r="X196" s="303">
        <f>ROUND(rekentabel!X195,2)</f>
        <v>0</v>
      </c>
      <c r="Y196" s="303">
        <f>ROUND(rekentabel!Y195,2)</f>
        <v>0</v>
      </c>
      <c r="Z196" s="303">
        <f>ROUND(rekentabel!Z195,2)</f>
        <v>0</v>
      </c>
      <c r="AA196" s="303">
        <f>ROUND(rekentabel!AA195,2)</f>
        <v>0</v>
      </c>
    </row>
    <row r="197" spans="1:27">
      <c r="A197" s="50">
        <v>190</v>
      </c>
      <c r="B197" s="53">
        <f>ROUND(rekentabel!B196,2)</f>
        <v>49.37</v>
      </c>
      <c r="C197" s="53">
        <f>ROUND(rekentabel!C196,2)</f>
        <v>29.04</v>
      </c>
      <c r="D197" s="53"/>
      <c r="E197" s="53"/>
      <c r="F197" s="53">
        <f>ROUND(rekentabel!F196,2)</f>
        <v>29.62</v>
      </c>
      <c r="G197" s="53">
        <f>ROUND(rekentabel!G196,2)</f>
        <v>17.420000000000002</v>
      </c>
      <c r="H197" s="53">
        <f>ROUND(rekentabel!H196,2)</f>
        <v>39.5</v>
      </c>
      <c r="I197" s="53">
        <f>ROUND(rekentabel!I196,2)</f>
        <v>23.23</v>
      </c>
      <c r="J197" s="57">
        <f>ROUND(rekentabel!J196,2)</f>
        <v>98.74</v>
      </c>
      <c r="K197" s="57">
        <f>ROUND(rekentabel!K196,2)</f>
        <v>58.08</v>
      </c>
      <c r="L197" s="57"/>
      <c r="M197" s="57"/>
      <c r="N197" s="57">
        <f>ROUND(rekentabel!N196,2)</f>
        <v>59.24</v>
      </c>
      <c r="O197" s="57">
        <f>ROUND(rekentabel!O196,2)</f>
        <v>34.840000000000003</v>
      </c>
      <c r="P197" s="57">
        <f>ROUND(rekentabel!P196,2)</f>
        <v>79</v>
      </c>
      <c r="Q197" s="57">
        <f>ROUND(rekentabel!Q196,2)</f>
        <v>46.46</v>
      </c>
      <c r="R197" s="52">
        <f>ROUND(rekentabel!R196,2)</f>
        <v>0</v>
      </c>
      <c r="S197" s="52">
        <f>ROUND(rekentabel!S196,2)</f>
        <v>0</v>
      </c>
      <c r="T197" s="52">
        <f>ROUND(rekentabel!T196,2)</f>
        <v>0</v>
      </c>
      <c r="U197" s="52">
        <f>ROUND(rekentabel!U196,2)</f>
        <v>0</v>
      </c>
      <c r="V197" s="52">
        <f>ROUND(rekentabel!V196,2)</f>
        <v>0</v>
      </c>
      <c r="W197" s="52">
        <f>ROUND(rekentabel!W196,2)</f>
        <v>0</v>
      </c>
      <c r="X197" s="303">
        <f>ROUND(rekentabel!X196,2)</f>
        <v>0</v>
      </c>
      <c r="Y197" s="303">
        <f>ROUND(rekentabel!Y196,2)</f>
        <v>0</v>
      </c>
      <c r="Z197" s="303">
        <f>ROUND(rekentabel!Z196,2)</f>
        <v>0</v>
      </c>
      <c r="AA197" s="303">
        <f>ROUND(rekentabel!AA196,2)</f>
        <v>0</v>
      </c>
    </row>
    <row r="198" spans="1:27">
      <c r="A198" s="50">
        <v>191</v>
      </c>
      <c r="B198" s="53">
        <f>ROUND(rekentabel!B197,2)</f>
        <v>49.51</v>
      </c>
      <c r="C198" s="53">
        <f>ROUND(rekentabel!C197,2)</f>
        <v>29.12</v>
      </c>
      <c r="D198" s="53"/>
      <c r="E198" s="53"/>
      <c r="F198" s="53">
        <f>ROUND(rekentabel!F197,2)</f>
        <v>29.71</v>
      </c>
      <c r="G198" s="53">
        <f>ROUND(rekentabel!G197,2)</f>
        <v>17.47</v>
      </c>
      <c r="H198" s="53">
        <f>ROUND(rekentabel!H197,2)</f>
        <v>39.61</v>
      </c>
      <c r="I198" s="53">
        <f>ROUND(rekentabel!I197,2)</f>
        <v>23.3</v>
      </c>
      <c r="J198" s="57">
        <f>ROUND(rekentabel!J197,2)</f>
        <v>99.02</v>
      </c>
      <c r="K198" s="57">
        <f>ROUND(rekentabel!K197,2)</f>
        <v>58.24</v>
      </c>
      <c r="L198" s="57"/>
      <c r="M198" s="57"/>
      <c r="N198" s="57">
        <f>ROUND(rekentabel!N197,2)</f>
        <v>59.42</v>
      </c>
      <c r="O198" s="57">
        <f>ROUND(rekentabel!O197,2)</f>
        <v>34.94</v>
      </c>
      <c r="P198" s="57">
        <f>ROUND(rekentabel!P197,2)</f>
        <v>79.22</v>
      </c>
      <c r="Q198" s="57">
        <f>ROUND(rekentabel!Q197,2)</f>
        <v>46.6</v>
      </c>
      <c r="R198" s="52">
        <f>ROUND(rekentabel!R197,2)</f>
        <v>0</v>
      </c>
      <c r="S198" s="52">
        <f>ROUND(rekentabel!S197,2)</f>
        <v>0</v>
      </c>
      <c r="T198" s="52">
        <f>ROUND(rekentabel!T197,2)</f>
        <v>0</v>
      </c>
      <c r="U198" s="52">
        <f>ROUND(rekentabel!U197,2)</f>
        <v>0</v>
      </c>
      <c r="V198" s="52">
        <f>ROUND(rekentabel!V197,2)</f>
        <v>0</v>
      </c>
      <c r="W198" s="52">
        <f>ROUND(rekentabel!W197,2)</f>
        <v>0</v>
      </c>
      <c r="X198" s="303">
        <f>ROUND(rekentabel!X197,2)</f>
        <v>0</v>
      </c>
      <c r="Y198" s="303">
        <f>ROUND(rekentabel!Y197,2)</f>
        <v>0</v>
      </c>
      <c r="Z198" s="303">
        <f>ROUND(rekentabel!Z197,2)</f>
        <v>0</v>
      </c>
      <c r="AA198" s="303">
        <f>ROUND(rekentabel!AA197,2)</f>
        <v>0</v>
      </c>
    </row>
    <row r="199" spans="1:27">
      <c r="A199" s="50">
        <v>192</v>
      </c>
      <c r="B199" s="53">
        <f>ROUND(rekentabel!B198,2)</f>
        <v>49.64</v>
      </c>
      <c r="C199" s="53">
        <f>ROUND(rekentabel!C198,2)</f>
        <v>29.2</v>
      </c>
      <c r="D199" s="53"/>
      <c r="E199" s="53"/>
      <c r="F199" s="53">
        <f>ROUND(rekentabel!F198,2)</f>
        <v>29.78</v>
      </c>
      <c r="G199" s="53">
        <f>ROUND(rekentabel!G198,2)</f>
        <v>17.52</v>
      </c>
      <c r="H199" s="53">
        <f>ROUND(rekentabel!H198,2)</f>
        <v>39.71</v>
      </c>
      <c r="I199" s="53">
        <f>ROUND(rekentabel!I198,2)</f>
        <v>23.36</v>
      </c>
      <c r="J199" s="57">
        <f>ROUND(rekentabel!J198,2)</f>
        <v>99.28</v>
      </c>
      <c r="K199" s="57">
        <f>ROUND(rekentabel!K198,2)</f>
        <v>58.4</v>
      </c>
      <c r="L199" s="57"/>
      <c r="M199" s="57"/>
      <c r="N199" s="57">
        <f>ROUND(rekentabel!N198,2)</f>
        <v>59.56</v>
      </c>
      <c r="O199" s="57">
        <f>ROUND(rekentabel!O198,2)</f>
        <v>35.04</v>
      </c>
      <c r="P199" s="57">
        <f>ROUND(rekentabel!P198,2)</f>
        <v>79.42</v>
      </c>
      <c r="Q199" s="57">
        <f>ROUND(rekentabel!Q198,2)</f>
        <v>46.72</v>
      </c>
      <c r="R199" s="52">
        <f>ROUND(rekentabel!R198,2)</f>
        <v>0</v>
      </c>
      <c r="S199" s="52">
        <f>ROUND(rekentabel!S198,2)</f>
        <v>0</v>
      </c>
      <c r="T199" s="52">
        <f>ROUND(rekentabel!T198,2)</f>
        <v>0</v>
      </c>
      <c r="U199" s="52">
        <f>ROUND(rekentabel!U198,2)</f>
        <v>0</v>
      </c>
      <c r="V199" s="52">
        <f>ROUND(rekentabel!V198,2)</f>
        <v>0</v>
      </c>
      <c r="W199" s="52">
        <f>ROUND(rekentabel!W198,2)</f>
        <v>0</v>
      </c>
      <c r="X199" s="303">
        <f>ROUND(rekentabel!X198,2)</f>
        <v>0</v>
      </c>
      <c r="Y199" s="303">
        <f>ROUND(rekentabel!Y198,2)</f>
        <v>0</v>
      </c>
      <c r="Z199" s="303">
        <f>ROUND(rekentabel!Z198,2)</f>
        <v>0</v>
      </c>
      <c r="AA199" s="303">
        <f>ROUND(rekentabel!AA198,2)</f>
        <v>0</v>
      </c>
    </row>
    <row r="200" spans="1:27">
      <c r="A200" s="50">
        <v>193</v>
      </c>
      <c r="B200" s="53">
        <f>ROUND(rekentabel!B199,2)</f>
        <v>49.77</v>
      </c>
      <c r="C200" s="53">
        <f>ROUND(rekentabel!C199,2)</f>
        <v>29.28</v>
      </c>
      <c r="D200" s="53"/>
      <c r="E200" s="53"/>
      <c r="F200" s="53">
        <f>ROUND(rekentabel!F199,2)</f>
        <v>29.86</v>
      </c>
      <c r="G200" s="53">
        <f>ROUND(rekentabel!G199,2)</f>
        <v>17.57</v>
      </c>
      <c r="H200" s="53">
        <f>ROUND(rekentabel!H199,2)</f>
        <v>39.82</v>
      </c>
      <c r="I200" s="53">
        <f>ROUND(rekentabel!I199,2)</f>
        <v>23.42</v>
      </c>
      <c r="J200" s="57">
        <f>ROUND(rekentabel!J199,2)</f>
        <v>99.54</v>
      </c>
      <c r="K200" s="57">
        <f>ROUND(rekentabel!K199,2)</f>
        <v>58.56</v>
      </c>
      <c r="L200" s="57"/>
      <c r="M200" s="57"/>
      <c r="N200" s="57">
        <f>ROUND(rekentabel!N199,2)</f>
        <v>59.72</v>
      </c>
      <c r="O200" s="57">
        <f>ROUND(rekentabel!O199,2)</f>
        <v>35.14</v>
      </c>
      <c r="P200" s="57">
        <f>ROUND(rekentabel!P199,2)</f>
        <v>79.64</v>
      </c>
      <c r="Q200" s="57">
        <f>ROUND(rekentabel!Q199,2)</f>
        <v>46.84</v>
      </c>
      <c r="R200" s="52">
        <f>ROUND(rekentabel!R199,2)</f>
        <v>0</v>
      </c>
      <c r="S200" s="52">
        <f>ROUND(rekentabel!S199,2)</f>
        <v>0</v>
      </c>
      <c r="T200" s="52">
        <f>ROUND(rekentabel!T199,2)</f>
        <v>0</v>
      </c>
      <c r="U200" s="52">
        <f>ROUND(rekentabel!U199,2)</f>
        <v>0</v>
      </c>
      <c r="V200" s="52">
        <f>ROUND(rekentabel!V199,2)</f>
        <v>0</v>
      </c>
      <c r="W200" s="52">
        <f>ROUND(rekentabel!W199,2)</f>
        <v>0</v>
      </c>
      <c r="X200" s="303">
        <f>ROUND(rekentabel!X199,2)</f>
        <v>0</v>
      </c>
      <c r="Y200" s="303">
        <f>ROUND(rekentabel!Y199,2)</f>
        <v>0</v>
      </c>
      <c r="Z200" s="303">
        <f>ROUND(rekentabel!Z199,2)</f>
        <v>0</v>
      </c>
      <c r="AA200" s="303">
        <f>ROUND(rekentabel!AA199,2)</f>
        <v>0</v>
      </c>
    </row>
    <row r="201" spans="1:27">
      <c r="A201" s="50">
        <v>194</v>
      </c>
      <c r="B201" s="53">
        <f>ROUND(rekentabel!B200,2)</f>
        <v>49.91</v>
      </c>
      <c r="C201" s="53">
        <f>ROUND(rekentabel!C200,2)</f>
        <v>29.36</v>
      </c>
      <c r="D201" s="53"/>
      <c r="E201" s="53"/>
      <c r="F201" s="53">
        <f>ROUND(rekentabel!F200,2)</f>
        <v>29.95</v>
      </c>
      <c r="G201" s="53">
        <f>ROUND(rekentabel!G200,2)</f>
        <v>17.62</v>
      </c>
      <c r="H201" s="53">
        <f>ROUND(rekentabel!H200,2)</f>
        <v>39.93</v>
      </c>
      <c r="I201" s="53">
        <f>ROUND(rekentabel!I200,2)</f>
        <v>23.49</v>
      </c>
      <c r="J201" s="57">
        <f>ROUND(rekentabel!J200,2)</f>
        <v>99.82</v>
      </c>
      <c r="K201" s="57">
        <f>ROUND(rekentabel!K200,2)</f>
        <v>58.72</v>
      </c>
      <c r="L201" s="57"/>
      <c r="M201" s="57"/>
      <c r="N201" s="57">
        <f>ROUND(rekentabel!N200,2)</f>
        <v>59.9</v>
      </c>
      <c r="O201" s="57">
        <f>ROUND(rekentabel!O200,2)</f>
        <v>35.24</v>
      </c>
      <c r="P201" s="57">
        <f>ROUND(rekentabel!P200,2)</f>
        <v>79.86</v>
      </c>
      <c r="Q201" s="57">
        <f>ROUND(rekentabel!Q200,2)</f>
        <v>46.98</v>
      </c>
      <c r="R201" s="52">
        <f>ROUND(rekentabel!R200,2)</f>
        <v>0</v>
      </c>
      <c r="S201" s="52">
        <f>ROUND(rekentabel!S200,2)</f>
        <v>0</v>
      </c>
      <c r="T201" s="52">
        <f>ROUND(rekentabel!T200,2)</f>
        <v>0</v>
      </c>
      <c r="U201" s="52">
        <f>ROUND(rekentabel!U200,2)</f>
        <v>0</v>
      </c>
      <c r="V201" s="52">
        <f>ROUND(rekentabel!V200,2)</f>
        <v>0</v>
      </c>
      <c r="W201" s="52">
        <f>ROUND(rekentabel!W200,2)</f>
        <v>0</v>
      </c>
      <c r="X201" s="303">
        <f>ROUND(rekentabel!X200,2)</f>
        <v>0</v>
      </c>
      <c r="Y201" s="303">
        <f>ROUND(rekentabel!Y200,2)</f>
        <v>0</v>
      </c>
      <c r="Z201" s="303">
        <f>ROUND(rekentabel!Z200,2)</f>
        <v>0</v>
      </c>
      <c r="AA201" s="303">
        <f>ROUND(rekentabel!AA200,2)</f>
        <v>0</v>
      </c>
    </row>
    <row r="202" spans="1:27">
      <c r="A202" s="50">
        <v>195</v>
      </c>
      <c r="B202" s="53">
        <f>ROUND(rekentabel!B201,2)</f>
        <v>50.04</v>
      </c>
      <c r="C202" s="53">
        <f>ROUND(rekentabel!C201,2)</f>
        <v>29.44</v>
      </c>
      <c r="D202" s="53"/>
      <c r="E202" s="53"/>
      <c r="F202" s="53">
        <f>ROUND(rekentabel!F201,2)</f>
        <v>30.02</v>
      </c>
      <c r="G202" s="53">
        <f>ROUND(rekentabel!G201,2)</f>
        <v>17.66</v>
      </c>
      <c r="H202" s="53">
        <f>ROUND(rekentabel!H201,2)</f>
        <v>40.03</v>
      </c>
      <c r="I202" s="53">
        <f>ROUND(rekentabel!I201,2)</f>
        <v>23.55</v>
      </c>
      <c r="J202" s="57">
        <f>ROUND(rekentabel!J201,2)</f>
        <v>100.08</v>
      </c>
      <c r="K202" s="57">
        <f>ROUND(rekentabel!K201,2)</f>
        <v>58.88</v>
      </c>
      <c r="L202" s="57"/>
      <c r="M202" s="57"/>
      <c r="N202" s="57">
        <f>ROUND(rekentabel!N201,2)</f>
        <v>60.04</v>
      </c>
      <c r="O202" s="57">
        <f>ROUND(rekentabel!O201,2)</f>
        <v>35.32</v>
      </c>
      <c r="P202" s="57">
        <f>ROUND(rekentabel!P201,2)</f>
        <v>80.06</v>
      </c>
      <c r="Q202" s="57">
        <f>ROUND(rekentabel!Q201,2)</f>
        <v>47.1</v>
      </c>
      <c r="R202" s="52">
        <f>ROUND(rekentabel!R201,2)</f>
        <v>0</v>
      </c>
      <c r="S202" s="52">
        <f>ROUND(rekentabel!S201,2)</f>
        <v>0</v>
      </c>
      <c r="T202" s="52">
        <f>ROUND(rekentabel!T201,2)</f>
        <v>0</v>
      </c>
      <c r="U202" s="52">
        <f>ROUND(rekentabel!U201,2)</f>
        <v>0</v>
      </c>
      <c r="V202" s="52">
        <f>ROUND(rekentabel!V201,2)</f>
        <v>0</v>
      </c>
      <c r="W202" s="52">
        <f>ROUND(rekentabel!W201,2)</f>
        <v>0</v>
      </c>
      <c r="X202" s="303">
        <f>ROUND(rekentabel!X201,2)</f>
        <v>0</v>
      </c>
      <c r="Y202" s="303">
        <f>ROUND(rekentabel!Y201,2)</f>
        <v>0</v>
      </c>
      <c r="Z202" s="303">
        <f>ROUND(rekentabel!Z201,2)</f>
        <v>0</v>
      </c>
      <c r="AA202" s="303">
        <f>ROUND(rekentabel!AA201,2)</f>
        <v>0</v>
      </c>
    </row>
    <row r="203" spans="1:27">
      <c r="A203" s="50">
        <v>196</v>
      </c>
      <c r="B203" s="53">
        <f>ROUND(rekentabel!B202,2)</f>
        <v>50.18</v>
      </c>
      <c r="C203" s="53">
        <f>ROUND(rekentabel!C202,2)</f>
        <v>29.51</v>
      </c>
      <c r="D203" s="53"/>
      <c r="E203" s="53"/>
      <c r="F203" s="53">
        <f>ROUND(rekentabel!F202,2)</f>
        <v>30.11</v>
      </c>
      <c r="G203" s="53">
        <f>ROUND(rekentabel!G202,2)</f>
        <v>17.71</v>
      </c>
      <c r="H203" s="53">
        <f>ROUND(rekentabel!H202,2)</f>
        <v>40.14</v>
      </c>
      <c r="I203" s="53">
        <f>ROUND(rekentabel!I202,2)</f>
        <v>23.61</v>
      </c>
      <c r="J203" s="57">
        <f>ROUND(rekentabel!J202,2)</f>
        <v>100.36</v>
      </c>
      <c r="K203" s="57">
        <f>ROUND(rekentabel!K202,2)</f>
        <v>59.02</v>
      </c>
      <c r="L203" s="57"/>
      <c r="M203" s="57"/>
      <c r="N203" s="57">
        <f>ROUND(rekentabel!N202,2)</f>
        <v>60.22</v>
      </c>
      <c r="O203" s="57">
        <f>ROUND(rekentabel!O202,2)</f>
        <v>35.42</v>
      </c>
      <c r="P203" s="57">
        <f>ROUND(rekentabel!P202,2)</f>
        <v>80.28</v>
      </c>
      <c r="Q203" s="57">
        <f>ROUND(rekentabel!Q202,2)</f>
        <v>47.22</v>
      </c>
      <c r="R203" s="52">
        <f>ROUND(rekentabel!R202,2)</f>
        <v>0</v>
      </c>
      <c r="S203" s="52">
        <f>ROUND(rekentabel!S202,2)</f>
        <v>0</v>
      </c>
      <c r="T203" s="52">
        <f>ROUND(rekentabel!T202,2)</f>
        <v>0</v>
      </c>
      <c r="U203" s="52">
        <f>ROUND(rekentabel!U202,2)</f>
        <v>0</v>
      </c>
      <c r="V203" s="52">
        <f>ROUND(rekentabel!V202,2)</f>
        <v>0</v>
      </c>
      <c r="W203" s="52">
        <f>ROUND(rekentabel!W202,2)</f>
        <v>0</v>
      </c>
      <c r="X203" s="303">
        <f>ROUND(rekentabel!X202,2)</f>
        <v>0</v>
      </c>
      <c r="Y203" s="303">
        <f>ROUND(rekentabel!Y202,2)</f>
        <v>0</v>
      </c>
      <c r="Z203" s="303">
        <f>ROUND(rekentabel!Z202,2)</f>
        <v>0</v>
      </c>
      <c r="AA203" s="303">
        <f>ROUND(rekentabel!AA202,2)</f>
        <v>0</v>
      </c>
    </row>
    <row r="204" spans="1:27">
      <c r="A204" s="50">
        <v>197</v>
      </c>
      <c r="B204" s="53">
        <f>ROUND(rekentabel!B203,2)</f>
        <v>50.31</v>
      </c>
      <c r="C204" s="53">
        <f>ROUND(rekentabel!C203,2)</f>
        <v>29.59</v>
      </c>
      <c r="D204" s="53"/>
      <c r="E204" s="53"/>
      <c r="F204" s="53">
        <f>ROUND(rekentabel!F203,2)</f>
        <v>30.19</v>
      </c>
      <c r="G204" s="53">
        <f>ROUND(rekentabel!G203,2)</f>
        <v>17.75</v>
      </c>
      <c r="H204" s="53">
        <f>ROUND(rekentabel!H203,2)</f>
        <v>40.25</v>
      </c>
      <c r="I204" s="53">
        <f>ROUND(rekentabel!I203,2)</f>
        <v>23.67</v>
      </c>
      <c r="J204" s="57">
        <f>ROUND(rekentabel!J203,2)</f>
        <v>100.62</v>
      </c>
      <c r="K204" s="57">
        <f>ROUND(rekentabel!K203,2)</f>
        <v>59.18</v>
      </c>
      <c r="L204" s="57"/>
      <c r="M204" s="57"/>
      <c r="N204" s="57">
        <f>ROUND(rekentabel!N203,2)</f>
        <v>60.38</v>
      </c>
      <c r="O204" s="57">
        <f>ROUND(rekentabel!O203,2)</f>
        <v>35.5</v>
      </c>
      <c r="P204" s="57">
        <f>ROUND(rekentabel!P203,2)</f>
        <v>80.5</v>
      </c>
      <c r="Q204" s="57">
        <f>ROUND(rekentabel!Q203,2)</f>
        <v>47.34</v>
      </c>
      <c r="R204" s="52">
        <f>ROUND(rekentabel!R203,2)</f>
        <v>0</v>
      </c>
      <c r="S204" s="52">
        <f>ROUND(rekentabel!S203,2)</f>
        <v>0</v>
      </c>
      <c r="T204" s="52">
        <f>ROUND(rekentabel!T203,2)</f>
        <v>0</v>
      </c>
      <c r="U204" s="52">
        <f>ROUND(rekentabel!U203,2)</f>
        <v>0</v>
      </c>
      <c r="V204" s="52">
        <f>ROUND(rekentabel!V203,2)</f>
        <v>0</v>
      </c>
      <c r="W204" s="52">
        <f>ROUND(rekentabel!W203,2)</f>
        <v>0</v>
      </c>
      <c r="X204" s="303">
        <f>ROUND(rekentabel!X203,2)</f>
        <v>0</v>
      </c>
      <c r="Y204" s="303">
        <f>ROUND(rekentabel!Y203,2)</f>
        <v>0</v>
      </c>
      <c r="Z204" s="303">
        <f>ROUND(rekentabel!Z203,2)</f>
        <v>0</v>
      </c>
      <c r="AA204" s="303">
        <f>ROUND(rekentabel!AA203,2)</f>
        <v>0</v>
      </c>
    </row>
    <row r="205" spans="1:27">
      <c r="A205" s="50">
        <v>198</v>
      </c>
      <c r="B205" s="53">
        <f>ROUND(rekentabel!B204,2)</f>
        <v>50.44</v>
      </c>
      <c r="C205" s="53">
        <f>ROUND(rekentabel!C204,2)</f>
        <v>29.67</v>
      </c>
      <c r="D205" s="53"/>
      <c r="E205" s="53"/>
      <c r="F205" s="53">
        <f>ROUND(rekentabel!F204,2)</f>
        <v>30.26</v>
      </c>
      <c r="G205" s="53">
        <f>ROUND(rekentabel!G204,2)</f>
        <v>17.8</v>
      </c>
      <c r="H205" s="53">
        <f>ROUND(rekentabel!H204,2)</f>
        <v>40.35</v>
      </c>
      <c r="I205" s="53">
        <f>ROUND(rekentabel!I204,2)</f>
        <v>23.74</v>
      </c>
      <c r="J205" s="57">
        <f>ROUND(rekentabel!J204,2)</f>
        <v>100.88</v>
      </c>
      <c r="K205" s="57">
        <f>ROUND(rekentabel!K204,2)</f>
        <v>59.34</v>
      </c>
      <c r="L205" s="57"/>
      <c r="M205" s="57"/>
      <c r="N205" s="57">
        <f>ROUND(rekentabel!N204,2)</f>
        <v>60.52</v>
      </c>
      <c r="O205" s="57">
        <f>ROUND(rekentabel!O204,2)</f>
        <v>35.6</v>
      </c>
      <c r="P205" s="57">
        <f>ROUND(rekentabel!P204,2)</f>
        <v>80.7</v>
      </c>
      <c r="Q205" s="57">
        <f>ROUND(rekentabel!Q204,2)</f>
        <v>47.48</v>
      </c>
      <c r="R205" s="52">
        <f>ROUND(rekentabel!R204,2)</f>
        <v>0</v>
      </c>
      <c r="S205" s="52">
        <f>ROUND(rekentabel!S204,2)</f>
        <v>0</v>
      </c>
      <c r="T205" s="52">
        <f>ROUND(rekentabel!T204,2)</f>
        <v>0</v>
      </c>
      <c r="U205" s="52">
        <f>ROUND(rekentabel!U204,2)</f>
        <v>0</v>
      </c>
      <c r="V205" s="52">
        <f>ROUND(rekentabel!V204,2)</f>
        <v>0</v>
      </c>
      <c r="W205" s="52">
        <f>ROUND(rekentabel!W204,2)</f>
        <v>0</v>
      </c>
      <c r="X205" s="303">
        <f>ROUND(rekentabel!X204,2)</f>
        <v>0</v>
      </c>
      <c r="Y205" s="303">
        <f>ROUND(rekentabel!Y204,2)</f>
        <v>0</v>
      </c>
      <c r="Z205" s="303">
        <f>ROUND(rekentabel!Z204,2)</f>
        <v>0</v>
      </c>
      <c r="AA205" s="303">
        <f>ROUND(rekentabel!AA204,2)</f>
        <v>0</v>
      </c>
    </row>
    <row r="206" spans="1:27">
      <c r="A206" s="50">
        <v>199</v>
      </c>
      <c r="B206" s="53">
        <f>ROUND(rekentabel!B205,2)</f>
        <v>50.58</v>
      </c>
      <c r="C206" s="53">
        <f>ROUND(rekentabel!C205,2)</f>
        <v>29.75</v>
      </c>
      <c r="D206" s="53"/>
      <c r="E206" s="53"/>
      <c r="F206" s="53">
        <f>ROUND(rekentabel!F205,2)</f>
        <v>30.35</v>
      </c>
      <c r="G206" s="53">
        <f>ROUND(rekentabel!G205,2)</f>
        <v>17.850000000000001</v>
      </c>
      <c r="H206" s="53">
        <f>ROUND(rekentabel!H205,2)</f>
        <v>40.46</v>
      </c>
      <c r="I206" s="53">
        <f>ROUND(rekentabel!I205,2)</f>
        <v>23.8</v>
      </c>
      <c r="J206" s="57">
        <f>ROUND(rekentabel!J205,2)</f>
        <v>101.16</v>
      </c>
      <c r="K206" s="57">
        <f>ROUND(rekentabel!K205,2)</f>
        <v>59.5</v>
      </c>
      <c r="L206" s="57"/>
      <c r="M206" s="57"/>
      <c r="N206" s="57">
        <f>ROUND(rekentabel!N205,2)</f>
        <v>60.7</v>
      </c>
      <c r="O206" s="57">
        <f>ROUND(rekentabel!O205,2)</f>
        <v>35.700000000000003</v>
      </c>
      <c r="P206" s="57">
        <f>ROUND(rekentabel!P205,2)</f>
        <v>80.92</v>
      </c>
      <c r="Q206" s="57">
        <f>ROUND(rekentabel!Q205,2)</f>
        <v>47.6</v>
      </c>
      <c r="R206" s="52">
        <f>ROUND(rekentabel!R205,2)</f>
        <v>0</v>
      </c>
      <c r="S206" s="52">
        <f>ROUND(rekentabel!S205,2)</f>
        <v>0</v>
      </c>
      <c r="T206" s="52">
        <f>ROUND(rekentabel!T205,2)</f>
        <v>0</v>
      </c>
      <c r="U206" s="52">
        <f>ROUND(rekentabel!U205,2)</f>
        <v>0</v>
      </c>
      <c r="V206" s="52">
        <f>ROUND(rekentabel!V205,2)</f>
        <v>0</v>
      </c>
      <c r="W206" s="52">
        <f>ROUND(rekentabel!W205,2)</f>
        <v>0</v>
      </c>
      <c r="X206" s="303">
        <f>ROUND(rekentabel!X205,2)</f>
        <v>0</v>
      </c>
      <c r="Y206" s="303">
        <f>ROUND(rekentabel!Y205,2)</f>
        <v>0</v>
      </c>
      <c r="Z206" s="303">
        <f>ROUND(rekentabel!Z205,2)</f>
        <v>0</v>
      </c>
      <c r="AA206" s="303">
        <f>ROUND(rekentabel!AA205,2)</f>
        <v>0</v>
      </c>
    </row>
    <row r="207" spans="1:27">
      <c r="A207" s="50">
        <v>200</v>
      </c>
      <c r="B207" s="53">
        <f>ROUND(rekentabel!B206,2)</f>
        <v>50.71</v>
      </c>
      <c r="C207" s="53">
        <f>ROUND(rekentabel!C206,2)</f>
        <v>29.83</v>
      </c>
      <c r="D207" s="53"/>
      <c r="E207" s="53"/>
      <c r="F207" s="53">
        <f>ROUND(rekentabel!F206,2)</f>
        <v>30.43</v>
      </c>
      <c r="G207" s="53">
        <f>ROUND(rekentabel!G206,2)</f>
        <v>17.899999999999999</v>
      </c>
      <c r="H207" s="53">
        <f>ROUND(rekentabel!H206,2)</f>
        <v>40.57</v>
      </c>
      <c r="I207" s="53">
        <f>ROUND(rekentabel!I206,2)</f>
        <v>23.86</v>
      </c>
      <c r="J207" s="57">
        <f>ROUND(rekentabel!J206,2)</f>
        <v>101.42</v>
      </c>
      <c r="K207" s="57">
        <f>ROUND(rekentabel!K206,2)</f>
        <v>59.66</v>
      </c>
      <c r="L207" s="57"/>
      <c r="M207" s="57"/>
      <c r="N207" s="57">
        <f>ROUND(rekentabel!N206,2)</f>
        <v>60.86</v>
      </c>
      <c r="O207" s="57">
        <f>ROUND(rekentabel!O206,2)</f>
        <v>35.799999999999997</v>
      </c>
      <c r="P207" s="57">
        <f>ROUND(rekentabel!P206,2)</f>
        <v>81.14</v>
      </c>
      <c r="Q207" s="57">
        <f>ROUND(rekentabel!Q206,2)</f>
        <v>47.72</v>
      </c>
      <c r="R207" s="52">
        <f>ROUND(rekentabel!R206,2)</f>
        <v>0</v>
      </c>
      <c r="S207" s="52">
        <f>ROUND(rekentabel!S206,2)</f>
        <v>0</v>
      </c>
      <c r="T207" s="52">
        <f>ROUND(rekentabel!T206,2)</f>
        <v>0</v>
      </c>
      <c r="U207" s="52">
        <f>ROUND(rekentabel!U206,2)</f>
        <v>0</v>
      </c>
      <c r="V207" s="52">
        <f>ROUND(rekentabel!V206,2)</f>
        <v>0</v>
      </c>
      <c r="W207" s="52">
        <f>ROUND(rekentabel!W206,2)</f>
        <v>0</v>
      </c>
      <c r="X207" s="303">
        <f>ROUND(rekentabel!X206,2)</f>
        <v>0</v>
      </c>
      <c r="Y207" s="303">
        <f>ROUND(rekentabel!Y206,2)</f>
        <v>0</v>
      </c>
      <c r="Z207" s="303">
        <f>ROUND(rekentabel!Z206,2)</f>
        <v>0</v>
      </c>
      <c r="AA207" s="303">
        <f>ROUND(rekentabel!AA206,2)</f>
        <v>0</v>
      </c>
    </row>
    <row r="208" spans="1:27">
      <c r="A208" s="50">
        <v>201</v>
      </c>
      <c r="B208" s="53">
        <f>ROUND(rekentabel!B207,2)</f>
        <v>50.76</v>
      </c>
      <c r="C208" s="53">
        <f>ROUND(rekentabel!C207,2)</f>
        <v>29.86</v>
      </c>
      <c r="D208" s="53"/>
      <c r="E208" s="53"/>
      <c r="F208" s="53">
        <f>ROUND(rekentabel!F207,2)</f>
        <v>30.46</v>
      </c>
      <c r="G208" s="53">
        <f>ROUND(rekentabel!G207,2)</f>
        <v>17.920000000000002</v>
      </c>
      <c r="H208" s="53">
        <f>ROUND(rekentabel!H207,2)</f>
        <v>40.61</v>
      </c>
      <c r="I208" s="53">
        <f>ROUND(rekentabel!I207,2)</f>
        <v>23.89</v>
      </c>
      <c r="J208" s="57">
        <f>ROUND(rekentabel!J207,2)</f>
        <v>101.52</v>
      </c>
      <c r="K208" s="57">
        <f>ROUND(rekentabel!K207,2)</f>
        <v>59.72</v>
      </c>
      <c r="L208" s="57"/>
      <c r="M208" s="57"/>
      <c r="N208" s="57">
        <f>ROUND(rekentabel!N207,2)</f>
        <v>60.92</v>
      </c>
      <c r="O208" s="57">
        <f>ROUND(rekentabel!O207,2)</f>
        <v>35.840000000000003</v>
      </c>
      <c r="P208" s="57">
        <f>ROUND(rekentabel!P207,2)</f>
        <v>81.22</v>
      </c>
      <c r="Q208" s="57">
        <f>ROUND(rekentabel!Q207,2)</f>
        <v>47.78</v>
      </c>
      <c r="R208" s="52">
        <f>ROUND(rekentabel!R207,2)</f>
        <v>0</v>
      </c>
      <c r="S208" s="52">
        <f>ROUND(rekentabel!S207,2)</f>
        <v>0</v>
      </c>
      <c r="T208" s="52">
        <f>ROUND(rekentabel!T207,2)</f>
        <v>0</v>
      </c>
      <c r="U208" s="52">
        <f>ROUND(rekentabel!U207,2)</f>
        <v>0</v>
      </c>
      <c r="V208" s="52">
        <f>ROUND(rekentabel!V207,2)</f>
        <v>0</v>
      </c>
      <c r="W208" s="52">
        <f>ROUND(rekentabel!W207,2)</f>
        <v>0</v>
      </c>
      <c r="X208" s="303">
        <f>ROUND(rekentabel!X207,2)</f>
        <v>0</v>
      </c>
      <c r="Y208" s="303">
        <f>ROUND(rekentabel!Y207,2)</f>
        <v>0</v>
      </c>
      <c r="Z208" s="303">
        <f>ROUND(rekentabel!Z207,2)</f>
        <v>0</v>
      </c>
      <c r="AA208" s="303">
        <f>ROUND(rekentabel!AA207,2)</f>
        <v>0</v>
      </c>
    </row>
    <row r="209" spans="1:27">
      <c r="A209" s="50">
        <v>202</v>
      </c>
      <c r="B209" s="53">
        <f>ROUND(rekentabel!B208,2)</f>
        <v>50.81</v>
      </c>
      <c r="C209" s="53">
        <f>ROUND(rekentabel!C208,2)</f>
        <v>29.89</v>
      </c>
      <c r="D209" s="53"/>
      <c r="E209" s="53"/>
      <c r="F209" s="53">
        <f>ROUND(rekentabel!F208,2)</f>
        <v>30.49</v>
      </c>
      <c r="G209" s="53">
        <f>ROUND(rekentabel!G208,2)</f>
        <v>17.93</v>
      </c>
      <c r="H209" s="53">
        <f>ROUND(rekentabel!H208,2)</f>
        <v>40.65</v>
      </c>
      <c r="I209" s="53">
        <f>ROUND(rekentabel!I208,2)</f>
        <v>23.91</v>
      </c>
      <c r="J209" s="57">
        <f>ROUND(rekentabel!J208,2)</f>
        <v>101.62</v>
      </c>
      <c r="K209" s="57">
        <f>ROUND(rekentabel!K208,2)</f>
        <v>59.78</v>
      </c>
      <c r="L209" s="57"/>
      <c r="M209" s="57"/>
      <c r="N209" s="57">
        <f>ROUND(rekentabel!N208,2)</f>
        <v>60.98</v>
      </c>
      <c r="O209" s="57">
        <f>ROUND(rekentabel!O208,2)</f>
        <v>35.86</v>
      </c>
      <c r="P209" s="57">
        <f>ROUND(rekentabel!P208,2)</f>
        <v>81.3</v>
      </c>
      <c r="Q209" s="57">
        <f>ROUND(rekentabel!Q208,2)</f>
        <v>47.82</v>
      </c>
      <c r="R209" s="52">
        <f>ROUND(rekentabel!R208,2)</f>
        <v>0</v>
      </c>
      <c r="S209" s="52">
        <f>ROUND(rekentabel!S208,2)</f>
        <v>0</v>
      </c>
      <c r="T209" s="52">
        <f>ROUND(rekentabel!T208,2)</f>
        <v>0</v>
      </c>
      <c r="U209" s="52">
        <f>ROUND(rekentabel!U208,2)</f>
        <v>0</v>
      </c>
      <c r="V209" s="52">
        <f>ROUND(rekentabel!V208,2)</f>
        <v>0</v>
      </c>
      <c r="W209" s="52">
        <f>ROUND(rekentabel!W208,2)</f>
        <v>0</v>
      </c>
      <c r="X209" s="303">
        <f>ROUND(rekentabel!X208,2)</f>
        <v>0</v>
      </c>
      <c r="Y209" s="303">
        <f>ROUND(rekentabel!Y208,2)</f>
        <v>0</v>
      </c>
      <c r="Z209" s="303">
        <f>ROUND(rekentabel!Z208,2)</f>
        <v>0</v>
      </c>
      <c r="AA209" s="303">
        <f>ROUND(rekentabel!AA208,2)</f>
        <v>0</v>
      </c>
    </row>
    <row r="210" spans="1:27">
      <c r="A210" s="50">
        <v>203</v>
      </c>
      <c r="B210" s="53">
        <f>ROUND(rekentabel!B209,2)</f>
        <v>50.86</v>
      </c>
      <c r="C210" s="53">
        <f>ROUND(rekentabel!C209,2)</f>
        <v>29.92</v>
      </c>
      <c r="D210" s="53"/>
      <c r="E210" s="53"/>
      <c r="F210" s="53">
        <f>ROUND(rekentabel!F209,2)</f>
        <v>30.52</v>
      </c>
      <c r="G210" s="53">
        <f>ROUND(rekentabel!G209,2)</f>
        <v>17.95</v>
      </c>
      <c r="H210" s="53">
        <f>ROUND(rekentabel!H209,2)</f>
        <v>40.69</v>
      </c>
      <c r="I210" s="53">
        <f>ROUND(rekentabel!I209,2)</f>
        <v>23.94</v>
      </c>
      <c r="J210" s="57">
        <f>ROUND(rekentabel!J209,2)</f>
        <v>101.72</v>
      </c>
      <c r="K210" s="57">
        <f>ROUND(rekentabel!K209,2)</f>
        <v>59.84</v>
      </c>
      <c r="L210" s="57"/>
      <c r="M210" s="57"/>
      <c r="N210" s="57">
        <f>ROUND(rekentabel!N209,2)</f>
        <v>61.04</v>
      </c>
      <c r="O210" s="57">
        <f>ROUND(rekentabel!O209,2)</f>
        <v>35.9</v>
      </c>
      <c r="P210" s="57">
        <f>ROUND(rekentabel!P209,2)</f>
        <v>81.38</v>
      </c>
      <c r="Q210" s="57">
        <f>ROUND(rekentabel!Q209,2)</f>
        <v>47.88</v>
      </c>
      <c r="R210" s="52">
        <f>ROUND(rekentabel!R209,2)</f>
        <v>0</v>
      </c>
      <c r="S210" s="52">
        <f>ROUND(rekentabel!S209,2)</f>
        <v>0</v>
      </c>
      <c r="T210" s="52">
        <f>ROUND(rekentabel!T209,2)</f>
        <v>0</v>
      </c>
      <c r="U210" s="52">
        <f>ROUND(rekentabel!U209,2)</f>
        <v>0</v>
      </c>
      <c r="V210" s="52">
        <f>ROUND(rekentabel!V209,2)</f>
        <v>0</v>
      </c>
      <c r="W210" s="52">
        <f>ROUND(rekentabel!W209,2)</f>
        <v>0</v>
      </c>
      <c r="X210" s="303">
        <f>ROUND(rekentabel!X209,2)</f>
        <v>0</v>
      </c>
      <c r="Y210" s="303">
        <f>ROUND(rekentabel!Y209,2)</f>
        <v>0</v>
      </c>
      <c r="Z210" s="303">
        <f>ROUND(rekentabel!Z209,2)</f>
        <v>0</v>
      </c>
      <c r="AA210" s="303">
        <f>ROUND(rekentabel!AA209,2)</f>
        <v>0</v>
      </c>
    </row>
    <row r="211" spans="1:27">
      <c r="A211" s="50">
        <v>204</v>
      </c>
      <c r="B211" s="53">
        <f>ROUND(rekentabel!B210,2)</f>
        <v>50.91</v>
      </c>
      <c r="C211" s="53">
        <f>ROUND(rekentabel!C210,2)</f>
        <v>29.95</v>
      </c>
      <c r="D211" s="53"/>
      <c r="E211" s="53"/>
      <c r="F211" s="53">
        <f>ROUND(rekentabel!F210,2)</f>
        <v>30.55</v>
      </c>
      <c r="G211" s="53">
        <f>ROUND(rekentabel!G210,2)</f>
        <v>17.97</v>
      </c>
      <c r="H211" s="53">
        <f>ROUND(rekentabel!H210,2)</f>
        <v>40.729999999999997</v>
      </c>
      <c r="I211" s="53">
        <f>ROUND(rekentabel!I210,2)</f>
        <v>23.96</v>
      </c>
      <c r="J211" s="57">
        <f>ROUND(rekentabel!J210,2)</f>
        <v>101.82</v>
      </c>
      <c r="K211" s="57">
        <f>ROUND(rekentabel!K210,2)</f>
        <v>59.9</v>
      </c>
      <c r="L211" s="57"/>
      <c r="M211" s="57"/>
      <c r="N211" s="57">
        <f>ROUND(rekentabel!N210,2)</f>
        <v>61.1</v>
      </c>
      <c r="O211" s="57">
        <f>ROUND(rekentabel!O210,2)</f>
        <v>35.94</v>
      </c>
      <c r="P211" s="57">
        <f>ROUND(rekentabel!P210,2)</f>
        <v>81.459999999999994</v>
      </c>
      <c r="Q211" s="57">
        <f>ROUND(rekentabel!Q210,2)</f>
        <v>47.92</v>
      </c>
      <c r="R211" s="52">
        <f>ROUND(rekentabel!R210,2)</f>
        <v>0</v>
      </c>
      <c r="S211" s="52">
        <f>ROUND(rekentabel!S210,2)</f>
        <v>0</v>
      </c>
      <c r="T211" s="52">
        <f>ROUND(rekentabel!T210,2)</f>
        <v>0</v>
      </c>
      <c r="U211" s="52">
        <f>ROUND(rekentabel!U210,2)</f>
        <v>0</v>
      </c>
      <c r="V211" s="52">
        <f>ROUND(rekentabel!V210,2)</f>
        <v>0</v>
      </c>
      <c r="W211" s="52">
        <f>ROUND(rekentabel!W210,2)</f>
        <v>0</v>
      </c>
      <c r="X211" s="303">
        <f>ROUND(rekentabel!X210,2)</f>
        <v>0</v>
      </c>
      <c r="Y211" s="303">
        <f>ROUND(rekentabel!Y210,2)</f>
        <v>0</v>
      </c>
      <c r="Z211" s="303">
        <f>ROUND(rekentabel!Z210,2)</f>
        <v>0</v>
      </c>
      <c r="AA211" s="303">
        <f>ROUND(rekentabel!AA210,2)</f>
        <v>0</v>
      </c>
    </row>
    <row r="212" spans="1:27">
      <c r="A212" s="50">
        <v>205</v>
      </c>
      <c r="B212" s="53">
        <f>ROUND(rekentabel!B211,2)</f>
        <v>50.96</v>
      </c>
      <c r="C212" s="53">
        <f>ROUND(rekentabel!C211,2)</f>
        <v>29.98</v>
      </c>
      <c r="D212" s="53"/>
      <c r="E212" s="53"/>
      <c r="F212" s="53">
        <f>ROUND(rekentabel!F211,2)</f>
        <v>30.58</v>
      </c>
      <c r="G212" s="53">
        <f>ROUND(rekentabel!G211,2)</f>
        <v>17.989999999999998</v>
      </c>
      <c r="H212" s="53">
        <f>ROUND(rekentabel!H211,2)</f>
        <v>40.770000000000003</v>
      </c>
      <c r="I212" s="53">
        <f>ROUND(rekentabel!I211,2)</f>
        <v>23.98</v>
      </c>
      <c r="J212" s="57">
        <f>ROUND(rekentabel!J211,2)</f>
        <v>101.92</v>
      </c>
      <c r="K212" s="57">
        <f>ROUND(rekentabel!K211,2)</f>
        <v>59.96</v>
      </c>
      <c r="L212" s="57"/>
      <c r="M212" s="57"/>
      <c r="N212" s="57">
        <f>ROUND(rekentabel!N211,2)</f>
        <v>61.16</v>
      </c>
      <c r="O212" s="57">
        <f>ROUND(rekentabel!O211,2)</f>
        <v>35.979999999999997</v>
      </c>
      <c r="P212" s="57">
        <f>ROUND(rekentabel!P211,2)</f>
        <v>81.540000000000006</v>
      </c>
      <c r="Q212" s="57">
        <f>ROUND(rekentabel!Q211,2)</f>
        <v>47.96</v>
      </c>
      <c r="R212" s="52">
        <f>ROUND(rekentabel!R211,2)</f>
        <v>0</v>
      </c>
      <c r="S212" s="52">
        <f>ROUND(rekentabel!S211,2)</f>
        <v>0</v>
      </c>
      <c r="T212" s="52">
        <f>ROUND(rekentabel!T211,2)</f>
        <v>0</v>
      </c>
      <c r="U212" s="52">
        <f>ROUND(rekentabel!U211,2)</f>
        <v>0</v>
      </c>
      <c r="V212" s="52">
        <f>ROUND(rekentabel!V211,2)</f>
        <v>0</v>
      </c>
      <c r="W212" s="52">
        <f>ROUND(rekentabel!W211,2)</f>
        <v>0</v>
      </c>
      <c r="X212" s="303">
        <f>ROUND(rekentabel!X211,2)</f>
        <v>0</v>
      </c>
      <c r="Y212" s="303">
        <f>ROUND(rekentabel!Y211,2)</f>
        <v>0</v>
      </c>
      <c r="Z212" s="303">
        <f>ROUND(rekentabel!Z211,2)</f>
        <v>0</v>
      </c>
      <c r="AA212" s="303">
        <f>ROUND(rekentabel!AA211,2)</f>
        <v>0</v>
      </c>
    </row>
    <row r="213" spans="1:27">
      <c r="A213" s="50">
        <v>206</v>
      </c>
      <c r="B213" s="53">
        <f>ROUND(rekentabel!B212,2)</f>
        <v>51.01</v>
      </c>
      <c r="C213" s="53">
        <f>ROUND(rekentabel!C212,2)</f>
        <v>30.01</v>
      </c>
      <c r="D213" s="53"/>
      <c r="E213" s="53"/>
      <c r="F213" s="53">
        <f>ROUND(rekentabel!F212,2)</f>
        <v>30.61</v>
      </c>
      <c r="G213" s="53">
        <f>ROUND(rekentabel!G212,2)</f>
        <v>18.010000000000002</v>
      </c>
      <c r="H213" s="53">
        <f>ROUND(rekentabel!H212,2)</f>
        <v>40.81</v>
      </c>
      <c r="I213" s="53">
        <f>ROUND(rekentabel!I212,2)</f>
        <v>24.01</v>
      </c>
      <c r="J213" s="57">
        <f>ROUND(rekentabel!J212,2)</f>
        <v>102.02</v>
      </c>
      <c r="K213" s="57">
        <f>ROUND(rekentabel!K212,2)</f>
        <v>60.02</v>
      </c>
      <c r="L213" s="57"/>
      <c r="M213" s="57"/>
      <c r="N213" s="57">
        <f>ROUND(rekentabel!N212,2)</f>
        <v>61.22</v>
      </c>
      <c r="O213" s="57">
        <f>ROUND(rekentabel!O212,2)</f>
        <v>36.020000000000003</v>
      </c>
      <c r="P213" s="57">
        <f>ROUND(rekentabel!P212,2)</f>
        <v>81.62</v>
      </c>
      <c r="Q213" s="57">
        <f>ROUND(rekentabel!Q212,2)</f>
        <v>48.02</v>
      </c>
      <c r="R213" s="52">
        <f>ROUND(rekentabel!R212,2)</f>
        <v>0</v>
      </c>
      <c r="S213" s="52">
        <f>ROUND(rekentabel!S212,2)</f>
        <v>0</v>
      </c>
      <c r="T213" s="52">
        <f>ROUND(rekentabel!T212,2)</f>
        <v>0</v>
      </c>
      <c r="U213" s="52">
        <f>ROUND(rekentabel!U212,2)</f>
        <v>0</v>
      </c>
      <c r="V213" s="52">
        <f>ROUND(rekentabel!V212,2)</f>
        <v>0</v>
      </c>
      <c r="W213" s="52">
        <f>ROUND(rekentabel!W212,2)</f>
        <v>0</v>
      </c>
      <c r="X213" s="303">
        <f>ROUND(rekentabel!X212,2)</f>
        <v>0</v>
      </c>
      <c r="Y213" s="303">
        <f>ROUND(rekentabel!Y212,2)</f>
        <v>0</v>
      </c>
      <c r="Z213" s="303">
        <f>ROUND(rekentabel!Z212,2)</f>
        <v>0</v>
      </c>
      <c r="AA213" s="303">
        <f>ROUND(rekentabel!AA212,2)</f>
        <v>0</v>
      </c>
    </row>
    <row r="214" spans="1:27">
      <c r="A214" s="50">
        <v>207</v>
      </c>
      <c r="B214" s="53">
        <f>ROUND(rekentabel!B213,2)</f>
        <v>51.06</v>
      </c>
      <c r="C214" s="53">
        <f>ROUND(rekentabel!C213,2)</f>
        <v>30.04</v>
      </c>
      <c r="D214" s="53"/>
      <c r="E214" s="53"/>
      <c r="F214" s="53">
        <f>ROUND(rekentabel!F213,2)</f>
        <v>30.64</v>
      </c>
      <c r="G214" s="53">
        <f>ROUND(rekentabel!G213,2)</f>
        <v>18.02</v>
      </c>
      <c r="H214" s="53">
        <f>ROUND(rekentabel!H213,2)</f>
        <v>40.85</v>
      </c>
      <c r="I214" s="53">
        <f>ROUND(rekentabel!I213,2)</f>
        <v>24.03</v>
      </c>
      <c r="J214" s="57">
        <f>ROUND(rekentabel!J213,2)</f>
        <v>102.12</v>
      </c>
      <c r="K214" s="57">
        <f>ROUND(rekentabel!K213,2)</f>
        <v>60.08</v>
      </c>
      <c r="L214" s="57"/>
      <c r="M214" s="57"/>
      <c r="N214" s="57">
        <f>ROUND(rekentabel!N213,2)</f>
        <v>61.28</v>
      </c>
      <c r="O214" s="57">
        <f>ROUND(rekentabel!O213,2)</f>
        <v>36.04</v>
      </c>
      <c r="P214" s="57">
        <f>ROUND(rekentabel!P213,2)</f>
        <v>81.7</v>
      </c>
      <c r="Q214" s="57">
        <f>ROUND(rekentabel!Q213,2)</f>
        <v>48.06</v>
      </c>
      <c r="R214" s="52">
        <f>ROUND(rekentabel!R213,2)</f>
        <v>0</v>
      </c>
      <c r="S214" s="52">
        <f>ROUND(rekentabel!S213,2)</f>
        <v>0</v>
      </c>
      <c r="T214" s="52">
        <f>ROUND(rekentabel!T213,2)</f>
        <v>0</v>
      </c>
      <c r="U214" s="52">
        <f>ROUND(rekentabel!U213,2)</f>
        <v>0</v>
      </c>
      <c r="V214" s="52">
        <f>ROUND(rekentabel!V213,2)</f>
        <v>0</v>
      </c>
      <c r="W214" s="52">
        <f>ROUND(rekentabel!W213,2)</f>
        <v>0</v>
      </c>
      <c r="X214" s="303">
        <f>ROUND(rekentabel!X213,2)</f>
        <v>0</v>
      </c>
      <c r="Y214" s="303">
        <f>ROUND(rekentabel!Y213,2)</f>
        <v>0</v>
      </c>
      <c r="Z214" s="303">
        <f>ROUND(rekentabel!Z213,2)</f>
        <v>0</v>
      </c>
      <c r="AA214" s="303">
        <f>ROUND(rekentabel!AA213,2)</f>
        <v>0</v>
      </c>
    </row>
    <row r="215" spans="1:27">
      <c r="A215" s="50">
        <v>208</v>
      </c>
      <c r="B215" s="53">
        <f>ROUND(rekentabel!B214,2)</f>
        <v>51.11</v>
      </c>
      <c r="C215" s="53">
        <f>ROUND(rekentabel!C214,2)</f>
        <v>30.07</v>
      </c>
      <c r="D215" s="53"/>
      <c r="E215" s="53"/>
      <c r="F215" s="53">
        <f>ROUND(rekentabel!F214,2)</f>
        <v>30.67</v>
      </c>
      <c r="G215" s="53">
        <f>ROUND(rekentabel!G214,2)</f>
        <v>18.04</v>
      </c>
      <c r="H215" s="53">
        <f>ROUND(rekentabel!H214,2)</f>
        <v>40.89</v>
      </c>
      <c r="I215" s="53">
        <f>ROUND(rekentabel!I214,2)</f>
        <v>24.06</v>
      </c>
      <c r="J215" s="57">
        <f>ROUND(rekentabel!J214,2)</f>
        <v>102.22</v>
      </c>
      <c r="K215" s="57">
        <f>ROUND(rekentabel!K214,2)</f>
        <v>60.14</v>
      </c>
      <c r="L215" s="57"/>
      <c r="M215" s="57"/>
      <c r="N215" s="57">
        <f>ROUND(rekentabel!N214,2)</f>
        <v>61.34</v>
      </c>
      <c r="O215" s="57">
        <f>ROUND(rekentabel!O214,2)</f>
        <v>36.08</v>
      </c>
      <c r="P215" s="57">
        <f>ROUND(rekentabel!P214,2)</f>
        <v>81.78</v>
      </c>
      <c r="Q215" s="57">
        <f>ROUND(rekentabel!Q214,2)</f>
        <v>48.12</v>
      </c>
      <c r="R215" s="52">
        <f>ROUND(rekentabel!R214,2)</f>
        <v>0</v>
      </c>
      <c r="S215" s="52">
        <f>ROUND(rekentabel!S214,2)</f>
        <v>0</v>
      </c>
      <c r="T215" s="52">
        <f>ROUND(rekentabel!T214,2)</f>
        <v>0</v>
      </c>
      <c r="U215" s="52">
        <f>ROUND(rekentabel!U214,2)</f>
        <v>0</v>
      </c>
      <c r="V215" s="52">
        <f>ROUND(rekentabel!V214,2)</f>
        <v>0</v>
      </c>
      <c r="W215" s="52">
        <f>ROUND(rekentabel!W214,2)</f>
        <v>0</v>
      </c>
      <c r="X215" s="303">
        <f>ROUND(rekentabel!X214,2)</f>
        <v>0</v>
      </c>
      <c r="Y215" s="303">
        <f>ROUND(rekentabel!Y214,2)</f>
        <v>0</v>
      </c>
      <c r="Z215" s="303">
        <f>ROUND(rekentabel!Z214,2)</f>
        <v>0</v>
      </c>
      <c r="AA215" s="303">
        <f>ROUND(rekentabel!AA214,2)</f>
        <v>0</v>
      </c>
    </row>
    <row r="216" spans="1:27">
      <c r="A216" s="50">
        <v>209</v>
      </c>
      <c r="B216" s="53">
        <f>ROUND(rekentabel!B215,2)</f>
        <v>51.16</v>
      </c>
      <c r="C216" s="53">
        <f>ROUND(rekentabel!C215,2)</f>
        <v>30.09</v>
      </c>
      <c r="D216" s="53"/>
      <c r="E216" s="53"/>
      <c r="F216" s="53">
        <f>ROUND(rekentabel!F215,2)</f>
        <v>30.7</v>
      </c>
      <c r="G216" s="53">
        <f>ROUND(rekentabel!G215,2)</f>
        <v>18.05</v>
      </c>
      <c r="H216" s="53">
        <f>ROUND(rekentabel!H215,2)</f>
        <v>40.93</v>
      </c>
      <c r="I216" s="53">
        <f>ROUND(rekentabel!I215,2)</f>
        <v>24.07</v>
      </c>
      <c r="J216" s="57">
        <f>ROUND(rekentabel!J215,2)</f>
        <v>102.32</v>
      </c>
      <c r="K216" s="57">
        <f>ROUND(rekentabel!K215,2)</f>
        <v>60.18</v>
      </c>
      <c r="L216" s="57"/>
      <c r="M216" s="57"/>
      <c r="N216" s="57">
        <f>ROUND(rekentabel!N215,2)</f>
        <v>61.4</v>
      </c>
      <c r="O216" s="57">
        <f>ROUND(rekentabel!O215,2)</f>
        <v>36.1</v>
      </c>
      <c r="P216" s="57">
        <f>ROUND(rekentabel!P215,2)</f>
        <v>81.86</v>
      </c>
      <c r="Q216" s="57">
        <f>ROUND(rekentabel!Q215,2)</f>
        <v>48.14</v>
      </c>
      <c r="R216" s="52">
        <f>ROUND(rekentabel!R215,2)</f>
        <v>0</v>
      </c>
      <c r="S216" s="52">
        <f>ROUND(rekentabel!S215,2)</f>
        <v>0</v>
      </c>
      <c r="T216" s="52">
        <f>ROUND(rekentabel!T215,2)</f>
        <v>0</v>
      </c>
      <c r="U216" s="52">
        <f>ROUND(rekentabel!U215,2)</f>
        <v>0</v>
      </c>
      <c r="V216" s="52">
        <f>ROUND(rekentabel!V215,2)</f>
        <v>0</v>
      </c>
      <c r="W216" s="52">
        <f>ROUND(rekentabel!W215,2)</f>
        <v>0</v>
      </c>
      <c r="X216" s="303">
        <f>ROUND(rekentabel!X215,2)</f>
        <v>0</v>
      </c>
      <c r="Y216" s="303">
        <f>ROUND(rekentabel!Y215,2)</f>
        <v>0</v>
      </c>
      <c r="Z216" s="303">
        <f>ROUND(rekentabel!Z215,2)</f>
        <v>0</v>
      </c>
      <c r="AA216" s="303">
        <f>ROUND(rekentabel!AA215,2)</f>
        <v>0</v>
      </c>
    </row>
    <row r="217" spans="1:27">
      <c r="A217" s="50">
        <v>210</v>
      </c>
      <c r="B217" s="53">
        <f>ROUND(rekentabel!B216,2)</f>
        <v>51.21</v>
      </c>
      <c r="C217" s="53">
        <f>ROUND(rekentabel!C216,2)</f>
        <v>30.12</v>
      </c>
      <c r="D217" s="53"/>
      <c r="E217" s="53"/>
      <c r="F217" s="53">
        <f>ROUND(rekentabel!F216,2)</f>
        <v>30.73</v>
      </c>
      <c r="G217" s="53">
        <f>ROUND(rekentabel!G216,2)</f>
        <v>18.07</v>
      </c>
      <c r="H217" s="53">
        <f>ROUND(rekentabel!H216,2)</f>
        <v>40.97</v>
      </c>
      <c r="I217" s="53">
        <f>ROUND(rekentabel!I216,2)</f>
        <v>24.1</v>
      </c>
      <c r="J217" s="57">
        <f>ROUND(rekentabel!J216,2)</f>
        <v>102.42</v>
      </c>
      <c r="K217" s="57">
        <f>ROUND(rekentabel!K216,2)</f>
        <v>60.24</v>
      </c>
      <c r="L217" s="57"/>
      <c r="M217" s="57"/>
      <c r="N217" s="57">
        <f>ROUND(rekentabel!N216,2)</f>
        <v>61.46</v>
      </c>
      <c r="O217" s="57">
        <f>ROUND(rekentabel!O216,2)</f>
        <v>36.14</v>
      </c>
      <c r="P217" s="57">
        <f>ROUND(rekentabel!P216,2)</f>
        <v>81.94</v>
      </c>
      <c r="Q217" s="57">
        <f>ROUND(rekentabel!Q216,2)</f>
        <v>48.2</v>
      </c>
      <c r="R217" s="52">
        <f>ROUND(rekentabel!R216,2)</f>
        <v>0</v>
      </c>
      <c r="S217" s="52">
        <f>ROUND(rekentabel!S216,2)</f>
        <v>0</v>
      </c>
      <c r="T217" s="52">
        <f>ROUND(rekentabel!T216,2)</f>
        <v>0</v>
      </c>
      <c r="U217" s="52">
        <f>ROUND(rekentabel!U216,2)</f>
        <v>0</v>
      </c>
      <c r="V217" s="52">
        <f>ROUND(rekentabel!V216,2)</f>
        <v>0</v>
      </c>
      <c r="W217" s="52">
        <f>ROUND(rekentabel!W216,2)</f>
        <v>0</v>
      </c>
      <c r="X217" s="303">
        <f>ROUND(rekentabel!X216,2)</f>
        <v>0</v>
      </c>
      <c r="Y217" s="303">
        <f>ROUND(rekentabel!Y216,2)</f>
        <v>0</v>
      </c>
      <c r="Z217" s="303">
        <f>ROUND(rekentabel!Z216,2)</f>
        <v>0</v>
      </c>
      <c r="AA217" s="303">
        <f>ROUND(rekentabel!AA216,2)</f>
        <v>0</v>
      </c>
    </row>
    <row r="218" spans="1:27">
      <c r="A218" s="50">
        <v>211</v>
      </c>
      <c r="B218" s="53">
        <f>ROUND(rekentabel!B217,2)</f>
        <v>51.26</v>
      </c>
      <c r="C218" s="53">
        <f>ROUND(rekentabel!C217,2)</f>
        <v>30.15</v>
      </c>
      <c r="D218" s="53"/>
      <c r="E218" s="53"/>
      <c r="F218" s="53">
        <f>ROUND(rekentabel!F217,2)</f>
        <v>30.76</v>
      </c>
      <c r="G218" s="53">
        <f>ROUND(rekentabel!G217,2)</f>
        <v>18.09</v>
      </c>
      <c r="H218" s="53">
        <f>ROUND(rekentabel!H217,2)</f>
        <v>41.01</v>
      </c>
      <c r="I218" s="53">
        <f>ROUND(rekentabel!I217,2)</f>
        <v>24.12</v>
      </c>
      <c r="J218" s="57">
        <f>ROUND(rekentabel!J217,2)</f>
        <v>102.52</v>
      </c>
      <c r="K218" s="57">
        <f>ROUND(rekentabel!K217,2)</f>
        <v>60.3</v>
      </c>
      <c r="L218" s="57"/>
      <c r="M218" s="57"/>
      <c r="N218" s="57">
        <f>ROUND(rekentabel!N217,2)</f>
        <v>61.52</v>
      </c>
      <c r="O218" s="57">
        <f>ROUND(rekentabel!O217,2)</f>
        <v>36.18</v>
      </c>
      <c r="P218" s="57">
        <f>ROUND(rekentabel!P217,2)</f>
        <v>82.02</v>
      </c>
      <c r="Q218" s="57">
        <f>ROUND(rekentabel!Q217,2)</f>
        <v>48.24</v>
      </c>
      <c r="R218" s="52">
        <f>ROUND(rekentabel!R217,2)</f>
        <v>0</v>
      </c>
      <c r="S218" s="52">
        <f>ROUND(rekentabel!S217,2)</f>
        <v>0</v>
      </c>
      <c r="T218" s="52">
        <f>ROUND(rekentabel!T217,2)</f>
        <v>0</v>
      </c>
      <c r="U218" s="52">
        <f>ROUND(rekentabel!U217,2)</f>
        <v>0</v>
      </c>
      <c r="V218" s="52">
        <f>ROUND(rekentabel!V217,2)</f>
        <v>0</v>
      </c>
      <c r="W218" s="52">
        <f>ROUND(rekentabel!W217,2)</f>
        <v>0</v>
      </c>
      <c r="X218" s="303">
        <f>ROUND(rekentabel!X217,2)</f>
        <v>0</v>
      </c>
      <c r="Y218" s="303">
        <f>ROUND(rekentabel!Y217,2)</f>
        <v>0</v>
      </c>
      <c r="Z218" s="303">
        <f>ROUND(rekentabel!Z217,2)</f>
        <v>0</v>
      </c>
      <c r="AA218" s="303">
        <f>ROUND(rekentabel!AA217,2)</f>
        <v>0</v>
      </c>
    </row>
    <row r="219" spans="1:27">
      <c r="A219" s="50">
        <v>212</v>
      </c>
      <c r="B219" s="53">
        <f>ROUND(rekentabel!B218,2)</f>
        <v>51.31</v>
      </c>
      <c r="C219" s="53">
        <f>ROUND(rekentabel!C218,2)</f>
        <v>30.18</v>
      </c>
      <c r="D219" s="53"/>
      <c r="E219" s="53"/>
      <c r="F219" s="53">
        <f>ROUND(rekentabel!F218,2)</f>
        <v>30.79</v>
      </c>
      <c r="G219" s="53">
        <f>ROUND(rekentabel!G218,2)</f>
        <v>18.11</v>
      </c>
      <c r="H219" s="53">
        <f>ROUND(rekentabel!H218,2)</f>
        <v>41.05</v>
      </c>
      <c r="I219" s="53">
        <f>ROUND(rekentabel!I218,2)</f>
        <v>24.14</v>
      </c>
      <c r="J219" s="57">
        <f>ROUND(rekentabel!J218,2)</f>
        <v>102.62</v>
      </c>
      <c r="K219" s="57">
        <f>ROUND(rekentabel!K218,2)</f>
        <v>60.36</v>
      </c>
      <c r="L219" s="57"/>
      <c r="M219" s="57"/>
      <c r="N219" s="57">
        <f>ROUND(rekentabel!N218,2)</f>
        <v>61.58</v>
      </c>
      <c r="O219" s="57">
        <f>ROUND(rekentabel!O218,2)</f>
        <v>36.22</v>
      </c>
      <c r="P219" s="57">
        <f>ROUND(rekentabel!P218,2)</f>
        <v>82.1</v>
      </c>
      <c r="Q219" s="57">
        <f>ROUND(rekentabel!Q218,2)</f>
        <v>48.28</v>
      </c>
      <c r="R219" s="52">
        <f>ROUND(rekentabel!R218,2)</f>
        <v>0</v>
      </c>
      <c r="S219" s="52">
        <f>ROUND(rekentabel!S218,2)</f>
        <v>0</v>
      </c>
      <c r="T219" s="52">
        <f>ROUND(rekentabel!T218,2)</f>
        <v>0</v>
      </c>
      <c r="U219" s="52">
        <f>ROUND(rekentabel!U218,2)</f>
        <v>0</v>
      </c>
      <c r="V219" s="52">
        <f>ROUND(rekentabel!V218,2)</f>
        <v>0</v>
      </c>
      <c r="W219" s="52">
        <f>ROUND(rekentabel!W218,2)</f>
        <v>0</v>
      </c>
      <c r="X219" s="303">
        <f>ROUND(rekentabel!X218,2)</f>
        <v>0</v>
      </c>
      <c r="Y219" s="303">
        <f>ROUND(rekentabel!Y218,2)</f>
        <v>0</v>
      </c>
      <c r="Z219" s="303">
        <f>ROUND(rekentabel!Z218,2)</f>
        <v>0</v>
      </c>
      <c r="AA219" s="303">
        <f>ROUND(rekentabel!AA218,2)</f>
        <v>0</v>
      </c>
    </row>
    <row r="220" spans="1:27">
      <c r="A220" s="50">
        <v>213</v>
      </c>
      <c r="B220" s="53">
        <f>ROUND(rekentabel!B219,2)</f>
        <v>51.36</v>
      </c>
      <c r="C220" s="53">
        <f>ROUND(rekentabel!C219,2)</f>
        <v>30.21</v>
      </c>
      <c r="D220" s="53"/>
      <c r="E220" s="53"/>
      <c r="F220" s="53">
        <f>ROUND(rekentabel!F219,2)</f>
        <v>30.82</v>
      </c>
      <c r="G220" s="53">
        <f>ROUND(rekentabel!G219,2)</f>
        <v>18.13</v>
      </c>
      <c r="H220" s="53">
        <f>ROUND(rekentabel!H219,2)</f>
        <v>41.09</v>
      </c>
      <c r="I220" s="53">
        <f>ROUND(rekentabel!I219,2)</f>
        <v>24.17</v>
      </c>
      <c r="J220" s="57">
        <f>ROUND(rekentabel!J219,2)</f>
        <v>102.72</v>
      </c>
      <c r="K220" s="57">
        <f>ROUND(rekentabel!K219,2)</f>
        <v>60.42</v>
      </c>
      <c r="L220" s="57"/>
      <c r="M220" s="57"/>
      <c r="N220" s="57">
        <f>ROUND(rekentabel!N219,2)</f>
        <v>61.64</v>
      </c>
      <c r="O220" s="57">
        <f>ROUND(rekentabel!O219,2)</f>
        <v>36.26</v>
      </c>
      <c r="P220" s="57">
        <f>ROUND(rekentabel!P219,2)</f>
        <v>82.18</v>
      </c>
      <c r="Q220" s="57">
        <f>ROUND(rekentabel!Q219,2)</f>
        <v>48.34</v>
      </c>
      <c r="R220" s="52">
        <f>ROUND(rekentabel!R219,2)</f>
        <v>0</v>
      </c>
      <c r="S220" s="52">
        <f>ROUND(rekentabel!S219,2)</f>
        <v>0</v>
      </c>
      <c r="T220" s="52">
        <f>ROUND(rekentabel!T219,2)</f>
        <v>0</v>
      </c>
      <c r="U220" s="52">
        <f>ROUND(rekentabel!U219,2)</f>
        <v>0</v>
      </c>
      <c r="V220" s="52">
        <f>ROUND(rekentabel!V219,2)</f>
        <v>0</v>
      </c>
      <c r="W220" s="52">
        <f>ROUND(rekentabel!W219,2)</f>
        <v>0</v>
      </c>
      <c r="X220" s="303">
        <f>ROUND(rekentabel!X219,2)</f>
        <v>0</v>
      </c>
      <c r="Y220" s="303">
        <f>ROUND(rekentabel!Y219,2)</f>
        <v>0</v>
      </c>
      <c r="Z220" s="303">
        <f>ROUND(rekentabel!Z219,2)</f>
        <v>0</v>
      </c>
      <c r="AA220" s="303">
        <f>ROUND(rekentabel!AA219,2)</f>
        <v>0</v>
      </c>
    </row>
    <row r="221" spans="1:27">
      <c r="A221" s="50">
        <v>214</v>
      </c>
      <c r="B221" s="53">
        <f>ROUND(rekentabel!B220,2)</f>
        <v>51.41</v>
      </c>
      <c r="C221" s="53">
        <f>ROUND(rekentabel!C220,2)</f>
        <v>30.24</v>
      </c>
      <c r="D221" s="53"/>
      <c r="E221" s="53"/>
      <c r="F221" s="53">
        <f>ROUND(rekentabel!F220,2)</f>
        <v>30.85</v>
      </c>
      <c r="G221" s="53">
        <f>ROUND(rekentabel!G220,2)</f>
        <v>18.14</v>
      </c>
      <c r="H221" s="53">
        <f>ROUND(rekentabel!H220,2)</f>
        <v>41.13</v>
      </c>
      <c r="I221" s="53">
        <f>ROUND(rekentabel!I220,2)</f>
        <v>24.19</v>
      </c>
      <c r="J221" s="57">
        <f>ROUND(rekentabel!J220,2)</f>
        <v>102.82</v>
      </c>
      <c r="K221" s="57">
        <f>ROUND(rekentabel!K220,2)</f>
        <v>60.48</v>
      </c>
      <c r="L221" s="57"/>
      <c r="M221" s="57"/>
      <c r="N221" s="57">
        <f>ROUND(rekentabel!N220,2)</f>
        <v>61.7</v>
      </c>
      <c r="O221" s="57">
        <f>ROUND(rekentabel!O220,2)</f>
        <v>36.28</v>
      </c>
      <c r="P221" s="57">
        <f>ROUND(rekentabel!P220,2)</f>
        <v>82.26</v>
      </c>
      <c r="Q221" s="57">
        <f>ROUND(rekentabel!Q220,2)</f>
        <v>48.38</v>
      </c>
      <c r="R221" s="52">
        <f>ROUND(rekentabel!R220,2)</f>
        <v>0</v>
      </c>
      <c r="S221" s="52">
        <f>ROUND(rekentabel!S220,2)</f>
        <v>0</v>
      </c>
      <c r="T221" s="52">
        <f>ROUND(rekentabel!T220,2)</f>
        <v>0</v>
      </c>
      <c r="U221" s="52">
        <f>ROUND(rekentabel!U220,2)</f>
        <v>0</v>
      </c>
      <c r="V221" s="52">
        <f>ROUND(rekentabel!V220,2)</f>
        <v>0</v>
      </c>
      <c r="W221" s="52">
        <f>ROUND(rekentabel!W220,2)</f>
        <v>0</v>
      </c>
      <c r="X221" s="303">
        <f>ROUND(rekentabel!X220,2)</f>
        <v>0</v>
      </c>
      <c r="Y221" s="303">
        <f>ROUND(rekentabel!Y220,2)</f>
        <v>0</v>
      </c>
      <c r="Z221" s="303">
        <f>ROUND(rekentabel!Z220,2)</f>
        <v>0</v>
      </c>
      <c r="AA221" s="303">
        <f>ROUND(rekentabel!AA220,2)</f>
        <v>0</v>
      </c>
    </row>
    <row r="222" spans="1:27">
      <c r="A222" s="50">
        <v>215</v>
      </c>
      <c r="B222" s="53">
        <f>ROUND(rekentabel!B221,2)</f>
        <v>51.46</v>
      </c>
      <c r="C222" s="53">
        <f>ROUND(rekentabel!C221,2)</f>
        <v>30.27</v>
      </c>
      <c r="D222" s="53"/>
      <c r="E222" s="53"/>
      <c r="F222" s="53">
        <f>ROUND(rekentabel!F221,2)</f>
        <v>30.88</v>
      </c>
      <c r="G222" s="53">
        <f>ROUND(rekentabel!G221,2)</f>
        <v>18.16</v>
      </c>
      <c r="H222" s="53">
        <f>ROUND(rekentabel!H221,2)</f>
        <v>41.17</v>
      </c>
      <c r="I222" s="53">
        <f>ROUND(rekentabel!I221,2)</f>
        <v>24.22</v>
      </c>
      <c r="J222" s="57">
        <f>ROUND(rekentabel!J221,2)</f>
        <v>102.92</v>
      </c>
      <c r="K222" s="57">
        <f>ROUND(rekentabel!K221,2)</f>
        <v>60.54</v>
      </c>
      <c r="L222" s="57"/>
      <c r="M222" s="57"/>
      <c r="N222" s="57">
        <f>ROUND(rekentabel!N221,2)</f>
        <v>61.76</v>
      </c>
      <c r="O222" s="57">
        <f>ROUND(rekentabel!O221,2)</f>
        <v>36.32</v>
      </c>
      <c r="P222" s="57">
        <f>ROUND(rekentabel!P221,2)</f>
        <v>82.34</v>
      </c>
      <c r="Q222" s="57">
        <f>ROUND(rekentabel!Q221,2)</f>
        <v>48.44</v>
      </c>
      <c r="R222" s="52">
        <f>ROUND(rekentabel!R221,2)</f>
        <v>0</v>
      </c>
      <c r="S222" s="52">
        <f>ROUND(rekentabel!S221,2)</f>
        <v>0</v>
      </c>
      <c r="T222" s="52">
        <f>ROUND(rekentabel!T221,2)</f>
        <v>0</v>
      </c>
      <c r="U222" s="52">
        <f>ROUND(rekentabel!U221,2)</f>
        <v>0</v>
      </c>
      <c r="V222" s="52">
        <f>ROUND(rekentabel!V221,2)</f>
        <v>0</v>
      </c>
      <c r="W222" s="52">
        <f>ROUND(rekentabel!W221,2)</f>
        <v>0</v>
      </c>
      <c r="X222" s="303">
        <f>ROUND(rekentabel!X221,2)</f>
        <v>0</v>
      </c>
      <c r="Y222" s="303">
        <f>ROUND(rekentabel!Y221,2)</f>
        <v>0</v>
      </c>
      <c r="Z222" s="303">
        <f>ROUND(rekentabel!Z221,2)</f>
        <v>0</v>
      </c>
      <c r="AA222" s="303">
        <f>ROUND(rekentabel!AA221,2)</f>
        <v>0</v>
      </c>
    </row>
    <row r="223" spans="1:27">
      <c r="A223" s="50">
        <v>216</v>
      </c>
      <c r="B223" s="53">
        <f>ROUND(rekentabel!B222,2)</f>
        <v>51.51</v>
      </c>
      <c r="C223" s="53">
        <f>ROUND(rekentabel!C222,2)</f>
        <v>30.3</v>
      </c>
      <c r="D223" s="53"/>
      <c r="E223" s="53"/>
      <c r="F223" s="53">
        <f>ROUND(rekentabel!F222,2)</f>
        <v>30.91</v>
      </c>
      <c r="G223" s="53">
        <f>ROUND(rekentabel!G222,2)</f>
        <v>18.18</v>
      </c>
      <c r="H223" s="53">
        <f>ROUND(rekentabel!H222,2)</f>
        <v>41.21</v>
      </c>
      <c r="I223" s="53">
        <f>ROUND(rekentabel!I222,2)</f>
        <v>24.24</v>
      </c>
      <c r="J223" s="57">
        <f>ROUND(rekentabel!J222,2)</f>
        <v>103.02</v>
      </c>
      <c r="K223" s="57">
        <f>ROUND(rekentabel!K222,2)</f>
        <v>60.6</v>
      </c>
      <c r="L223" s="57"/>
      <c r="M223" s="57"/>
      <c r="N223" s="57">
        <f>ROUND(rekentabel!N222,2)</f>
        <v>61.82</v>
      </c>
      <c r="O223" s="57">
        <f>ROUND(rekentabel!O222,2)</f>
        <v>36.36</v>
      </c>
      <c r="P223" s="57">
        <f>ROUND(rekentabel!P222,2)</f>
        <v>82.42</v>
      </c>
      <c r="Q223" s="57">
        <f>ROUND(rekentabel!Q222,2)</f>
        <v>48.48</v>
      </c>
      <c r="R223" s="52">
        <f>ROUND(rekentabel!R222,2)</f>
        <v>0</v>
      </c>
      <c r="S223" s="52">
        <f>ROUND(rekentabel!S222,2)</f>
        <v>0</v>
      </c>
      <c r="T223" s="52">
        <f>ROUND(rekentabel!T222,2)</f>
        <v>0</v>
      </c>
      <c r="U223" s="52">
        <f>ROUND(rekentabel!U222,2)</f>
        <v>0</v>
      </c>
      <c r="V223" s="52">
        <f>ROUND(rekentabel!V222,2)</f>
        <v>0</v>
      </c>
      <c r="W223" s="52">
        <f>ROUND(rekentabel!W222,2)</f>
        <v>0</v>
      </c>
      <c r="X223" s="303">
        <f>ROUND(rekentabel!X222,2)</f>
        <v>0</v>
      </c>
      <c r="Y223" s="303">
        <f>ROUND(rekentabel!Y222,2)</f>
        <v>0</v>
      </c>
      <c r="Z223" s="303">
        <f>ROUND(rekentabel!Z222,2)</f>
        <v>0</v>
      </c>
      <c r="AA223" s="303">
        <f>ROUND(rekentabel!AA222,2)</f>
        <v>0</v>
      </c>
    </row>
    <row r="224" spans="1:27">
      <c r="A224" s="50">
        <v>217</v>
      </c>
      <c r="B224" s="53">
        <f>ROUND(rekentabel!B223,2)</f>
        <v>51.56</v>
      </c>
      <c r="C224" s="53">
        <f>ROUND(rekentabel!C223,2)</f>
        <v>30.33</v>
      </c>
      <c r="D224" s="53"/>
      <c r="E224" s="53"/>
      <c r="F224" s="53">
        <f>ROUND(rekentabel!F223,2)</f>
        <v>30.94</v>
      </c>
      <c r="G224" s="53">
        <f>ROUND(rekentabel!G223,2)</f>
        <v>18.2</v>
      </c>
      <c r="H224" s="53">
        <f>ROUND(rekentabel!H223,2)</f>
        <v>41.25</v>
      </c>
      <c r="I224" s="53">
        <f>ROUND(rekentabel!I223,2)</f>
        <v>24.26</v>
      </c>
      <c r="J224" s="57">
        <f>ROUND(rekentabel!J223,2)</f>
        <v>103.12</v>
      </c>
      <c r="K224" s="57">
        <f>ROUND(rekentabel!K223,2)</f>
        <v>60.66</v>
      </c>
      <c r="L224" s="57"/>
      <c r="M224" s="57"/>
      <c r="N224" s="57">
        <f>ROUND(rekentabel!N223,2)</f>
        <v>61.88</v>
      </c>
      <c r="O224" s="57">
        <f>ROUND(rekentabel!O223,2)</f>
        <v>36.4</v>
      </c>
      <c r="P224" s="57">
        <f>ROUND(rekentabel!P223,2)</f>
        <v>82.5</v>
      </c>
      <c r="Q224" s="57">
        <f>ROUND(rekentabel!Q223,2)</f>
        <v>48.52</v>
      </c>
      <c r="R224" s="52">
        <f>ROUND(rekentabel!R223,2)</f>
        <v>0</v>
      </c>
      <c r="S224" s="52">
        <f>ROUND(rekentabel!S223,2)</f>
        <v>0</v>
      </c>
      <c r="T224" s="52">
        <f>ROUND(rekentabel!T223,2)</f>
        <v>0</v>
      </c>
      <c r="U224" s="52">
        <f>ROUND(rekentabel!U223,2)</f>
        <v>0</v>
      </c>
      <c r="V224" s="52">
        <f>ROUND(rekentabel!V223,2)</f>
        <v>0</v>
      </c>
      <c r="W224" s="52">
        <f>ROUND(rekentabel!W223,2)</f>
        <v>0</v>
      </c>
      <c r="X224" s="303">
        <f>ROUND(rekentabel!X223,2)</f>
        <v>0</v>
      </c>
      <c r="Y224" s="303">
        <f>ROUND(rekentabel!Y223,2)</f>
        <v>0</v>
      </c>
      <c r="Z224" s="303">
        <f>ROUND(rekentabel!Z223,2)</f>
        <v>0</v>
      </c>
      <c r="AA224" s="303">
        <f>ROUND(rekentabel!AA223,2)</f>
        <v>0</v>
      </c>
    </row>
    <row r="225" spans="1:27">
      <c r="A225" s="50">
        <v>218</v>
      </c>
      <c r="B225" s="53">
        <f>ROUND(rekentabel!B224,2)</f>
        <v>51.61</v>
      </c>
      <c r="C225" s="53">
        <f>ROUND(rekentabel!C224,2)</f>
        <v>30.36</v>
      </c>
      <c r="D225" s="53"/>
      <c r="E225" s="53"/>
      <c r="F225" s="53">
        <f>ROUND(rekentabel!F224,2)</f>
        <v>30.97</v>
      </c>
      <c r="G225" s="53">
        <f>ROUND(rekentabel!G224,2)</f>
        <v>18.22</v>
      </c>
      <c r="H225" s="53">
        <f>ROUND(rekentabel!H224,2)</f>
        <v>41.29</v>
      </c>
      <c r="I225" s="53">
        <f>ROUND(rekentabel!I224,2)</f>
        <v>24.29</v>
      </c>
      <c r="J225" s="57">
        <f>ROUND(rekentabel!J224,2)</f>
        <v>103.22</v>
      </c>
      <c r="K225" s="57">
        <f>ROUND(rekentabel!K224,2)</f>
        <v>60.72</v>
      </c>
      <c r="L225" s="57"/>
      <c r="M225" s="57"/>
      <c r="N225" s="57">
        <f>ROUND(rekentabel!N224,2)</f>
        <v>61.94</v>
      </c>
      <c r="O225" s="57">
        <f>ROUND(rekentabel!O224,2)</f>
        <v>36.44</v>
      </c>
      <c r="P225" s="57">
        <f>ROUND(rekentabel!P224,2)</f>
        <v>82.58</v>
      </c>
      <c r="Q225" s="57">
        <f>ROUND(rekentabel!Q224,2)</f>
        <v>48.58</v>
      </c>
      <c r="R225" s="52">
        <f>ROUND(rekentabel!R224,2)</f>
        <v>0</v>
      </c>
      <c r="S225" s="52">
        <f>ROUND(rekentabel!S224,2)</f>
        <v>0</v>
      </c>
      <c r="T225" s="52">
        <f>ROUND(rekentabel!T224,2)</f>
        <v>0</v>
      </c>
      <c r="U225" s="52">
        <f>ROUND(rekentabel!U224,2)</f>
        <v>0</v>
      </c>
      <c r="V225" s="52">
        <f>ROUND(rekentabel!V224,2)</f>
        <v>0</v>
      </c>
      <c r="W225" s="52">
        <f>ROUND(rekentabel!W224,2)</f>
        <v>0</v>
      </c>
      <c r="X225" s="303">
        <f>ROUND(rekentabel!X224,2)</f>
        <v>0</v>
      </c>
      <c r="Y225" s="303">
        <f>ROUND(rekentabel!Y224,2)</f>
        <v>0</v>
      </c>
      <c r="Z225" s="303">
        <f>ROUND(rekentabel!Z224,2)</f>
        <v>0</v>
      </c>
      <c r="AA225" s="303">
        <f>ROUND(rekentabel!AA224,2)</f>
        <v>0</v>
      </c>
    </row>
    <row r="226" spans="1:27">
      <c r="A226" s="50">
        <v>219</v>
      </c>
      <c r="B226" s="53">
        <f>ROUND(rekentabel!B225,2)</f>
        <v>51.66</v>
      </c>
      <c r="C226" s="53">
        <f>ROUND(rekentabel!C225,2)</f>
        <v>30.39</v>
      </c>
      <c r="D226" s="53"/>
      <c r="E226" s="53"/>
      <c r="F226" s="53">
        <f>ROUND(rekentabel!F225,2)</f>
        <v>31</v>
      </c>
      <c r="G226" s="53">
        <f>ROUND(rekentabel!G225,2)</f>
        <v>18.23</v>
      </c>
      <c r="H226" s="53">
        <f>ROUND(rekentabel!H225,2)</f>
        <v>41.33</v>
      </c>
      <c r="I226" s="53">
        <f>ROUND(rekentabel!I225,2)</f>
        <v>24.31</v>
      </c>
      <c r="J226" s="57">
        <f>ROUND(rekentabel!J225,2)</f>
        <v>103.32</v>
      </c>
      <c r="K226" s="57">
        <f>ROUND(rekentabel!K225,2)</f>
        <v>60.78</v>
      </c>
      <c r="L226" s="57"/>
      <c r="M226" s="57"/>
      <c r="N226" s="57">
        <f>ROUND(rekentabel!N225,2)</f>
        <v>62</v>
      </c>
      <c r="O226" s="57">
        <f>ROUND(rekentabel!O225,2)</f>
        <v>36.46</v>
      </c>
      <c r="P226" s="57">
        <f>ROUND(rekentabel!P225,2)</f>
        <v>82.66</v>
      </c>
      <c r="Q226" s="57">
        <f>ROUND(rekentabel!Q225,2)</f>
        <v>48.62</v>
      </c>
      <c r="R226" s="52">
        <f>ROUND(rekentabel!R225,2)</f>
        <v>0</v>
      </c>
      <c r="S226" s="52">
        <f>ROUND(rekentabel!S225,2)</f>
        <v>0</v>
      </c>
      <c r="T226" s="52">
        <f>ROUND(rekentabel!T225,2)</f>
        <v>0</v>
      </c>
      <c r="U226" s="52">
        <f>ROUND(rekentabel!U225,2)</f>
        <v>0</v>
      </c>
      <c r="V226" s="52">
        <f>ROUND(rekentabel!V225,2)</f>
        <v>0</v>
      </c>
      <c r="W226" s="52">
        <f>ROUND(rekentabel!W225,2)</f>
        <v>0</v>
      </c>
      <c r="X226" s="303">
        <f>ROUND(rekentabel!X225,2)</f>
        <v>0</v>
      </c>
      <c r="Y226" s="303">
        <f>ROUND(rekentabel!Y225,2)</f>
        <v>0</v>
      </c>
      <c r="Z226" s="303">
        <f>ROUND(rekentabel!Z225,2)</f>
        <v>0</v>
      </c>
      <c r="AA226" s="303">
        <f>ROUND(rekentabel!AA225,2)</f>
        <v>0</v>
      </c>
    </row>
    <row r="227" spans="1:27">
      <c r="A227" s="50">
        <v>220</v>
      </c>
      <c r="B227" s="53">
        <f>ROUND(rekentabel!B226,2)</f>
        <v>51.71</v>
      </c>
      <c r="C227" s="53">
        <f>ROUND(rekentabel!C226,2)</f>
        <v>30.42</v>
      </c>
      <c r="D227" s="53"/>
      <c r="E227" s="53"/>
      <c r="F227" s="53">
        <f>ROUND(rekentabel!F226,2)</f>
        <v>31.03</v>
      </c>
      <c r="G227" s="53">
        <f>ROUND(rekentabel!G226,2)</f>
        <v>18.25</v>
      </c>
      <c r="H227" s="53">
        <f>ROUND(rekentabel!H226,2)</f>
        <v>41.37</v>
      </c>
      <c r="I227" s="53">
        <f>ROUND(rekentabel!I226,2)</f>
        <v>24.34</v>
      </c>
      <c r="J227" s="57">
        <f>ROUND(rekentabel!J226,2)</f>
        <v>103.42</v>
      </c>
      <c r="K227" s="57">
        <f>ROUND(rekentabel!K226,2)</f>
        <v>60.84</v>
      </c>
      <c r="L227" s="57"/>
      <c r="M227" s="57"/>
      <c r="N227" s="57">
        <f>ROUND(rekentabel!N226,2)</f>
        <v>62.06</v>
      </c>
      <c r="O227" s="57">
        <f>ROUND(rekentabel!O226,2)</f>
        <v>36.5</v>
      </c>
      <c r="P227" s="57">
        <f>ROUND(rekentabel!P226,2)</f>
        <v>82.74</v>
      </c>
      <c r="Q227" s="57">
        <f>ROUND(rekentabel!Q226,2)</f>
        <v>48.68</v>
      </c>
      <c r="R227" s="52">
        <f>ROUND(rekentabel!R226,2)</f>
        <v>0</v>
      </c>
      <c r="S227" s="52">
        <f>ROUND(rekentabel!S226,2)</f>
        <v>0</v>
      </c>
      <c r="T227" s="52">
        <f>ROUND(rekentabel!T226,2)</f>
        <v>0</v>
      </c>
      <c r="U227" s="52">
        <f>ROUND(rekentabel!U226,2)</f>
        <v>0</v>
      </c>
      <c r="V227" s="52">
        <f>ROUND(rekentabel!V226,2)</f>
        <v>0</v>
      </c>
      <c r="W227" s="52">
        <f>ROUND(rekentabel!W226,2)</f>
        <v>0</v>
      </c>
      <c r="X227" s="303">
        <f>ROUND(rekentabel!X226,2)</f>
        <v>0</v>
      </c>
      <c r="Y227" s="303">
        <f>ROUND(rekentabel!Y226,2)</f>
        <v>0</v>
      </c>
      <c r="Z227" s="303">
        <f>ROUND(rekentabel!Z226,2)</f>
        <v>0</v>
      </c>
      <c r="AA227" s="303">
        <f>ROUND(rekentabel!AA226,2)</f>
        <v>0</v>
      </c>
    </row>
    <row r="228" spans="1:27">
      <c r="A228" s="50">
        <v>221</v>
      </c>
      <c r="B228" s="53">
        <f>ROUND(rekentabel!B227,2)</f>
        <v>51.76</v>
      </c>
      <c r="C228" s="53">
        <f>ROUND(rekentabel!C227,2)</f>
        <v>30.45</v>
      </c>
      <c r="D228" s="53"/>
      <c r="E228" s="53"/>
      <c r="F228" s="53">
        <f>ROUND(rekentabel!F227,2)</f>
        <v>31.06</v>
      </c>
      <c r="G228" s="53">
        <f>ROUND(rekentabel!G227,2)</f>
        <v>18.27</v>
      </c>
      <c r="H228" s="53">
        <f>ROUND(rekentabel!H227,2)</f>
        <v>41.41</v>
      </c>
      <c r="I228" s="53">
        <f>ROUND(rekentabel!I227,2)</f>
        <v>24.36</v>
      </c>
      <c r="J228" s="57">
        <f>ROUND(rekentabel!J227,2)</f>
        <v>103.52</v>
      </c>
      <c r="K228" s="57">
        <f>ROUND(rekentabel!K227,2)</f>
        <v>60.9</v>
      </c>
      <c r="L228" s="57"/>
      <c r="M228" s="57"/>
      <c r="N228" s="57">
        <f>ROUND(rekentabel!N227,2)</f>
        <v>62.12</v>
      </c>
      <c r="O228" s="57">
        <f>ROUND(rekentabel!O227,2)</f>
        <v>36.54</v>
      </c>
      <c r="P228" s="57">
        <f>ROUND(rekentabel!P227,2)</f>
        <v>82.82</v>
      </c>
      <c r="Q228" s="57">
        <f>ROUND(rekentabel!Q227,2)</f>
        <v>48.72</v>
      </c>
      <c r="R228" s="52">
        <f>ROUND(rekentabel!R227,2)</f>
        <v>0</v>
      </c>
      <c r="S228" s="52">
        <f>ROUND(rekentabel!S227,2)</f>
        <v>0</v>
      </c>
      <c r="T228" s="52">
        <f>ROUND(rekentabel!T227,2)</f>
        <v>0</v>
      </c>
      <c r="U228" s="52">
        <f>ROUND(rekentabel!U227,2)</f>
        <v>0</v>
      </c>
      <c r="V228" s="52">
        <f>ROUND(rekentabel!V227,2)</f>
        <v>0</v>
      </c>
      <c r="W228" s="52">
        <f>ROUND(rekentabel!W227,2)</f>
        <v>0</v>
      </c>
      <c r="X228" s="303">
        <f>ROUND(rekentabel!X227,2)</f>
        <v>0</v>
      </c>
      <c r="Y228" s="303">
        <f>ROUND(rekentabel!Y227,2)</f>
        <v>0</v>
      </c>
      <c r="Z228" s="303">
        <f>ROUND(rekentabel!Z227,2)</f>
        <v>0</v>
      </c>
      <c r="AA228" s="303">
        <f>ROUND(rekentabel!AA227,2)</f>
        <v>0</v>
      </c>
    </row>
    <row r="229" spans="1:27">
      <c r="A229" s="50">
        <v>222</v>
      </c>
      <c r="B229" s="53">
        <f>ROUND(rekentabel!B228,2)</f>
        <v>51.81</v>
      </c>
      <c r="C229" s="53">
        <f>ROUND(rekentabel!C228,2)</f>
        <v>30.48</v>
      </c>
      <c r="D229" s="53"/>
      <c r="E229" s="53"/>
      <c r="F229" s="53">
        <f>ROUND(rekentabel!F228,2)</f>
        <v>31.09</v>
      </c>
      <c r="G229" s="53">
        <f>ROUND(rekentabel!G228,2)</f>
        <v>18.29</v>
      </c>
      <c r="H229" s="53">
        <f>ROUND(rekentabel!H228,2)</f>
        <v>41.45</v>
      </c>
      <c r="I229" s="53">
        <f>ROUND(rekentabel!I228,2)</f>
        <v>24.38</v>
      </c>
      <c r="J229" s="57">
        <f>ROUND(rekentabel!J228,2)</f>
        <v>103.62</v>
      </c>
      <c r="K229" s="57">
        <f>ROUND(rekentabel!K228,2)</f>
        <v>60.96</v>
      </c>
      <c r="L229" s="57"/>
      <c r="M229" s="57"/>
      <c r="N229" s="57">
        <f>ROUND(rekentabel!N228,2)</f>
        <v>62.18</v>
      </c>
      <c r="O229" s="57">
        <f>ROUND(rekentabel!O228,2)</f>
        <v>36.58</v>
      </c>
      <c r="P229" s="57">
        <f>ROUND(rekentabel!P228,2)</f>
        <v>82.9</v>
      </c>
      <c r="Q229" s="57">
        <f>ROUND(rekentabel!Q228,2)</f>
        <v>48.76</v>
      </c>
      <c r="R229" s="52">
        <f>ROUND(rekentabel!R228,2)</f>
        <v>0</v>
      </c>
      <c r="S229" s="52">
        <f>ROUND(rekentabel!S228,2)</f>
        <v>0</v>
      </c>
      <c r="T229" s="52">
        <f>ROUND(rekentabel!T228,2)</f>
        <v>0</v>
      </c>
      <c r="U229" s="52">
        <f>ROUND(rekentabel!U228,2)</f>
        <v>0</v>
      </c>
      <c r="V229" s="52">
        <f>ROUND(rekentabel!V228,2)</f>
        <v>0</v>
      </c>
      <c r="W229" s="52">
        <f>ROUND(rekentabel!W228,2)</f>
        <v>0</v>
      </c>
      <c r="X229" s="303">
        <f>ROUND(rekentabel!X228,2)</f>
        <v>0</v>
      </c>
      <c r="Y229" s="303">
        <f>ROUND(rekentabel!Y228,2)</f>
        <v>0</v>
      </c>
      <c r="Z229" s="303">
        <f>ROUND(rekentabel!Z228,2)</f>
        <v>0</v>
      </c>
      <c r="AA229" s="303">
        <f>ROUND(rekentabel!AA228,2)</f>
        <v>0</v>
      </c>
    </row>
    <row r="230" spans="1:27">
      <c r="A230" s="50">
        <v>223</v>
      </c>
      <c r="B230" s="53">
        <f>ROUND(rekentabel!B229,2)</f>
        <v>51.86</v>
      </c>
      <c r="C230" s="53">
        <f>ROUND(rekentabel!C229,2)</f>
        <v>30.51</v>
      </c>
      <c r="D230" s="53"/>
      <c r="E230" s="53"/>
      <c r="F230" s="53">
        <f>ROUND(rekentabel!F229,2)</f>
        <v>31.12</v>
      </c>
      <c r="G230" s="53">
        <f>ROUND(rekentabel!G229,2)</f>
        <v>18.309999999999999</v>
      </c>
      <c r="H230" s="53">
        <f>ROUND(rekentabel!H229,2)</f>
        <v>41.49</v>
      </c>
      <c r="I230" s="53">
        <f>ROUND(rekentabel!I229,2)</f>
        <v>24.41</v>
      </c>
      <c r="J230" s="57">
        <f>ROUND(rekentabel!J229,2)</f>
        <v>103.72</v>
      </c>
      <c r="K230" s="57">
        <f>ROUND(rekentabel!K229,2)</f>
        <v>61.02</v>
      </c>
      <c r="L230" s="57"/>
      <c r="M230" s="57"/>
      <c r="N230" s="57">
        <f>ROUND(rekentabel!N229,2)</f>
        <v>62.24</v>
      </c>
      <c r="O230" s="57">
        <f>ROUND(rekentabel!O229,2)</f>
        <v>36.619999999999997</v>
      </c>
      <c r="P230" s="57">
        <f>ROUND(rekentabel!P229,2)</f>
        <v>82.98</v>
      </c>
      <c r="Q230" s="57">
        <f>ROUND(rekentabel!Q229,2)</f>
        <v>48.82</v>
      </c>
      <c r="R230" s="52">
        <f>ROUND(rekentabel!R229,2)</f>
        <v>0</v>
      </c>
      <c r="S230" s="52">
        <f>ROUND(rekentabel!S229,2)</f>
        <v>0</v>
      </c>
      <c r="T230" s="52">
        <f>ROUND(rekentabel!T229,2)</f>
        <v>0</v>
      </c>
      <c r="U230" s="52">
        <f>ROUND(rekentabel!U229,2)</f>
        <v>0</v>
      </c>
      <c r="V230" s="52">
        <f>ROUND(rekentabel!V229,2)</f>
        <v>0</v>
      </c>
      <c r="W230" s="52">
        <f>ROUND(rekentabel!W229,2)</f>
        <v>0</v>
      </c>
      <c r="X230" s="303">
        <f>ROUND(rekentabel!X229,2)</f>
        <v>0</v>
      </c>
      <c r="Y230" s="303">
        <f>ROUND(rekentabel!Y229,2)</f>
        <v>0</v>
      </c>
      <c r="Z230" s="303">
        <f>ROUND(rekentabel!Z229,2)</f>
        <v>0</v>
      </c>
      <c r="AA230" s="303">
        <f>ROUND(rekentabel!AA229,2)</f>
        <v>0</v>
      </c>
    </row>
    <row r="231" spans="1:27">
      <c r="A231" s="50">
        <v>224</v>
      </c>
      <c r="B231" s="53">
        <f>ROUND(rekentabel!B230,2)</f>
        <v>51.91</v>
      </c>
      <c r="C231" s="53">
        <f>ROUND(rekentabel!C230,2)</f>
        <v>30.54</v>
      </c>
      <c r="D231" s="53"/>
      <c r="E231" s="53"/>
      <c r="F231" s="53">
        <f>ROUND(rekentabel!F230,2)</f>
        <v>31.15</v>
      </c>
      <c r="G231" s="53">
        <f>ROUND(rekentabel!G230,2)</f>
        <v>18.32</v>
      </c>
      <c r="H231" s="53">
        <f>ROUND(rekentabel!H230,2)</f>
        <v>41.53</v>
      </c>
      <c r="I231" s="53">
        <f>ROUND(rekentabel!I230,2)</f>
        <v>24.43</v>
      </c>
      <c r="J231" s="57">
        <f>ROUND(rekentabel!J230,2)</f>
        <v>103.82</v>
      </c>
      <c r="K231" s="57">
        <f>ROUND(rekentabel!K230,2)</f>
        <v>61.08</v>
      </c>
      <c r="L231" s="57"/>
      <c r="M231" s="57"/>
      <c r="N231" s="57">
        <f>ROUND(rekentabel!N230,2)</f>
        <v>62.3</v>
      </c>
      <c r="O231" s="57">
        <f>ROUND(rekentabel!O230,2)</f>
        <v>36.64</v>
      </c>
      <c r="P231" s="57">
        <f>ROUND(rekentabel!P230,2)</f>
        <v>83.06</v>
      </c>
      <c r="Q231" s="57">
        <f>ROUND(rekentabel!Q230,2)</f>
        <v>48.86</v>
      </c>
      <c r="R231" s="52">
        <f>ROUND(rekentabel!R230,2)</f>
        <v>0</v>
      </c>
      <c r="S231" s="52">
        <f>ROUND(rekentabel!S230,2)</f>
        <v>0</v>
      </c>
      <c r="T231" s="52">
        <f>ROUND(rekentabel!T230,2)</f>
        <v>0</v>
      </c>
      <c r="U231" s="52">
        <f>ROUND(rekentabel!U230,2)</f>
        <v>0</v>
      </c>
      <c r="V231" s="52">
        <f>ROUND(rekentabel!V230,2)</f>
        <v>0</v>
      </c>
      <c r="W231" s="52">
        <f>ROUND(rekentabel!W230,2)</f>
        <v>0</v>
      </c>
      <c r="X231" s="303">
        <f>ROUND(rekentabel!X230,2)</f>
        <v>0</v>
      </c>
      <c r="Y231" s="303">
        <f>ROUND(rekentabel!Y230,2)</f>
        <v>0</v>
      </c>
      <c r="Z231" s="303">
        <f>ROUND(rekentabel!Z230,2)</f>
        <v>0</v>
      </c>
      <c r="AA231" s="303">
        <f>ROUND(rekentabel!AA230,2)</f>
        <v>0</v>
      </c>
    </row>
    <row r="232" spans="1:27">
      <c r="A232" s="50">
        <v>225</v>
      </c>
      <c r="B232" s="53">
        <f>ROUND(rekentabel!B231,2)</f>
        <v>51.96</v>
      </c>
      <c r="C232" s="53">
        <f>ROUND(rekentabel!C231,2)</f>
        <v>30.57</v>
      </c>
      <c r="D232" s="53"/>
      <c r="E232" s="53"/>
      <c r="F232" s="53">
        <f>ROUND(rekentabel!F231,2)</f>
        <v>31.18</v>
      </c>
      <c r="G232" s="53">
        <f>ROUND(rekentabel!G231,2)</f>
        <v>18.34</v>
      </c>
      <c r="H232" s="53">
        <f>ROUND(rekentabel!H231,2)</f>
        <v>41.57</v>
      </c>
      <c r="I232" s="53">
        <f>ROUND(rekentabel!I231,2)</f>
        <v>24.46</v>
      </c>
      <c r="J232" s="57">
        <f>ROUND(rekentabel!J231,2)</f>
        <v>103.92</v>
      </c>
      <c r="K232" s="57">
        <f>ROUND(rekentabel!K231,2)</f>
        <v>61.14</v>
      </c>
      <c r="L232" s="57"/>
      <c r="M232" s="57"/>
      <c r="N232" s="57">
        <f>ROUND(rekentabel!N231,2)</f>
        <v>62.36</v>
      </c>
      <c r="O232" s="57">
        <f>ROUND(rekentabel!O231,2)</f>
        <v>36.68</v>
      </c>
      <c r="P232" s="57">
        <f>ROUND(rekentabel!P231,2)</f>
        <v>83.14</v>
      </c>
      <c r="Q232" s="57">
        <f>ROUND(rekentabel!Q231,2)</f>
        <v>48.92</v>
      </c>
      <c r="R232" s="52">
        <f>ROUND(rekentabel!R231,2)</f>
        <v>0</v>
      </c>
      <c r="S232" s="52">
        <f>ROUND(rekentabel!S231,2)</f>
        <v>0</v>
      </c>
      <c r="T232" s="52">
        <f>ROUND(rekentabel!T231,2)</f>
        <v>0</v>
      </c>
      <c r="U232" s="52">
        <f>ROUND(rekentabel!U231,2)</f>
        <v>0</v>
      </c>
      <c r="V232" s="52">
        <f>ROUND(rekentabel!V231,2)</f>
        <v>0</v>
      </c>
      <c r="W232" s="52">
        <f>ROUND(rekentabel!W231,2)</f>
        <v>0</v>
      </c>
      <c r="X232" s="303">
        <f>ROUND(rekentabel!X231,2)</f>
        <v>0</v>
      </c>
      <c r="Y232" s="303">
        <f>ROUND(rekentabel!Y231,2)</f>
        <v>0</v>
      </c>
      <c r="Z232" s="303">
        <f>ROUND(rekentabel!Z231,2)</f>
        <v>0</v>
      </c>
      <c r="AA232" s="303">
        <f>ROUND(rekentabel!AA231,2)</f>
        <v>0</v>
      </c>
    </row>
    <row r="233" spans="1:27">
      <c r="A233" s="50">
        <v>226</v>
      </c>
      <c r="B233" s="53">
        <f>ROUND(rekentabel!B232,2)</f>
        <v>52.01</v>
      </c>
      <c r="C233" s="53">
        <f>ROUND(rekentabel!C232,2)</f>
        <v>30.6</v>
      </c>
      <c r="D233" s="53"/>
      <c r="E233" s="53"/>
      <c r="F233" s="53">
        <f>ROUND(rekentabel!F232,2)</f>
        <v>31.21</v>
      </c>
      <c r="G233" s="53">
        <f>ROUND(rekentabel!G232,2)</f>
        <v>18.36</v>
      </c>
      <c r="H233" s="53">
        <f>ROUND(rekentabel!H232,2)</f>
        <v>41.61</v>
      </c>
      <c r="I233" s="53">
        <f>ROUND(rekentabel!I232,2)</f>
        <v>24.48</v>
      </c>
      <c r="J233" s="57">
        <f>ROUND(rekentabel!J232,2)</f>
        <v>104.02</v>
      </c>
      <c r="K233" s="57">
        <f>ROUND(rekentabel!K232,2)</f>
        <v>61.2</v>
      </c>
      <c r="L233" s="57"/>
      <c r="M233" s="57"/>
      <c r="N233" s="57">
        <f>ROUND(rekentabel!N232,2)</f>
        <v>62.42</v>
      </c>
      <c r="O233" s="57">
        <f>ROUND(rekentabel!O232,2)</f>
        <v>36.72</v>
      </c>
      <c r="P233" s="57">
        <f>ROUND(rekentabel!P232,2)</f>
        <v>83.22</v>
      </c>
      <c r="Q233" s="57">
        <f>ROUND(rekentabel!Q232,2)</f>
        <v>48.96</v>
      </c>
      <c r="R233" s="52">
        <f>ROUND(rekentabel!R232,2)</f>
        <v>0</v>
      </c>
      <c r="S233" s="52">
        <f>ROUND(rekentabel!S232,2)</f>
        <v>0</v>
      </c>
      <c r="T233" s="52">
        <f>ROUND(rekentabel!T232,2)</f>
        <v>0</v>
      </c>
      <c r="U233" s="52">
        <f>ROUND(rekentabel!U232,2)</f>
        <v>0</v>
      </c>
      <c r="V233" s="52">
        <f>ROUND(rekentabel!V232,2)</f>
        <v>0</v>
      </c>
      <c r="W233" s="52">
        <f>ROUND(rekentabel!W232,2)</f>
        <v>0</v>
      </c>
      <c r="X233" s="303">
        <f>ROUND(rekentabel!X232,2)</f>
        <v>0</v>
      </c>
      <c r="Y233" s="303">
        <f>ROUND(rekentabel!Y232,2)</f>
        <v>0</v>
      </c>
      <c r="Z233" s="303">
        <f>ROUND(rekentabel!Z232,2)</f>
        <v>0</v>
      </c>
      <c r="AA233" s="303">
        <f>ROUND(rekentabel!AA232,2)</f>
        <v>0</v>
      </c>
    </row>
    <row r="234" spans="1:27">
      <c r="A234" s="50">
        <v>227</v>
      </c>
      <c r="B234" s="53">
        <f>ROUND(rekentabel!B233,2)</f>
        <v>52.06</v>
      </c>
      <c r="C234" s="53">
        <f>ROUND(rekentabel!C233,2)</f>
        <v>30.63</v>
      </c>
      <c r="D234" s="53"/>
      <c r="E234" s="53"/>
      <c r="F234" s="53">
        <f>ROUND(rekentabel!F233,2)</f>
        <v>31.24</v>
      </c>
      <c r="G234" s="53">
        <f>ROUND(rekentabel!G233,2)</f>
        <v>18.38</v>
      </c>
      <c r="H234" s="53">
        <f>ROUND(rekentabel!H233,2)</f>
        <v>41.65</v>
      </c>
      <c r="I234" s="53">
        <f>ROUND(rekentabel!I233,2)</f>
        <v>24.5</v>
      </c>
      <c r="J234" s="57">
        <f>ROUND(rekentabel!J233,2)</f>
        <v>104.12</v>
      </c>
      <c r="K234" s="57">
        <f>ROUND(rekentabel!K233,2)</f>
        <v>61.26</v>
      </c>
      <c r="L234" s="57"/>
      <c r="M234" s="57"/>
      <c r="N234" s="57">
        <f>ROUND(rekentabel!N233,2)</f>
        <v>62.48</v>
      </c>
      <c r="O234" s="57">
        <f>ROUND(rekentabel!O233,2)</f>
        <v>36.76</v>
      </c>
      <c r="P234" s="57">
        <f>ROUND(rekentabel!P233,2)</f>
        <v>83.3</v>
      </c>
      <c r="Q234" s="57">
        <f>ROUND(rekentabel!Q233,2)</f>
        <v>49</v>
      </c>
      <c r="R234" s="52">
        <f>ROUND(rekentabel!R233,2)</f>
        <v>0</v>
      </c>
      <c r="S234" s="52">
        <f>ROUND(rekentabel!S233,2)</f>
        <v>0</v>
      </c>
      <c r="T234" s="52">
        <f>ROUND(rekentabel!T233,2)</f>
        <v>0</v>
      </c>
      <c r="U234" s="52">
        <f>ROUND(rekentabel!U233,2)</f>
        <v>0</v>
      </c>
      <c r="V234" s="52">
        <f>ROUND(rekentabel!V233,2)</f>
        <v>0</v>
      </c>
      <c r="W234" s="52">
        <f>ROUND(rekentabel!W233,2)</f>
        <v>0</v>
      </c>
      <c r="X234" s="303">
        <f>ROUND(rekentabel!X233,2)</f>
        <v>0</v>
      </c>
      <c r="Y234" s="303">
        <f>ROUND(rekentabel!Y233,2)</f>
        <v>0</v>
      </c>
      <c r="Z234" s="303">
        <f>ROUND(rekentabel!Z233,2)</f>
        <v>0</v>
      </c>
      <c r="AA234" s="303">
        <f>ROUND(rekentabel!AA233,2)</f>
        <v>0</v>
      </c>
    </row>
    <row r="235" spans="1:27">
      <c r="A235" s="50">
        <v>228</v>
      </c>
      <c r="B235" s="53">
        <f>ROUND(rekentabel!B234,2)</f>
        <v>52.11</v>
      </c>
      <c r="C235" s="53">
        <f>ROUND(rekentabel!C234,2)</f>
        <v>30.66</v>
      </c>
      <c r="D235" s="53"/>
      <c r="E235" s="53"/>
      <c r="F235" s="53">
        <f>ROUND(rekentabel!F234,2)</f>
        <v>31.27</v>
      </c>
      <c r="G235" s="53">
        <f>ROUND(rekentabel!G234,2)</f>
        <v>18.399999999999999</v>
      </c>
      <c r="H235" s="53">
        <f>ROUND(rekentabel!H234,2)</f>
        <v>41.69</v>
      </c>
      <c r="I235" s="53">
        <f>ROUND(rekentabel!I234,2)</f>
        <v>24.53</v>
      </c>
      <c r="J235" s="57">
        <f>ROUND(rekentabel!J234,2)</f>
        <v>104.22</v>
      </c>
      <c r="K235" s="57">
        <f>ROUND(rekentabel!K234,2)</f>
        <v>61.32</v>
      </c>
      <c r="L235" s="57"/>
      <c r="M235" s="57"/>
      <c r="N235" s="57">
        <f>ROUND(rekentabel!N234,2)</f>
        <v>62.54</v>
      </c>
      <c r="O235" s="57">
        <f>ROUND(rekentabel!O234,2)</f>
        <v>36.799999999999997</v>
      </c>
      <c r="P235" s="57">
        <f>ROUND(rekentabel!P234,2)</f>
        <v>83.38</v>
      </c>
      <c r="Q235" s="57">
        <f>ROUND(rekentabel!Q234,2)</f>
        <v>49.06</v>
      </c>
      <c r="R235" s="52">
        <f>ROUND(rekentabel!R234,2)</f>
        <v>0</v>
      </c>
      <c r="S235" s="52">
        <f>ROUND(rekentabel!S234,2)</f>
        <v>0</v>
      </c>
      <c r="T235" s="52">
        <f>ROUND(rekentabel!T234,2)</f>
        <v>0</v>
      </c>
      <c r="U235" s="52">
        <f>ROUND(rekentabel!U234,2)</f>
        <v>0</v>
      </c>
      <c r="V235" s="52">
        <f>ROUND(rekentabel!V234,2)</f>
        <v>0</v>
      </c>
      <c r="W235" s="52">
        <f>ROUND(rekentabel!W234,2)</f>
        <v>0</v>
      </c>
      <c r="X235" s="303">
        <f>ROUND(rekentabel!X234,2)</f>
        <v>0</v>
      </c>
      <c r="Y235" s="303">
        <f>ROUND(rekentabel!Y234,2)</f>
        <v>0</v>
      </c>
      <c r="Z235" s="303">
        <f>ROUND(rekentabel!Z234,2)</f>
        <v>0</v>
      </c>
      <c r="AA235" s="303">
        <f>ROUND(rekentabel!AA234,2)</f>
        <v>0</v>
      </c>
    </row>
    <row r="236" spans="1:27">
      <c r="A236" s="50">
        <v>229</v>
      </c>
      <c r="B236" s="53">
        <f>ROUND(rekentabel!B235,2)</f>
        <v>52.16</v>
      </c>
      <c r="C236" s="53">
        <f>ROUND(rekentabel!C235,2)</f>
        <v>30.68</v>
      </c>
      <c r="D236" s="53"/>
      <c r="E236" s="53"/>
      <c r="F236" s="53">
        <f>ROUND(rekentabel!F235,2)</f>
        <v>31.3</v>
      </c>
      <c r="G236" s="53">
        <f>ROUND(rekentabel!G235,2)</f>
        <v>18.41</v>
      </c>
      <c r="H236" s="53">
        <f>ROUND(rekentabel!H235,2)</f>
        <v>41.73</v>
      </c>
      <c r="I236" s="53">
        <f>ROUND(rekentabel!I235,2)</f>
        <v>24.54</v>
      </c>
      <c r="J236" s="57">
        <f>ROUND(rekentabel!J235,2)</f>
        <v>104.32</v>
      </c>
      <c r="K236" s="57">
        <f>ROUND(rekentabel!K235,2)</f>
        <v>61.36</v>
      </c>
      <c r="L236" s="57"/>
      <c r="M236" s="57"/>
      <c r="N236" s="57">
        <f>ROUND(rekentabel!N235,2)</f>
        <v>62.6</v>
      </c>
      <c r="O236" s="57">
        <f>ROUND(rekentabel!O235,2)</f>
        <v>36.82</v>
      </c>
      <c r="P236" s="57">
        <f>ROUND(rekentabel!P235,2)</f>
        <v>83.46</v>
      </c>
      <c r="Q236" s="57">
        <f>ROUND(rekentabel!Q235,2)</f>
        <v>49.08</v>
      </c>
      <c r="R236" s="52">
        <f>ROUND(rekentabel!R235,2)</f>
        <v>0</v>
      </c>
      <c r="S236" s="52">
        <f>ROUND(rekentabel!S235,2)</f>
        <v>0</v>
      </c>
      <c r="T236" s="52">
        <f>ROUND(rekentabel!T235,2)</f>
        <v>0</v>
      </c>
      <c r="U236" s="52">
        <f>ROUND(rekentabel!U235,2)</f>
        <v>0</v>
      </c>
      <c r="V236" s="52">
        <f>ROUND(rekentabel!V235,2)</f>
        <v>0</v>
      </c>
      <c r="W236" s="52">
        <f>ROUND(rekentabel!W235,2)</f>
        <v>0</v>
      </c>
      <c r="X236" s="303">
        <f>ROUND(rekentabel!X235,2)</f>
        <v>0</v>
      </c>
      <c r="Y236" s="303">
        <f>ROUND(rekentabel!Y235,2)</f>
        <v>0</v>
      </c>
      <c r="Z236" s="303">
        <f>ROUND(rekentabel!Z235,2)</f>
        <v>0</v>
      </c>
      <c r="AA236" s="303">
        <f>ROUND(rekentabel!AA235,2)</f>
        <v>0</v>
      </c>
    </row>
    <row r="237" spans="1:27">
      <c r="A237" s="50">
        <v>230</v>
      </c>
      <c r="B237" s="53">
        <f>ROUND(rekentabel!B236,2)</f>
        <v>52.21</v>
      </c>
      <c r="C237" s="53">
        <f>ROUND(rekentabel!C236,2)</f>
        <v>30.71</v>
      </c>
      <c r="D237" s="53"/>
      <c r="E237" s="53"/>
      <c r="F237" s="53">
        <f>ROUND(rekentabel!F236,2)</f>
        <v>31.33</v>
      </c>
      <c r="G237" s="53">
        <f>ROUND(rekentabel!G236,2)</f>
        <v>18.43</v>
      </c>
      <c r="H237" s="53">
        <f>ROUND(rekentabel!H236,2)</f>
        <v>41.77</v>
      </c>
      <c r="I237" s="53">
        <f>ROUND(rekentabel!I236,2)</f>
        <v>24.57</v>
      </c>
      <c r="J237" s="57">
        <f>ROUND(rekentabel!J236,2)</f>
        <v>104.42</v>
      </c>
      <c r="K237" s="57">
        <f>ROUND(rekentabel!K236,2)</f>
        <v>61.42</v>
      </c>
      <c r="L237" s="57"/>
      <c r="M237" s="57"/>
      <c r="N237" s="57">
        <f>ROUND(rekentabel!N236,2)</f>
        <v>62.66</v>
      </c>
      <c r="O237" s="57">
        <f>ROUND(rekentabel!O236,2)</f>
        <v>36.86</v>
      </c>
      <c r="P237" s="57">
        <f>ROUND(rekentabel!P236,2)</f>
        <v>83.54</v>
      </c>
      <c r="Q237" s="57">
        <f>ROUND(rekentabel!Q236,2)</f>
        <v>49.14</v>
      </c>
      <c r="R237" s="52">
        <f>ROUND(rekentabel!R236,2)</f>
        <v>0</v>
      </c>
      <c r="S237" s="52">
        <f>ROUND(rekentabel!S236,2)</f>
        <v>0</v>
      </c>
      <c r="T237" s="52">
        <f>ROUND(rekentabel!T236,2)</f>
        <v>0</v>
      </c>
      <c r="U237" s="52">
        <f>ROUND(rekentabel!U236,2)</f>
        <v>0</v>
      </c>
      <c r="V237" s="52">
        <f>ROUND(rekentabel!V236,2)</f>
        <v>0</v>
      </c>
      <c r="W237" s="52">
        <f>ROUND(rekentabel!W236,2)</f>
        <v>0</v>
      </c>
      <c r="X237" s="303">
        <f>ROUND(rekentabel!X236,2)</f>
        <v>0</v>
      </c>
      <c r="Y237" s="303">
        <f>ROUND(rekentabel!Y236,2)</f>
        <v>0</v>
      </c>
      <c r="Z237" s="303">
        <f>ROUND(rekentabel!Z236,2)</f>
        <v>0</v>
      </c>
      <c r="AA237" s="303">
        <f>ROUND(rekentabel!AA236,2)</f>
        <v>0</v>
      </c>
    </row>
    <row r="238" spans="1:27">
      <c r="A238" s="50">
        <v>231</v>
      </c>
      <c r="B238" s="53">
        <f>ROUND(rekentabel!B237,2)</f>
        <v>52.26</v>
      </c>
      <c r="C238" s="53">
        <f>ROUND(rekentabel!C237,2)</f>
        <v>30.74</v>
      </c>
      <c r="D238" s="53"/>
      <c r="E238" s="53"/>
      <c r="F238" s="53">
        <f>ROUND(rekentabel!F237,2)</f>
        <v>31.36</v>
      </c>
      <c r="G238" s="53">
        <f>ROUND(rekentabel!G237,2)</f>
        <v>18.440000000000001</v>
      </c>
      <c r="H238" s="53">
        <f>ROUND(rekentabel!H237,2)</f>
        <v>41.81</v>
      </c>
      <c r="I238" s="53">
        <f>ROUND(rekentabel!I237,2)</f>
        <v>24.59</v>
      </c>
      <c r="J238" s="57">
        <f>ROUND(rekentabel!J237,2)</f>
        <v>104.52</v>
      </c>
      <c r="K238" s="57">
        <f>ROUND(rekentabel!K237,2)</f>
        <v>61.48</v>
      </c>
      <c r="L238" s="57"/>
      <c r="M238" s="57"/>
      <c r="N238" s="57">
        <f>ROUND(rekentabel!N237,2)</f>
        <v>62.72</v>
      </c>
      <c r="O238" s="57">
        <f>ROUND(rekentabel!O237,2)</f>
        <v>36.880000000000003</v>
      </c>
      <c r="P238" s="57">
        <f>ROUND(rekentabel!P237,2)</f>
        <v>83.62</v>
      </c>
      <c r="Q238" s="57">
        <f>ROUND(rekentabel!Q237,2)</f>
        <v>49.18</v>
      </c>
      <c r="R238" s="52">
        <f>ROUND(rekentabel!R237,2)</f>
        <v>0</v>
      </c>
      <c r="S238" s="52">
        <f>ROUND(rekentabel!S237,2)</f>
        <v>0</v>
      </c>
      <c r="T238" s="52">
        <f>ROUND(rekentabel!T237,2)</f>
        <v>0</v>
      </c>
      <c r="U238" s="52">
        <f>ROUND(rekentabel!U237,2)</f>
        <v>0</v>
      </c>
      <c r="V238" s="52">
        <f>ROUND(rekentabel!V237,2)</f>
        <v>0</v>
      </c>
      <c r="W238" s="52">
        <f>ROUND(rekentabel!W237,2)</f>
        <v>0</v>
      </c>
      <c r="X238" s="303">
        <f>ROUND(rekentabel!X237,2)</f>
        <v>0</v>
      </c>
      <c r="Y238" s="303">
        <f>ROUND(rekentabel!Y237,2)</f>
        <v>0</v>
      </c>
      <c r="Z238" s="303">
        <f>ROUND(rekentabel!Z237,2)</f>
        <v>0</v>
      </c>
      <c r="AA238" s="303">
        <f>ROUND(rekentabel!AA237,2)</f>
        <v>0</v>
      </c>
    </row>
    <row r="239" spans="1:27">
      <c r="A239" s="50">
        <v>232</v>
      </c>
      <c r="B239" s="53">
        <f>ROUND(rekentabel!B238,2)</f>
        <v>52.31</v>
      </c>
      <c r="C239" s="53">
        <f>ROUND(rekentabel!C238,2)</f>
        <v>30.77</v>
      </c>
      <c r="D239" s="53"/>
      <c r="E239" s="53"/>
      <c r="F239" s="53">
        <f>ROUND(rekentabel!F238,2)</f>
        <v>31.39</v>
      </c>
      <c r="G239" s="53">
        <f>ROUND(rekentabel!G238,2)</f>
        <v>18.46</v>
      </c>
      <c r="H239" s="53">
        <f>ROUND(rekentabel!H238,2)</f>
        <v>41.85</v>
      </c>
      <c r="I239" s="53">
        <f>ROUND(rekentabel!I238,2)</f>
        <v>24.62</v>
      </c>
      <c r="J239" s="57">
        <f>ROUND(rekentabel!J238,2)</f>
        <v>104.62</v>
      </c>
      <c r="K239" s="57">
        <f>ROUND(rekentabel!K238,2)</f>
        <v>61.54</v>
      </c>
      <c r="L239" s="57"/>
      <c r="M239" s="57"/>
      <c r="N239" s="57">
        <f>ROUND(rekentabel!N238,2)</f>
        <v>62.78</v>
      </c>
      <c r="O239" s="57">
        <f>ROUND(rekentabel!O238,2)</f>
        <v>36.92</v>
      </c>
      <c r="P239" s="57">
        <f>ROUND(rekentabel!P238,2)</f>
        <v>83.7</v>
      </c>
      <c r="Q239" s="57">
        <f>ROUND(rekentabel!Q238,2)</f>
        <v>49.24</v>
      </c>
      <c r="R239" s="52">
        <f>ROUND(rekentabel!R238,2)</f>
        <v>0</v>
      </c>
      <c r="S239" s="52">
        <f>ROUND(rekentabel!S238,2)</f>
        <v>0</v>
      </c>
      <c r="T239" s="52">
        <f>ROUND(rekentabel!T238,2)</f>
        <v>0</v>
      </c>
      <c r="U239" s="52">
        <f>ROUND(rekentabel!U238,2)</f>
        <v>0</v>
      </c>
      <c r="V239" s="52">
        <f>ROUND(rekentabel!V238,2)</f>
        <v>0</v>
      </c>
      <c r="W239" s="52">
        <f>ROUND(rekentabel!W238,2)</f>
        <v>0</v>
      </c>
      <c r="X239" s="303">
        <f>ROUND(rekentabel!X238,2)</f>
        <v>0</v>
      </c>
      <c r="Y239" s="303">
        <f>ROUND(rekentabel!Y238,2)</f>
        <v>0</v>
      </c>
      <c r="Z239" s="303">
        <f>ROUND(rekentabel!Z238,2)</f>
        <v>0</v>
      </c>
      <c r="AA239" s="303">
        <f>ROUND(rekentabel!AA238,2)</f>
        <v>0</v>
      </c>
    </row>
    <row r="240" spans="1:27">
      <c r="A240" s="50">
        <v>233</v>
      </c>
      <c r="B240" s="53">
        <f>ROUND(rekentabel!B239,2)</f>
        <v>52.36</v>
      </c>
      <c r="C240" s="53">
        <f>ROUND(rekentabel!C239,2)</f>
        <v>30.8</v>
      </c>
      <c r="D240" s="53"/>
      <c r="E240" s="53"/>
      <c r="F240" s="53">
        <f>ROUND(rekentabel!F239,2)</f>
        <v>31.42</v>
      </c>
      <c r="G240" s="53">
        <f>ROUND(rekentabel!G239,2)</f>
        <v>18.48</v>
      </c>
      <c r="H240" s="53">
        <f>ROUND(rekentabel!H239,2)</f>
        <v>41.89</v>
      </c>
      <c r="I240" s="53">
        <f>ROUND(rekentabel!I239,2)</f>
        <v>24.64</v>
      </c>
      <c r="J240" s="57">
        <f>ROUND(rekentabel!J239,2)</f>
        <v>104.72</v>
      </c>
      <c r="K240" s="57">
        <f>ROUND(rekentabel!K239,2)</f>
        <v>61.6</v>
      </c>
      <c r="L240" s="57"/>
      <c r="M240" s="57"/>
      <c r="N240" s="57">
        <f>ROUND(rekentabel!N239,2)</f>
        <v>62.84</v>
      </c>
      <c r="O240" s="57">
        <f>ROUND(rekentabel!O239,2)</f>
        <v>36.96</v>
      </c>
      <c r="P240" s="57">
        <f>ROUND(rekentabel!P239,2)</f>
        <v>83.78</v>
      </c>
      <c r="Q240" s="57">
        <f>ROUND(rekentabel!Q239,2)</f>
        <v>49.28</v>
      </c>
      <c r="R240" s="52">
        <f>ROUND(rekentabel!R239,2)</f>
        <v>0</v>
      </c>
      <c r="S240" s="52">
        <f>ROUND(rekentabel!S239,2)</f>
        <v>0</v>
      </c>
      <c r="T240" s="52">
        <f>ROUND(rekentabel!T239,2)</f>
        <v>0</v>
      </c>
      <c r="U240" s="52">
        <f>ROUND(rekentabel!U239,2)</f>
        <v>0</v>
      </c>
      <c r="V240" s="52">
        <f>ROUND(rekentabel!V239,2)</f>
        <v>0</v>
      </c>
      <c r="W240" s="52">
        <f>ROUND(rekentabel!W239,2)</f>
        <v>0</v>
      </c>
      <c r="X240" s="303">
        <f>ROUND(rekentabel!X239,2)</f>
        <v>0</v>
      </c>
      <c r="Y240" s="303">
        <f>ROUND(rekentabel!Y239,2)</f>
        <v>0</v>
      </c>
      <c r="Z240" s="303">
        <f>ROUND(rekentabel!Z239,2)</f>
        <v>0</v>
      </c>
      <c r="AA240" s="303">
        <f>ROUND(rekentabel!AA239,2)</f>
        <v>0</v>
      </c>
    </row>
    <row r="241" spans="1:27">
      <c r="A241" s="50">
        <v>234</v>
      </c>
      <c r="B241" s="53">
        <f>ROUND(rekentabel!B240,2)</f>
        <v>52.41</v>
      </c>
      <c r="C241" s="53">
        <f>ROUND(rekentabel!C240,2)</f>
        <v>30.83</v>
      </c>
      <c r="D241" s="53"/>
      <c r="E241" s="53"/>
      <c r="F241" s="53">
        <f>ROUND(rekentabel!F240,2)</f>
        <v>31.45</v>
      </c>
      <c r="G241" s="53">
        <f>ROUND(rekentabel!G240,2)</f>
        <v>18.5</v>
      </c>
      <c r="H241" s="53">
        <f>ROUND(rekentabel!H240,2)</f>
        <v>41.93</v>
      </c>
      <c r="I241" s="53">
        <f>ROUND(rekentabel!I240,2)</f>
        <v>24.66</v>
      </c>
      <c r="J241" s="57">
        <f>ROUND(rekentabel!J240,2)</f>
        <v>104.82</v>
      </c>
      <c r="K241" s="57">
        <f>ROUND(rekentabel!K240,2)</f>
        <v>61.66</v>
      </c>
      <c r="L241" s="57"/>
      <c r="M241" s="57"/>
      <c r="N241" s="57">
        <f>ROUND(rekentabel!N240,2)</f>
        <v>62.9</v>
      </c>
      <c r="O241" s="57">
        <f>ROUND(rekentabel!O240,2)</f>
        <v>37</v>
      </c>
      <c r="P241" s="57">
        <f>ROUND(rekentabel!P240,2)</f>
        <v>83.86</v>
      </c>
      <c r="Q241" s="57">
        <f>ROUND(rekentabel!Q240,2)</f>
        <v>49.32</v>
      </c>
      <c r="R241" s="52">
        <f>ROUND(rekentabel!R240,2)</f>
        <v>0</v>
      </c>
      <c r="S241" s="52">
        <f>ROUND(rekentabel!S240,2)</f>
        <v>0</v>
      </c>
      <c r="T241" s="52">
        <f>ROUND(rekentabel!T240,2)</f>
        <v>0</v>
      </c>
      <c r="U241" s="52">
        <f>ROUND(rekentabel!U240,2)</f>
        <v>0</v>
      </c>
      <c r="V241" s="52">
        <f>ROUND(rekentabel!V240,2)</f>
        <v>0</v>
      </c>
      <c r="W241" s="52">
        <f>ROUND(rekentabel!W240,2)</f>
        <v>0</v>
      </c>
      <c r="X241" s="303">
        <f>ROUND(rekentabel!X240,2)</f>
        <v>0</v>
      </c>
      <c r="Y241" s="303">
        <f>ROUND(rekentabel!Y240,2)</f>
        <v>0</v>
      </c>
      <c r="Z241" s="303">
        <f>ROUND(rekentabel!Z240,2)</f>
        <v>0</v>
      </c>
      <c r="AA241" s="303">
        <f>ROUND(rekentabel!AA240,2)</f>
        <v>0</v>
      </c>
    </row>
    <row r="242" spans="1:27">
      <c r="A242" s="50">
        <v>235</v>
      </c>
      <c r="B242" s="53">
        <f>ROUND(rekentabel!B241,2)</f>
        <v>52.46</v>
      </c>
      <c r="C242" s="53">
        <f>ROUND(rekentabel!C241,2)</f>
        <v>30.86</v>
      </c>
      <c r="D242" s="53"/>
      <c r="E242" s="53"/>
      <c r="F242" s="53">
        <f>ROUND(rekentabel!F241,2)</f>
        <v>31.48</v>
      </c>
      <c r="G242" s="53">
        <f>ROUND(rekentabel!G241,2)</f>
        <v>18.52</v>
      </c>
      <c r="H242" s="53">
        <f>ROUND(rekentabel!H241,2)</f>
        <v>41.97</v>
      </c>
      <c r="I242" s="53">
        <f>ROUND(rekentabel!I241,2)</f>
        <v>24.69</v>
      </c>
      <c r="J242" s="57">
        <f>ROUND(rekentabel!J241,2)</f>
        <v>104.92</v>
      </c>
      <c r="K242" s="57">
        <f>ROUND(rekentabel!K241,2)</f>
        <v>61.72</v>
      </c>
      <c r="L242" s="57"/>
      <c r="M242" s="57"/>
      <c r="N242" s="57">
        <f>ROUND(rekentabel!N241,2)</f>
        <v>62.96</v>
      </c>
      <c r="O242" s="57">
        <f>ROUND(rekentabel!O241,2)</f>
        <v>37.04</v>
      </c>
      <c r="P242" s="57">
        <f>ROUND(rekentabel!P241,2)</f>
        <v>83.94</v>
      </c>
      <c r="Q242" s="57">
        <f>ROUND(rekentabel!Q241,2)</f>
        <v>49.38</v>
      </c>
      <c r="R242" s="52">
        <f>ROUND(rekentabel!R241,2)</f>
        <v>0</v>
      </c>
      <c r="S242" s="52">
        <f>ROUND(rekentabel!S241,2)</f>
        <v>0</v>
      </c>
      <c r="T242" s="52">
        <f>ROUND(rekentabel!T241,2)</f>
        <v>0</v>
      </c>
      <c r="U242" s="52">
        <f>ROUND(rekentabel!U241,2)</f>
        <v>0</v>
      </c>
      <c r="V242" s="52">
        <f>ROUND(rekentabel!V241,2)</f>
        <v>0</v>
      </c>
      <c r="W242" s="52">
        <f>ROUND(rekentabel!W241,2)</f>
        <v>0</v>
      </c>
      <c r="X242" s="303">
        <f>ROUND(rekentabel!X241,2)</f>
        <v>0</v>
      </c>
      <c r="Y242" s="303">
        <f>ROUND(rekentabel!Y241,2)</f>
        <v>0</v>
      </c>
      <c r="Z242" s="303">
        <f>ROUND(rekentabel!Z241,2)</f>
        <v>0</v>
      </c>
      <c r="AA242" s="303">
        <f>ROUND(rekentabel!AA241,2)</f>
        <v>0</v>
      </c>
    </row>
    <row r="243" spans="1:27">
      <c r="A243" s="50">
        <v>236</v>
      </c>
      <c r="B243" s="53">
        <f>ROUND(rekentabel!B242,2)</f>
        <v>52.51</v>
      </c>
      <c r="C243" s="53">
        <f>ROUND(rekentabel!C242,2)</f>
        <v>30.89</v>
      </c>
      <c r="D243" s="53"/>
      <c r="E243" s="53"/>
      <c r="F243" s="53">
        <f>ROUND(rekentabel!F242,2)</f>
        <v>31.51</v>
      </c>
      <c r="G243" s="53">
        <f>ROUND(rekentabel!G242,2)</f>
        <v>18.53</v>
      </c>
      <c r="H243" s="53">
        <f>ROUND(rekentabel!H242,2)</f>
        <v>42.01</v>
      </c>
      <c r="I243" s="53">
        <f>ROUND(rekentabel!I242,2)</f>
        <v>24.71</v>
      </c>
      <c r="J243" s="57">
        <f>ROUND(rekentabel!J242,2)</f>
        <v>105.02</v>
      </c>
      <c r="K243" s="57">
        <f>ROUND(rekentabel!K242,2)</f>
        <v>61.78</v>
      </c>
      <c r="L243" s="57"/>
      <c r="M243" s="57"/>
      <c r="N243" s="57">
        <f>ROUND(rekentabel!N242,2)</f>
        <v>63.02</v>
      </c>
      <c r="O243" s="57">
        <f>ROUND(rekentabel!O242,2)</f>
        <v>37.06</v>
      </c>
      <c r="P243" s="57">
        <f>ROUND(rekentabel!P242,2)</f>
        <v>84.02</v>
      </c>
      <c r="Q243" s="57">
        <f>ROUND(rekentabel!Q242,2)</f>
        <v>49.42</v>
      </c>
      <c r="R243" s="52">
        <f>ROUND(rekentabel!R242,2)</f>
        <v>0</v>
      </c>
      <c r="S243" s="52">
        <f>ROUND(rekentabel!S242,2)</f>
        <v>0</v>
      </c>
      <c r="T243" s="52">
        <f>ROUND(rekentabel!T242,2)</f>
        <v>0</v>
      </c>
      <c r="U243" s="52">
        <f>ROUND(rekentabel!U242,2)</f>
        <v>0</v>
      </c>
      <c r="V243" s="52">
        <f>ROUND(rekentabel!V242,2)</f>
        <v>0</v>
      </c>
      <c r="W243" s="52">
        <f>ROUND(rekentabel!W242,2)</f>
        <v>0</v>
      </c>
      <c r="X243" s="303">
        <f>ROUND(rekentabel!X242,2)</f>
        <v>0</v>
      </c>
      <c r="Y243" s="303">
        <f>ROUND(rekentabel!Y242,2)</f>
        <v>0</v>
      </c>
      <c r="Z243" s="303">
        <f>ROUND(rekentabel!Z242,2)</f>
        <v>0</v>
      </c>
      <c r="AA243" s="303">
        <f>ROUND(rekentabel!AA242,2)</f>
        <v>0</v>
      </c>
    </row>
    <row r="244" spans="1:27">
      <c r="A244" s="50">
        <v>237</v>
      </c>
      <c r="B244" s="53">
        <f>ROUND(rekentabel!B243,2)</f>
        <v>52.57</v>
      </c>
      <c r="C244" s="53">
        <f>ROUND(rekentabel!C243,2)</f>
        <v>30.92</v>
      </c>
      <c r="D244" s="53"/>
      <c r="E244" s="53"/>
      <c r="F244" s="53">
        <f>ROUND(rekentabel!F243,2)</f>
        <v>31.54</v>
      </c>
      <c r="G244" s="53">
        <f>ROUND(rekentabel!G243,2)</f>
        <v>18.55</v>
      </c>
      <c r="H244" s="53">
        <f>ROUND(rekentabel!H243,2)</f>
        <v>42.06</v>
      </c>
      <c r="I244" s="53">
        <f>ROUND(rekentabel!I243,2)</f>
        <v>24.74</v>
      </c>
      <c r="J244" s="57">
        <f>ROUND(rekentabel!J243,2)</f>
        <v>105.14</v>
      </c>
      <c r="K244" s="57">
        <f>ROUND(rekentabel!K243,2)</f>
        <v>61.84</v>
      </c>
      <c r="L244" s="57"/>
      <c r="M244" s="57"/>
      <c r="N244" s="57">
        <f>ROUND(rekentabel!N243,2)</f>
        <v>63.08</v>
      </c>
      <c r="O244" s="57">
        <f>ROUND(rekentabel!O243,2)</f>
        <v>37.1</v>
      </c>
      <c r="P244" s="57">
        <f>ROUND(rekentabel!P243,2)</f>
        <v>84.12</v>
      </c>
      <c r="Q244" s="57">
        <f>ROUND(rekentabel!Q243,2)</f>
        <v>49.48</v>
      </c>
      <c r="R244" s="52">
        <f>ROUND(rekentabel!R243,2)</f>
        <v>0</v>
      </c>
      <c r="S244" s="52">
        <f>ROUND(rekentabel!S243,2)</f>
        <v>0</v>
      </c>
      <c r="T244" s="52">
        <f>ROUND(rekentabel!T243,2)</f>
        <v>0</v>
      </c>
      <c r="U244" s="52">
        <f>ROUND(rekentabel!U243,2)</f>
        <v>0</v>
      </c>
      <c r="V244" s="52">
        <f>ROUND(rekentabel!V243,2)</f>
        <v>0</v>
      </c>
      <c r="W244" s="52">
        <f>ROUND(rekentabel!W243,2)</f>
        <v>0</v>
      </c>
      <c r="X244" s="303">
        <f>ROUND(rekentabel!X243,2)</f>
        <v>0</v>
      </c>
      <c r="Y244" s="303">
        <f>ROUND(rekentabel!Y243,2)</f>
        <v>0</v>
      </c>
      <c r="Z244" s="303">
        <f>ROUND(rekentabel!Z243,2)</f>
        <v>0</v>
      </c>
      <c r="AA244" s="303">
        <f>ROUND(rekentabel!AA243,2)</f>
        <v>0</v>
      </c>
    </row>
    <row r="245" spans="1:27">
      <c r="A245" s="50">
        <v>238</v>
      </c>
      <c r="B245" s="53">
        <f>ROUND(rekentabel!B244,2)</f>
        <v>52.62</v>
      </c>
      <c r="C245" s="53">
        <f>ROUND(rekentabel!C244,2)</f>
        <v>30.95</v>
      </c>
      <c r="D245" s="53"/>
      <c r="E245" s="53"/>
      <c r="F245" s="53">
        <f>ROUND(rekentabel!F244,2)</f>
        <v>31.57</v>
      </c>
      <c r="G245" s="53">
        <f>ROUND(rekentabel!G244,2)</f>
        <v>18.57</v>
      </c>
      <c r="H245" s="53">
        <f>ROUND(rekentabel!H244,2)</f>
        <v>42.1</v>
      </c>
      <c r="I245" s="53">
        <f>ROUND(rekentabel!I244,2)</f>
        <v>24.76</v>
      </c>
      <c r="J245" s="57">
        <f>ROUND(rekentabel!J244,2)</f>
        <v>105.24</v>
      </c>
      <c r="K245" s="57">
        <f>ROUND(rekentabel!K244,2)</f>
        <v>61.9</v>
      </c>
      <c r="L245" s="57"/>
      <c r="M245" s="57"/>
      <c r="N245" s="57">
        <f>ROUND(rekentabel!N244,2)</f>
        <v>63.14</v>
      </c>
      <c r="O245" s="57">
        <f>ROUND(rekentabel!O244,2)</f>
        <v>37.14</v>
      </c>
      <c r="P245" s="57">
        <f>ROUND(rekentabel!P244,2)</f>
        <v>84.2</v>
      </c>
      <c r="Q245" s="57">
        <f>ROUND(rekentabel!Q244,2)</f>
        <v>49.52</v>
      </c>
      <c r="R245" s="52">
        <f>ROUND(rekentabel!R244,2)</f>
        <v>0</v>
      </c>
      <c r="S245" s="52">
        <f>ROUND(rekentabel!S244,2)</f>
        <v>0</v>
      </c>
      <c r="T245" s="52">
        <f>ROUND(rekentabel!T244,2)</f>
        <v>0</v>
      </c>
      <c r="U245" s="52">
        <f>ROUND(rekentabel!U244,2)</f>
        <v>0</v>
      </c>
      <c r="V245" s="52">
        <f>ROUND(rekentabel!V244,2)</f>
        <v>0</v>
      </c>
      <c r="W245" s="52">
        <f>ROUND(rekentabel!W244,2)</f>
        <v>0</v>
      </c>
      <c r="X245" s="303">
        <f>ROUND(rekentabel!X244,2)</f>
        <v>0</v>
      </c>
      <c r="Y245" s="303">
        <f>ROUND(rekentabel!Y244,2)</f>
        <v>0</v>
      </c>
      <c r="Z245" s="303">
        <f>ROUND(rekentabel!Z244,2)</f>
        <v>0</v>
      </c>
      <c r="AA245" s="303">
        <f>ROUND(rekentabel!AA244,2)</f>
        <v>0</v>
      </c>
    </row>
    <row r="246" spans="1:27">
      <c r="A246" s="50">
        <v>239</v>
      </c>
      <c r="B246" s="53">
        <f>ROUND(rekentabel!B245,2)</f>
        <v>52.67</v>
      </c>
      <c r="C246" s="53">
        <f>ROUND(rekentabel!C245,2)</f>
        <v>30.98</v>
      </c>
      <c r="D246" s="53"/>
      <c r="E246" s="53"/>
      <c r="F246" s="53">
        <f>ROUND(rekentabel!F245,2)</f>
        <v>31.6</v>
      </c>
      <c r="G246" s="53">
        <f>ROUND(rekentabel!G245,2)</f>
        <v>18.59</v>
      </c>
      <c r="H246" s="53">
        <f>ROUND(rekentabel!H245,2)</f>
        <v>42.14</v>
      </c>
      <c r="I246" s="53">
        <f>ROUND(rekentabel!I245,2)</f>
        <v>24.78</v>
      </c>
      <c r="J246" s="57">
        <f>ROUND(rekentabel!J245,2)</f>
        <v>105.34</v>
      </c>
      <c r="K246" s="57">
        <f>ROUND(rekentabel!K245,2)</f>
        <v>61.96</v>
      </c>
      <c r="L246" s="57"/>
      <c r="M246" s="57"/>
      <c r="N246" s="57">
        <f>ROUND(rekentabel!N245,2)</f>
        <v>63.2</v>
      </c>
      <c r="O246" s="57">
        <f>ROUND(rekentabel!O245,2)</f>
        <v>37.18</v>
      </c>
      <c r="P246" s="57">
        <f>ROUND(rekentabel!P245,2)</f>
        <v>84.28</v>
      </c>
      <c r="Q246" s="57">
        <f>ROUND(rekentabel!Q245,2)</f>
        <v>49.56</v>
      </c>
      <c r="R246" s="52">
        <f>ROUND(rekentabel!R245,2)</f>
        <v>0</v>
      </c>
      <c r="S246" s="52">
        <f>ROUND(rekentabel!S245,2)</f>
        <v>0</v>
      </c>
      <c r="T246" s="52">
        <f>ROUND(rekentabel!T245,2)</f>
        <v>0</v>
      </c>
      <c r="U246" s="52">
        <f>ROUND(rekentabel!U245,2)</f>
        <v>0</v>
      </c>
      <c r="V246" s="52">
        <f>ROUND(rekentabel!V245,2)</f>
        <v>0</v>
      </c>
      <c r="W246" s="52">
        <f>ROUND(rekentabel!W245,2)</f>
        <v>0</v>
      </c>
      <c r="X246" s="303">
        <f>ROUND(rekentabel!X245,2)</f>
        <v>0</v>
      </c>
      <c r="Y246" s="303">
        <f>ROUND(rekentabel!Y245,2)</f>
        <v>0</v>
      </c>
      <c r="Z246" s="303">
        <f>ROUND(rekentabel!Z245,2)</f>
        <v>0</v>
      </c>
      <c r="AA246" s="303">
        <f>ROUND(rekentabel!AA245,2)</f>
        <v>0</v>
      </c>
    </row>
    <row r="247" spans="1:27">
      <c r="A247" s="50">
        <v>240</v>
      </c>
      <c r="B247" s="53">
        <f>ROUND(rekentabel!B246,2)</f>
        <v>52.72</v>
      </c>
      <c r="C247" s="53">
        <f>ROUND(rekentabel!C246,2)</f>
        <v>31.01</v>
      </c>
      <c r="D247" s="53"/>
      <c r="E247" s="53"/>
      <c r="F247" s="53">
        <f>ROUND(rekentabel!F246,2)</f>
        <v>31.63</v>
      </c>
      <c r="G247" s="53">
        <f>ROUND(rekentabel!G246,2)</f>
        <v>18.61</v>
      </c>
      <c r="H247" s="53">
        <f>ROUND(rekentabel!H246,2)</f>
        <v>42.18</v>
      </c>
      <c r="I247" s="53">
        <f>ROUND(rekentabel!I246,2)</f>
        <v>24.81</v>
      </c>
      <c r="J247" s="57">
        <f>ROUND(rekentabel!J246,2)</f>
        <v>105.44</v>
      </c>
      <c r="K247" s="57">
        <f>ROUND(rekentabel!K246,2)</f>
        <v>62.02</v>
      </c>
      <c r="L247" s="57"/>
      <c r="M247" s="57"/>
      <c r="N247" s="57">
        <f>ROUND(rekentabel!N246,2)</f>
        <v>63.26</v>
      </c>
      <c r="O247" s="57">
        <f>ROUND(rekentabel!O246,2)</f>
        <v>37.22</v>
      </c>
      <c r="P247" s="57">
        <f>ROUND(rekentabel!P246,2)</f>
        <v>84.36</v>
      </c>
      <c r="Q247" s="57">
        <f>ROUND(rekentabel!Q246,2)</f>
        <v>49.62</v>
      </c>
      <c r="R247" s="52">
        <f>ROUND(rekentabel!R246,2)</f>
        <v>0</v>
      </c>
      <c r="S247" s="52">
        <f>ROUND(rekentabel!S246,2)</f>
        <v>0</v>
      </c>
      <c r="T247" s="52">
        <f>ROUND(rekentabel!T246,2)</f>
        <v>0</v>
      </c>
      <c r="U247" s="52">
        <f>ROUND(rekentabel!U246,2)</f>
        <v>0</v>
      </c>
      <c r="V247" s="52">
        <f>ROUND(rekentabel!V246,2)</f>
        <v>0</v>
      </c>
      <c r="W247" s="52">
        <f>ROUND(rekentabel!W246,2)</f>
        <v>0</v>
      </c>
      <c r="X247" s="303">
        <f>ROUND(rekentabel!X246,2)</f>
        <v>0</v>
      </c>
      <c r="Y247" s="303">
        <f>ROUND(rekentabel!Y246,2)</f>
        <v>0</v>
      </c>
      <c r="Z247" s="303">
        <f>ROUND(rekentabel!Z246,2)</f>
        <v>0</v>
      </c>
      <c r="AA247" s="303">
        <f>ROUND(rekentabel!AA246,2)</f>
        <v>0</v>
      </c>
    </row>
    <row r="248" spans="1:27">
      <c r="A248" s="50">
        <v>241</v>
      </c>
      <c r="B248" s="53">
        <f>ROUND(rekentabel!B247,2)</f>
        <v>52.77</v>
      </c>
      <c r="C248" s="53">
        <f>ROUND(rekentabel!C247,2)</f>
        <v>31.04</v>
      </c>
      <c r="D248" s="53"/>
      <c r="E248" s="53"/>
      <c r="F248" s="53">
        <f>ROUND(rekentabel!F247,2)</f>
        <v>31.66</v>
      </c>
      <c r="G248" s="53">
        <f>ROUND(rekentabel!G247,2)</f>
        <v>18.62</v>
      </c>
      <c r="H248" s="53">
        <f>ROUND(rekentabel!H247,2)</f>
        <v>42.22</v>
      </c>
      <c r="I248" s="53">
        <f>ROUND(rekentabel!I247,2)</f>
        <v>24.83</v>
      </c>
      <c r="J248" s="57">
        <f>ROUND(rekentabel!J247,2)</f>
        <v>105.54</v>
      </c>
      <c r="K248" s="57">
        <f>ROUND(rekentabel!K247,2)</f>
        <v>62.08</v>
      </c>
      <c r="L248" s="57"/>
      <c r="M248" s="57"/>
      <c r="N248" s="57">
        <f>ROUND(rekentabel!N247,2)</f>
        <v>63.32</v>
      </c>
      <c r="O248" s="57">
        <f>ROUND(rekentabel!O247,2)</f>
        <v>37.24</v>
      </c>
      <c r="P248" s="57">
        <f>ROUND(rekentabel!P247,2)</f>
        <v>84.44</v>
      </c>
      <c r="Q248" s="57">
        <f>ROUND(rekentabel!Q247,2)</f>
        <v>49.66</v>
      </c>
      <c r="R248" s="52">
        <f>ROUND(rekentabel!R247,2)</f>
        <v>0</v>
      </c>
      <c r="S248" s="52">
        <f>ROUND(rekentabel!S247,2)</f>
        <v>0</v>
      </c>
      <c r="T248" s="52">
        <f>ROUND(rekentabel!T247,2)</f>
        <v>0</v>
      </c>
      <c r="U248" s="52">
        <f>ROUND(rekentabel!U247,2)</f>
        <v>0</v>
      </c>
      <c r="V248" s="52">
        <f>ROUND(rekentabel!V247,2)</f>
        <v>0</v>
      </c>
      <c r="W248" s="52">
        <f>ROUND(rekentabel!W247,2)</f>
        <v>0</v>
      </c>
      <c r="X248" s="303">
        <f>ROUND(rekentabel!X247,2)</f>
        <v>0</v>
      </c>
      <c r="Y248" s="303">
        <f>ROUND(rekentabel!Y247,2)</f>
        <v>0</v>
      </c>
      <c r="Z248" s="303">
        <f>ROUND(rekentabel!Z247,2)</f>
        <v>0</v>
      </c>
      <c r="AA248" s="303">
        <f>ROUND(rekentabel!AA247,2)</f>
        <v>0</v>
      </c>
    </row>
    <row r="249" spans="1:27">
      <c r="A249" s="50">
        <v>242</v>
      </c>
      <c r="B249" s="53">
        <f>ROUND(rekentabel!B248,2)</f>
        <v>52.82</v>
      </c>
      <c r="C249" s="53">
        <f>ROUND(rekentabel!C248,2)</f>
        <v>31.07</v>
      </c>
      <c r="D249" s="53"/>
      <c r="E249" s="53"/>
      <c r="F249" s="53">
        <f>ROUND(rekentabel!F248,2)</f>
        <v>31.69</v>
      </c>
      <c r="G249" s="53">
        <f>ROUND(rekentabel!G248,2)</f>
        <v>18.64</v>
      </c>
      <c r="H249" s="53">
        <f>ROUND(rekentabel!H248,2)</f>
        <v>42.26</v>
      </c>
      <c r="I249" s="53">
        <f>ROUND(rekentabel!I248,2)</f>
        <v>24.86</v>
      </c>
      <c r="J249" s="57">
        <f>ROUND(rekentabel!J248,2)</f>
        <v>105.64</v>
      </c>
      <c r="K249" s="57">
        <f>ROUND(rekentabel!K248,2)</f>
        <v>62.14</v>
      </c>
      <c r="L249" s="57"/>
      <c r="M249" s="57"/>
      <c r="N249" s="57">
        <f>ROUND(rekentabel!N248,2)</f>
        <v>63.38</v>
      </c>
      <c r="O249" s="57">
        <f>ROUND(rekentabel!O248,2)</f>
        <v>37.28</v>
      </c>
      <c r="P249" s="57">
        <f>ROUND(rekentabel!P248,2)</f>
        <v>84.52</v>
      </c>
      <c r="Q249" s="57">
        <f>ROUND(rekentabel!Q248,2)</f>
        <v>49.72</v>
      </c>
      <c r="R249" s="52">
        <f>ROUND(rekentabel!R248,2)</f>
        <v>0</v>
      </c>
      <c r="S249" s="52">
        <f>ROUND(rekentabel!S248,2)</f>
        <v>0</v>
      </c>
      <c r="T249" s="52">
        <f>ROUND(rekentabel!T248,2)</f>
        <v>0</v>
      </c>
      <c r="U249" s="52">
        <f>ROUND(rekentabel!U248,2)</f>
        <v>0</v>
      </c>
      <c r="V249" s="52">
        <f>ROUND(rekentabel!V248,2)</f>
        <v>0</v>
      </c>
      <c r="W249" s="52">
        <f>ROUND(rekentabel!W248,2)</f>
        <v>0</v>
      </c>
      <c r="X249" s="303">
        <f>ROUND(rekentabel!X248,2)</f>
        <v>0</v>
      </c>
      <c r="Y249" s="303">
        <f>ROUND(rekentabel!Y248,2)</f>
        <v>0</v>
      </c>
      <c r="Z249" s="303">
        <f>ROUND(rekentabel!Z248,2)</f>
        <v>0</v>
      </c>
      <c r="AA249" s="303">
        <f>ROUND(rekentabel!AA248,2)</f>
        <v>0</v>
      </c>
    </row>
    <row r="250" spans="1:27">
      <c r="A250" s="50">
        <v>243</v>
      </c>
      <c r="B250" s="53">
        <f>ROUND(rekentabel!B249,2)</f>
        <v>52.87</v>
      </c>
      <c r="C250" s="53">
        <f>ROUND(rekentabel!C249,2)</f>
        <v>31.1</v>
      </c>
      <c r="D250" s="53"/>
      <c r="E250" s="53"/>
      <c r="F250" s="53">
        <f>ROUND(rekentabel!F249,2)</f>
        <v>31.72</v>
      </c>
      <c r="G250" s="53">
        <f>ROUND(rekentabel!G249,2)</f>
        <v>18.66</v>
      </c>
      <c r="H250" s="53">
        <f>ROUND(rekentabel!H249,2)</f>
        <v>42.3</v>
      </c>
      <c r="I250" s="53">
        <f>ROUND(rekentabel!I249,2)</f>
        <v>24.88</v>
      </c>
      <c r="J250" s="57">
        <f>ROUND(rekentabel!J249,2)</f>
        <v>105.74</v>
      </c>
      <c r="K250" s="57">
        <f>ROUND(rekentabel!K249,2)</f>
        <v>62.2</v>
      </c>
      <c r="L250" s="57"/>
      <c r="M250" s="57"/>
      <c r="N250" s="57">
        <f>ROUND(rekentabel!N249,2)</f>
        <v>63.44</v>
      </c>
      <c r="O250" s="57">
        <f>ROUND(rekentabel!O249,2)</f>
        <v>37.32</v>
      </c>
      <c r="P250" s="57">
        <f>ROUND(rekentabel!P249,2)</f>
        <v>84.6</v>
      </c>
      <c r="Q250" s="57">
        <f>ROUND(rekentabel!Q249,2)</f>
        <v>49.76</v>
      </c>
      <c r="R250" s="52">
        <f>ROUND(rekentabel!R249,2)</f>
        <v>0</v>
      </c>
      <c r="S250" s="52">
        <f>ROUND(rekentabel!S249,2)</f>
        <v>0</v>
      </c>
      <c r="T250" s="52">
        <f>ROUND(rekentabel!T249,2)</f>
        <v>0</v>
      </c>
      <c r="U250" s="52">
        <f>ROUND(rekentabel!U249,2)</f>
        <v>0</v>
      </c>
      <c r="V250" s="52">
        <f>ROUND(rekentabel!V249,2)</f>
        <v>0</v>
      </c>
      <c r="W250" s="52">
        <f>ROUND(rekentabel!W249,2)</f>
        <v>0</v>
      </c>
      <c r="X250" s="303">
        <f>ROUND(rekentabel!X249,2)</f>
        <v>0</v>
      </c>
      <c r="Y250" s="303">
        <f>ROUND(rekentabel!Y249,2)</f>
        <v>0</v>
      </c>
      <c r="Z250" s="303">
        <f>ROUND(rekentabel!Z249,2)</f>
        <v>0</v>
      </c>
      <c r="AA250" s="303">
        <f>ROUND(rekentabel!AA249,2)</f>
        <v>0</v>
      </c>
    </row>
    <row r="251" spans="1:27">
      <c r="A251" s="50">
        <v>244</v>
      </c>
      <c r="B251" s="53">
        <f>ROUND(rekentabel!B250,2)</f>
        <v>52.92</v>
      </c>
      <c r="C251" s="53">
        <f>ROUND(rekentabel!C250,2)</f>
        <v>31.13</v>
      </c>
      <c r="D251" s="53"/>
      <c r="E251" s="53"/>
      <c r="F251" s="53">
        <f>ROUND(rekentabel!F250,2)</f>
        <v>31.75</v>
      </c>
      <c r="G251" s="53">
        <f>ROUND(rekentabel!G250,2)</f>
        <v>18.68</v>
      </c>
      <c r="H251" s="53">
        <f>ROUND(rekentabel!H250,2)</f>
        <v>42.34</v>
      </c>
      <c r="I251" s="53">
        <f>ROUND(rekentabel!I250,2)</f>
        <v>24.9</v>
      </c>
      <c r="J251" s="57">
        <f>ROUND(rekentabel!J250,2)</f>
        <v>105.84</v>
      </c>
      <c r="K251" s="57">
        <f>ROUND(rekentabel!K250,2)</f>
        <v>62.26</v>
      </c>
      <c r="L251" s="57"/>
      <c r="M251" s="57"/>
      <c r="N251" s="57">
        <f>ROUND(rekentabel!N250,2)</f>
        <v>63.5</v>
      </c>
      <c r="O251" s="57">
        <f>ROUND(rekentabel!O250,2)</f>
        <v>37.36</v>
      </c>
      <c r="P251" s="57">
        <f>ROUND(rekentabel!P250,2)</f>
        <v>84.68</v>
      </c>
      <c r="Q251" s="57">
        <f>ROUND(rekentabel!Q250,2)</f>
        <v>49.8</v>
      </c>
      <c r="R251" s="52">
        <f>ROUND(rekentabel!R250,2)</f>
        <v>0</v>
      </c>
      <c r="S251" s="52">
        <f>ROUND(rekentabel!S250,2)</f>
        <v>0</v>
      </c>
      <c r="T251" s="52">
        <f>ROUND(rekentabel!T250,2)</f>
        <v>0</v>
      </c>
      <c r="U251" s="52">
        <f>ROUND(rekentabel!U250,2)</f>
        <v>0</v>
      </c>
      <c r="V251" s="52">
        <f>ROUND(rekentabel!V250,2)</f>
        <v>0</v>
      </c>
      <c r="W251" s="52">
        <f>ROUND(rekentabel!W250,2)</f>
        <v>0</v>
      </c>
      <c r="X251" s="303">
        <f>ROUND(rekentabel!X250,2)</f>
        <v>0</v>
      </c>
      <c r="Y251" s="303">
        <f>ROUND(rekentabel!Y250,2)</f>
        <v>0</v>
      </c>
      <c r="Z251" s="303">
        <f>ROUND(rekentabel!Z250,2)</f>
        <v>0</v>
      </c>
      <c r="AA251" s="303">
        <f>ROUND(rekentabel!AA250,2)</f>
        <v>0</v>
      </c>
    </row>
    <row r="252" spans="1:27">
      <c r="A252" s="50">
        <v>245</v>
      </c>
      <c r="B252" s="53">
        <f>ROUND(rekentabel!B251,2)</f>
        <v>52.97</v>
      </c>
      <c r="C252" s="53">
        <f>ROUND(rekentabel!C251,2)</f>
        <v>31.16</v>
      </c>
      <c r="D252" s="53"/>
      <c r="E252" s="53"/>
      <c r="F252" s="53">
        <f>ROUND(rekentabel!F251,2)</f>
        <v>31.78</v>
      </c>
      <c r="G252" s="53">
        <f>ROUND(rekentabel!G251,2)</f>
        <v>18.7</v>
      </c>
      <c r="H252" s="53">
        <f>ROUND(rekentabel!H251,2)</f>
        <v>42.38</v>
      </c>
      <c r="I252" s="53">
        <f>ROUND(rekentabel!I251,2)</f>
        <v>24.93</v>
      </c>
      <c r="J252" s="57">
        <f>ROUND(rekentabel!J251,2)</f>
        <v>105.94</v>
      </c>
      <c r="K252" s="57">
        <f>ROUND(rekentabel!K251,2)</f>
        <v>62.32</v>
      </c>
      <c r="L252" s="57"/>
      <c r="M252" s="57"/>
      <c r="N252" s="57">
        <f>ROUND(rekentabel!N251,2)</f>
        <v>63.56</v>
      </c>
      <c r="O252" s="57">
        <f>ROUND(rekentabel!O251,2)</f>
        <v>37.4</v>
      </c>
      <c r="P252" s="57">
        <f>ROUND(rekentabel!P251,2)</f>
        <v>84.76</v>
      </c>
      <c r="Q252" s="57">
        <f>ROUND(rekentabel!Q251,2)</f>
        <v>49.86</v>
      </c>
      <c r="R252" s="52">
        <f>ROUND(rekentabel!R251,2)</f>
        <v>0</v>
      </c>
      <c r="S252" s="52">
        <f>ROUND(rekentabel!S251,2)</f>
        <v>0</v>
      </c>
      <c r="T252" s="52">
        <f>ROUND(rekentabel!T251,2)</f>
        <v>0</v>
      </c>
      <c r="U252" s="52">
        <f>ROUND(rekentabel!U251,2)</f>
        <v>0</v>
      </c>
      <c r="V252" s="52">
        <f>ROUND(rekentabel!V251,2)</f>
        <v>0</v>
      </c>
      <c r="W252" s="52">
        <f>ROUND(rekentabel!W251,2)</f>
        <v>0</v>
      </c>
      <c r="X252" s="303">
        <f>ROUND(rekentabel!X251,2)</f>
        <v>0</v>
      </c>
      <c r="Y252" s="303">
        <f>ROUND(rekentabel!Y251,2)</f>
        <v>0</v>
      </c>
      <c r="Z252" s="303">
        <f>ROUND(rekentabel!Z251,2)</f>
        <v>0</v>
      </c>
      <c r="AA252" s="303">
        <f>ROUND(rekentabel!AA251,2)</f>
        <v>0</v>
      </c>
    </row>
    <row r="253" spans="1:27">
      <c r="A253" s="50">
        <v>246</v>
      </c>
      <c r="B253" s="53">
        <f>ROUND(rekentabel!B252,2)</f>
        <v>53.02</v>
      </c>
      <c r="C253" s="53">
        <f>ROUND(rekentabel!C252,2)</f>
        <v>31.19</v>
      </c>
      <c r="D253" s="53"/>
      <c r="E253" s="53"/>
      <c r="F253" s="53">
        <f>ROUND(rekentabel!F252,2)</f>
        <v>31.81</v>
      </c>
      <c r="G253" s="53">
        <f>ROUND(rekentabel!G252,2)</f>
        <v>18.71</v>
      </c>
      <c r="H253" s="53">
        <f>ROUND(rekentabel!H252,2)</f>
        <v>42.42</v>
      </c>
      <c r="I253" s="53">
        <f>ROUND(rekentabel!I252,2)</f>
        <v>24.95</v>
      </c>
      <c r="J253" s="57">
        <f>ROUND(rekentabel!J252,2)</f>
        <v>106.04</v>
      </c>
      <c r="K253" s="57">
        <f>ROUND(rekentabel!K252,2)</f>
        <v>62.38</v>
      </c>
      <c r="L253" s="57"/>
      <c r="M253" s="57"/>
      <c r="N253" s="57">
        <f>ROUND(rekentabel!N252,2)</f>
        <v>63.62</v>
      </c>
      <c r="O253" s="57">
        <f>ROUND(rekentabel!O252,2)</f>
        <v>37.42</v>
      </c>
      <c r="P253" s="57">
        <f>ROUND(rekentabel!P252,2)</f>
        <v>84.84</v>
      </c>
      <c r="Q253" s="57">
        <f>ROUND(rekentabel!Q252,2)</f>
        <v>49.9</v>
      </c>
      <c r="R253" s="52">
        <f>ROUND(rekentabel!R252,2)</f>
        <v>0</v>
      </c>
      <c r="S253" s="52">
        <f>ROUND(rekentabel!S252,2)</f>
        <v>0</v>
      </c>
      <c r="T253" s="52">
        <f>ROUND(rekentabel!T252,2)</f>
        <v>0</v>
      </c>
      <c r="U253" s="52">
        <f>ROUND(rekentabel!U252,2)</f>
        <v>0</v>
      </c>
      <c r="V253" s="52">
        <f>ROUND(rekentabel!V252,2)</f>
        <v>0</v>
      </c>
      <c r="W253" s="52">
        <f>ROUND(rekentabel!W252,2)</f>
        <v>0</v>
      </c>
      <c r="X253" s="303">
        <f>ROUND(rekentabel!X252,2)</f>
        <v>0</v>
      </c>
      <c r="Y253" s="303">
        <f>ROUND(rekentabel!Y252,2)</f>
        <v>0</v>
      </c>
      <c r="Z253" s="303">
        <f>ROUND(rekentabel!Z252,2)</f>
        <v>0</v>
      </c>
      <c r="AA253" s="303">
        <f>ROUND(rekentabel!AA252,2)</f>
        <v>0</v>
      </c>
    </row>
    <row r="254" spans="1:27">
      <c r="A254" s="50">
        <v>247</v>
      </c>
      <c r="B254" s="53">
        <f>ROUND(rekentabel!B253,2)</f>
        <v>53.07</v>
      </c>
      <c r="C254" s="53">
        <f>ROUND(rekentabel!C253,2)</f>
        <v>31.22</v>
      </c>
      <c r="D254" s="53"/>
      <c r="E254" s="53"/>
      <c r="F254" s="53">
        <f>ROUND(rekentabel!F253,2)</f>
        <v>31.84</v>
      </c>
      <c r="G254" s="53">
        <f>ROUND(rekentabel!G253,2)</f>
        <v>18.73</v>
      </c>
      <c r="H254" s="53">
        <f>ROUND(rekentabel!H253,2)</f>
        <v>42.46</v>
      </c>
      <c r="I254" s="53">
        <f>ROUND(rekentabel!I253,2)</f>
        <v>24.98</v>
      </c>
      <c r="J254" s="57">
        <f>ROUND(rekentabel!J253,2)</f>
        <v>106.14</v>
      </c>
      <c r="K254" s="57">
        <f>ROUND(rekentabel!K253,2)</f>
        <v>62.44</v>
      </c>
      <c r="L254" s="57"/>
      <c r="M254" s="57"/>
      <c r="N254" s="57">
        <f>ROUND(rekentabel!N253,2)</f>
        <v>63.68</v>
      </c>
      <c r="O254" s="57">
        <f>ROUND(rekentabel!O253,2)</f>
        <v>37.46</v>
      </c>
      <c r="P254" s="57">
        <f>ROUND(rekentabel!P253,2)</f>
        <v>84.92</v>
      </c>
      <c r="Q254" s="57">
        <f>ROUND(rekentabel!Q253,2)</f>
        <v>49.96</v>
      </c>
      <c r="R254" s="52">
        <f>ROUND(rekentabel!R253,2)</f>
        <v>0</v>
      </c>
      <c r="S254" s="52">
        <f>ROUND(rekentabel!S253,2)</f>
        <v>0</v>
      </c>
      <c r="T254" s="52">
        <f>ROUND(rekentabel!T253,2)</f>
        <v>0</v>
      </c>
      <c r="U254" s="52">
        <f>ROUND(rekentabel!U253,2)</f>
        <v>0</v>
      </c>
      <c r="V254" s="52">
        <f>ROUND(rekentabel!V253,2)</f>
        <v>0</v>
      </c>
      <c r="W254" s="52">
        <f>ROUND(rekentabel!W253,2)</f>
        <v>0</v>
      </c>
      <c r="X254" s="303">
        <f>ROUND(rekentabel!X253,2)</f>
        <v>0</v>
      </c>
      <c r="Y254" s="303">
        <f>ROUND(rekentabel!Y253,2)</f>
        <v>0</v>
      </c>
      <c r="Z254" s="303">
        <f>ROUND(rekentabel!Z253,2)</f>
        <v>0</v>
      </c>
      <c r="AA254" s="303">
        <f>ROUND(rekentabel!AA253,2)</f>
        <v>0</v>
      </c>
    </row>
    <row r="255" spans="1:27">
      <c r="A255" s="50">
        <v>248</v>
      </c>
      <c r="B255" s="53">
        <f>ROUND(rekentabel!B254,2)</f>
        <v>53.12</v>
      </c>
      <c r="C255" s="53">
        <f>ROUND(rekentabel!C254,2)</f>
        <v>31.25</v>
      </c>
      <c r="D255" s="53"/>
      <c r="E255" s="53"/>
      <c r="F255" s="53">
        <f>ROUND(rekentabel!F254,2)</f>
        <v>31.87</v>
      </c>
      <c r="G255" s="53">
        <f>ROUND(rekentabel!G254,2)</f>
        <v>18.75</v>
      </c>
      <c r="H255" s="53">
        <f>ROUND(rekentabel!H254,2)</f>
        <v>42.5</v>
      </c>
      <c r="I255" s="53">
        <f>ROUND(rekentabel!I254,2)</f>
        <v>25</v>
      </c>
      <c r="J255" s="57">
        <f>ROUND(rekentabel!J254,2)</f>
        <v>106.24</v>
      </c>
      <c r="K255" s="57">
        <f>ROUND(rekentabel!K254,2)</f>
        <v>62.5</v>
      </c>
      <c r="L255" s="57"/>
      <c r="M255" s="57"/>
      <c r="N255" s="57">
        <f>ROUND(rekentabel!N254,2)</f>
        <v>63.74</v>
      </c>
      <c r="O255" s="57">
        <f>ROUND(rekentabel!O254,2)</f>
        <v>37.5</v>
      </c>
      <c r="P255" s="57">
        <f>ROUND(rekentabel!P254,2)</f>
        <v>85</v>
      </c>
      <c r="Q255" s="57">
        <f>ROUND(rekentabel!Q254,2)</f>
        <v>50</v>
      </c>
      <c r="R255" s="52">
        <f>ROUND(rekentabel!R254,2)</f>
        <v>0</v>
      </c>
      <c r="S255" s="52">
        <f>ROUND(rekentabel!S254,2)</f>
        <v>0</v>
      </c>
      <c r="T255" s="52">
        <f>ROUND(rekentabel!T254,2)</f>
        <v>0</v>
      </c>
      <c r="U255" s="52">
        <f>ROUND(rekentabel!U254,2)</f>
        <v>0</v>
      </c>
      <c r="V255" s="52">
        <f>ROUND(rekentabel!V254,2)</f>
        <v>0</v>
      </c>
      <c r="W255" s="52">
        <f>ROUND(rekentabel!W254,2)</f>
        <v>0</v>
      </c>
      <c r="X255" s="303">
        <f>ROUND(rekentabel!X254,2)</f>
        <v>0</v>
      </c>
      <c r="Y255" s="303">
        <f>ROUND(rekentabel!Y254,2)</f>
        <v>0</v>
      </c>
      <c r="Z255" s="303">
        <f>ROUND(rekentabel!Z254,2)</f>
        <v>0</v>
      </c>
      <c r="AA255" s="303">
        <f>ROUND(rekentabel!AA254,2)</f>
        <v>0</v>
      </c>
    </row>
    <row r="256" spans="1:27">
      <c r="A256" s="50">
        <v>249</v>
      </c>
      <c r="B256" s="53">
        <f>ROUND(rekentabel!B255,2)</f>
        <v>53.17</v>
      </c>
      <c r="C256" s="53">
        <f>ROUND(rekentabel!C255,2)</f>
        <v>31.27</v>
      </c>
      <c r="D256" s="53"/>
      <c r="E256" s="53"/>
      <c r="F256" s="53">
        <f>ROUND(rekentabel!F255,2)</f>
        <v>31.9</v>
      </c>
      <c r="G256" s="53">
        <f>ROUND(rekentabel!G255,2)</f>
        <v>18.760000000000002</v>
      </c>
      <c r="H256" s="53">
        <f>ROUND(rekentabel!H255,2)</f>
        <v>42.54</v>
      </c>
      <c r="I256" s="53">
        <f>ROUND(rekentabel!I255,2)</f>
        <v>25.02</v>
      </c>
      <c r="J256" s="57">
        <f>ROUND(rekentabel!J255,2)</f>
        <v>106.34</v>
      </c>
      <c r="K256" s="57">
        <f>ROUND(rekentabel!K255,2)</f>
        <v>62.54</v>
      </c>
      <c r="L256" s="57"/>
      <c r="M256" s="57"/>
      <c r="N256" s="57">
        <f>ROUND(rekentabel!N255,2)</f>
        <v>63.8</v>
      </c>
      <c r="O256" s="57">
        <f>ROUND(rekentabel!O255,2)</f>
        <v>37.520000000000003</v>
      </c>
      <c r="P256" s="57">
        <f>ROUND(rekentabel!P255,2)</f>
        <v>85.08</v>
      </c>
      <c r="Q256" s="57">
        <f>ROUND(rekentabel!Q255,2)</f>
        <v>50.04</v>
      </c>
      <c r="R256" s="52">
        <f>ROUND(rekentabel!R255,2)</f>
        <v>0</v>
      </c>
      <c r="S256" s="52">
        <f>ROUND(rekentabel!S255,2)</f>
        <v>0</v>
      </c>
      <c r="T256" s="52">
        <f>ROUND(rekentabel!T255,2)</f>
        <v>0</v>
      </c>
      <c r="U256" s="52">
        <f>ROUND(rekentabel!U255,2)</f>
        <v>0</v>
      </c>
      <c r="V256" s="52">
        <f>ROUND(rekentabel!V255,2)</f>
        <v>0</v>
      </c>
      <c r="W256" s="52">
        <f>ROUND(rekentabel!W255,2)</f>
        <v>0</v>
      </c>
      <c r="X256" s="303">
        <f>ROUND(rekentabel!X255,2)</f>
        <v>0</v>
      </c>
      <c r="Y256" s="303">
        <f>ROUND(rekentabel!Y255,2)</f>
        <v>0</v>
      </c>
      <c r="Z256" s="303">
        <f>ROUND(rekentabel!Z255,2)</f>
        <v>0</v>
      </c>
      <c r="AA256" s="303">
        <f>ROUND(rekentabel!AA255,2)</f>
        <v>0</v>
      </c>
    </row>
    <row r="257" spans="1:27">
      <c r="A257" s="50">
        <v>250</v>
      </c>
      <c r="B257" s="262">
        <f>ROUND(rekentabel!B256,2)</f>
        <v>53.22</v>
      </c>
      <c r="C257" s="262">
        <f>ROUND(rekentabel!C256,2)</f>
        <v>31.3</v>
      </c>
      <c r="D257" s="53"/>
      <c r="E257" s="53"/>
      <c r="F257" s="53">
        <f>ROUND(rekentabel!F256,2)</f>
        <v>31.93</v>
      </c>
      <c r="G257" s="53">
        <f>ROUND(rekentabel!G256,2)</f>
        <v>18.78</v>
      </c>
      <c r="H257" s="53">
        <f>ROUND(rekentabel!H256,2)</f>
        <v>42.58</v>
      </c>
      <c r="I257" s="53">
        <f>ROUND(rekentabel!I256,2)</f>
        <v>25.04</v>
      </c>
      <c r="J257" s="57">
        <f>ROUND(rekentabel!J256,2)</f>
        <v>106.44</v>
      </c>
      <c r="K257" s="57">
        <f>ROUND(rekentabel!K256,2)</f>
        <v>62.6</v>
      </c>
      <c r="L257" s="57"/>
      <c r="M257" s="57"/>
      <c r="N257" s="57">
        <f>ROUND(rekentabel!N256,2)</f>
        <v>63.86</v>
      </c>
      <c r="O257" s="57">
        <f>ROUND(rekentabel!O256,2)</f>
        <v>37.56</v>
      </c>
      <c r="P257" s="57">
        <f>ROUND(rekentabel!P256,2)</f>
        <v>85.16</v>
      </c>
      <c r="Q257" s="57">
        <f>ROUND(rekentabel!Q256,2)</f>
        <v>50.08</v>
      </c>
      <c r="R257" s="52">
        <f>ROUND(rekentabel!R256,2)</f>
        <v>0</v>
      </c>
      <c r="S257" s="52">
        <f>ROUND(rekentabel!S256,2)</f>
        <v>0</v>
      </c>
      <c r="T257" s="52">
        <f>ROUND(rekentabel!T256,2)</f>
        <v>0</v>
      </c>
      <c r="U257" s="52">
        <f>ROUND(rekentabel!U256,2)</f>
        <v>0</v>
      </c>
      <c r="V257" s="52">
        <f>ROUND(rekentabel!V256,2)</f>
        <v>0</v>
      </c>
      <c r="W257" s="52">
        <f>ROUND(rekentabel!W256,2)</f>
        <v>0</v>
      </c>
      <c r="X257" s="303">
        <f>ROUND(rekentabel!X256,2)</f>
        <v>0</v>
      </c>
      <c r="Y257" s="303">
        <f>ROUND(rekentabel!Y256,2)</f>
        <v>0</v>
      </c>
      <c r="Z257" s="303">
        <f>ROUND(rekentabel!Z256,2)</f>
        <v>0</v>
      </c>
      <c r="AA257" s="303">
        <f>ROUND(rekentabel!AA256,2)</f>
        <v>0</v>
      </c>
    </row>
    <row r="258" spans="1:27">
      <c r="A258" s="50">
        <v>999</v>
      </c>
      <c r="B258" s="262">
        <f>ROUND(rekentabel!B257,2)</f>
        <v>53.22</v>
      </c>
      <c r="C258" s="262">
        <f>ROUND(rekentabel!C257,2)</f>
        <v>31.3</v>
      </c>
      <c r="D258" s="53"/>
      <c r="E258" s="53"/>
      <c r="F258" s="53">
        <f>ROUND(rekentabel!F257,2)</f>
        <v>31.93</v>
      </c>
      <c r="G258" s="53">
        <f>ROUND(rekentabel!G257,2)</f>
        <v>18.78</v>
      </c>
      <c r="H258" s="53">
        <f>ROUND(rekentabel!H257,2)</f>
        <v>42.58</v>
      </c>
      <c r="I258" s="53">
        <f>ROUND(rekentabel!I257,2)</f>
        <v>25.04</v>
      </c>
      <c r="J258" s="57">
        <f>ROUND(rekentabel!J257,2)</f>
        <v>106.44</v>
      </c>
      <c r="K258" s="57">
        <f>ROUND(rekentabel!K257,2)</f>
        <v>62.6</v>
      </c>
      <c r="L258" s="57"/>
      <c r="M258" s="57"/>
      <c r="N258" s="57">
        <f>ROUND(rekentabel!N257,2)</f>
        <v>63.86</v>
      </c>
      <c r="O258" s="57">
        <f>ROUND(rekentabel!O257,2)</f>
        <v>37.56</v>
      </c>
      <c r="P258" s="57">
        <f>ROUND(rekentabel!P257,2)</f>
        <v>85.16</v>
      </c>
      <c r="Q258" s="57">
        <f>ROUND(rekentabel!Q257,2)</f>
        <v>50.08</v>
      </c>
      <c r="R258" s="262">
        <f>ROUND(rekentabel!R257,2)</f>
        <v>7751</v>
      </c>
      <c r="S258" s="262">
        <f>ROUND(rekentabel!S257,2)</f>
        <v>4617</v>
      </c>
      <c r="T258" s="262">
        <f>ROUND(rekentabel!T257,2)</f>
        <v>645</v>
      </c>
      <c r="U258" s="262">
        <f>ROUND(rekentabel!U257,2)</f>
        <v>386</v>
      </c>
      <c r="V258" s="262">
        <f>ROUND(rekentabel!V257,2)</f>
        <v>811</v>
      </c>
      <c r="W258" s="262">
        <f>ROUND(rekentabel!W257,2)</f>
        <v>473</v>
      </c>
      <c r="X258" s="303">
        <f>ROUND(rekentabel!X257,2)</f>
        <v>774.42</v>
      </c>
      <c r="Y258" s="303">
        <f>ROUND(rekentabel!Y257,2)</f>
        <v>463.62</v>
      </c>
      <c r="Z258" s="303">
        <f>ROUND(rekentabel!Z257,2)</f>
        <v>1935</v>
      </c>
      <c r="AA258" s="303">
        <f>ROUND(rekentabel!AA257,2)</f>
        <v>1158</v>
      </c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78"/>
  <sheetViews>
    <sheetView topLeftCell="A31" zoomScale="70" zoomScaleNormal="70" workbookViewId="0">
      <selection activeCell="B32" sqref="B32"/>
    </sheetView>
  </sheetViews>
  <sheetFormatPr defaultRowHeight="15"/>
  <cols>
    <col min="1" max="1" width="58.85546875" customWidth="1"/>
    <col min="2" max="2" width="12" customWidth="1"/>
    <col min="3" max="8" width="12.7109375" style="72" customWidth="1"/>
    <col min="9" max="9" width="15.140625" style="72" customWidth="1"/>
    <col min="10" max="10" width="14" customWidth="1"/>
  </cols>
  <sheetData>
    <row r="1" spans="1:10">
      <c r="A1" s="168" t="s">
        <v>110</v>
      </c>
    </row>
    <row r="5" spans="1:10">
      <c r="A5" s="169" t="s">
        <v>111</v>
      </c>
    </row>
    <row r="6" spans="1:10">
      <c r="A6" s="169" t="s">
        <v>112</v>
      </c>
    </row>
    <row r="7" spans="1:10">
      <c r="A7" s="169"/>
    </row>
    <row r="9" spans="1:10" ht="15.75" thickBot="1"/>
    <row r="10" spans="1:10" ht="21" thickTop="1">
      <c r="A10" s="264" t="s">
        <v>137</v>
      </c>
      <c r="B10" s="265"/>
      <c r="C10" s="266"/>
      <c r="D10" s="266"/>
      <c r="E10" s="266"/>
      <c r="F10" s="266"/>
      <c r="G10" s="266"/>
      <c r="H10" s="266"/>
      <c r="I10" s="267"/>
      <c r="J10" s="268"/>
    </row>
    <row r="11" spans="1:10" ht="20.25">
      <c r="A11" s="269"/>
      <c r="B11" s="73"/>
      <c r="C11" s="270"/>
      <c r="D11" s="270"/>
      <c r="E11" s="270"/>
      <c r="F11" s="270"/>
      <c r="G11" s="270"/>
      <c r="H11" s="270"/>
      <c r="I11" s="80"/>
      <c r="J11" s="271"/>
    </row>
    <row r="12" spans="1:10" ht="20.25">
      <c r="A12" s="269"/>
      <c r="B12" s="73"/>
      <c r="C12" s="270"/>
      <c r="D12" s="270"/>
      <c r="E12" s="270"/>
      <c r="F12" s="270"/>
      <c r="G12" s="270"/>
      <c r="H12" s="270"/>
      <c r="I12" s="80"/>
      <c r="J12" s="271"/>
    </row>
    <row r="13" spans="1:10">
      <c r="A13" s="272"/>
      <c r="B13" s="73"/>
      <c r="C13" s="270"/>
      <c r="D13" s="270"/>
      <c r="E13" s="270"/>
      <c r="F13" s="270"/>
      <c r="G13" s="270"/>
      <c r="H13" s="270"/>
      <c r="I13" s="80"/>
      <c r="J13" s="271"/>
    </row>
    <row r="14" spans="1:10">
      <c r="A14" s="273" t="s">
        <v>87</v>
      </c>
      <c r="B14" s="61" t="s">
        <v>88</v>
      </c>
      <c r="C14" s="81"/>
      <c r="D14" s="81"/>
      <c r="E14" s="81"/>
      <c r="F14" s="81"/>
      <c r="G14" s="81"/>
      <c r="H14" s="82"/>
      <c r="I14" s="80"/>
      <c r="J14" s="271"/>
    </row>
    <row r="15" spans="1:10">
      <c r="A15" s="274"/>
      <c r="B15" s="62" t="s">
        <v>89</v>
      </c>
      <c r="C15" s="83"/>
      <c r="D15" s="83"/>
      <c r="E15" s="83"/>
      <c r="F15" s="83"/>
      <c r="G15" s="83"/>
      <c r="H15" s="84"/>
      <c r="I15" s="80"/>
      <c r="J15" s="271"/>
    </row>
    <row r="16" spans="1:10">
      <c r="A16" s="272"/>
      <c r="B16" s="73"/>
      <c r="C16" s="270"/>
      <c r="D16" s="270"/>
      <c r="E16" s="270"/>
      <c r="F16" s="270"/>
      <c r="G16" s="270"/>
      <c r="H16" s="270"/>
      <c r="I16" s="80"/>
      <c r="J16" s="271"/>
    </row>
    <row r="17" spans="1:11">
      <c r="A17" s="275" t="s">
        <v>90</v>
      </c>
      <c r="B17" s="63">
        <v>44562</v>
      </c>
      <c r="C17" s="85"/>
      <c r="D17" s="270"/>
      <c r="E17" s="270"/>
      <c r="F17" s="270"/>
      <c r="G17" s="270"/>
      <c r="H17" s="270"/>
      <c r="I17" s="80"/>
      <c r="J17" s="271"/>
    </row>
    <row r="18" spans="1:11">
      <c r="A18" s="272"/>
      <c r="B18" s="73"/>
      <c r="C18" s="270"/>
      <c r="D18" s="270"/>
      <c r="E18" s="270"/>
      <c r="F18" s="270"/>
      <c r="G18" s="270"/>
      <c r="H18" s="270"/>
      <c r="I18" s="80"/>
      <c r="J18" s="271"/>
    </row>
    <row r="19" spans="1:11">
      <c r="A19" s="276" t="s">
        <v>91</v>
      </c>
      <c r="B19" s="64"/>
      <c r="C19" s="86" t="s">
        <v>92</v>
      </c>
      <c r="D19" s="87"/>
      <c r="E19" s="87"/>
      <c r="F19" s="87"/>
      <c r="G19" s="87"/>
      <c r="H19" s="87"/>
      <c r="I19" s="88"/>
      <c r="J19" s="271"/>
    </row>
    <row r="20" spans="1:11" ht="30">
      <c r="A20" s="277" t="s">
        <v>93</v>
      </c>
      <c r="B20" s="65"/>
      <c r="C20" s="89" t="s">
        <v>78</v>
      </c>
      <c r="D20" s="78" t="str">
        <f>A24</f>
        <v>Barneveld Noord</v>
      </c>
      <c r="E20" s="78" t="str">
        <f>A25</f>
        <v>Barneveld Centrum</v>
      </c>
      <c r="F20" s="165" t="s">
        <v>109</v>
      </c>
      <c r="G20" s="78" t="str">
        <f>A27</f>
        <v>Lunteren</v>
      </c>
      <c r="H20" s="78" t="str">
        <f>A28</f>
        <v>Ede Centrum</v>
      </c>
      <c r="I20" s="78" t="s">
        <v>83</v>
      </c>
      <c r="J20" s="271"/>
    </row>
    <row r="21" spans="1:11" ht="15.75" thickBot="1">
      <c r="A21" s="278"/>
      <c r="B21" s="66" t="s">
        <v>94</v>
      </c>
      <c r="C21" s="90">
        <v>54675</v>
      </c>
      <c r="D21" s="91">
        <f>B24</f>
        <v>46203</v>
      </c>
      <c r="E21" s="92">
        <f>B25</f>
        <v>46205</v>
      </c>
      <c r="F21" s="92"/>
      <c r="G21" s="92">
        <f>B27</f>
        <v>46200</v>
      </c>
      <c r="H21" s="92">
        <f>B28</f>
        <v>46196</v>
      </c>
      <c r="I21" s="92">
        <v>46198</v>
      </c>
      <c r="J21" s="271"/>
    </row>
    <row r="22" spans="1:11">
      <c r="A22" s="275" t="s">
        <v>95</v>
      </c>
      <c r="B22" s="67">
        <v>46208</v>
      </c>
      <c r="C22" s="108" t="e">
        <f>VLOOKUP(C39,'input aan NS afgerond op centen'!$A$7:$C$41,3,FALSE)*100-$B$30</f>
        <v>#N/A</v>
      </c>
      <c r="D22" s="110" t="e">
        <f>VLOOKUP(D39,'input aan NS afgerond op centen'!$A$7:$C$41,3,FALSE)*100-$B$30</f>
        <v>#N/A</v>
      </c>
      <c r="E22" s="110" t="e">
        <f>VLOOKUP(E39,'input aan NS afgerond op centen'!$A$7:$C$41,3,FALSE)*100-$B$30</f>
        <v>#N/A</v>
      </c>
      <c r="F22" s="110" t="e">
        <f>VLOOKUP(F39,'input aan NS afgerond op centen'!$A$7:$C$41,3,FALSE)*100-$B$30</f>
        <v>#N/A</v>
      </c>
      <c r="G22" s="110" t="e">
        <f>VLOOKUP(G39,'input aan NS afgerond op centen'!$A$7:$C$41,3,FALSE)*100-$B$30</f>
        <v>#N/A</v>
      </c>
      <c r="H22" s="110" t="e">
        <f>VLOOKUP(H39,'input aan NS afgerond op centen'!$A$7:$C$41,3,FALSE)*100-$B$30</f>
        <v>#N/A</v>
      </c>
      <c r="I22" s="111" t="e">
        <f>VLOOKUP(I39,'input aan NS afgerond op centen'!$A$7:$C$41,3,FALSE)*100-$B$30</f>
        <v>#N/A</v>
      </c>
      <c r="J22" s="271"/>
    </row>
    <row r="23" spans="1:11">
      <c r="A23" s="279" t="str">
        <f>C20</f>
        <v>Hoevelaken</v>
      </c>
      <c r="B23" s="68">
        <f>C21</f>
        <v>54675</v>
      </c>
      <c r="C23" s="93"/>
      <c r="D23" s="109">
        <f>VLOOKUP(D40,'input aan NS afgerond op centen'!$A$7:$C$41,3,FALSE)*100-$B$30</f>
        <v>189</v>
      </c>
      <c r="E23" s="109">
        <f>VLOOKUP(E40,'input aan NS afgerond op centen'!$A$7:$C$41,3,FALSE)*100-$B$30</f>
        <v>347.00000000000006</v>
      </c>
      <c r="F23" s="109">
        <f>VLOOKUP(F40,'input aan NS afgerond op centen'!$A$7:$C$41,3,FALSE)*100-$B$30</f>
        <v>406</v>
      </c>
      <c r="G23" s="109">
        <f>VLOOKUP(G40,'input aan NS afgerond op centen'!$A$7:$C$41,3,FALSE)*100-$B$30</f>
        <v>445</v>
      </c>
      <c r="H23" s="109">
        <f>VLOOKUP(H40,'input aan NS afgerond op centen'!$A$7:$C$41,3,FALSE)*100-$B$30</f>
        <v>543</v>
      </c>
      <c r="I23" s="112">
        <f>VLOOKUP(I40,'input aan NS afgerond op centen'!$A$7:$C$41,3,FALSE)*100-$B$30</f>
        <v>661</v>
      </c>
      <c r="J23" s="271"/>
    </row>
    <row r="24" spans="1:11">
      <c r="A24" s="275" t="s">
        <v>79</v>
      </c>
      <c r="B24" s="67">
        <v>46203</v>
      </c>
      <c r="C24" s="93"/>
      <c r="D24" s="94"/>
      <c r="E24" s="109">
        <f>VLOOKUP(E41,'input aan NS afgerond op centen'!$A$7:$C$41,3,FALSE)*100-$B$30</f>
        <v>229</v>
      </c>
      <c r="F24" s="109">
        <f>VLOOKUP(F41,'input aan NS afgerond op centen'!$A$7:$C$41,3,FALSE)*100-$B$30</f>
        <v>288</v>
      </c>
      <c r="G24" s="109">
        <f>VLOOKUP(G41,'input aan NS afgerond op centen'!$A$7:$C$41,3,FALSE)*100-$B$30</f>
        <v>327</v>
      </c>
      <c r="H24" s="109">
        <f>VLOOKUP(H41,'input aan NS afgerond op centen'!$A$7:$C$41,3,FALSE)*100-$B$30</f>
        <v>425</v>
      </c>
      <c r="I24" s="112">
        <f>VLOOKUP(I41,'input aan NS afgerond op centen'!$A$7:$C$41,3,FALSE)*100-$B$30</f>
        <v>543</v>
      </c>
      <c r="J24" s="271"/>
    </row>
    <row r="25" spans="1:11">
      <c r="A25" s="275" t="s">
        <v>80</v>
      </c>
      <c r="B25" s="67">
        <v>46205</v>
      </c>
      <c r="C25" s="93"/>
      <c r="D25" s="94"/>
      <c r="E25" s="94"/>
      <c r="F25" s="109">
        <f>VLOOKUP(F42,'input aan NS afgerond op centen'!$A$7:$C$41,3,FALSE)*100-$B$30</f>
        <v>189</v>
      </c>
      <c r="G25" s="109">
        <f>VLOOKUP(G42,'input aan NS afgerond op centen'!$A$7:$C$41,3,FALSE)*100-$B$30</f>
        <v>189</v>
      </c>
      <c r="H25" s="109">
        <f>VLOOKUP(H42,'input aan NS afgerond op centen'!$A$7:$C$41,3,FALSE)*100-$B$30</f>
        <v>229</v>
      </c>
      <c r="I25" s="112">
        <f>VLOOKUP(I42,'input aan NS afgerond op centen'!$A$7:$C$41,3,FALSE)*100-$B$30</f>
        <v>347.00000000000006</v>
      </c>
      <c r="J25" s="271"/>
    </row>
    <row r="26" spans="1:11">
      <c r="A26" s="280" t="s">
        <v>109</v>
      </c>
      <c r="B26" s="67"/>
      <c r="C26" s="93"/>
      <c r="D26" s="94"/>
      <c r="E26" s="94"/>
      <c r="F26" s="109">
        <f>VLOOKUP(F43,'input aan NS afgerond op centen'!$A$7:$C$41,3,FALSE)*100-$B$30</f>
        <v>189</v>
      </c>
      <c r="G26" s="109">
        <f>VLOOKUP(G43,'input aan NS afgerond op centen'!$A$7:$C$41,3,FALSE)*100-$B$30</f>
        <v>189</v>
      </c>
      <c r="H26" s="109">
        <f>VLOOKUP(H43,'input aan NS afgerond op centen'!$A$7:$C$41,3,FALSE)*100-$B$30</f>
        <v>189</v>
      </c>
      <c r="I26" s="112">
        <f>VLOOKUP(I43,'input aan NS afgerond op centen'!$A$7:$C$41,3,FALSE)*100-$B$30</f>
        <v>288</v>
      </c>
      <c r="J26" s="281"/>
      <c r="K26" s="60"/>
    </row>
    <row r="27" spans="1:11">
      <c r="A27" s="275" t="s">
        <v>81</v>
      </c>
      <c r="B27" s="67">
        <v>46200</v>
      </c>
      <c r="C27" s="93"/>
      <c r="D27" s="94"/>
      <c r="E27" s="94"/>
      <c r="F27" s="94"/>
      <c r="G27" s="94"/>
      <c r="H27" s="109">
        <f>VLOOKUP(H44,'input aan NS afgerond op centen'!$A$7:$C$41,3,FALSE)*100-$B$30</f>
        <v>189</v>
      </c>
      <c r="I27" s="112">
        <f>VLOOKUP(I44,'input aan NS afgerond op centen'!$A$7:$C$41,3,FALSE)*100-$B$30</f>
        <v>248</v>
      </c>
      <c r="J27" s="271"/>
    </row>
    <row r="28" spans="1:11" ht="15.75" thickBot="1">
      <c r="A28" s="275" t="s">
        <v>82</v>
      </c>
      <c r="B28" s="67">
        <v>46196</v>
      </c>
      <c r="C28" s="95"/>
      <c r="D28" s="96"/>
      <c r="E28" s="96"/>
      <c r="F28" s="96"/>
      <c r="G28" s="96"/>
      <c r="H28" s="96"/>
      <c r="I28" s="113">
        <f>VLOOKUP(I45,'input aan NS afgerond op centen'!$A$7:$C$41,3,FALSE)*100-$B$30</f>
        <v>189</v>
      </c>
      <c r="J28" s="271"/>
    </row>
    <row r="29" spans="1:11">
      <c r="A29" s="282"/>
      <c r="B29" s="60"/>
      <c r="C29" s="80"/>
      <c r="D29" s="80"/>
      <c r="E29" s="80"/>
      <c r="F29" s="80"/>
      <c r="G29" s="80"/>
      <c r="H29" s="80"/>
      <c r="I29" s="80"/>
      <c r="J29" s="271"/>
    </row>
    <row r="30" spans="1:11">
      <c r="A30" s="283" t="s">
        <v>96</v>
      </c>
      <c r="B30" s="69">
        <v>101</v>
      </c>
      <c r="C30" s="114" t="s">
        <v>98</v>
      </c>
      <c r="D30" s="97"/>
      <c r="E30" s="80"/>
      <c r="F30" s="80"/>
      <c r="G30" s="80"/>
      <c r="H30" s="80"/>
      <c r="I30" s="80"/>
      <c r="J30" s="271"/>
    </row>
    <row r="31" spans="1:11">
      <c r="A31" s="282"/>
      <c r="B31" s="60"/>
      <c r="C31" s="80"/>
      <c r="D31" s="97"/>
      <c r="E31" s="80"/>
      <c r="F31" s="80"/>
      <c r="G31" s="80"/>
      <c r="H31" s="80"/>
      <c r="I31" s="80"/>
      <c r="J31" s="271"/>
    </row>
    <row r="32" spans="1:11">
      <c r="A32" s="282"/>
      <c r="B32" s="60"/>
      <c r="C32" s="80"/>
      <c r="D32" s="97"/>
      <c r="E32" s="80"/>
      <c r="F32" s="80"/>
      <c r="G32" s="80"/>
      <c r="H32" s="80"/>
      <c r="I32" s="80"/>
      <c r="J32" s="281"/>
      <c r="K32" s="60"/>
    </row>
    <row r="33" spans="1:11">
      <c r="A33" s="282"/>
      <c r="B33" s="60"/>
      <c r="C33" s="80"/>
      <c r="D33" s="97"/>
      <c r="E33" s="80"/>
      <c r="F33" s="80"/>
      <c r="G33" s="80"/>
      <c r="H33" s="80"/>
      <c r="I33" s="80"/>
      <c r="J33" s="281"/>
      <c r="K33" s="60"/>
    </row>
    <row r="34" spans="1:11">
      <c r="A34" s="282"/>
      <c r="B34" s="60"/>
      <c r="C34" s="80"/>
      <c r="D34" s="97"/>
      <c r="E34" s="80"/>
      <c r="F34" s="80"/>
      <c r="G34" s="80"/>
      <c r="H34" s="80"/>
      <c r="I34" s="80"/>
      <c r="J34" s="281"/>
      <c r="K34" s="60"/>
    </row>
    <row r="35" spans="1:11">
      <c r="A35" s="284" t="s">
        <v>99</v>
      </c>
      <c r="B35" s="304"/>
      <c r="C35" s="304"/>
      <c r="D35" s="305"/>
      <c r="E35" s="305"/>
      <c r="F35" s="305"/>
      <c r="G35" s="305"/>
      <c r="H35" s="305"/>
      <c r="I35" s="305"/>
      <c r="J35" s="305"/>
      <c r="K35" s="70"/>
    </row>
    <row r="36" spans="1:11">
      <c r="A36" s="276" t="s">
        <v>91</v>
      </c>
      <c r="B36" s="64"/>
      <c r="C36" s="306"/>
      <c r="D36" s="86" t="s">
        <v>92</v>
      </c>
      <c r="E36" s="87"/>
      <c r="F36" s="87"/>
      <c r="G36" s="87"/>
      <c r="H36" s="87"/>
      <c r="I36" s="87"/>
      <c r="J36" s="88"/>
      <c r="K36" s="71"/>
    </row>
    <row r="37" spans="1:11" ht="30">
      <c r="A37" s="277" t="s">
        <v>93</v>
      </c>
      <c r="B37" s="65"/>
      <c r="C37" s="65"/>
      <c r="D37" s="82" t="s">
        <v>78</v>
      </c>
      <c r="E37" s="98" t="s">
        <v>79</v>
      </c>
      <c r="F37" s="98" t="s">
        <v>80</v>
      </c>
      <c r="G37" s="165" t="s">
        <v>109</v>
      </c>
      <c r="H37" s="98" t="s">
        <v>81</v>
      </c>
      <c r="I37" s="98" t="s">
        <v>82</v>
      </c>
      <c r="J37" s="98" t="s">
        <v>83</v>
      </c>
      <c r="K37" s="60"/>
    </row>
    <row r="38" spans="1:11">
      <c r="A38" s="278"/>
      <c r="B38" s="66" t="s">
        <v>94</v>
      </c>
      <c r="C38" s="307" t="s">
        <v>146</v>
      </c>
      <c r="D38" s="308">
        <v>54675</v>
      </c>
      <c r="E38" s="309">
        <v>46203</v>
      </c>
      <c r="F38" s="98">
        <v>46205</v>
      </c>
      <c r="G38" s="98"/>
      <c r="H38" s="98">
        <v>46200</v>
      </c>
      <c r="I38" s="98">
        <v>46196</v>
      </c>
      <c r="J38" s="98">
        <v>46198</v>
      </c>
      <c r="K38" s="60"/>
    </row>
    <row r="39" spans="1:11" ht="15.75" thickBot="1">
      <c r="A39" s="278"/>
      <c r="B39" s="307" t="s">
        <v>146</v>
      </c>
      <c r="C39" s="310" t="s">
        <v>147</v>
      </c>
      <c r="D39" s="311">
        <v>490</v>
      </c>
      <c r="E39" s="312">
        <v>92</v>
      </c>
      <c r="F39" s="312">
        <v>91</v>
      </c>
      <c r="G39" s="312">
        <v>115</v>
      </c>
      <c r="H39" s="312">
        <v>405</v>
      </c>
      <c r="I39" s="313">
        <v>201</v>
      </c>
      <c r="J39" s="312">
        <v>200</v>
      </c>
      <c r="K39" s="60"/>
    </row>
    <row r="40" spans="1:11">
      <c r="A40" s="275" t="s">
        <v>95</v>
      </c>
      <c r="B40" s="67">
        <v>46208</v>
      </c>
      <c r="C40" s="314">
        <v>55</v>
      </c>
      <c r="D40" s="315">
        <v>6</v>
      </c>
      <c r="E40" s="316">
        <v>16</v>
      </c>
      <c r="F40" s="316">
        <v>19</v>
      </c>
      <c r="G40" s="317">
        <f>F40+tariefeenheden!$C$8</f>
        <v>21</v>
      </c>
      <c r="H40" s="317">
        <f>G40+tariefeenheden!$C$9</f>
        <v>26</v>
      </c>
      <c r="I40" s="318">
        <v>32</v>
      </c>
      <c r="J40" s="319">
        <v>34</v>
      </c>
      <c r="K40" s="60"/>
    </row>
    <row r="41" spans="1:11">
      <c r="A41" s="275" t="s">
        <v>78</v>
      </c>
      <c r="B41" s="67">
        <v>54675</v>
      </c>
      <c r="C41" s="314">
        <v>490</v>
      </c>
      <c r="D41" s="320"/>
      <c r="E41" s="321">
        <v>10</v>
      </c>
      <c r="F41" s="321">
        <v>13</v>
      </c>
      <c r="G41" s="322">
        <f>F41+tariefeenheden!$C$8</f>
        <v>15</v>
      </c>
      <c r="H41" s="322">
        <f>G41+tariefeenheden!$C$9</f>
        <v>20</v>
      </c>
      <c r="I41" s="323">
        <v>26</v>
      </c>
      <c r="J41" s="324">
        <v>28</v>
      </c>
      <c r="K41" s="60"/>
    </row>
    <row r="42" spans="1:11">
      <c r="A42" s="275" t="s">
        <v>79</v>
      </c>
      <c r="B42" s="67">
        <v>46203</v>
      </c>
      <c r="C42" s="314">
        <v>92</v>
      </c>
      <c r="D42" s="320"/>
      <c r="E42" s="325"/>
      <c r="F42" s="321">
        <v>3</v>
      </c>
      <c r="G42" s="322">
        <f>F42+tariefeenheden!$C$8</f>
        <v>5</v>
      </c>
      <c r="H42" s="322">
        <f>G42+tariefeenheden!$C$9</f>
        <v>10</v>
      </c>
      <c r="I42" s="323">
        <v>16</v>
      </c>
      <c r="J42" s="324">
        <v>18</v>
      </c>
      <c r="K42" s="60"/>
    </row>
    <row r="43" spans="1:11">
      <c r="A43" s="275" t="s">
        <v>80</v>
      </c>
      <c r="B43" s="67">
        <v>46205</v>
      </c>
      <c r="C43" s="314">
        <v>91</v>
      </c>
      <c r="D43" s="320"/>
      <c r="E43" s="325"/>
      <c r="F43" s="325"/>
      <c r="G43" s="322">
        <f>F43+tariefeenheden!$C$8</f>
        <v>2</v>
      </c>
      <c r="H43" s="322">
        <f>G43+tariefeenheden!$C$9</f>
        <v>7</v>
      </c>
      <c r="I43" s="323">
        <v>13</v>
      </c>
      <c r="J43" s="324">
        <v>15</v>
      </c>
      <c r="K43" s="60"/>
    </row>
    <row r="44" spans="1:11">
      <c r="A44" s="280" t="s">
        <v>109</v>
      </c>
      <c r="B44" s="67"/>
      <c r="C44" s="314">
        <v>115</v>
      </c>
      <c r="D44" s="320"/>
      <c r="E44" s="325"/>
      <c r="F44" s="325"/>
      <c r="G44" s="325"/>
      <c r="H44" s="322">
        <f>G44+tariefeenheden!$C$9</f>
        <v>5</v>
      </c>
      <c r="I44" s="322">
        <f>H44+6</f>
        <v>11</v>
      </c>
      <c r="J44" s="326">
        <f>I44+2</f>
        <v>13</v>
      </c>
    </row>
    <row r="45" spans="1:11">
      <c r="A45" s="275" t="s">
        <v>81</v>
      </c>
      <c r="B45" s="67">
        <v>46200</v>
      </c>
      <c r="C45" s="314">
        <v>405</v>
      </c>
      <c r="D45" s="320"/>
      <c r="E45" s="325"/>
      <c r="F45" s="325"/>
      <c r="G45" s="325"/>
      <c r="H45" s="325"/>
      <c r="I45" s="323">
        <v>6</v>
      </c>
      <c r="J45" s="324">
        <v>8</v>
      </c>
    </row>
    <row r="46" spans="1:11" ht="15.75" thickBot="1">
      <c r="A46" s="275" t="s">
        <v>82</v>
      </c>
      <c r="B46" s="67">
        <v>46196</v>
      </c>
      <c r="C46" s="314">
        <v>201</v>
      </c>
      <c r="D46" s="327"/>
      <c r="E46" s="328"/>
      <c r="F46" s="328"/>
      <c r="G46" s="328"/>
      <c r="H46" s="328"/>
      <c r="I46" s="328"/>
      <c r="J46" s="329">
        <v>2</v>
      </c>
    </row>
    <row r="47" spans="1:11">
      <c r="A47" s="272"/>
      <c r="B47" s="74"/>
      <c r="C47" s="75"/>
      <c r="D47" s="75"/>
      <c r="E47" s="75"/>
      <c r="F47" s="75"/>
      <c r="G47" s="75"/>
      <c r="H47" s="75"/>
      <c r="I47" s="75"/>
      <c r="J47" s="271"/>
    </row>
    <row r="48" spans="1:11">
      <c r="A48" s="272"/>
      <c r="B48" s="73"/>
      <c r="C48" s="270"/>
      <c r="D48" s="270"/>
      <c r="E48" s="270"/>
      <c r="F48" s="270"/>
      <c r="G48" s="270"/>
      <c r="H48" s="270"/>
      <c r="I48" s="270"/>
      <c r="J48" s="271"/>
    </row>
    <row r="49" spans="1:11">
      <c r="A49" s="285" t="s">
        <v>100</v>
      </c>
      <c r="B49" s="73"/>
      <c r="C49" s="270"/>
      <c r="D49" s="270"/>
      <c r="E49" s="270"/>
      <c r="F49" s="270"/>
      <c r="G49" s="270"/>
      <c r="H49" s="270"/>
      <c r="I49" s="270"/>
      <c r="J49" s="271"/>
    </row>
    <row r="50" spans="1:11">
      <c r="A50" s="286" t="s">
        <v>97</v>
      </c>
      <c r="B50" s="73"/>
      <c r="C50" s="270"/>
      <c r="D50" s="270"/>
      <c r="E50" s="270"/>
      <c r="F50" s="270"/>
      <c r="G50" s="270"/>
      <c r="H50" s="270"/>
      <c r="I50" s="270"/>
      <c r="J50" s="271"/>
    </row>
    <row r="51" spans="1:11">
      <c r="A51" s="272"/>
      <c r="B51" s="73"/>
      <c r="C51" s="270"/>
      <c r="D51" s="270"/>
      <c r="E51" s="270"/>
      <c r="F51" s="270"/>
      <c r="G51" s="270"/>
      <c r="H51" s="270"/>
      <c r="I51" s="270"/>
      <c r="J51" s="271"/>
    </row>
    <row r="52" spans="1:11">
      <c r="A52" s="272" t="s">
        <v>91</v>
      </c>
      <c r="B52" s="74"/>
      <c r="C52" s="75" t="s">
        <v>92</v>
      </c>
      <c r="D52" s="75"/>
      <c r="E52" s="75"/>
      <c r="F52" s="75"/>
      <c r="G52" s="75"/>
      <c r="H52" s="75"/>
      <c r="I52" s="75"/>
      <c r="J52" s="271"/>
    </row>
    <row r="53" spans="1:11" ht="30">
      <c r="A53" s="287" t="s">
        <v>93</v>
      </c>
      <c r="B53" s="76"/>
      <c r="C53" s="77" t="s">
        <v>140</v>
      </c>
      <c r="D53" s="78" t="str">
        <f>A57</f>
        <v>Barneveld Noord</v>
      </c>
      <c r="E53" s="78" t="str">
        <f>A58</f>
        <v>Barneveld Centrum</v>
      </c>
      <c r="F53" s="165" t="s">
        <v>109</v>
      </c>
      <c r="G53" s="78" t="str">
        <f>A60</f>
        <v>Lunteren</v>
      </c>
      <c r="H53" s="78" t="str">
        <f>A61</f>
        <v>Ede Centrum</v>
      </c>
      <c r="I53" s="78" t="s">
        <v>83</v>
      </c>
      <c r="J53" s="271"/>
    </row>
    <row r="54" spans="1:11" ht="15.75" thickBot="1">
      <c r="A54" s="275"/>
      <c r="B54" s="67" t="s">
        <v>94</v>
      </c>
      <c r="C54" s="79">
        <v>54675</v>
      </c>
      <c r="D54" s="79">
        <v>46203</v>
      </c>
      <c r="E54" s="79">
        <v>46205</v>
      </c>
      <c r="F54" s="79"/>
      <c r="G54" s="79">
        <v>46200</v>
      </c>
      <c r="H54" s="79">
        <v>46196</v>
      </c>
      <c r="I54" s="79">
        <v>46198</v>
      </c>
      <c r="J54" s="271"/>
    </row>
    <row r="55" spans="1:11">
      <c r="A55" s="275" t="s">
        <v>95</v>
      </c>
      <c r="B55" s="67">
        <v>46208</v>
      </c>
      <c r="C55" s="295" t="e">
        <f t="shared" ref="C55:I55" si="0">C22+$B$30</f>
        <v>#N/A</v>
      </c>
      <c r="D55" s="110" t="e">
        <f t="shared" si="0"/>
        <v>#N/A</v>
      </c>
      <c r="E55" s="110" t="e">
        <f t="shared" si="0"/>
        <v>#N/A</v>
      </c>
      <c r="F55" s="110" t="e">
        <f t="shared" si="0"/>
        <v>#N/A</v>
      </c>
      <c r="G55" s="299" t="e">
        <f t="shared" si="0"/>
        <v>#N/A</v>
      </c>
      <c r="H55" s="299" t="e">
        <f t="shared" si="0"/>
        <v>#N/A</v>
      </c>
      <c r="I55" s="298" t="e">
        <f t="shared" si="0"/>
        <v>#N/A</v>
      </c>
      <c r="J55" s="271"/>
      <c r="K55" s="120"/>
    </row>
    <row r="56" spans="1:11">
      <c r="A56" s="275" t="s">
        <v>78</v>
      </c>
      <c r="B56" s="67">
        <v>54675</v>
      </c>
      <c r="C56" s="93"/>
      <c r="D56" s="109">
        <f>D23+$B$30</f>
        <v>290</v>
      </c>
      <c r="E56" s="109">
        <f>E23+$B$30</f>
        <v>448.00000000000006</v>
      </c>
      <c r="F56" s="297">
        <f t="shared" ref="F56:G56" si="1">F23+$B$30</f>
        <v>507</v>
      </c>
      <c r="G56" s="109">
        <f t="shared" si="1"/>
        <v>546</v>
      </c>
      <c r="H56" s="109">
        <f>H23+$B$30</f>
        <v>644</v>
      </c>
      <c r="I56" s="112">
        <f>I23+$B$30</f>
        <v>762</v>
      </c>
      <c r="J56" s="271"/>
    </row>
    <row r="57" spans="1:11">
      <c r="A57" s="275" t="s">
        <v>79</v>
      </c>
      <c r="B57" s="67">
        <v>46203</v>
      </c>
      <c r="C57" s="93"/>
      <c r="D57" s="94"/>
      <c r="E57" s="297">
        <f>E24+$B$30</f>
        <v>330</v>
      </c>
      <c r="F57" s="297">
        <f t="shared" ref="F57:I57" si="2">F24+$B$30</f>
        <v>389</v>
      </c>
      <c r="G57" s="109">
        <f t="shared" si="2"/>
        <v>428</v>
      </c>
      <c r="H57" s="297">
        <f t="shared" si="2"/>
        <v>526</v>
      </c>
      <c r="I57" s="112">
        <f t="shared" si="2"/>
        <v>644</v>
      </c>
      <c r="J57" s="271"/>
    </row>
    <row r="58" spans="1:11">
      <c r="A58" s="275" t="s">
        <v>80</v>
      </c>
      <c r="B58" s="67">
        <v>46205</v>
      </c>
      <c r="C58" s="93"/>
      <c r="D58" s="94"/>
      <c r="E58" s="94"/>
      <c r="F58" s="297">
        <f t="shared" ref="F58:I60" si="3">F25+$B$30</f>
        <v>290</v>
      </c>
      <c r="G58" s="297">
        <f t="shared" si="3"/>
        <v>290</v>
      </c>
      <c r="H58" s="109">
        <f t="shared" si="3"/>
        <v>330</v>
      </c>
      <c r="I58" s="112">
        <f t="shared" si="3"/>
        <v>448.00000000000006</v>
      </c>
      <c r="J58" s="271"/>
    </row>
    <row r="59" spans="1:11">
      <c r="A59" s="280" t="s">
        <v>109</v>
      </c>
      <c r="B59" s="67"/>
      <c r="C59" s="93"/>
      <c r="D59" s="94"/>
      <c r="E59" s="94"/>
      <c r="F59" s="94"/>
      <c r="G59" s="297">
        <f t="shared" si="3"/>
        <v>290</v>
      </c>
      <c r="H59" s="109">
        <f t="shared" si="3"/>
        <v>290</v>
      </c>
      <c r="I59" s="112">
        <f t="shared" si="3"/>
        <v>389</v>
      </c>
      <c r="J59" s="281"/>
      <c r="K59" s="60"/>
    </row>
    <row r="60" spans="1:11">
      <c r="A60" s="275" t="s">
        <v>81</v>
      </c>
      <c r="B60" s="67">
        <v>46200</v>
      </c>
      <c r="C60" s="93"/>
      <c r="D60" s="94"/>
      <c r="E60" s="94"/>
      <c r="F60" s="94"/>
      <c r="G60" s="94"/>
      <c r="H60" s="297">
        <f t="shared" si="3"/>
        <v>290</v>
      </c>
      <c r="I60" s="301">
        <f t="shared" ref="I60" si="4">I27+$B$30</f>
        <v>349</v>
      </c>
      <c r="J60" s="271"/>
    </row>
    <row r="61" spans="1:11" ht="15.75" thickBot="1">
      <c r="A61" s="275" t="s">
        <v>82</v>
      </c>
      <c r="B61" s="67">
        <v>46196</v>
      </c>
      <c r="C61" s="95"/>
      <c r="D61" s="96"/>
      <c r="E61" s="96"/>
      <c r="F61" s="96"/>
      <c r="G61" s="96"/>
      <c r="H61" s="96"/>
      <c r="I61" s="300">
        <f t="shared" ref="I61" si="5">I28+$B$30</f>
        <v>290</v>
      </c>
      <c r="J61" s="271"/>
    </row>
    <row r="62" spans="1:11">
      <c r="A62" s="272"/>
      <c r="B62" s="73"/>
      <c r="C62" s="270"/>
      <c r="D62" s="270"/>
      <c r="E62" s="270"/>
      <c r="F62" s="270"/>
      <c r="G62" s="270"/>
      <c r="H62" s="270"/>
      <c r="I62" s="270"/>
      <c r="J62" s="271"/>
    </row>
    <row r="63" spans="1:11">
      <c r="A63" s="285" t="s">
        <v>100</v>
      </c>
      <c r="B63" s="73"/>
      <c r="C63" s="270"/>
      <c r="D63" s="270"/>
      <c r="E63" s="270"/>
      <c r="F63" s="270"/>
      <c r="G63" s="270"/>
      <c r="H63" s="270"/>
      <c r="I63" s="270"/>
      <c r="J63" s="271"/>
    </row>
    <row r="64" spans="1:11">
      <c r="A64" s="286" t="s">
        <v>136</v>
      </c>
      <c r="B64" s="73"/>
      <c r="C64" s="270"/>
      <c r="D64" s="270"/>
      <c r="E64" s="270"/>
      <c r="F64" s="270"/>
      <c r="G64" s="270"/>
      <c r="H64" s="270"/>
      <c r="I64" s="270"/>
      <c r="J64" s="271"/>
    </row>
    <row r="65" spans="1:10">
      <c r="A65" s="272"/>
      <c r="B65" s="73"/>
      <c r="C65" s="270"/>
      <c r="D65" s="270"/>
      <c r="E65" s="270"/>
      <c r="F65" s="270"/>
      <c r="G65" s="270"/>
      <c r="H65" s="270"/>
      <c r="I65" s="270"/>
      <c r="J65" s="271"/>
    </row>
    <row r="66" spans="1:10">
      <c r="A66" s="272" t="s">
        <v>91</v>
      </c>
      <c r="B66" s="74"/>
      <c r="C66" s="75" t="s">
        <v>92</v>
      </c>
      <c r="D66" s="75"/>
      <c r="E66" s="75"/>
      <c r="F66" s="75"/>
      <c r="G66" s="75"/>
      <c r="H66" s="75"/>
      <c r="I66" s="75"/>
      <c r="J66" s="271"/>
    </row>
    <row r="67" spans="1:10" ht="30">
      <c r="A67" s="287" t="s">
        <v>93</v>
      </c>
      <c r="B67" s="76"/>
      <c r="C67" s="77" t="s">
        <v>78</v>
      </c>
      <c r="D67" s="78" t="s">
        <v>79</v>
      </c>
      <c r="E67" s="78" t="s">
        <v>80</v>
      </c>
      <c r="F67" s="165" t="s">
        <v>109</v>
      </c>
      <c r="G67" s="78" t="s">
        <v>81</v>
      </c>
      <c r="H67" s="78" t="s">
        <v>82</v>
      </c>
      <c r="I67" s="78" t="s">
        <v>83</v>
      </c>
      <c r="J67" s="271"/>
    </row>
    <row r="68" spans="1:10" ht="15.75" thickBot="1">
      <c r="A68" s="275"/>
      <c r="B68" s="67" t="s">
        <v>94</v>
      </c>
      <c r="C68" s="79">
        <v>54675</v>
      </c>
      <c r="D68" s="79">
        <v>46203</v>
      </c>
      <c r="E68" s="79">
        <v>46205</v>
      </c>
      <c r="F68" s="79"/>
      <c r="G68" s="79">
        <v>46200</v>
      </c>
      <c r="H68" s="79">
        <v>46196</v>
      </c>
      <c r="I68" s="79">
        <v>46198</v>
      </c>
      <c r="J68" s="271"/>
    </row>
    <row r="69" spans="1:10" ht="15.75" thickBot="1">
      <c r="A69" s="275" t="s">
        <v>95</v>
      </c>
      <c r="B69" s="67">
        <v>46208</v>
      </c>
      <c r="C69" s="296" t="e">
        <f>C55*1.7</f>
        <v>#N/A</v>
      </c>
      <c r="D69" s="261" t="e">
        <f>ROUND(D55*1.7,2)</f>
        <v>#N/A</v>
      </c>
      <c r="E69" s="261" t="e">
        <f t="shared" ref="E69:I69" si="6">ROUND(E55*1.7,2)</f>
        <v>#N/A</v>
      </c>
      <c r="F69" s="261" t="e">
        <f t="shared" si="6"/>
        <v>#N/A</v>
      </c>
      <c r="G69" s="261">
        <v>1076</v>
      </c>
      <c r="H69" s="261">
        <v>1273</v>
      </c>
      <c r="I69" s="296" t="e">
        <f t="shared" si="6"/>
        <v>#N/A</v>
      </c>
      <c r="J69" s="271"/>
    </row>
    <row r="70" spans="1:10" ht="15.75" thickBot="1">
      <c r="A70" s="275" t="s">
        <v>78</v>
      </c>
      <c r="B70" s="67">
        <v>54675</v>
      </c>
      <c r="C70" s="93"/>
      <c r="D70" s="261">
        <f>ROUND(D56*1.7,2)</f>
        <v>493</v>
      </c>
      <c r="E70" s="261">
        <f t="shared" ref="E70:E71" si="7">ROUND(E56*1.7,2)</f>
        <v>761.6</v>
      </c>
      <c r="F70" s="296">
        <f t="shared" ref="F70:I70" si="8">ROUND(F56*1.7,2)</f>
        <v>861.9</v>
      </c>
      <c r="G70" s="261">
        <v>866</v>
      </c>
      <c r="H70" s="261">
        <v>1060</v>
      </c>
      <c r="I70" s="261">
        <f t="shared" si="8"/>
        <v>1295.4000000000001</v>
      </c>
      <c r="J70" s="271"/>
    </row>
    <row r="71" spans="1:10" ht="15.75" thickBot="1">
      <c r="A71" s="275" t="s">
        <v>79</v>
      </c>
      <c r="B71" s="67">
        <v>46203</v>
      </c>
      <c r="C71" s="93"/>
      <c r="D71" s="94"/>
      <c r="E71" s="296">
        <f t="shared" si="7"/>
        <v>561</v>
      </c>
      <c r="F71" s="296">
        <f t="shared" ref="F71:I73" si="9">ROUND(F57*1.7,2)</f>
        <v>661.3</v>
      </c>
      <c r="G71" s="261">
        <f t="shared" si="9"/>
        <v>727.6</v>
      </c>
      <c r="H71" s="296">
        <f t="shared" si="9"/>
        <v>894.2</v>
      </c>
      <c r="I71" s="261">
        <f t="shared" si="9"/>
        <v>1094.8</v>
      </c>
      <c r="J71" s="271"/>
    </row>
    <row r="72" spans="1:10" ht="15.75" thickBot="1">
      <c r="A72" s="275" t="s">
        <v>80</v>
      </c>
      <c r="B72" s="67">
        <v>46205</v>
      </c>
      <c r="C72" s="93"/>
      <c r="D72" s="94"/>
      <c r="E72" s="94"/>
      <c r="F72" s="296">
        <f t="shared" si="9"/>
        <v>493</v>
      </c>
      <c r="G72" s="296">
        <f t="shared" si="9"/>
        <v>493</v>
      </c>
      <c r="H72" s="261">
        <f t="shared" ref="H72:I72" si="10">ROUND(H58*1.7,2)</f>
        <v>561</v>
      </c>
      <c r="I72" s="261">
        <f t="shared" si="10"/>
        <v>761.6</v>
      </c>
      <c r="J72" s="271"/>
    </row>
    <row r="73" spans="1:10" ht="15.75" thickBot="1">
      <c r="A73" s="280" t="s">
        <v>109</v>
      </c>
      <c r="B73" s="67"/>
      <c r="C73" s="93"/>
      <c r="D73" s="94"/>
      <c r="E73" s="94"/>
      <c r="F73" s="94"/>
      <c r="G73" s="296">
        <f t="shared" si="9"/>
        <v>493</v>
      </c>
      <c r="H73" s="261">
        <f>ROUND(H59*1.7,2)</f>
        <v>493</v>
      </c>
      <c r="I73" s="261">
        <f t="shared" ref="I73" si="11">ROUND(I59*1.7,2)</f>
        <v>661.3</v>
      </c>
      <c r="J73" s="271"/>
    </row>
    <row r="74" spans="1:10" ht="15.75" thickBot="1">
      <c r="A74" s="275" t="s">
        <v>81</v>
      </c>
      <c r="B74" s="67">
        <v>46200</v>
      </c>
      <c r="C74" s="93"/>
      <c r="D74" s="94"/>
      <c r="E74" s="94"/>
      <c r="F74" s="94"/>
      <c r="G74" s="94"/>
      <c r="H74" s="296">
        <f>ROUND(H60*1.7,2)</f>
        <v>493</v>
      </c>
      <c r="I74" s="296">
        <f>ROUND(I60*1.7,2)</f>
        <v>593.29999999999995</v>
      </c>
      <c r="J74" s="271"/>
    </row>
    <row r="75" spans="1:10" ht="15.75" thickBot="1">
      <c r="A75" s="275" t="s">
        <v>82</v>
      </c>
      <c r="B75" s="67">
        <v>46196</v>
      </c>
      <c r="C75" s="95"/>
      <c r="D75" s="96"/>
      <c r="E75" s="94"/>
      <c r="F75" s="94"/>
      <c r="G75" s="94"/>
      <c r="H75" s="94"/>
      <c r="I75" s="296">
        <f>ROUND(I61*1.7,2)</f>
        <v>493</v>
      </c>
      <c r="J75" s="271"/>
    </row>
    <row r="76" spans="1:10">
      <c r="A76" s="272"/>
      <c r="B76" s="73"/>
      <c r="C76" s="270"/>
      <c r="D76" s="270"/>
      <c r="E76" s="270"/>
      <c r="F76" s="270"/>
      <c r="G76" s="270"/>
      <c r="H76" s="270"/>
      <c r="I76" s="270"/>
      <c r="J76" s="271"/>
    </row>
    <row r="77" spans="1:10" ht="15.75" thickBot="1">
      <c r="A77" s="288"/>
      <c r="B77" s="289"/>
      <c r="C77" s="290"/>
      <c r="D77" s="290"/>
      <c r="E77" s="290"/>
      <c r="F77" s="290"/>
      <c r="G77" s="290"/>
      <c r="H77" s="290"/>
      <c r="I77" s="290"/>
      <c r="J77" s="291"/>
    </row>
    <row r="78" spans="1:10" ht="15.75" thickTop="1"/>
  </sheetData>
  <phoneticPr fontId="24" type="noConversion"/>
  <pageMargins left="0.7" right="0.7" top="0.75" bottom="0.75" header="0.3" footer="0.3"/>
  <pageSetup paperSize="9" scale="74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P256"/>
  <sheetViews>
    <sheetView tabSelected="1" topLeftCell="A7" zoomScale="90" zoomScaleNormal="90" workbookViewId="0">
      <selection activeCell="C8" sqref="C8"/>
    </sheetView>
  </sheetViews>
  <sheetFormatPr defaultRowHeight="15"/>
  <cols>
    <col min="1" max="2" width="14.140625" style="116" customWidth="1"/>
    <col min="3" max="3" width="11.42578125" customWidth="1"/>
    <col min="4" max="4" width="13" customWidth="1"/>
    <col min="5" max="5" width="12.28515625" customWidth="1"/>
    <col min="6" max="6" width="13.85546875" customWidth="1"/>
    <col min="7" max="7" width="11.85546875" customWidth="1"/>
    <col min="8" max="8" width="10" customWidth="1"/>
    <col min="9" max="9" width="30.5703125" style="60" bestFit="1" customWidth="1"/>
    <col min="10" max="10" width="2" style="73" customWidth="1"/>
    <col min="11" max="11" width="18.7109375" customWidth="1"/>
    <col min="12" max="12" width="2.7109375" customWidth="1"/>
    <col min="13" max="14" width="13.42578125" customWidth="1"/>
  </cols>
  <sheetData>
    <row r="1" spans="1:16" ht="18">
      <c r="A1" s="115" t="s">
        <v>101</v>
      </c>
    </row>
    <row r="2" spans="1:16" ht="24.75" customHeight="1">
      <c r="A2" s="116" t="s">
        <v>102</v>
      </c>
      <c r="C2" s="293">
        <v>44562</v>
      </c>
      <c r="D2" t="s">
        <v>138</v>
      </c>
    </row>
    <row r="3" spans="1:16">
      <c r="C3" s="117"/>
      <c r="K3" s="201" t="s">
        <v>127</v>
      </c>
      <c r="L3" s="202"/>
      <c r="M3" s="202"/>
      <c r="N3" s="202"/>
    </row>
    <row r="4" spans="1:16">
      <c r="A4" s="116" t="s">
        <v>104</v>
      </c>
      <c r="C4" s="117"/>
    </row>
    <row r="5" spans="1:16" ht="15.75" thickBot="1">
      <c r="C5" s="117"/>
    </row>
    <row r="6" spans="1:16" ht="15.75" thickBot="1">
      <c r="C6" s="121" t="s">
        <v>119</v>
      </c>
      <c r="D6" s="122"/>
      <c r="E6" s="121" t="s">
        <v>120</v>
      </c>
      <c r="F6" s="122"/>
      <c r="G6" s="121" t="s">
        <v>121</v>
      </c>
      <c r="H6" s="122"/>
      <c r="I6" s="193"/>
      <c r="K6" s="203" t="s">
        <v>126</v>
      </c>
      <c r="L6" s="168"/>
      <c r="M6" s="204" t="s">
        <v>128</v>
      </c>
      <c r="N6" s="205"/>
    </row>
    <row r="7" spans="1:16" ht="15.75" thickBot="1">
      <c r="A7" s="127"/>
      <c r="B7" s="128"/>
      <c r="C7" s="162" t="s">
        <v>122</v>
      </c>
      <c r="D7" s="163" t="s">
        <v>123</v>
      </c>
      <c r="E7" s="162" t="s">
        <v>122</v>
      </c>
      <c r="F7" s="163" t="s">
        <v>123</v>
      </c>
      <c r="G7" s="162" t="s">
        <v>122</v>
      </c>
      <c r="H7" s="163" t="s">
        <v>123</v>
      </c>
      <c r="I7" s="194"/>
      <c r="K7" s="229" t="s">
        <v>131</v>
      </c>
      <c r="L7" s="183"/>
      <c r="M7" s="229" t="s">
        <v>133</v>
      </c>
      <c r="N7" s="229" t="s">
        <v>133</v>
      </c>
    </row>
    <row r="8" spans="1:16" ht="15.75" customHeight="1" thickBot="1">
      <c r="A8" s="136"/>
      <c r="B8" s="147" t="s">
        <v>105</v>
      </c>
      <c r="C8" s="294">
        <v>101</v>
      </c>
      <c r="D8" s="137">
        <f>ROUND($C$8*D9,0)</f>
        <v>172</v>
      </c>
      <c r="E8" s="143">
        <f>ROUND($C$8*E9,0)</f>
        <v>81</v>
      </c>
      <c r="F8" s="137">
        <f>ROUND($C$8*F9,0)</f>
        <v>137</v>
      </c>
      <c r="G8" s="143">
        <f>ROUND($C$8*G9,0)</f>
        <v>61</v>
      </c>
      <c r="H8" s="137">
        <f>ROUND($C$8*H9,0)</f>
        <v>103</v>
      </c>
      <c r="I8" s="195"/>
      <c r="K8" s="230" t="s">
        <v>132</v>
      </c>
      <c r="L8" s="183"/>
      <c r="M8" s="230" t="s">
        <v>130</v>
      </c>
      <c r="N8" s="230" t="s">
        <v>134</v>
      </c>
    </row>
    <row r="9" spans="1:16" ht="15.75" thickBot="1">
      <c r="A9" s="144"/>
      <c r="B9" s="148" t="s">
        <v>106</v>
      </c>
      <c r="C9" s="145">
        <v>1</v>
      </c>
      <c r="D9" s="146">
        <f>1.7</f>
        <v>1.7</v>
      </c>
      <c r="E9" s="145">
        <v>0.8</v>
      </c>
      <c r="F9" s="146">
        <f>0.8*1.7</f>
        <v>1.36</v>
      </c>
      <c r="G9" s="145">
        <f>C9*0.6</f>
        <v>0.6</v>
      </c>
      <c r="H9" s="146">
        <f>1.7*0.6</f>
        <v>1.02</v>
      </c>
      <c r="I9" s="196"/>
      <c r="K9" s="231">
        <v>0.7</v>
      </c>
      <c r="L9" s="232"/>
      <c r="M9" s="233">
        <v>1</v>
      </c>
      <c r="N9" s="233">
        <v>1</v>
      </c>
    </row>
    <row r="10" spans="1:16" ht="15.75" thickBot="1">
      <c r="L10" s="183"/>
    </row>
    <row r="11" spans="1:16" ht="15.75" thickBot="1">
      <c r="C11" s="121" t="s">
        <v>119</v>
      </c>
      <c r="D11" s="122"/>
      <c r="E11" s="121" t="s">
        <v>120</v>
      </c>
      <c r="F11" s="122"/>
      <c r="G11" s="121" t="s">
        <v>121</v>
      </c>
      <c r="H11" s="122"/>
      <c r="I11" s="193"/>
      <c r="K11" s="191" t="s">
        <v>129</v>
      </c>
      <c r="L11" s="183"/>
      <c r="M11" s="191" t="s">
        <v>119</v>
      </c>
      <c r="N11" s="191" t="s">
        <v>119</v>
      </c>
    </row>
    <row r="12" spans="1:16" ht="15.75" thickBot="1">
      <c r="A12" s="127" t="s">
        <v>124</v>
      </c>
      <c r="B12" s="128" t="s">
        <v>125</v>
      </c>
      <c r="C12" s="162" t="s">
        <v>122</v>
      </c>
      <c r="D12" s="163" t="s">
        <v>123</v>
      </c>
      <c r="E12" s="162" t="s">
        <v>122</v>
      </c>
      <c r="F12" s="163" t="s">
        <v>123</v>
      </c>
      <c r="G12" s="162" t="s">
        <v>122</v>
      </c>
      <c r="H12" s="161" t="s">
        <v>103</v>
      </c>
      <c r="I12" s="194"/>
      <c r="K12" s="192" t="s">
        <v>123</v>
      </c>
      <c r="L12" s="183"/>
      <c r="M12" s="192" t="s">
        <v>122</v>
      </c>
      <c r="N12" s="192" t="s">
        <v>123</v>
      </c>
    </row>
    <row r="13" spans="1:16" s="131" customFormat="1" ht="21" customHeight="1">
      <c r="A13" s="129">
        <v>0</v>
      </c>
      <c r="B13" s="130">
        <v>8</v>
      </c>
      <c r="C13" s="149">
        <f>'input aan NS afgerond op centen'!C15*100-C$8</f>
        <v>189</v>
      </c>
      <c r="D13" s="150">
        <f>'input aan NS afgerond op centen'!B15*100-D$8</f>
        <v>321</v>
      </c>
      <c r="E13" s="150">
        <f>'input aan NS afgerond op centen'!I15*100-E$8</f>
        <v>150.99999999999997</v>
      </c>
      <c r="F13" s="150">
        <f>'input aan NS afgerond op centen'!H15*100-F$8</f>
        <v>257</v>
      </c>
      <c r="G13" s="150">
        <f>'input aan NS afgerond op centen'!G15*100-G$8</f>
        <v>113</v>
      </c>
      <c r="H13" s="150">
        <f>'input aan NS afgerond op centen'!F15*100-H$8</f>
        <v>193</v>
      </c>
      <c r="I13" s="197" t="s">
        <v>77</v>
      </c>
      <c r="J13" s="199"/>
      <c r="K13" s="206">
        <f>C13*$K$9</f>
        <v>132.29999999999998</v>
      </c>
      <c r="L13" s="227"/>
      <c r="M13" s="207">
        <f>C13</f>
        <v>189</v>
      </c>
      <c r="N13" s="208">
        <f>D13</f>
        <v>321</v>
      </c>
      <c r="P13" s="247"/>
    </row>
    <row r="14" spans="1:16">
      <c r="A14" s="123">
        <v>9</v>
      </c>
      <c r="B14" s="124">
        <f>A14</f>
        <v>9</v>
      </c>
      <c r="C14" s="151">
        <f>'input aan NS afgerond op centen'!C16*100-C$8</f>
        <v>209</v>
      </c>
      <c r="D14" s="152">
        <f>'input aan NS afgerond op centen'!B16*100-D$8</f>
        <v>355</v>
      </c>
      <c r="E14" s="152">
        <f>'input aan NS afgerond op centen'!I16*100-E$8</f>
        <v>167</v>
      </c>
      <c r="F14" s="152">
        <f>'input aan NS afgerond op centen'!H16*100-F$8</f>
        <v>285</v>
      </c>
      <c r="G14" s="152">
        <f>'input aan NS afgerond op centen'!G16*100-G$8</f>
        <v>125</v>
      </c>
      <c r="H14" s="152">
        <f>'input aan NS afgerond op centen'!F16*100-H$8</f>
        <v>213</v>
      </c>
      <c r="I14" s="198" t="s">
        <v>139</v>
      </c>
      <c r="K14" s="209">
        <f t="shared" ref="K14:K77" si="0">C14*$K$9</f>
        <v>146.29999999999998</v>
      </c>
      <c r="L14" s="183"/>
      <c r="M14" s="210">
        <f t="shared" ref="M14:M77" si="1">C14</f>
        <v>209</v>
      </c>
      <c r="N14" s="211">
        <f t="shared" ref="N14:N77" si="2">D14</f>
        <v>355</v>
      </c>
      <c r="P14" s="247"/>
    </row>
    <row r="15" spans="1:16">
      <c r="A15" s="125">
        <v>10</v>
      </c>
      <c r="B15" s="126">
        <f t="shared" ref="B15:B78" si="3">A15</f>
        <v>10</v>
      </c>
      <c r="C15" s="153">
        <f>'input aan NS afgerond op centen'!C17*100-C$8</f>
        <v>229</v>
      </c>
      <c r="D15" s="154">
        <f>'input aan NS afgerond op centen'!B17*100-D$8</f>
        <v>388</v>
      </c>
      <c r="E15" s="154">
        <f>'input aan NS afgerond op centen'!I17*100-E$8</f>
        <v>183</v>
      </c>
      <c r="F15" s="154">
        <f>'input aan NS afgerond op centen'!H17*100-F$8</f>
        <v>311.00000000000006</v>
      </c>
      <c r="G15" s="154">
        <f>'input aan NS afgerond op centen'!G17*100-G$8</f>
        <v>137</v>
      </c>
      <c r="H15" s="154">
        <f>'input aan NS afgerond op centen'!F17*100-H$8</f>
        <v>233</v>
      </c>
      <c r="I15" s="198"/>
      <c r="K15" s="212">
        <f t="shared" si="0"/>
        <v>160.29999999999998</v>
      </c>
      <c r="L15" s="183"/>
      <c r="M15" s="213">
        <f t="shared" si="1"/>
        <v>229</v>
      </c>
      <c r="N15" s="214">
        <f t="shared" si="2"/>
        <v>388</v>
      </c>
      <c r="P15" s="247"/>
    </row>
    <row r="16" spans="1:16">
      <c r="A16" s="125">
        <v>11</v>
      </c>
      <c r="B16" s="126">
        <f t="shared" si="3"/>
        <v>11</v>
      </c>
      <c r="C16" s="153">
        <f>'input aan NS afgerond op centen'!C18*100-C$8</f>
        <v>248</v>
      </c>
      <c r="D16" s="154">
        <f>'input aan NS afgerond op centen'!B18*100-D$8</f>
        <v>422</v>
      </c>
      <c r="E16" s="154">
        <f>'input aan NS afgerond op centen'!I18*100-E$8</f>
        <v>198</v>
      </c>
      <c r="F16" s="154">
        <f>'input aan NS afgerond op centen'!H18*100-F$8</f>
        <v>338</v>
      </c>
      <c r="G16" s="154">
        <f>'input aan NS afgerond op centen'!G18*100-G$8</f>
        <v>148</v>
      </c>
      <c r="H16" s="154">
        <f>'input aan NS afgerond op centen'!F18*100-H$8</f>
        <v>253</v>
      </c>
      <c r="I16" s="198"/>
      <c r="K16" s="212">
        <f t="shared" si="0"/>
        <v>173.6</v>
      </c>
      <c r="L16" s="183"/>
      <c r="M16" s="213">
        <f t="shared" si="1"/>
        <v>248</v>
      </c>
      <c r="N16" s="214">
        <f t="shared" si="2"/>
        <v>422</v>
      </c>
      <c r="P16" s="247"/>
    </row>
    <row r="17" spans="1:16">
      <c r="A17" s="125">
        <v>12</v>
      </c>
      <c r="B17" s="126">
        <f t="shared" si="3"/>
        <v>12</v>
      </c>
      <c r="C17" s="153">
        <f>'input aan NS afgerond op centen'!C19*100-C$8</f>
        <v>268</v>
      </c>
      <c r="D17" s="154">
        <f>'input aan NS afgerond op centen'!B19*100-D$8</f>
        <v>455</v>
      </c>
      <c r="E17" s="154">
        <f>'input aan NS afgerond op centen'!I19*100-E$8</f>
        <v>214</v>
      </c>
      <c r="F17" s="154">
        <f>'input aan NS afgerond op centen'!H19*100-F$8</f>
        <v>364.99999999999994</v>
      </c>
      <c r="G17" s="154">
        <f>'input aan NS afgerond op centen'!G19*100-G$8</f>
        <v>160</v>
      </c>
      <c r="H17" s="154">
        <f>'input aan NS afgerond op centen'!F19*100-H$8</f>
        <v>273</v>
      </c>
      <c r="I17" s="198"/>
      <c r="K17" s="212">
        <f t="shared" si="0"/>
        <v>187.6</v>
      </c>
      <c r="L17" s="183"/>
      <c r="M17" s="213">
        <f t="shared" si="1"/>
        <v>268</v>
      </c>
      <c r="N17" s="214">
        <f t="shared" si="2"/>
        <v>455</v>
      </c>
      <c r="P17" s="247"/>
    </row>
    <row r="18" spans="1:16">
      <c r="A18" s="125">
        <v>13</v>
      </c>
      <c r="B18" s="126">
        <f t="shared" si="3"/>
        <v>13</v>
      </c>
      <c r="C18" s="153">
        <f>'input aan NS afgerond op centen'!C20*100-C$8</f>
        <v>288</v>
      </c>
      <c r="D18" s="154">
        <f>'input aan NS afgerond op centen'!B20*100-D$8</f>
        <v>489</v>
      </c>
      <c r="E18" s="154">
        <f>'input aan NS afgerond op centen'!I20*100-E$8</f>
        <v>230</v>
      </c>
      <c r="F18" s="154">
        <f>'input aan NS afgerond op centen'!H20*100-F$8</f>
        <v>392</v>
      </c>
      <c r="G18" s="154">
        <f>'input aan NS afgerond op centen'!G20*100-G$8</f>
        <v>172</v>
      </c>
      <c r="H18" s="154">
        <f>'input aan NS afgerond op centen'!F20*100-H$8</f>
        <v>294</v>
      </c>
      <c r="I18" s="198"/>
      <c r="K18" s="212">
        <f t="shared" si="0"/>
        <v>201.6</v>
      </c>
      <c r="L18" s="183"/>
      <c r="M18" s="213">
        <f t="shared" si="1"/>
        <v>288</v>
      </c>
      <c r="N18" s="214">
        <f t="shared" si="2"/>
        <v>489</v>
      </c>
      <c r="P18" s="247"/>
    </row>
    <row r="19" spans="1:16">
      <c r="A19" s="125">
        <v>14</v>
      </c>
      <c r="B19" s="126">
        <f t="shared" si="3"/>
        <v>14</v>
      </c>
      <c r="C19" s="153">
        <f>'input aan NS afgerond op centen'!C21*100-C$8</f>
        <v>307</v>
      </c>
      <c r="D19" s="154">
        <f>'input aan NS afgerond op centen'!B21*100-D$8</f>
        <v>522</v>
      </c>
      <c r="E19" s="154">
        <f>'input aan NS afgerond op centen'!I21*100-E$8</f>
        <v>245</v>
      </c>
      <c r="F19" s="154">
        <f>'input aan NS afgerond op centen'!H21*100-F$8</f>
        <v>418</v>
      </c>
      <c r="G19" s="154">
        <f>'input aan NS afgerond op centen'!G21*100-G$8</f>
        <v>184.00000000000003</v>
      </c>
      <c r="H19" s="154">
        <f>'input aan NS afgerond op centen'!F21*100-H$8</f>
        <v>313</v>
      </c>
      <c r="I19" s="198"/>
      <c r="K19" s="212">
        <f t="shared" si="0"/>
        <v>214.89999999999998</v>
      </c>
      <c r="L19" s="183"/>
      <c r="M19" s="213">
        <f t="shared" si="1"/>
        <v>307</v>
      </c>
      <c r="N19" s="214">
        <f t="shared" si="2"/>
        <v>522</v>
      </c>
      <c r="P19" s="247"/>
    </row>
    <row r="20" spans="1:16">
      <c r="A20" s="125">
        <v>15</v>
      </c>
      <c r="B20" s="126">
        <f t="shared" si="3"/>
        <v>15</v>
      </c>
      <c r="C20" s="153">
        <f>'input aan NS afgerond op centen'!C22*100-C$8</f>
        <v>327</v>
      </c>
      <c r="D20" s="154">
        <f>'input aan NS afgerond op centen'!B22*100-D$8</f>
        <v>555</v>
      </c>
      <c r="E20" s="154">
        <f>'input aan NS afgerond op centen'!I22*100-E$8</f>
        <v>261</v>
      </c>
      <c r="F20" s="154">
        <f>'input aan NS afgerond op centen'!H22*100-F$8</f>
        <v>445</v>
      </c>
      <c r="G20" s="154">
        <f>'input aan NS afgerond op centen'!G22*100-G$8</f>
        <v>196</v>
      </c>
      <c r="H20" s="154">
        <f>'input aan NS afgerond op centen'!F22*100-H$8</f>
        <v>333.00000000000006</v>
      </c>
      <c r="I20" s="198"/>
      <c r="K20" s="212">
        <f t="shared" si="0"/>
        <v>228.89999999999998</v>
      </c>
      <c r="L20" s="183"/>
      <c r="M20" s="213">
        <f t="shared" si="1"/>
        <v>327</v>
      </c>
      <c r="N20" s="214">
        <f t="shared" si="2"/>
        <v>555</v>
      </c>
      <c r="P20" s="247"/>
    </row>
    <row r="21" spans="1:16">
      <c r="A21" s="125">
        <v>16</v>
      </c>
      <c r="B21" s="126">
        <f t="shared" si="3"/>
        <v>16</v>
      </c>
      <c r="C21" s="153">
        <f>'input aan NS afgerond op centen'!C23*100-C$8</f>
        <v>347.00000000000006</v>
      </c>
      <c r="D21" s="154">
        <f>'input aan NS afgerond op centen'!B23*100-D$8</f>
        <v>589</v>
      </c>
      <c r="E21" s="154">
        <f>'input aan NS afgerond op centen'!I23*100-E$8</f>
        <v>277</v>
      </c>
      <c r="F21" s="154">
        <f>'input aan NS afgerond op centen'!H23*100-F$8</f>
        <v>472</v>
      </c>
      <c r="G21" s="154">
        <f>'input aan NS afgerond op centen'!G23*100-G$8</f>
        <v>208</v>
      </c>
      <c r="H21" s="154">
        <f>'input aan NS afgerond op centen'!F23*100-H$8</f>
        <v>354</v>
      </c>
      <c r="I21" s="198"/>
      <c r="K21" s="212">
        <f t="shared" si="0"/>
        <v>242.90000000000003</v>
      </c>
      <c r="L21" s="183"/>
      <c r="M21" s="213">
        <f t="shared" si="1"/>
        <v>347.00000000000006</v>
      </c>
      <c r="N21" s="214">
        <f t="shared" si="2"/>
        <v>589</v>
      </c>
      <c r="P21" s="247"/>
    </row>
    <row r="22" spans="1:16">
      <c r="A22" s="125">
        <v>17</v>
      </c>
      <c r="B22" s="126">
        <f t="shared" si="3"/>
        <v>17</v>
      </c>
      <c r="C22" s="153">
        <f>'input aan NS afgerond op centen'!C24*100-C$8</f>
        <v>366</v>
      </c>
      <c r="D22" s="154">
        <f>'input aan NS afgerond op centen'!B24*100-D$8</f>
        <v>622</v>
      </c>
      <c r="E22" s="154">
        <f>'input aan NS afgerond op centen'!I24*100-E$8</f>
        <v>293</v>
      </c>
      <c r="F22" s="154">
        <f>'input aan NS afgerond op centen'!H24*100-F$8</f>
        <v>498</v>
      </c>
      <c r="G22" s="154">
        <f>'input aan NS afgerond op centen'!G24*100-G$8</f>
        <v>219</v>
      </c>
      <c r="H22" s="154">
        <f>'input aan NS afgerond op centen'!F24*100-H$8</f>
        <v>373</v>
      </c>
      <c r="I22" s="198"/>
      <c r="K22" s="212">
        <f t="shared" si="0"/>
        <v>256.2</v>
      </c>
      <c r="L22" s="183"/>
      <c r="M22" s="213">
        <f t="shared" si="1"/>
        <v>366</v>
      </c>
      <c r="N22" s="214">
        <f t="shared" si="2"/>
        <v>622</v>
      </c>
      <c r="P22" s="247"/>
    </row>
    <row r="23" spans="1:16">
      <c r="A23" s="125">
        <v>18</v>
      </c>
      <c r="B23" s="126">
        <f t="shared" si="3"/>
        <v>18</v>
      </c>
      <c r="C23" s="153">
        <f>'input aan NS afgerond op centen'!C25*100-C$8</f>
        <v>386</v>
      </c>
      <c r="D23" s="154">
        <f>'input aan NS afgerond op centen'!B25*100-D$8</f>
        <v>655.99999999999989</v>
      </c>
      <c r="E23" s="154">
        <f>'input aan NS afgerond op centen'!I25*100-E$8</f>
        <v>309</v>
      </c>
      <c r="F23" s="154">
        <f>'input aan NS afgerond op centen'!H25*100-F$8</f>
        <v>525</v>
      </c>
      <c r="G23" s="154">
        <f>'input aan NS afgerond op centen'!G25*100-G$8</f>
        <v>231</v>
      </c>
      <c r="H23" s="154">
        <f>'input aan NS afgerond op centen'!F25*100-H$8</f>
        <v>394</v>
      </c>
      <c r="I23" s="198"/>
      <c r="K23" s="212">
        <f t="shared" si="0"/>
        <v>270.2</v>
      </c>
      <c r="L23" s="183"/>
      <c r="M23" s="213">
        <f t="shared" si="1"/>
        <v>386</v>
      </c>
      <c r="N23" s="214">
        <f t="shared" si="2"/>
        <v>655.99999999999989</v>
      </c>
      <c r="P23" s="247"/>
    </row>
    <row r="24" spans="1:16">
      <c r="A24" s="252">
        <v>19</v>
      </c>
      <c r="B24" s="253">
        <f t="shared" si="3"/>
        <v>19</v>
      </c>
      <c r="C24" s="254">
        <f>'input aan NS afgerond op centen'!C26*100-C$8</f>
        <v>406</v>
      </c>
      <c r="D24" s="255">
        <f>'input aan NS afgerond op centen'!B26*100-D$8</f>
        <v>689</v>
      </c>
      <c r="E24" s="255">
        <f>'input aan NS afgerond op centen'!I26*100-E$8</f>
        <v>324.99999999999994</v>
      </c>
      <c r="F24" s="255">
        <f>'input aan NS afgerond op centen'!H26*100-F$8</f>
        <v>552</v>
      </c>
      <c r="G24" s="255">
        <f>'input aan NS afgerond op centen'!G26*100-G$8</f>
        <v>243</v>
      </c>
      <c r="H24" s="255">
        <f>'input aan NS afgerond op centen'!F26*100-H$8</f>
        <v>414</v>
      </c>
      <c r="I24" s="198" t="s">
        <v>135</v>
      </c>
      <c r="K24" s="212">
        <f t="shared" si="0"/>
        <v>284.2</v>
      </c>
      <c r="L24" s="183"/>
      <c r="M24" s="213">
        <f t="shared" si="1"/>
        <v>406</v>
      </c>
      <c r="N24" s="214">
        <f t="shared" si="2"/>
        <v>689</v>
      </c>
      <c r="P24" s="247"/>
    </row>
    <row r="25" spans="1:16">
      <c r="A25" s="125">
        <v>20</v>
      </c>
      <c r="B25" s="126">
        <f t="shared" si="3"/>
        <v>20</v>
      </c>
      <c r="C25" s="153">
        <f>'input aan NS afgerond op centen'!C27*100-C$8</f>
        <v>425</v>
      </c>
      <c r="D25" s="154">
        <f>'input aan NS afgerond op centen'!B27*100-D$8</f>
        <v>722</v>
      </c>
      <c r="E25" s="154">
        <f>'input aan NS afgerond op centen'!I27*100-E$8</f>
        <v>340</v>
      </c>
      <c r="F25" s="154">
        <f>'input aan NS afgerond op centen'!H27*100-F$8</f>
        <v>578</v>
      </c>
      <c r="G25" s="154">
        <f>'input aan NS afgerond op centen'!G27*100-G$8</f>
        <v>255</v>
      </c>
      <c r="H25" s="154">
        <f>'input aan NS afgerond op centen'!F27*100-H$8</f>
        <v>433</v>
      </c>
      <c r="I25" s="198"/>
      <c r="K25" s="212">
        <f t="shared" si="0"/>
        <v>297.5</v>
      </c>
      <c r="L25" s="183"/>
      <c r="M25" s="213">
        <f t="shared" si="1"/>
        <v>425</v>
      </c>
      <c r="N25" s="214">
        <f t="shared" si="2"/>
        <v>722</v>
      </c>
      <c r="P25" s="247"/>
    </row>
    <row r="26" spans="1:16">
      <c r="A26" s="125">
        <v>21</v>
      </c>
      <c r="B26" s="126">
        <f t="shared" si="3"/>
        <v>21</v>
      </c>
      <c r="C26" s="153">
        <f>'input aan NS afgerond op centen'!C28*100-C$8</f>
        <v>445</v>
      </c>
      <c r="D26" s="154">
        <f>'input aan NS afgerond op centen'!B28*100-D$8</f>
        <v>755.99999999999989</v>
      </c>
      <c r="E26" s="154">
        <f>'input aan NS afgerond op centen'!I28*100-E$8</f>
        <v>356</v>
      </c>
      <c r="F26" s="154">
        <f>'input aan NS afgerond op centen'!H28*100-F$8</f>
        <v>605</v>
      </c>
      <c r="G26" s="154">
        <f>'input aan NS afgerond op centen'!G28*100-G$8</f>
        <v>267</v>
      </c>
      <c r="H26" s="154">
        <f>'input aan NS afgerond op centen'!F28*100-H$8</f>
        <v>454</v>
      </c>
      <c r="I26" s="198"/>
      <c r="K26" s="212">
        <f t="shared" si="0"/>
        <v>311.5</v>
      </c>
      <c r="L26" s="183"/>
      <c r="M26" s="213">
        <f t="shared" si="1"/>
        <v>445</v>
      </c>
      <c r="N26" s="214">
        <f t="shared" si="2"/>
        <v>755.99999999999989</v>
      </c>
      <c r="P26" s="247"/>
    </row>
    <row r="27" spans="1:16">
      <c r="A27" s="125">
        <v>22</v>
      </c>
      <c r="B27" s="126">
        <f t="shared" si="3"/>
        <v>22</v>
      </c>
      <c r="C27" s="153">
        <f>'input aan NS afgerond op centen'!C29*100-C$8</f>
        <v>464</v>
      </c>
      <c r="D27" s="154">
        <f>'input aan NS afgerond op centen'!B29*100-D$8</f>
        <v>789</v>
      </c>
      <c r="E27" s="154">
        <f>'input aan NS afgerond op centen'!I29*100-E$8</f>
        <v>370.99999999999994</v>
      </c>
      <c r="F27" s="154">
        <f>'input aan NS afgerond op centen'!H29*100-F$8</f>
        <v>632</v>
      </c>
      <c r="G27" s="154">
        <f>'input aan NS afgerond op centen'!G29*100-G$8</f>
        <v>278</v>
      </c>
      <c r="H27" s="154">
        <f>'input aan NS afgerond op centen'!F29*100-H$8</f>
        <v>474</v>
      </c>
      <c r="I27" s="198"/>
      <c r="K27" s="212">
        <f t="shared" si="0"/>
        <v>324.79999999999995</v>
      </c>
      <c r="L27" s="183"/>
      <c r="M27" s="213">
        <f t="shared" si="1"/>
        <v>464</v>
      </c>
      <c r="N27" s="214">
        <f t="shared" si="2"/>
        <v>789</v>
      </c>
      <c r="P27" s="247"/>
    </row>
    <row r="28" spans="1:16">
      <c r="A28" s="125">
        <v>23</v>
      </c>
      <c r="B28" s="126">
        <f t="shared" si="3"/>
        <v>23</v>
      </c>
      <c r="C28" s="153">
        <f>'input aan NS afgerond op centen'!C30*100-C$8</f>
        <v>484</v>
      </c>
      <c r="D28" s="154">
        <f>'input aan NS afgerond op centen'!B30*100-D$8</f>
        <v>822.99999999999989</v>
      </c>
      <c r="E28" s="154">
        <f>'input aan NS afgerond op centen'!I30*100-E$8</f>
        <v>387</v>
      </c>
      <c r="F28" s="154">
        <f>'input aan NS afgerond op centen'!H30*100-F$8</f>
        <v>659</v>
      </c>
      <c r="G28" s="154">
        <f>'input aan NS afgerond op centen'!G30*100-G$8</f>
        <v>290</v>
      </c>
      <c r="H28" s="154">
        <f>'input aan NS afgerond op centen'!F30*100-H$8</f>
        <v>494</v>
      </c>
      <c r="I28" s="198"/>
      <c r="K28" s="212">
        <f t="shared" si="0"/>
        <v>338.79999999999995</v>
      </c>
      <c r="L28" s="183"/>
      <c r="M28" s="213">
        <f t="shared" si="1"/>
        <v>484</v>
      </c>
      <c r="N28" s="214">
        <f t="shared" si="2"/>
        <v>822.99999999999989</v>
      </c>
      <c r="P28" s="247"/>
    </row>
    <row r="29" spans="1:16">
      <c r="A29" s="125">
        <v>24</v>
      </c>
      <c r="B29" s="126">
        <f t="shared" si="3"/>
        <v>24</v>
      </c>
      <c r="C29" s="153">
        <f>'input aan NS afgerond op centen'!C31*100-C$8</f>
        <v>504</v>
      </c>
      <c r="D29" s="154">
        <f>'input aan NS afgerond op centen'!B31*100-D$8</f>
        <v>856</v>
      </c>
      <c r="E29" s="154">
        <f>'input aan NS afgerond op centen'!I31*100-E$8</f>
        <v>403</v>
      </c>
      <c r="F29" s="154">
        <f>'input aan NS afgerond op centen'!H31*100-F$8</f>
        <v>685.00000000000011</v>
      </c>
      <c r="G29" s="154">
        <f>'input aan NS afgerond op centen'!G31*100-G$8</f>
        <v>302</v>
      </c>
      <c r="H29" s="154">
        <f>'input aan NS afgerond op centen'!F31*100-H$8</f>
        <v>514</v>
      </c>
      <c r="I29" s="198"/>
      <c r="K29" s="212">
        <f t="shared" si="0"/>
        <v>352.79999999999995</v>
      </c>
      <c r="L29" s="183"/>
      <c r="M29" s="213">
        <f t="shared" si="1"/>
        <v>504</v>
      </c>
      <c r="N29" s="214">
        <f t="shared" si="2"/>
        <v>856</v>
      </c>
      <c r="P29" s="247"/>
    </row>
    <row r="30" spans="1:16">
      <c r="A30" s="125">
        <v>25</v>
      </c>
      <c r="B30" s="126">
        <f t="shared" si="3"/>
        <v>25</v>
      </c>
      <c r="C30" s="153">
        <f>'input aan NS afgerond op centen'!C32*100-C$8</f>
        <v>523</v>
      </c>
      <c r="D30" s="154">
        <f>'input aan NS afgerond op centen'!B32*100-D$8</f>
        <v>890</v>
      </c>
      <c r="E30" s="154">
        <f>'input aan NS afgerond op centen'!I32*100-E$8</f>
        <v>418</v>
      </c>
      <c r="F30" s="154">
        <f>'input aan NS afgerond op centen'!H32*100-F$8</f>
        <v>713</v>
      </c>
      <c r="G30" s="154">
        <f>'input aan NS afgerond op centen'!G32*100-G$8</f>
        <v>313</v>
      </c>
      <c r="H30" s="154">
        <f>'input aan NS afgerond op centen'!F32*100-H$8</f>
        <v>534</v>
      </c>
      <c r="I30" s="198"/>
      <c r="K30" s="212">
        <f t="shared" si="0"/>
        <v>366.09999999999997</v>
      </c>
      <c r="L30" s="183"/>
      <c r="M30" s="213">
        <f t="shared" si="1"/>
        <v>523</v>
      </c>
      <c r="N30" s="214">
        <f t="shared" si="2"/>
        <v>890</v>
      </c>
      <c r="P30" s="247"/>
    </row>
    <row r="31" spans="1:16">
      <c r="A31" s="125">
        <v>26</v>
      </c>
      <c r="B31" s="126">
        <f t="shared" si="3"/>
        <v>26</v>
      </c>
      <c r="C31" s="153">
        <f>'input aan NS afgerond op centen'!C33*100-C$8</f>
        <v>543</v>
      </c>
      <c r="D31" s="154">
        <f>'input aan NS afgerond op centen'!B33*100-D$8</f>
        <v>923</v>
      </c>
      <c r="E31" s="154">
        <f>'input aan NS afgerond op centen'!I33*100-E$8</f>
        <v>434</v>
      </c>
      <c r="F31" s="154">
        <f>'input aan NS afgerond op centen'!H33*100-F$8</f>
        <v>739</v>
      </c>
      <c r="G31" s="154">
        <f>'input aan NS afgerond op centen'!G33*100-G$8</f>
        <v>325</v>
      </c>
      <c r="H31" s="154">
        <f>'input aan NS afgerond op centen'!F33*100-H$8</f>
        <v>554</v>
      </c>
      <c r="I31" s="198"/>
      <c r="K31" s="212">
        <f t="shared" si="0"/>
        <v>380.09999999999997</v>
      </c>
      <c r="L31" s="183"/>
      <c r="M31" s="213">
        <f t="shared" si="1"/>
        <v>543</v>
      </c>
      <c r="N31" s="214">
        <f t="shared" si="2"/>
        <v>923</v>
      </c>
      <c r="P31" s="247"/>
    </row>
    <row r="32" spans="1:16">
      <c r="A32" s="125">
        <v>27</v>
      </c>
      <c r="B32" s="126">
        <f t="shared" si="3"/>
        <v>27</v>
      </c>
      <c r="C32" s="153">
        <f>'input aan NS afgerond op centen'!C34*100-C$8</f>
        <v>563</v>
      </c>
      <c r="D32" s="154">
        <f>'input aan NS afgerond op centen'!B34*100-D$8</f>
        <v>956</v>
      </c>
      <c r="E32" s="154">
        <f>'input aan NS afgerond op centen'!I34*100-E$8</f>
        <v>450</v>
      </c>
      <c r="F32" s="154">
        <f>'input aan NS afgerond op centen'!H34*100-F$8</f>
        <v>765</v>
      </c>
      <c r="G32" s="154">
        <f>'input aan NS afgerond op centen'!G34*100-G$8</f>
        <v>337</v>
      </c>
      <c r="H32" s="154">
        <f>'input aan NS afgerond op centen'!F34*100-H$8</f>
        <v>574</v>
      </c>
      <c r="I32" s="198"/>
      <c r="K32" s="212">
        <f t="shared" si="0"/>
        <v>394.09999999999997</v>
      </c>
      <c r="L32" s="183"/>
      <c r="M32" s="213">
        <f t="shared" si="1"/>
        <v>563</v>
      </c>
      <c r="N32" s="214">
        <f t="shared" si="2"/>
        <v>956</v>
      </c>
      <c r="P32" s="247"/>
    </row>
    <row r="33" spans="1:16">
      <c r="A33" s="125">
        <v>28</v>
      </c>
      <c r="B33" s="126">
        <f t="shared" si="3"/>
        <v>28</v>
      </c>
      <c r="C33" s="153">
        <f>'input aan NS afgerond op centen'!C35*100-C$8</f>
        <v>582</v>
      </c>
      <c r="D33" s="154">
        <f>'input aan NS afgerond op centen'!B35*100-D$8</f>
        <v>990</v>
      </c>
      <c r="E33" s="154">
        <f>'input aan NS afgerond op centen'!I35*100-E$8</f>
        <v>465</v>
      </c>
      <c r="F33" s="154">
        <f>'input aan NS afgerond op centen'!H35*100-F$8</f>
        <v>793.00000000000011</v>
      </c>
      <c r="G33" s="154">
        <f>'input aan NS afgerond op centen'!G35*100-G$8</f>
        <v>348.99999999999994</v>
      </c>
      <c r="H33" s="154">
        <f>'input aan NS afgerond op centen'!F35*100-H$8</f>
        <v>594</v>
      </c>
      <c r="I33" s="198"/>
      <c r="K33" s="212">
        <f t="shared" si="0"/>
        <v>407.4</v>
      </c>
      <c r="L33" s="183"/>
      <c r="M33" s="213">
        <f t="shared" si="1"/>
        <v>582</v>
      </c>
      <c r="N33" s="214">
        <f t="shared" si="2"/>
        <v>990</v>
      </c>
      <c r="P33" s="247"/>
    </row>
    <row r="34" spans="1:16">
      <c r="A34" s="125">
        <v>29</v>
      </c>
      <c r="B34" s="126">
        <f t="shared" si="3"/>
        <v>29</v>
      </c>
      <c r="C34" s="153">
        <f>'input aan NS afgerond op centen'!C36*100-C$8</f>
        <v>602</v>
      </c>
      <c r="D34" s="154">
        <f>'input aan NS afgerond op centen'!B36*100-D$8</f>
        <v>1023</v>
      </c>
      <c r="E34" s="154">
        <f>'input aan NS afgerond op centen'!I36*100-E$8</f>
        <v>481</v>
      </c>
      <c r="F34" s="154">
        <f>'input aan NS afgerond op centen'!H36*100-F$8</f>
        <v>819</v>
      </c>
      <c r="G34" s="154">
        <f>'input aan NS afgerond op centen'!G36*100-G$8</f>
        <v>361</v>
      </c>
      <c r="H34" s="154">
        <f>'input aan NS afgerond op centen'!F36*100-H$8</f>
        <v>614</v>
      </c>
      <c r="I34" s="198"/>
      <c r="K34" s="212">
        <f t="shared" si="0"/>
        <v>421.4</v>
      </c>
      <c r="L34" s="183"/>
      <c r="M34" s="213">
        <f t="shared" si="1"/>
        <v>602</v>
      </c>
      <c r="N34" s="214">
        <f t="shared" si="2"/>
        <v>1023</v>
      </c>
      <c r="P34" s="247"/>
    </row>
    <row r="35" spans="1:16">
      <c r="A35" s="125">
        <v>30</v>
      </c>
      <c r="B35" s="126">
        <f t="shared" si="3"/>
        <v>30</v>
      </c>
      <c r="C35" s="153">
        <f>'input aan NS afgerond op centen'!C37*100-C$8</f>
        <v>622</v>
      </c>
      <c r="D35" s="154">
        <f>'input aan NS afgerond op centen'!B37*100-D$8</f>
        <v>1057</v>
      </c>
      <c r="E35" s="154">
        <f>'input aan NS afgerond op centen'!I37*100-E$8</f>
        <v>497</v>
      </c>
      <c r="F35" s="154">
        <f>'input aan NS afgerond op centen'!H37*100-F$8</f>
        <v>846</v>
      </c>
      <c r="G35" s="154">
        <f>'input aan NS afgerond op centen'!G37*100-G$8</f>
        <v>373</v>
      </c>
      <c r="H35" s="154">
        <f>'input aan NS afgerond op centen'!F37*100-H$8</f>
        <v>634</v>
      </c>
      <c r="I35" s="198"/>
      <c r="K35" s="212">
        <f t="shared" si="0"/>
        <v>435.4</v>
      </c>
      <c r="L35" s="183"/>
      <c r="M35" s="213">
        <f t="shared" si="1"/>
        <v>622</v>
      </c>
      <c r="N35" s="214">
        <f t="shared" si="2"/>
        <v>1057</v>
      </c>
      <c r="P35" s="247"/>
    </row>
    <row r="36" spans="1:16">
      <c r="A36" s="125">
        <v>31</v>
      </c>
      <c r="B36" s="126">
        <f t="shared" si="3"/>
        <v>31</v>
      </c>
      <c r="C36" s="153">
        <f>'input aan NS afgerond op centen'!C38*100-C$8</f>
        <v>641</v>
      </c>
      <c r="D36" s="154">
        <f>'input aan NS afgerond op centen'!B38*100-D$8</f>
        <v>1090</v>
      </c>
      <c r="E36" s="154">
        <f>'input aan NS afgerond op centen'!I38*100-E$8</f>
        <v>513</v>
      </c>
      <c r="F36" s="154">
        <f>'input aan NS afgerond op centen'!H38*100-F$8</f>
        <v>873</v>
      </c>
      <c r="G36" s="154">
        <f>'input aan NS afgerond op centen'!G38*100-G$8</f>
        <v>384</v>
      </c>
      <c r="H36" s="154">
        <f>'input aan NS afgerond op centen'!F38*100-H$8</f>
        <v>654</v>
      </c>
      <c r="I36" s="198"/>
      <c r="K36" s="212">
        <f t="shared" si="0"/>
        <v>448.7</v>
      </c>
      <c r="L36" s="183"/>
      <c r="M36" s="213">
        <f t="shared" si="1"/>
        <v>641</v>
      </c>
      <c r="N36" s="214">
        <f t="shared" si="2"/>
        <v>1090</v>
      </c>
      <c r="P36" s="247"/>
    </row>
    <row r="37" spans="1:16">
      <c r="A37" s="125">
        <v>32</v>
      </c>
      <c r="B37" s="126">
        <f t="shared" si="3"/>
        <v>32</v>
      </c>
      <c r="C37" s="153">
        <f>'input aan NS afgerond op centen'!C39*100-C$8</f>
        <v>661</v>
      </c>
      <c r="D37" s="154">
        <f>'input aan NS afgerond op centen'!B39*100-D$8</f>
        <v>1124</v>
      </c>
      <c r="E37" s="154">
        <f>'input aan NS afgerond op centen'!I39*100-E$8</f>
        <v>529</v>
      </c>
      <c r="F37" s="154">
        <f>'input aan NS afgerond op centen'!H39*100-F$8</f>
        <v>900</v>
      </c>
      <c r="G37" s="154">
        <f>'input aan NS afgerond op centen'!G39*100-G$8</f>
        <v>396</v>
      </c>
      <c r="H37" s="154">
        <f>'input aan NS afgerond op centen'!F39*100-H$8</f>
        <v>675</v>
      </c>
      <c r="I37" s="198"/>
      <c r="K37" s="212">
        <f t="shared" si="0"/>
        <v>462.7</v>
      </c>
      <c r="L37" s="183"/>
      <c r="M37" s="213">
        <f t="shared" si="1"/>
        <v>661</v>
      </c>
      <c r="N37" s="214">
        <f t="shared" si="2"/>
        <v>1124</v>
      </c>
      <c r="P37" s="247"/>
    </row>
    <row r="38" spans="1:16">
      <c r="A38" s="125">
        <v>33</v>
      </c>
      <c r="B38" s="126">
        <f t="shared" si="3"/>
        <v>33</v>
      </c>
      <c r="C38" s="153">
        <f>'input aan NS afgerond op centen'!C40*100-C$8</f>
        <v>681</v>
      </c>
      <c r="D38" s="154">
        <f>'input aan NS afgerond op centen'!B40*100-D$8</f>
        <v>1157</v>
      </c>
      <c r="E38" s="154">
        <f>'input aan NS afgerond op centen'!I40*100-E$8</f>
        <v>545</v>
      </c>
      <c r="F38" s="154">
        <f>'input aan NS afgerond op centen'!H40*100-F$8</f>
        <v>926</v>
      </c>
      <c r="G38" s="154">
        <f>'input aan NS afgerond op centen'!G40*100-G$8</f>
        <v>408.00000000000006</v>
      </c>
      <c r="H38" s="154">
        <f>'input aan NS afgerond op centen'!F40*100-H$8</f>
        <v>694</v>
      </c>
      <c r="I38" s="198"/>
      <c r="K38" s="212">
        <f t="shared" si="0"/>
        <v>476.7</v>
      </c>
      <c r="L38" s="183"/>
      <c r="M38" s="213">
        <f t="shared" si="1"/>
        <v>681</v>
      </c>
      <c r="N38" s="214">
        <f t="shared" si="2"/>
        <v>1157</v>
      </c>
      <c r="P38" s="247"/>
    </row>
    <row r="39" spans="1:16" s="118" customFormat="1">
      <c r="A39" s="256">
        <v>34</v>
      </c>
      <c r="B39" s="257">
        <f t="shared" si="3"/>
        <v>34</v>
      </c>
      <c r="C39" s="258">
        <f>'input aan NS afgerond op centen'!C41*100-C$8</f>
        <v>700</v>
      </c>
      <c r="D39" s="259">
        <f>'input aan NS afgerond op centen'!B41*100-D$8</f>
        <v>1190</v>
      </c>
      <c r="E39" s="259">
        <f>'input aan NS afgerond op centen'!I41*100-E$8</f>
        <v>560</v>
      </c>
      <c r="F39" s="259">
        <f>'input aan NS afgerond op centen'!H41*100-F$8</f>
        <v>953</v>
      </c>
      <c r="G39" s="259">
        <f>'input aan NS afgerond op centen'!G41*100-G$8</f>
        <v>419.99999999999994</v>
      </c>
      <c r="H39" s="260">
        <f>'input aan NS afgerond op centen'!F41*100-H$8</f>
        <v>714</v>
      </c>
      <c r="I39" s="198"/>
      <c r="J39" s="200"/>
      <c r="K39" s="215">
        <f t="shared" si="0"/>
        <v>489.99999999999994</v>
      </c>
      <c r="L39" s="228"/>
      <c r="M39" s="216">
        <f t="shared" si="1"/>
        <v>700</v>
      </c>
      <c r="N39" s="217">
        <f t="shared" si="2"/>
        <v>1190</v>
      </c>
      <c r="P39" s="247"/>
    </row>
    <row r="40" spans="1:16">
      <c r="A40" s="141">
        <v>35</v>
      </c>
      <c r="B40" s="142">
        <f t="shared" si="3"/>
        <v>35</v>
      </c>
      <c r="C40" s="156">
        <f>'input aan NS afgerond op centen'!C42*100-C$8</f>
        <v>720.00000000000011</v>
      </c>
      <c r="D40" s="157">
        <f>'input aan NS afgerond op centen'!B42*100-D$8</f>
        <v>1224</v>
      </c>
      <c r="E40" s="157">
        <f>'input aan NS afgerond op centen'!I42*100-E$8</f>
        <v>576</v>
      </c>
      <c r="F40" s="157">
        <f>'input aan NS afgerond op centen'!H42*100-F$8</f>
        <v>980</v>
      </c>
      <c r="G40" s="157">
        <f>'input aan NS afgerond op centen'!G42*100-G$8</f>
        <v>432</v>
      </c>
      <c r="H40" s="157">
        <f>'input aan NS afgerond op centen'!F42*100-H$8</f>
        <v>735.00000000000011</v>
      </c>
      <c r="I40" s="198"/>
      <c r="K40" s="218">
        <f t="shared" si="0"/>
        <v>504.00000000000006</v>
      </c>
      <c r="L40" s="183"/>
      <c r="M40" s="219">
        <f t="shared" si="1"/>
        <v>720.00000000000011</v>
      </c>
      <c r="N40" s="220">
        <f t="shared" si="2"/>
        <v>1224</v>
      </c>
    </row>
    <row r="41" spans="1:16">
      <c r="A41" s="125">
        <v>36</v>
      </c>
      <c r="B41" s="126">
        <f t="shared" si="3"/>
        <v>36</v>
      </c>
      <c r="C41" s="153">
        <f>'input aan NS afgerond op centen'!C43*100-C$8</f>
        <v>740</v>
      </c>
      <c r="D41" s="154">
        <f>'input aan NS afgerond op centen'!B43*100-D$8</f>
        <v>1257</v>
      </c>
      <c r="E41" s="154">
        <f>'input aan NS afgerond op centen'!I43*100-E$8</f>
        <v>592</v>
      </c>
      <c r="F41" s="154">
        <f>'input aan NS afgerond op centen'!H43*100-F$8</f>
        <v>1006</v>
      </c>
      <c r="G41" s="154">
        <f>'input aan NS afgerond op centen'!G43*100-G$8</f>
        <v>444</v>
      </c>
      <c r="H41" s="154">
        <f>'input aan NS afgerond op centen'!F43*100-H$8</f>
        <v>754</v>
      </c>
      <c r="I41" s="198"/>
      <c r="K41" s="212">
        <f t="shared" si="0"/>
        <v>518</v>
      </c>
      <c r="L41" s="183"/>
      <c r="M41" s="213">
        <f t="shared" si="1"/>
        <v>740</v>
      </c>
      <c r="N41" s="214">
        <f t="shared" si="2"/>
        <v>1257</v>
      </c>
    </row>
    <row r="42" spans="1:16">
      <c r="A42" s="125">
        <v>37</v>
      </c>
      <c r="B42" s="126">
        <f t="shared" si="3"/>
        <v>37</v>
      </c>
      <c r="C42" s="153">
        <f>'input aan NS afgerond op centen'!C44*100-C$8</f>
        <v>759</v>
      </c>
      <c r="D42" s="154">
        <f>'input aan NS afgerond op centen'!B44*100-D$8</f>
        <v>1291</v>
      </c>
      <c r="E42" s="154">
        <f>'input aan NS afgerond op centen'!I44*100-E$8</f>
        <v>607</v>
      </c>
      <c r="F42" s="154">
        <f>'input aan NS afgerond op centen'!H44*100-F$8</f>
        <v>1033</v>
      </c>
      <c r="G42" s="154">
        <f>'input aan NS afgerond op centen'!G44*100-G$8</f>
        <v>455</v>
      </c>
      <c r="H42" s="154">
        <f>'input aan NS afgerond op centen'!F44*100-H$8</f>
        <v>774.99999999999989</v>
      </c>
      <c r="I42" s="198"/>
      <c r="K42" s="212">
        <f t="shared" si="0"/>
        <v>531.29999999999995</v>
      </c>
      <c r="L42" s="183"/>
      <c r="M42" s="213">
        <f t="shared" si="1"/>
        <v>759</v>
      </c>
      <c r="N42" s="214">
        <f t="shared" si="2"/>
        <v>1291</v>
      </c>
    </row>
    <row r="43" spans="1:16">
      <c r="A43" s="125">
        <v>38</v>
      </c>
      <c r="B43" s="126">
        <f t="shared" si="3"/>
        <v>38</v>
      </c>
      <c r="C43" s="153">
        <f>'input aan NS afgerond op centen'!C45*100-C$8</f>
        <v>779.00000000000011</v>
      </c>
      <c r="D43" s="154">
        <f>'input aan NS afgerond op centen'!B45*100-D$8</f>
        <v>1324</v>
      </c>
      <c r="E43" s="154">
        <f>'input aan NS afgerond op centen'!I45*100-E$8</f>
        <v>623</v>
      </c>
      <c r="F43" s="154">
        <f>'input aan NS afgerond op centen'!H45*100-F$8</f>
        <v>1060</v>
      </c>
      <c r="G43" s="154">
        <f>'input aan NS afgerond op centen'!G45*100-G$8</f>
        <v>467</v>
      </c>
      <c r="H43" s="154">
        <f>'input aan NS afgerond op centen'!F45*100-H$8</f>
        <v>795</v>
      </c>
      <c r="I43" s="198"/>
      <c r="K43" s="212">
        <f t="shared" si="0"/>
        <v>545.30000000000007</v>
      </c>
      <c r="L43" s="183"/>
      <c r="M43" s="213">
        <f t="shared" si="1"/>
        <v>779.00000000000011</v>
      </c>
      <c r="N43" s="214">
        <f t="shared" si="2"/>
        <v>1324</v>
      </c>
    </row>
    <row r="44" spans="1:16">
      <c r="A44" s="125">
        <v>39</v>
      </c>
      <c r="B44" s="126">
        <f t="shared" si="3"/>
        <v>39</v>
      </c>
      <c r="C44" s="153">
        <f>'input aan NS afgerond op centen'!C46*100-C$8</f>
        <v>799</v>
      </c>
      <c r="D44" s="154">
        <f>'input aan NS afgerond op centen'!B46*100-D$8</f>
        <v>1357</v>
      </c>
      <c r="E44" s="154">
        <f>'input aan NS afgerond op centen'!I46*100-E$8</f>
        <v>639</v>
      </c>
      <c r="F44" s="154">
        <f>'input aan NS afgerond op centen'!H46*100-F$8</f>
        <v>1086</v>
      </c>
      <c r="G44" s="154">
        <f>'input aan NS afgerond op centen'!G46*100-G$8</f>
        <v>479</v>
      </c>
      <c r="H44" s="154">
        <f>'input aan NS afgerond op centen'!F46*100-H$8</f>
        <v>814</v>
      </c>
      <c r="I44" s="198"/>
      <c r="K44" s="212">
        <f t="shared" si="0"/>
        <v>559.29999999999995</v>
      </c>
      <c r="L44" s="183"/>
      <c r="M44" s="213">
        <f t="shared" si="1"/>
        <v>799</v>
      </c>
      <c r="N44" s="214">
        <f t="shared" si="2"/>
        <v>1357</v>
      </c>
    </row>
    <row r="45" spans="1:16">
      <c r="A45" s="125">
        <v>40</v>
      </c>
      <c r="B45" s="126">
        <f t="shared" si="3"/>
        <v>40</v>
      </c>
      <c r="C45" s="153">
        <f>'input aan NS afgerond op centen'!C47*100-C$8</f>
        <v>818</v>
      </c>
      <c r="D45" s="154">
        <f>'input aan NS afgerond op centen'!B47*100-D$8</f>
        <v>1391</v>
      </c>
      <c r="E45" s="154">
        <f>'input aan NS afgerond op centen'!I47*100-E$8</f>
        <v>654</v>
      </c>
      <c r="F45" s="154">
        <f>'input aan NS afgerond op centen'!H47*100-F$8</f>
        <v>1113</v>
      </c>
      <c r="G45" s="154">
        <f>'input aan NS afgerond op centen'!G47*100-G$8</f>
        <v>490</v>
      </c>
      <c r="H45" s="154">
        <f>'input aan NS afgerond op centen'!F47*100-H$8</f>
        <v>835.00000000000011</v>
      </c>
      <c r="I45" s="198"/>
      <c r="K45" s="212">
        <f t="shared" si="0"/>
        <v>572.59999999999991</v>
      </c>
      <c r="L45" s="183"/>
      <c r="M45" s="213">
        <f t="shared" si="1"/>
        <v>818</v>
      </c>
      <c r="N45" s="214">
        <f t="shared" si="2"/>
        <v>1391</v>
      </c>
    </row>
    <row r="46" spans="1:16">
      <c r="A46" s="125">
        <v>41</v>
      </c>
      <c r="B46" s="126">
        <f t="shared" si="3"/>
        <v>41</v>
      </c>
      <c r="C46" s="153">
        <f>'input aan NS afgerond op centen'!C48*100-C$8</f>
        <v>838</v>
      </c>
      <c r="D46" s="154">
        <f>'input aan NS afgerond op centen'!B48*100-D$8</f>
        <v>1424</v>
      </c>
      <c r="E46" s="154">
        <f>'input aan NS afgerond op centen'!I48*100-E$8</f>
        <v>670</v>
      </c>
      <c r="F46" s="154">
        <f>'input aan NS afgerond op centen'!H48*100-F$8</f>
        <v>1140</v>
      </c>
      <c r="G46" s="154">
        <f>'input aan NS afgerond op centen'!G48*100-G$8</f>
        <v>502</v>
      </c>
      <c r="H46" s="154">
        <f>'input aan NS afgerond op centen'!F48*100-H$8</f>
        <v>855</v>
      </c>
      <c r="I46" s="198"/>
      <c r="K46" s="212">
        <f t="shared" si="0"/>
        <v>586.59999999999991</v>
      </c>
      <c r="L46" s="183"/>
      <c r="M46" s="213">
        <f t="shared" si="1"/>
        <v>838</v>
      </c>
      <c r="N46" s="214">
        <f t="shared" si="2"/>
        <v>1424</v>
      </c>
    </row>
    <row r="47" spans="1:16">
      <c r="A47" s="125">
        <v>42</v>
      </c>
      <c r="B47" s="126">
        <f t="shared" si="3"/>
        <v>42</v>
      </c>
      <c r="C47" s="153">
        <f>'input aan NS afgerond op centen'!C49*100-C$8</f>
        <v>857</v>
      </c>
      <c r="D47" s="154">
        <f>'input aan NS afgerond op centen'!B49*100-D$8</f>
        <v>1456</v>
      </c>
      <c r="E47" s="154">
        <f>'input aan NS afgerond op centen'!I49*100-E$8</f>
        <v>685</v>
      </c>
      <c r="F47" s="154">
        <f>'input aan NS afgerond op centen'!H49*100-F$8</f>
        <v>1165</v>
      </c>
      <c r="G47" s="154">
        <f>'input aan NS afgerond op centen'!G49*100-G$8</f>
        <v>514</v>
      </c>
      <c r="H47" s="154">
        <f>'input aan NS afgerond op centen'!F49*100-H$8</f>
        <v>874</v>
      </c>
      <c r="I47" s="198"/>
      <c r="K47" s="212">
        <f t="shared" si="0"/>
        <v>599.9</v>
      </c>
      <c r="L47" s="183"/>
      <c r="M47" s="213">
        <f t="shared" si="1"/>
        <v>857</v>
      </c>
      <c r="N47" s="214">
        <f t="shared" si="2"/>
        <v>1456</v>
      </c>
    </row>
    <row r="48" spans="1:16">
      <c r="A48" s="125">
        <v>43</v>
      </c>
      <c r="B48" s="126">
        <f t="shared" si="3"/>
        <v>43</v>
      </c>
      <c r="C48" s="153">
        <f>'input aan NS afgerond op centen'!C50*100-C$8</f>
        <v>876</v>
      </c>
      <c r="D48" s="154">
        <f>'input aan NS afgerond op centen'!B50*100-D$8</f>
        <v>1489</v>
      </c>
      <c r="E48" s="154">
        <f>'input aan NS afgerond op centen'!I50*100-E$8</f>
        <v>701</v>
      </c>
      <c r="F48" s="154">
        <f>'input aan NS afgerond op centen'!H50*100-F$8</f>
        <v>1192</v>
      </c>
      <c r="G48" s="154">
        <f>'input aan NS afgerond op centen'!G50*100-G$8</f>
        <v>525</v>
      </c>
      <c r="H48" s="154">
        <f>'input aan NS afgerond op centen'!F50*100-H$8</f>
        <v>894.00000000000011</v>
      </c>
      <c r="I48" s="198"/>
      <c r="K48" s="212">
        <f t="shared" si="0"/>
        <v>613.19999999999993</v>
      </c>
      <c r="L48" s="183"/>
      <c r="M48" s="213">
        <f t="shared" si="1"/>
        <v>876</v>
      </c>
      <c r="N48" s="214">
        <f t="shared" si="2"/>
        <v>1489</v>
      </c>
    </row>
    <row r="49" spans="1:14">
      <c r="A49" s="125">
        <v>44</v>
      </c>
      <c r="B49" s="126">
        <f t="shared" si="3"/>
        <v>44</v>
      </c>
      <c r="C49" s="153">
        <f>'input aan NS afgerond op centen'!C51*100-C$8</f>
        <v>895.00000000000011</v>
      </c>
      <c r="D49" s="154">
        <f>'input aan NS afgerond op centen'!B51*100-D$8</f>
        <v>1522.0000000000002</v>
      </c>
      <c r="E49" s="154">
        <f>'input aan NS afgerond op centen'!I51*100-E$8</f>
        <v>716</v>
      </c>
      <c r="F49" s="154">
        <f>'input aan NS afgerond op centen'!H51*100-F$8</f>
        <v>1218</v>
      </c>
      <c r="G49" s="154">
        <f>'input aan NS afgerond op centen'!G51*100-G$8</f>
        <v>537</v>
      </c>
      <c r="H49" s="154">
        <f>'input aan NS afgerond op centen'!F51*100-H$8</f>
        <v>913</v>
      </c>
      <c r="I49" s="198"/>
      <c r="K49" s="212">
        <f t="shared" si="0"/>
        <v>626.5</v>
      </c>
      <c r="L49" s="183"/>
      <c r="M49" s="213">
        <f t="shared" si="1"/>
        <v>895.00000000000011</v>
      </c>
      <c r="N49" s="214">
        <f t="shared" si="2"/>
        <v>1522.0000000000002</v>
      </c>
    </row>
    <row r="50" spans="1:14">
      <c r="A50" s="125">
        <v>45</v>
      </c>
      <c r="B50" s="126">
        <f t="shared" si="3"/>
        <v>45</v>
      </c>
      <c r="C50" s="153">
        <f>'input aan NS afgerond op centen'!C52*100-C$8</f>
        <v>915</v>
      </c>
      <c r="D50" s="154">
        <f>'input aan NS afgerond op centen'!B52*100-D$8</f>
        <v>1555</v>
      </c>
      <c r="E50" s="154">
        <f>'input aan NS afgerond op centen'!I52*100-E$8</f>
        <v>732.00000000000011</v>
      </c>
      <c r="F50" s="154">
        <f>'input aan NS afgerond op centen'!H52*100-F$8</f>
        <v>1245</v>
      </c>
      <c r="G50" s="154">
        <f>'input aan NS afgerond op centen'!G52*100-G$8</f>
        <v>549</v>
      </c>
      <c r="H50" s="154">
        <f>'input aan NS afgerond op centen'!F52*100-H$8</f>
        <v>933</v>
      </c>
      <c r="I50" s="198"/>
      <c r="K50" s="212">
        <f t="shared" si="0"/>
        <v>640.5</v>
      </c>
      <c r="L50" s="183"/>
      <c r="M50" s="213">
        <f t="shared" si="1"/>
        <v>915</v>
      </c>
      <c r="N50" s="214">
        <f t="shared" si="2"/>
        <v>1555</v>
      </c>
    </row>
    <row r="51" spans="1:14">
      <c r="A51" s="125">
        <v>46</v>
      </c>
      <c r="B51" s="126">
        <f t="shared" si="3"/>
        <v>46</v>
      </c>
      <c r="C51" s="153">
        <f>'input aan NS afgerond op centen'!C53*100-C$8</f>
        <v>934</v>
      </c>
      <c r="D51" s="154">
        <f>'input aan NS afgerond op centen'!B53*100-D$8</f>
        <v>1587</v>
      </c>
      <c r="E51" s="154">
        <f>'input aan NS afgerond op centen'!I53*100-E$8</f>
        <v>746.99999999999989</v>
      </c>
      <c r="F51" s="154">
        <f>'input aan NS afgerond op centen'!H53*100-F$8</f>
        <v>1270</v>
      </c>
      <c r="G51" s="154">
        <f>'input aan NS afgerond op centen'!G53*100-G$8</f>
        <v>560</v>
      </c>
      <c r="H51" s="154">
        <f>'input aan NS afgerond op centen'!F53*100-H$8</f>
        <v>952</v>
      </c>
      <c r="I51" s="198"/>
      <c r="K51" s="212">
        <f t="shared" si="0"/>
        <v>653.79999999999995</v>
      </c>
      <c r="L51" s="183"/>
      <c r="M51" s="213">
        <f t="shared" si="1"/>
        <v>934</v>
      </c>
      <c r="N51" s="214">
        <f t="shared" si="2"/>
        <v>1587</v>
      </c>
    </row>
    <row r="52" spans="1:14">
      <c r="A52" s="125">
        <v>47</v>
      </c>
      <c r="B52" s="126">
        <f t="shared" si="3"/>
        <v>47</v>
      </c>
      <c r="C52" s="153">
        <f>'input aan NS afgerond op centen'!C54*100-C$8</f>
        <v>953</v>
      </c>
      <c r="D52" s="154">
        <f>'input aan NS afgerond op centen'!B54*100-D$8</f>
        <v>1620.0000000000002</v>
      </c>
      <c r="E52" s="154">
        <f>'input aan NS afgerond op centen'!I54*100-E$8</f>
        <v>762</v>
      </c>
      <c r="F52" s="154">
        <f>'input aan NS afgerond op centen'!H54*100-F$8</f>
        <v>1297</v>
      </c>
      <c r="G52" s="154">
        <f>'input aan NS afgerond op centen'!G54*100-G$8</f>
        <v>571</v>
      </c>
      <c r="H52" s="154">
        <f>'input aan NS afgerond op centen'!F54*100-H$8</f>
        <v>972</v>
      </c>
      <c r="I52" s="198"/>
      <c r="K52" s="212">
        <f t="shared" si="0"/>
        <v>667.09999999999991</v>
      </c>
      <c r="L52" s="183"/>
      <c r="M52" s="213">
        <f t="shared" si="1"/>
        <v>953</v>
      </c>
      <c r="N52" s="214">
        <f t="shared" si="2"/>
        <v>1620.0000000000002</v>
      </c>
    </row>
    <row r="53" spans="1:14">
      <c r="A53" s="125">
        <v>48</v>
      </c>
      <c r="B53" s="126">
        <f t="shared" si="3"/>
        <v>48</v>
      </c>
      <c r="C53" s="153">
        <f>'input aan NS afgerond op centen'!C55*100-C$8</f>
        <v>972</v>
      </c>
      <c r="D53" s="154">
        <f>'input aan NS afgerond op centen'!B55*100-D$8</f>
        <v>1653</v>
      </c>
      <c r="E53" s="154">
        <f>'input aan NS afgerond op centen'!I55*100-E$8</f>
        <v>777</v>
      </c>
      <c r="F53" s="154">
        <f>'input aan NS afgerond op centen'!H55*100-F$8</f>
        <v>1323</v>
      </c>
      <c r="G53" s="154">
        <f>'input aan NS afgerond op centen'!G55*100-G$8</f>
        <v>583</v>
      </c>
      <c r="H53" s="154">
        <f>'input aan NS afgerond op centen'!F55*100-H$8</f>
        <v>992</v>
      </c>
      <c r="I53" s="198"/>
      <c r="K53" s="212">
        <f t="shared" si="0"/>
        <v>680.4</v>
      </c>
      <c r="L53" s="183"/>
      <c r="M53" s="213">
        <f t="shared" si="1"/>
        <v>972</v>
      </c>
      <c r="N53" s="214">
        <f t="shared" si="2"/>
        <v>1653</v>
      </c>
    </row>
    <row r="54" spans="1:14">
      <c r="A54" s="125">
        <v>49</v>
      </c>
      <c r="B54" s="126">
        <f t="shared" si="3"/>
        <v>49</v>
      </c>
      <c r="C54" s="153">
        <f>'input aan NS afgerond op centen'!C56*100-C$8</f>
        <v>992</v>
      </c>
      <c r="D54" s="154">
        <f>'input aan NS afgerond op centen'!B56*100-D$8</f>
        <v>1685</v>
      </c>
      <c r="E54" s="154">
        <f>'input aan NS afgerond op centen'!I56*100-E$8</f>
        <v>793</v>
      </c>
      <c r="F54" s="154">
        <f>'input aan NS afgerond op centen'!H56*100-F$8</f>
        <v>1349</v>
      </c>
      <c r="G54" s="154">
        <f>'input aan NS afgerond op centen'!G56*100-G$8</f>
        <v>595</v>
      </c>
      <c r="H54" s="154">
        <f>'input aan NS afgerond op centen'!F56*100-H$8</f>
        <v>1011</v>
      </c>
      <c r="I54" s="198"/>
      <c r="K54" s="212">
        <f t="shared" si="0"/>
        <v>694.4</v>
      </c>
      <c r="L54" s="183"/>
      <c r="M54" s="213">
        <f t="shared" si="1"/>
        <v>992</v>
      </c>
      <c r="N54" s="214">
        <f t="shared" si="2"/>
        <v>1685</v>
      </c>
    </row>
    <row r="55" spans="1:14">
      <c r="A55" s="125">
        <v>50</v>
      </c>
      <c r="B55" s="126">
        <f t="shared" si="3"/>
        <v>50</v>
      </c>
      <c r="C55" s="153">
        <f>'input aan NS afgerond op centen'!C57*100-C$8</f>
        <v>1011</v>
      </c>
      <c r="D55" s="154">
        <f>'input aan NS afgerond op centen'!B57*100-D$8</f>
        <v>1717.9999999999998</v>
      </c>
      <c r="E55" s="154">
        <f>'input aan NS afgerond op centen'!I57*100-E$8</f>
        <v>809</v>
      </c>
      <c r="F55" s="154">
        <f>'input aan NS afgerond op centen'!H57*100-F$8</f>
        <v>1375</v>
      </c>
      <c r="G55" s="154">
        <f>'input aan NS afgerond op centen'!G57*100-G$8</f>
        <v>606</v>
      </c>
      <c r="H55" s="154">
        <f>'input aan NS afgerond op centen'!F57*100-H$8</f>
        <v>1031</v>
      </c>
      <c r="I55" s="198"/>
      <c r="K55" s="212">
        <f t="shared" si="0"/>
        <v>707.69999999999993</v>
      </c>
      <c r="L55" s="183"/>
      <c r="M55" s="213">
        <f t="shared" si="1"/>
        <v>1011</v>
      </c>
      <c r="N55" s="214">
        <f t="shared" si="2"/>
        <v>1717.9999999999998</v>
      </c>
    </row>
    <row r="56" spans="1:14">
      <c r="A56" s="125">
        <v>51</v>
      </c>
      <c r="B56" s="126">
        <f t="shared" si="3"/>
        <v>51</v>
      </c>
      <c r="C56" s="153">
        <f>'input aan NS afgerond op centen'!C58*100-C$8</f>
        <v>1030</v>
      </c>
      <c r="D56" s="154">
        <f>'input aan NS afgerond op centen'!B58*100-D$8</f>
        <v>1751</v>
      </c>
      <c r="E56" s="154">
        <f>'input aan NS afgerond op centen'!I58*100-E$8</f>
        <v>824.00000000000011</v>
      </c>
      <c r="F56" s="154">
        <f>'input aan NS afgerond op centen'!H58*100-F$8</f>
        <v>1401</v>
      </c>
      <c r="G56" s="154">
        <f>'input aan NS afgerond op centen'!G58*100-G$8</f>
        <v>618</v>
      </c>
      <c r="H56" s="154">
        <f>'input aan NS afgerond op centen'!F58*100-H$8</f>
        <v>1051</v>
      </c>
      <c r="I56" s="198"/>
      <c r="K56" s="212">
        <f t="shared" si="0"/>
        <v>721</v>
      </c>
      <c r="L56" s="183"/>
      <c r="M56" s="213">
        <f t="shared" si="1"/>
        <v>1030</v>
      </c>
      <c r="N56" s="214">
        <f t="shared" si="2"/>
        <v>1751</v>
      </c>
    </row>
    <row r="57" spans="1:14">
      <c r="A57" s="125">
        <v>52</v>
      </c>
      <c r="B57" s="126">
        <f t="shared" si="3"/>
        <v>52</v>
      </c>
      <c r="C57" s="153">
        <f>'input aan NS afgerond op centen'!C59*100-C$8</f>
        <v>1049</v>
      </c>
      <c r="D57" s="154">
        <f>'input aan NS afgerond op centen'!B59*100-D$8</f>
        <v>1783.9999999999998</v>
      </c>
      <c r="E57" s="154">
        <f>'input aan NS afgerond op centen'!I59*100-E$8</f>
        <v>838.99999999999989</v>
      </c>
      <c r="F57" s="154">
        <f>'input aan NS afgerond op centen'!H59*100-F$8</f>
        <v>1428</v>
      </c>
      <c r="G57" s="154">
        <f>'input aan NS afgerond op centen'!G59*100-G$8</f>
        <v>629</v>
      </c>
      <c r="H57" s="154">
        <f>'input aan NS afgerond op centen'!F59*100-H$8</f>
        <v>1071</v>
      </c>
      <c r="I57" s="198"/>
      <c r="K57" s="212">
        <f t="shared" si="0"/>
        <v>734.3</v>
      </c>
      <c r="L57" s="183"/>
      <c r="M57" s="213">
        <f t="shared" si="1"/>
        <v>1049</v>
      </c>
      <c r="N57" s="214">
        <f t="shared" si="2"/>
        <v>1783.9999999999998</v>
      </c>
    </row>
    <row r="58" spans="1:14">
      <c r="A58" s="125">
        <v>53</v>
      </c>
      <c r="B58" s="126">
        <f t="shared" si="3"/>
        <v>53</v>
      </c>
      <c r="C58" s="153">
        <f>'input aan NS afgerond op centen'!C60*100-C$8</f>
        <v>1069</v>
      </c>
      <c r="D58" s="154">
        <f>'input aan NS afgerond op centen'!B60*100-D$8</f>
        <v>1816</v>
      </c>
      <c r="E58" s="154">
        <f>'input aan NS afgerond op centen'!I60*100-E$8</f>
        <v>855</v>
      </c>
      <c r="F58" s="154">
        <f>'input aan NS afgerond op centen'!H60*100-F$8</f>
        <v>1453</v>
      </c>
      <c r="G58" s="154">
        <f>'input aan NS afgerond op centen'!G60*100-G$8</f>
        <v>641</v>
      </c>
      <c r="H58" s="154">
        <f>'input aan NS afgerond op centen'!F60*100-H$8</f>
        <v>1090</v>
      </c>
      <c r="I58" s="198"/>
      <c r="K58" s="212">
        <f t="shared" si="0"/>
        <v>748.3</v>
      </c>
      <c r="L58" s="183"/>
      <c r="M58" s="213">
        <f t="shared" si="1"/>
        <v>1069</v>
      </c>
      <c r="N58" s="214">
        <f t="shared" si="2"/>
        <v>1816</v>
      </c>
    </row>
    <row r="59" spans="1:14">
      <c r="A59" s="125">
        <v>54</v>
      </c>
      <c r="B59" s="126">
        <f t="shared" si="3"/>
        <v>54</v>
      </c>
      <c r="C59" s="153">
        <f>'input aan NS afgerond op centen'!C61*100-C$8</f>
        <v>1088</v>
      </c>
      <c r="D59" s="154">
        <f>'input aan NS afgerond op centen'!B61*100-D$8</f>
        <v>1849</v>
      </c>
      <c r="E59" s="154">
        <f>'input aan NS afgerond op centen'!I61*100-E$8</f>
        <v>870</v>
      </c>
      <c r="F59" s="154">
        <f>'input aan NS afgerond op centen'!H61*100-F$8</f>
        <v>1480.0000000000002</v>
      </c>
      <c r="G59" s="154">
        <f>'input aan NS afgerond op centen'!G61*100-G$8</f>
        <v>652</v>
      </c>
      <c r="H59" s="154">
        <f>'input aan NS afgerond op centen'!F61*100-H$8</f>
        <v>1110</v>
      </c>
      <c r="I59" s="198"/>
      <c r="K59" s="212">
        <f t="shared" si="0"/>
        <v>761.59999999999991</v>
      </c>
      <c r="L59" s="183"/>
      <c r="M59" s="213">
        <f t="shared" si="1"/>
        <v>1088</v>
      </c>
      <c r="N59" s="214">
        <f t="shared" si="2"/>
        <v>1849</v>
      </c>
    </row>
    <row r="60" spans="1:14">
      <c r="A60" s="125">
        <v>55</v>
      </c>
      <c r="B60" s="126">
        <f t="shared" si="3"/>
        <v>55</v>
      </c>
      <c r="C60" s="153">
        <f>'input aan NS afgerond op centen'!C62*100-C$8</f>
        <v>1107</v>
      </c>
      <c r="D60" s="154">
        <f>'input aan NS afgerond op centen'!B62*100-D$8</f>
        <v>1882</v>
      </c>
      <c r="E60" s="154">
        <f>'input aan NS afgerond op centen'!I62*100-E$8</f>
        <v>885</v>
      </c>
      <c r="F60" s="154">
        <f>'input aan NS afgerond op centen'!H62*100-F$8</f>
        <v>1506</v>
      </c>
      <c r="G60" s="154">
        <f>'input aan NS afgerond op centen'!G62*100-G$8</f>
        <v>664</v>
      </c>
      <c r="H60" s="154">
        <f>'input aan NS afgerond op centen'!F62*100-H$8</f>
        <v>1129</v>
      </c>
      <c r="I60" s="198"/>
      <c r="K60" s="212">
        <f t="shared" si="0"/>
        <v>774.9</v>
      </c>
      <c r="L60" s="183"/>
      <c r="M60" s="213">
        <f t="shared" si="1"/>
        <v>1107</v>
      </c>
      <c r="N60" s="214">
        <f t="shared" si="2"/>
        <v>1882</v>
      </c>
    </row>
    <row r="61" spans="1:14">
      <c r="A61" s="125">
        <v>56</v>
      </c>
      <c r="B61" s="126">
        <f t="shared" si="3"/>
        <v>56</v>
      </c>
      <c r="C61" s="153">
        <f>'input aan NS afgerond op centen'!C63*100-C$8</f>
        <v>1126</v>
      </c>
      <c r="D61" s="154">
        <f>'input aan NS afgerond op centen'!B63*100-D$8</f>
        <v>1914</v>
      </c>
      <c r="E61" s="154">
        <f>'input aan NS afgerond op centen'!I63*100-E$8</f>
        <v>901</v>
      </c>
      <c r="F61" s="154">
        <f>'input aan NS afgerond op centen'!H63*100-F$8</f>
        <v>1532.0000000000002</v>
      </c>
      <c r="G61" s="154">
        <f>'input aan NS afgerond op centen'!G63*100-G$8</f>
        <v>675</v>
      </c>
      <c r="H61" s="154">
        <f>'input aan NS afgerond op centen'!F63*100-H$8</f>
        <v>1149</v>
      </c>
      <c r="I61" s="198"/>
      <c r="K61" s="212">
        <f t="shared" si="0"/>
        <v>788.19999999999993</v>
      </c>
      <c r="L61" s="183"/>
      <c r="M61" s="213">
        <f t="shared" si="1"/>
        <v>1126</v>
      </c>
      <c r="N61" s="214">
        <f t="shared" si="2"/>
        <v>1914</v>
      </c>
    </row>
    <row r="62" spans="1:14">
      <c r="A62" s="125">
        <v>57</v>
      </c>
      <c r="B62" s="126">
        <f t="shared" si="3"/>
        <v>57</v>
      </c>
      <c r="C62" s="153">
        <f>'input aan NS afgerond op centen'!C64*100-C$8</f>
        <v>1146</v>
      </c>
      <c r="D62" s="154">
        <f>'input aan NS afgerond op centen'!B64*100-D$8</f>
        <v>1947</v>
      </c>
      <c r="E62" s="154">
        <f>'input aan NS afgerond op centen'!I64*100-E$8</f>
        <v>917</v>
      </c>
      <c r="F62" s="154">
        <f>'input aan NS afgerond op centen'!H64*100-F$8</f>
        <v>1558</v>
      </c>
      <c r="G62" s="154">
        <f>'input aan NS afgerond op centen'!G64*100-G$8</f>
        <v>687</v>
      </c>
      <c r="H62" s="154">
        <f>'input aan NS afgerond op centen'!F64*100-H$8</f>
        <v>1168</v>
      </c>
      <c r="I62" s="198"/>
      <c r="K62" s="212">
        <f t="shared" si="0"/>
        <v>802.19999999999993</v>
      </c>
      <c r="L62" s="183"/>
      <c r="M62" s="213">
        <f t="shared" si="1"/>
        <v>1146</v>
      </c>
      <c r="N62" s="214">
        <f t="shared" si="2"/>
        <v>1947</v>
      </c>
    </row>
    <row r="63" spans="1:14">
      <c r="A63" s="125">
        <v>58</v>
      </c>
      <c r="B63" s="126">
        <f t="shared" si="3"/>
        <v>58</v>
      </c>
      <c r="C63" s="153">
        <f>'input aan NS afgerond op centen'!C65*100-C$8</f>
        <v>1165</v>
      </c>
      <c r="D63" s="154">
        <f>'input aan NS afgerond op centen'!B65*100-D$8</f>
        <v>1980</v>
      </c>
      <c r="E63" s="154">
        <f>'input aan NS afgerond op centen'!I65*100-E$8</f>
        <v>932.00000000000011</v>
      </c>
      <c r="F63" s="154">
        <f>'input aan NS afgerond op centen'!H65*100-F$8</f>
        <v>1585</v>
      </c>
      <c r="G63" s="154">
        <f>'input aan NS afgerond op centen'!G65*100-G$8</f>
        <v>699</v>
      </c>
      <c r="H63" s="154">
        <f>'input aan NS afgerond op centen'!F65*100-H$8</f>
        <v>1188</v>
      </c>
      <c r="I63" s="198"/>
      <c r="K63" s="212">
        <f t="shared" si="0"/>
        <v>815.5</v>
      </c>
      <c r="L63" s="183"/>
      <c r="M63" s="213">
        <f t="shared" si="1"/>
        <v>1165</v>
      </c>
      <c r="N63" s="214">
        <f t="shared" si="2"/>
        <v>1980</v>
      </c>
    </row>
    <row r="64" spans="1:14">
      <c r="A64" s="125">
        <v>59</v>
      </c>
      <c r="B64" s="126">
        <f t="shared" si="3"/>
        <v>59</v>
      </c>
      <c r="C64" s="153">
        <f>'input aan NS afgerond op centen'!C66*100-C$8</f>
        <v>1184</v>
      </c>
      <c r="D64" s="154">
        <f>'input aan NS afgerond op centen'!B66*100-D$8</f>
        <v>2013</v>
      </c>
      <c r="E64" s="154">
        <f>'input aan NS afgerond op centen'!I66*100-E$8</f>
        <v>947</v>
      </c>
      <c r="F64" s="154">
        <f>'input aan NS afgerond op centen'!H66*100-F$8</f>
        <v>1611</v>
      </c>
      <c r="G64" s="154">
        <f>'input aan NS afgerond op centen'!G66*100-G$8</f>
        <v>710</v>
      </c>
      <c r="H64" s="154">
        <f>'input aan NS afgerond op centen'!F66*100-H$8</f>
        <v>1208</v>
      </c>
      <c r="I64" s="198"/>
      <c r="K64" s="212">
        <f t="shared" si="0"/>
        <v>828.8</v>
      </c>
      <c r="L64" s="183"/>
      <c r="M64" s="213">
        <f t="shared" si="1"/>
        <v>1184</v>
      </c>
      <c r="N64" s="214">
        <f t="shared" si="2"/>
        <v>2013</v>
      </c>
    </row>
    <row r="65" spans="1:14">
      <c r="A65" s="125">
        <v>60</v>
      </c>
      <c r="B65" s="126">
        <f t="shared" si="3"/>
        <v>60</v>
      </c>
      <c r="C65" s="153">
        <f>'input aan NS afgerond op centen'!C67*100-C$8</f>
        <v>1203</v>
      </c>
      <c r="D65" s="154">
        <f>'input aan NS afgerond op centen'!B67*100-D$8</f>
        <v>2045</v>
      </c>
      <c r="E65" s="154">
        <f>'input aan NS afgerond op centen'!I67*100-E$8</f>
        <v>962</v>
      </c>
      <c r="F65" s="154">
        <f>'input aan NS afgerond op centen'!H67*100-F$8</f>
        <v>1636.9999999999998</v>
      </c>
      <c r="G65" s="154">
        <f>'input aan NS afgerond op centen'!G67*100-G$8</f>
        <v>721</v>
      </c>
      <c r="H65" s="154">
        <f>'input aan NS afgerond op centen'!F67*100-H$8</f>
        <v>1227</v>
      </c>
      <c r="I65" s="198"/>
      <c r="K65" s="212">
        <f t="shared" si="0"/>
        <v>842.09999999999991</v>
      </c>
      <c r="L65" s="183"/>
      <c r="M65" s="213">
        <f t="shared" si="1"/>
        <v>1203</v>
      </c>
      <c r="N65" s="214">
        <f t="shared" si="2"/>
        <v>2045</v>
      </c>
    </row>
    <row r="66" spans="1:14">
      <c r="A66" s="125">
        <v>61</v>
      </c>
      <c r="B66" s="126">
        <f t="shared" si="3"/>
        <v>61</v>
      </c>
      <c r="C66" s="153">
        <f>'input aan NS afgerond op centen'!C68*100-C$8</f>
        <v>1223</v>
      </c>
      <c r="D66" s="154">
        <f>'input aan NS afgerond op centen'!B68*100-D$8</f>
        <v>2078</v>
      </c>
      <c r="E66" s="154">
        <f>'input aan NS afgerond op centen'!I68*100-E$8</f>
        <v>978</v>
      </c>
      <c r="F66" s="154">
        <f>'input aan NS afgerond op centen'!H68*100-F$8</f>
        <v>1663</v>
      </c>
      <c r="G66" s="154">
        <f>'input aan NS afgerond op centen'!G68*100-G$8</f>
        <v>733</v>
      </c>
      <c r="H66" s="154">
        <f>'input aan NS afgerond op centen'!F68*100-H$8</f>
        <v>1247</v>
      </c>
      <c r="I66" s="198"/>
      <c r="K66" s="212">
        <f t="shared" si="0"/>
        <v>856.09999999999991</v>
      </c>
      <c r="L66" s="183"/>
      <c r="M66" s="213">
        <f t="shared" si="1"/>
        <v>1223</v>
      </c>
      <c r="N66" s="214">
        <f t="shared" si="2"/>
        <v>2078</v>
      </c>
    </row>
    <row r="67" spans="1:14">
      <c r="A67" s="125">
        <v>62</v>
      </c>
      <c r="B67" s="126">
        <f t="shared" si="3"/>
        <v>62</v>
      </c>
      <c r="C67" s="153">
        <f>'input aan NS afgerond op centen'!C69*100-C$8</f>
        <v>1242</v>
      </c>
      <c r="D67" s="154">
        <f>'input aan NS afgerond op centen'!B69*100-D$8</f>
        <v>2111</v>
      </c>
      <c r="E67" s="154">
        <f>'input aan NS afgerond op centen'!I69*100-E$8</f>
        <v>993</v>
      </c>
      <c r="F67" s="154">
        <f>'input aan NS afgerond op centen'!H69*100-F$8</f>
        <v>1689.0000000000002</v>
      </c>
      <c r="G67" s="154">
        <f>'input aan NS afgerond op centen'!G69*100-G$8</f>
        <v>745</v>
      </c>
      <c r="H67" s="154">
        <f>'input aan NS afgerond op centen'!F69*100-H$8</f>
        <v>1267</v>
      </c>
      <c r="I67" s="198"/>
      <c r="K67" s="212">
        <f t="shared" si="0"/>
        <v>869.4</v>
      </c>
      <c r="L67" s="183"/>
      <c r="M67" s="213">
        <f t="shared" si="1"/>
        <v>1242</v>
      </c>
      <c r="N67" s="214">
        <f t="shared" si="2"/>
        <v>2111</v>
      </c>
    </row>
    <row r="68" spans="1:14">
      <c r="A68" s="125">
        <v>63</v>
      </c>
      <c r="B68" s="126">
        <f t="shared" si="3"/>
        <v>63</v>
      </c>
      <c r="C68" s="153">
        <f>'input aan NS afgerond op centen'!C70*100-C$8</f>
        <v>1261</v>
      </c>
      <c r="D68" s="154">
        <f>'input aan NS afgerond op centen'!B70*100-D$8</f>
        <v>2143</v>
      </c>
      <c r="E68" s="154">
        <f>'input aan NS afgerond op centen'!I70*100-E$8</f>
        <v>1009</v>
      </c>
      <c r="F68" s="154">
        <f>'input aan NS afgerond op centen'!H70*100-F$8</f>
        <v>1715</v>
      </c>
      <c r="G68" s="154">
        <f>'input aan NS afgerond op centen'!G70*100-G$8</f>
        <v>756</v>
      </c>
      <c r="H68" s="154">
        <f>'input aan NS afgerond op centen'!F70*100-H$8</f>
        <v>1286</v>
      </c>
      <c r="I68" s="198"/>
      <c r="K68" s="212">
        <f t="shared" si="0"/>
        <v>882.69999999999993</v>
      </c>
      <c r="L68" s="183"/>
      <c r="M68" s="213">
        <f t="shared" si="1"/>
        <v>1261</v>
      </c>
      <c r="N68" s="214">
        <f t="shared" si="2"/>
        <v>2143</v>
      </c>
    </row>
    <row r="69" spans="1:14">
      <c r="A69" s="125">
        <v>64</v>
      </c>
      <c r="B69" s="126">
        <f t="shared" si="3"/>
        <v>64</v>
      </c>
      <c r="C69" s="153">
        <f>'input aan NS afgerond op centen'!C71*100-C$8</f>
        <v>1280</v>
      </c>
      <c r="D69" s="154">
        <f>'input aan NS afgerond op centen'!B71*100-D$8</f>
        <v>2176</v>
      </c>
      <c r="E69" s="154">
        <f>'input aan NS afgerond op centen'!I71*100-E$8</f>
        <v>1024</v>
      </c>
      <c r="F69" s="154">
        <f>'input aan NS afgerond op centen'!H71*100-F$8</f>
        <v>1741</v>
      </c>
      <c r="G69" s="154">
        <f>'input aan NS afgerond op centen'!G71*100-G$8</f>
        <v>767.99999999999989</v>
      </c>
      <c r="H69" s="154">
        <f>'input aan NS afgerond op centen'!F71*100-H$8</f>
        <v>1306</v>
      </c>
      <c r="I69" s="198"/>
      <c r="K69" s="212">
        <f t="shared" si="0"/>
        <v>896</v>
      </c>
      <c r="L69" s="183"/>
      <c r="M69" s="213">
        <f t="shared" si="1"/>
        <v>1280</v>
      </c>
      <c r="N69" s="214">
        <f t="shared" si="2"/>
        <v>2176</v>
      </c>
    </row>
    <row r="70" spans="1:14">
      <c r="A70" s="125">
        <v>65</v>
      </c>
      <c r="B70" s="126">
        <f t="shared" si="3"/>
        <v>65</v>
      </c>
      <c r="C70" s="153">
        <f>'input aan NS afgerond op centen'!C72*100-C$8</f>
        <v>1300</v>
      </c>
      <c r="D70" s="154">
        <f>'input aan NS afgerond op centen'!B72*100-D$8</f>
        <v>2209</v>
      </c>
      <c r="E70" s="154">
        <f>'input aan NS afgerond op centen'!I72*100-E$8</f>
        <v>1040</v>
      </c>
      <c r="F70" s="154">
        <f>'input aan NS afgerond op centen'!H72*100-F$8</f>
        <v>1768</v>
      </c>
      <c r="G70" s="154">
        <f>'input aan NS afgerond op centen'!G72*100-G$8</f>
        <v>780</v>
      </c>
      <c r="H70" s="154">
        <f>'input aan NS afgerond op centen'!F72*100-H$8</f>
        <v>1326</v>
      </c>
      <c r="I70" s="198"/>
      <c r="K70" s="212">
        <f t="shared" si="0"/>
        <v>909.99999999999989</v>
      </c>
      <c r="L70" s="183"/>
      <c r="M70" s="213">
        <f t="shared" si="1"/>
        <v>1300</v>
      </c>
      <c r="N70" s="214">
        <f t="shared" si="2"/>
        <v>2209</v>
      </c>
    </row>
    <row r="71" spans="1:14">
      <c r="A71" s="125">
        <v>66</v>
      </c>
      <c r="B71" s="126">
        <f t="shared" si="3"/>
        <v>66</v>
      </c>
      <c r="C71" s="153">
        <f>'input aan NS afgerond op centen'!C73*100-C$8</f>
        <v>1319</v>
      </c>
      <c r="D71" s="154">
        <f>'input aan NS afgerond op centen'!B73*100-D$8</f>
        <v>2242</v>
      </c>
      <c r="E71" s="154">
        <f>'input aan NS afgerond op centen'!I73*100-E$8</f>
        <v>1055</v>
      </c>
      <c r="F71" s="154">
        <f>'input aan NS afgerond op centen'!H73*100-F$8</f>
        <v>1793.9999999999998</v>
      </c>
      <c r="G71" s="154">
        <f>'input aan NS afgerond op centen'!G73*100-G$8</f>
        <v>791</v>
      </c>
      <c r="H71" s="154">
        <f>'input aan NS afgerond op centen'!F73*100-H$8</f>
        <v>1345</v>
      </c>
      <c r="I71" s="198"/>
      <c r="K71" s="212">
        <f t="shared" si="0"/>
        <v>923.3</v>
      </c>
      <c r="L71" s="183"/>
      <c r="M71" s="213">
        <f t="shared" si="1"/>
        <v>1319</v>
      </c>
      <c r="N71" s="214">
        <f t="shared" si="2"/>
        <v>2242</v>
      </c>
    </row>
    <row r="72" spans="1:14">
      <c r="A72" s="125">
        <v>67</v>
      </c>
      <c r="B72" s="126">
        <f t="shared" si="3"/>
        <v>67</v>
      </c>
      <c r="C72" s="153">
        <f>'input aan NS afgerond op centen'!C74*100-C$8</f>
        <v>1338</v>
      </c>
      <c r="D72" s="154">
        <f>'input aan NS afgerond op centen'!B74*100-D$8</f>
        <v>2274</v>
      </c>
      <c r="E72" s="154">
        <f>'input aan NS afgerond op centen'!I74*100-E$8</f>
        <v>1070</v>
      </c>
      <c r="F72" s="154">
        <f>'input aan NS afgerond op centen'!H74*100-F$8</f>
        <v>1820</v>
      </c>
      <c r="G72" s="154">
        <f>'input aan NS afgerond op centen'!G74*100-G$8</f>
        <v>802.00000000000011</v>
      </c>
      <c r="H72" s="154">
        <f>'input aan NS afgerond op centen'!F74*100-H$8</f>
        <v>1365</v>
      </c>
      <c r="I72" s="198"/>
      <c r="K72" s="212">
        <f t="shared" si="0"/>
        <v>936.59999999999991</v>
      </c>
      <c r="L72" s="183"/>
      <c r="M72" s="213">
        <f t="shared" si="1"/>
        <v>1338</v>
      </c>
      <c r="N72" s="214">
        <f t="shared" si="2"/>
        <v>2274</v>
      </c>
    </row>
    <row r="73" spans="1:14">
      <c r="A73" s="125">
        <v>68</v>
      </c>
      <c r="B73" s="126">
        <f t="shared" si="3"/>
        <v>68</v>
      </c>
      <c r="C73" s="153">
        <f>'input aan NS afgerond op centen'!C75*100-C$8</f>
        <v>1357</v>
      </c>
      <c r="D73" s="154">
        <f>'input aan NS afgerond op centen'!B75*100-D$8</f>
        <v>2307</v>
      </c>
      <c r="E73" s="154">
        <f>'input aan NS afgerond op centen'!I75*100-E$8</f>
        <v>1085</v>
      </c>
      <c r="F73" s="154">
        <f>'input aan NS afgerond op centen'!H75*100-F$8</f>
        <v>1845.9999999999998</v>
      </c>
      <c r="G73" s="154">
        <f>'input aan NS afgerond op centen'!G75*100-G$8</f>
        <v>814</v>
      </c>
      <c r="H73" s="154">
        <f>'input aan NS afgerond op centen'!F75*100-H$8</f>
        <v>1384</v>
      </c>
      <c r="I73" s="198"/>
      <c r="K73" s="212">
        <f t="shared" si="0"/>
        <v>949.9</v>
      </c>
      <c r="L73" s="183"/>
      <c r="M73" s="213">
        <f t="shared" si="1"/>
        <v>1357</v>
      </c>
      <c r="N73" s="214">
        <f t="shared" si="2"/>
        <v>2307</v>
      </c>
    </row>
    <row r="74" spans="1:14">
      <c r="A74" s="125">
        <v>69</v>
      </c>
      <c r="B74" s="126">
        <f t="shared" si="3"/>
        <v>69</v>
      </c>
      <c r="C74" s="153">
        <f>'input aan NS afgerond op centen'!C76*100-C$8</f>
        <v>1377</v>
      </c>
      <c r="D74" s="154">
        <f>'input aan NS afgerond op centen'!B76*100-D$8</f>
        <v>2340</v>
      </c>
      <c r="E74" s="154">
        <f>'input aan NS afgerond op centen'!I76*100-E$8</f>
        <v>1101</v>
      </c>
      <c r="F74" s="154">
        <f>'input aan NS afgerond op centen'!H76*100-F$8</f>
        <v>1873.0000000000002</v>
      </c>
      <c r="G74" s="154">
        <f>'input aan NS afgerond op centen'!G76*100-G$8</f>
        <v>825.99999999999989</v>
      </c>
      <c r="H74" s="154">
        <f>'input aan NS afgerond op centen'!F76*100-H$8</f>
        <v>1404</v>
      </c>
      <c r="I74" s="198"/>
      <c r="K74" s="212">
        <f t="shared" si="0"/>
        <v>963.9</v>
      </c>
      <c r="L74" s="183"/>
      <c r="M74" s="213">
        <f t="shared" si="1"/>
        <v>1377</v>
      </c>
      <c r="N74" s="214">
        <f t="shared" si="2"/>
        <v>2340</v>
      </c>
    </row>
    <row r="75" spans="1:14">
      <c r="A75" s="125">
        <v>70</v>
      </c>
      <c r="B75" s="126">
        <f t="shared" si="3"/>
        <v>70</v>
      </c>
      <c r="C75" s="153">
        <f>'input aan NS afgerond op centen'!C77*100-C$8</f>
        <v>1396</v>
      </c>
      <c r="D75" s="154">
        <f>'input aan NS afgerond op centen'!B77*100-D$8</f>
        <v>2373</v>
      </c>
      <c r="E75" s="154">
        <f>'input aan NS afgerond op centen'!I77*100-E$8</f>
        <v>1117</v>
      </c>
      <c r="F75" s="154">
        <f>'input aan NS afgerond op centen'!H77*100-F$8</f>
        <v>1899</v>
      </c>
      <c r="G75" s="154">
        <f>'input aan NS afgerond op centen'!G77*100-G$8</f>
        <v>837</v>
      </c>
      <c r="H75" s="154">
        <f>'input aan NS afgerond op centen'!F77*100-H$8</f>
        <v>1424</v>
      </c>
      <c r="I75" s="198"/>
      <c r="K75" s="212">
        <f t="shared" si="0"/>
        <v>977.19999999999993</v>
      </c>
      <c r="L75" s="183"/>
      <c r="M75" s="213">
        <f t="shared" si="1"/>
        <v>1396</v>
      </c>
      <c r="N75" s="214">
        <f t="shared" si="2"/>
        <v>2373</v>
      </c>
    </row>
    <row r="76" spans="1:14">
      <c r="A76" s="125">
        <v>71</v>
      </c>
      <c r="B76" s="126">
        <f t="shared" si="3"/>
        <v>71</v>
      </c>
      <c r="C76" s="153">
        <f>'input aan NS afgerond op centen'!C78*100-C$8</f>
        <v>1415</v>
      </c>
      <c r="D76" s="154">
        <f>'input aan NS afgerond op centen'!B78*100-D$8</f>
        <v>2405</v>
      </c>
      <c r="E76" s="154">
        <f>'input aan NS afgerond op centen'!I78*100-E$8</f>
        <v>1132</v>
      </c>
      <c r="F76" s="154">
        <f>'input aan NS afgerond op centen'!H78*100-F$8</f>
        <v>1925</v>
      </c>
      <c r="G76" s="154">
        <f>'input aan NS afgerond op centen'!G78*100-G$8</f>
        <v>849</v>
      </c>
      <c r="H76" s="154">
        <f>'input aan NS afgerond op centen'!F78*100-H$8</f>
        <v>1443</v>
      </c>
      <c r="I76" s="198"/>
      <c r="K76" s="212">
        <f t="shared" si="0"/>
        <v>990.49999999999989</v>
      </c>
      <c r="L76" s="183"/>
      <c r="M76" s="213">
        <f t="shared" si="1"/>
        <v>1415</v>
      </c>
      <c r="N76" s="214">
        <f t="shared" si="2"/>
        <v>2405</v>
      </c>
    </row>
    <row r="77" spans="1:14">
      <c r="A77" s="125">
        <v>72</v>
      </c>
      <c r="B77" s="126">
        <f t="shared" si="3"/>
        <v>72</v>
      </c>
      <c r="C77" s="153">
        <f>'input aan NS afgerond op centen'!C79*100-C$8</f>
        <v>1434</v>
      </c>
      <c r="D77" s="154">
        <f>'input aan NS afgerond op centen'!B79*100-D$8</f>
        <v>2438</v>
      </c>
      <c r="E77" s="154">
        <f>'input aan NS afgerond op centen'!I79*100-E$8</f>
        <v>1147</v>
      </c>
      <c r="F77" s="154">
        <f>'input aan NS afgerond op centen'!H79*100-F$8</f>
        <v>1951</v>
      </c>
      <c r="G77" s="154">
        <f>'input aan NS afgerond op centen'!G79*100-G$8</f>
        <v>860.00000000000011</v>
      </c>
      <c r="H77" s="154">
        <f>'input aan NS afgerond op centen'!F79*100-H$8</f>
        <v>1463</v>
      </c>
      <c r="I77" s="198"/>
      <c r="K77" s="212">
        <f t="shared" si="0"/>
        <v>1003.8</v>
      </c>
      <c r="L77" s="183"/>
      <c r="M77" s="213">
        <f t="shared" si="1"/>
        <v>1434</v>
      </c>
      <c r="N77" s="214">
        <f t="shared" si="2"/>
        <v>2438</v>
      </c>
    </row>
    <row r="78" spans="1:14">
      <c r="A78" s="125">
        <v>73</v>
      </c>
      <c r="B78" s="126">
        <f t="shared" si="3"/>
        <v>73</v>
      </c>
      <c r="C78" s="153">
        <f>'input aan NS afgerond op centen'!C80*100-C$8</f>
        <v>1454</v>
      </c>
      <c r="D78" s="154">
        <f>'input aan NS afgerond op centen'!B80*100-D$8</f>
        <v>2471</v>
      </c>
      <c r="E78" s="154">
        <f>'input aan NS afgerond op centen'!I80*100-E$8</f>
        <v>1163</v>
      </c>
      <c r="F78" s="154">
        <f>'input aan NS afgerond op centen'!H80*100-F$8</f>
        <v>1977</v>
      </c>
      <c r="G78" s="154">
        <f>'input aan NS afgerond op centen'!G80*100-G$8</f>
        <v>872</v>
      </c>
      <c r="H78" s="154">
        <f>'input aan NS afgerond op centen'!F80*100-H$8</f>
        <v>1483</v>
      </c>
      <c r="I78" s="198"/>
      <c r="K78" s="212">
        <f t="shared" ref="K78:K141" si="4">C78*$K$9</f>
        <v>1017.8</v>
      </c>
      <c r="L78" s="183"/>
      <c r="M78" s="213">
        <f t="shared" ref="M78:M141" si="5">C78</f>
        <v>1454</v>
      </c>
      <c r="N78" s="214">
        <f t="shared" ref="N78:N141" si="6">D78</f>
        <v>2471</v>
      </c>
    </row>
    <row r="79" spans="1:14">
      <c r="A79" s="125">
        <v>74</v>
      </c>
      <c r="B79" s="126">
        <f t="shared" ref="B79:B142" si="7">A79</f>
        <v>74</v>
      </c>
      <c r="C79" s="153">
        <f>'input aan NS afgerond op centen'!C81*100-C$8</f>
        <v>1473</v>
      </c>
      <c r="D79" s="154">
        <f>'input aan NS afgerond op centen'!B81*100-D$8</f>
        <v>2503</v>
      </c>
      <c r="E79" s="154">
        <f>'input aan NS afgerond op centen'!I81*100-E$8</f>
        <v>1178</v>
      </c>
      <c r="F79" s="154">
        <f>'input aan NS afgerond op centen'!H81*100-F$8</f>
        <v>2003</v>
      </c>
      <c r="G79" s="154">
        <f>'input aan NS afgerond op centen'!G81*100-G$8</f>
        <v>883</v>
      </c>
      <c r="H79" s="154">
        <f>'input aan NS afgerond op centen'!F81*100-H$8</f>
        <v>1502</v>
      </c>
      <c r="I79" s="198"/>
      <c r="K79" s="212">
        <f t="shared" si="4"/>
        <v>1031.0999999999999</v>
      </c>
      <c r="L79" s="183"/>
      <c r="M79" s="213">
        <f t="shared" si="5"/>
        <v>1473</v>
      </c>
      <c r="N79" s="214">
        <f t="shared" si="6"/>
        <v>2503</v>
      </c>
    </row>
    <row r="80" spans="1:14">
      <c r="A80" s="125">
        <v>75</v>
      </c>
      <c r="B80" s="126">
        <f t="shared" si="7"/>
        <v>75</v>
      </c>
      <c r="C80" s="153">
        <f>'input aan NS afgerond op centen'!C82*100-C$8</f>
        <v>1492</v>
      </c>
      <c r="D80" s="154">
        <f>'input aan NS afgerond op centen'!B82*100-D$8</f>
        <v>2536</v>
      </c>
      <c r="E80" s="154">
        <f>'input aan NS afgerond op centen'!I82*100-E$8</f>
        <v>1193</v>
      </c>
      <c r="F80" s="154">
        <f>'input aan NS afgerond op centen'!H82*100-F$8</f>
        <v>2029</v>
      </c>
      <c r="G80" s="154">
        <f>'input aan NS afgerond op centen'!G82*100-G$8</f>
        <v>895</v>
      </c>
      <c r="H80" s="154">
        <f>'input aan NS afgerond op centen'!F82*100-H$8</f>
        <v>1522</v>
      </c>
      <c r="I80" s="198"/>
      <c r="K80" s="212">
        <f t="shared" si="4"/>
        <v>1044.3999999999999</v>
      </c>
      <c r="L80" s="183"/>
      <c r="M80" s="213">
        <f t="shared" si="5"/>
        <v>1492</v>
      </c>
      <c r="N80" s="214">
        <f t="shared" si="6"/>
        <v>2536</v>
      </c>
    </row>
    <row r="81" spans="1:14">
      <c r="A81" s="125">
        <v>76</v>
      </c>
      <c r="B81" s="126">
        <f t="shared" si="7"/>
        <v>76</v>
      </c>
      <c r="C81" s="153">
        <f>'input aan NS afgerond op centen'!C83*100-C$8</f>
        <v>1511</v>
      </c>
      <c r="D81" s="154">
        <f>'input aan NS afgerond op centen'!B83*100-D$8</f>
        <v>2569</v>
      </c>
      <c r="E81" s="154">
        <f>'input aan NS afgerond op centen'!I83*100-E$8</f>
        <v>1209</v>
      </c>
      <c r="F81" s="154">
        <f>'input aan NS afgerond op centen'!H83*100-F$8</f>
        <v>2056</v>
      </c>
      <c r="G81" s="154">
        <f>'input aan NS afgerond op centen'!G83*100-G$8</f>
        <v>906</v>
      </c>
      <c r="H81" s="154">
        <f>'input aan NS afgerond op centen'!F83*100-H$8</f>
        <v>1542</v>
      </c>
      <c r="I81" s="198"/>
      <c r="K81" s="212">
        <f t="shared" si="4"/>
        <v>1057.7</v>
      </c>
      <c r="L81" s="183"/>
      <c r="M81" s="213">
        <f t="shared" si="5"/>
        <v>1511</v>
      </c>
      <c r="N81" s="214">
        <f t="shared" si="6"/>
        <v>2569</v>
      </c>
    </row>
    <row r="82" spans="1:14">
      <c r="A82" s="125">
        <v>77</v>
      </c>
      <c r="B82" s="126">
        <f t="shared" si="7"/>
        <v>77</v>
      </c>
      <c r="C82" s="153">
        <f>'input aan NS afgerond op centen'!C84*100-C$8</f>
        <v>1531</v>
      </c>
      <c r="D82" s="154">
        <f>'input aan NS afgerond op centen'!B84*100-D$8</f>
        <v>2602</v>
      </c>
      <c r="E82" s="154">
        <f>'input aan NS afgerond op centen'!I84*100-E$8</f>
        <v>1225</v>
      </c>
      <c r="F82" s="154">
        <f>'input aan NS afgerond op centen'!H84*100-F$8</f>
        <v>2082</v>
      </c>
      <c r="G82" s="154">
        <f>'input aan NS afgerond op centen'!G84*100-G$8</f>
        <v>917.99999999999989</v>
      </c>
      <c r="H82" s="154">
        <f>'input aan NS afgerond op centen'!F84*100-H$8</f>
        <v>1561</v>
      </c>
      <c r="I82" s="198"/>
      <c r="K82" s="212">
        <f t="shared" si="4"/>
        <v>1071.7</v>
      </c>
      <c r="L82" s="183"/>
      <c r="M82" s="213">
        <f t="shared" si="5"/>
        <v>1531</v>
      </c>
      <c r="N82" s="214">
        <f t="shared" si="6"/>
        <v>2602</v>
      </c>
    </row>
    <row r="83" spans="1:14">
      <c r="A83" s="125">
        <v>78</v>
      </c>
      <c r="B83" s="126">
        <f t="shared" si="7"/>
        <v>78</v>
      </c>
      <c r="C83" s="153">
        <f>'input aan NS afgerond op centen'!C85*100-C$8</f>
        <v>1550.0000000000002</v>
      </c>
      <c r="D83" s="154">
        <f>'input aan NS afgerond op centen'!B85*100-D$8</f>
        <v>2634</v>
      </c>
      <c r="E83" s="154">
        <f>'input aan NS afgerond op centen'!I85*100-E$8</f>
        <v>1240</v>
      </c>
      <c r="F83" s="154">
        <f>'input aan NS afgerond op centen'!H85*100-F$8</f>
        <v>2108</v>
      </c>
      <c r="G83" s="154">
        <f>'input aan NS afgerond op centen'!G85*100-G$8</f>
        <v>930</v>
      </c>
      <c r="H83" s="154">
        <f>'input aan NS afgerond op centen'!F85*100-H$8</f>
        <v>1581</v>
      </c>
      <c r="I83" s="198"/>
      <c r="K83" s="212">
        <f t="shared" si="4"/>
        <v>1085</v>
      </c>
      <c r="L83" s="183"/>
      <c r="M83" s="213">
        <f t="shared" si="5"/>
        <v>1550.0000000000002</v>
      </c>
      <c r="N83" s="214">
        <f t="shared" si="6"/>
        <v>2634</v>
      </c>
    </row>
    <row r="84" spans="1:14">
      <c r="A84" s="125">
        <v>79</v>
      </c>
      <c r="B84" s="126">
        <f t="shared" si="7"/>
        <v>79</v>
      </c>
      <c r="C84" s="153">
        <f>'input aan NS afgerond op centen'!C86*100-C$8</f>
        <v>1569</v>
      </c>
      <c r="D84" s="154">
        <f>'input aan NS afgerond op centen'!B86*100-D$8</f>
        <v>2667</v>
      </c>
      <c r="E84" s="154">
        <f>'input aan NS afgerond op centen'!I86*100-E$8</f>
        <v>1255</v>
      </c>
      <c r="F84" s="154">
        <f>'input aan NS afgerond op centen'!H86*100-F$8</f>
        <v>2134</v>
      </c>
      <c r="G84" s="154">
        <f>'input aan NS afgerond op centen'!G86*100-G$8</f>
        <v>941</v>
      </c>
      <c r="H84" s="154">
        <f>'input aan NS afgerond op centen'!F86*100-H$8</f>
        <v>1600</v>
      </c>
      <c r="I84" s="198"/>
      <c r="K84" s="212">
        <f t="shared" si="4"/>
        <v>1098.3</v>
      </c>
      <c r="L84" s="183"/>
      <c r="M84" s="213">
        <f t="shared" si="5"/>
        <v>1569</v>
      </c>
      <c r="N84" s="214">
        <f t="shared" si="6"/>
        <v>2667</v>
      </c>
    </row>
    <row r="85" spans="1:14">
      <c r="A85" s="125">
        <v>80</v>
      </c>
      <c r="B85" s="126">
        <f t="shared" si="7"/>
        <v>80</v>
      </c>
      <c r="C85" s="153">
        <f>'input aan NS afgerond op centen'!C87*100-C$8</f>
        <v>1588</v>
      </c>
      <c r="D85" s="154">
        <f>'input aan NS afgerond op centen'!B87*100-D$8</f>
        <v>2700</v>
      </c>
      <c r="E85" s="154">
        <f>'input aan NS afgerond op centen'!I87*100-E$8</f>
        <v>1270</v>
      </c>
      <c r="F85" s="154">
        <f>'input aan NS afgerond op centen'!H87*100-F$8</f>
        <v>2161</v>
      </c>
      <c r="G85" s="154">
        <f>'input aan NS afgerond op centen'!G87*100-G$8</f>
        <v>952.00000000000011</v>
      </c>
      <c r="H85" s="154">
        <f>'input aan NS afgerond op centen'!F87*100-H$8</f>
        <v>1620</v>
      </c>
      <c r="I85" s="198"/>
      <c r="K85" s="212">
        <f t="shared" si="4"/>
        <v>1111.5999999999999</v>
      </c>
      <c r="L85" s="183"/>
      <c r="M85" s="213">
        <f t="shared" si="5"/>
        <v>1588</v>
      </c>
      <c r="N85" s="214">
        <f t="shared" si="6"/>
        <v>2700</v>
      </c>
    </row>
    <row r="86" spans="1:14">
      <c r="A86" s="125">
        <v>81</v>
      </c>
      <c r="B86" s="126">
        <f t="shared" si="7"/>
        <v>81</v>
      </c>
      <c r="C86" s="153">
        <f>'input aan NS afgerond op centen'!C88*100-C$8</f>
        <v>1604.9999999999998</v>
      </c>
      <c r="D86" s="154">
        <f>'input aan NS afgerond op centen'!B88*100-D$8</f>
        <v>2729</v>
      </c>
      <c r="E86" s="154">
        <f>'input aan NS afgerond op centen'!I88*100-E$8</f>
        <v>1284</v>
      </c>
      <c r="F86" s="154">
        <f>'input aan NS afgerond op centen'!H88*100-F$8</f>
        <v>2184</v>
      </c>
      <c r="G86" s="154">
        <f>'input aan NS afgerond op centen'!G88*100-G$8</f>
        <v>963</v>
      </c>
      <c r="H86" s="154">
        <f>'input aan NS afgerond op centen'!F88*100-H$8</f>
        <v>1638</v>
      </c>
      <c r="I86" s="198"/>
      <c r="K86" s="212">
        <f t="shared" si="4"/>
        <v>1123.4999999999998</v>
      </c>
      <c r="L86" s="183"/>
      <c r="M86" s="213">
        <f t="shared" si="5"/>
        <v>1604.9999999999998</v>
      </c>
      <c r="N86" s="214">
        <f t="shared" si="6"/>
        <v>2729</v>
      </c>
    </row>
    <row r="87" spans="1:14">
      <c r="A87" s="125">
        <v>82</v>
      </c>
      <c r="B87" s="126">
        <f t="shared" si="7"/>
        <v>82</v>
      </c>
      <c r="C87" s="153">
        <f>'input aan NS afgerond op centen'!C89*100-C$8</f>
        <v>1622</v>
      </c>
      <c r="D87" s="154">
        <f>'input aan NS afgerond op centen'!B89*100-D$8</f>
        <v>2758</v>
      </c>
      <c r="E87" s="154">
        <f>'input aan NS afgerond op centen'!I89*100-E$8</f>
        <v>1297</v>
      </c>
      <c r="F87" s="154">
        <f>'input aan NS afgerond op centen'!H89*100-F$8</f>
        <v>2207</v>
      </c>
      <c r="G87" s="154">
        <f>'input aan NS afgerond op centen'!G89*100-G$8</f>
        <v>973</v>
      </c>
      <c r="H87" s="154">
        <f>'input aan NS afgerond op centen'!F89*100-H$8</f>
        <v>1654.9999999999998</v>
      </c>
      <c r="I87" s="198"/>
      <c r="K87" s="212">
        <f t="shared" si="4"/>
        <v>1135.3999999999999</v>
      </c>
      <c r="L87" s="183"/>
      <c r="M87" s="213">
        <f t="shared" si="5"/>
        <v>1622</v>
      </c>
      <c r="N87" s="214">
        <f t="shared" si="6"/>
        <v>2758</v>
      </c>
    </row>
    <row r="88" spans="1:14">
      <c r="A88" s="125">
        <v>83</v>
      </c>
      <c r="B88" s="126">
        <f t="shared" si="7"/>
        <v>83</v>
      </c>
      <c r="C88" s="153">
        <f>'input aan NS afgerond op centen'!C90*100-C$8</f>
        <v>1640</v>
      </c>
      <c r="D88" s="154">
        <f>'input aan NS afgerond op centen'!B90*100-D$8</f>
        <v>2787</v>
      </c>
      <c r="E88" s="154">
        <f>'input aan NS afgerond op centen'!I90*100-E$8</f>
        <v>1312</v>
      </c>
      <c r="F88" s="154">
        <f>'input aan NS afgerond op centen'!H90*100-F$8</f>
        <v>2230</v>
      </c>
      <c r="G88" s="154">
        <f>'input aan NS afgerond op centen'!G90*100-G$8</f>
        <v>984</v>
      </c>
      <c r="H88" s="154">
        <f>'input aan NS afgerond op centen'!F90*100-H$8</f>
        <v>1672</v>
      </c>
      <c r="I88" s="198"/>
      <c r="K88" s="212">
        <f t="shared" si="4"/>
        <v>1148</v>
      </c>
      <c r="L88" s="183"/>
      <c r="M88" s="213">
        <f t="shared" si="5"/>
        <v>1640</v>
      </c>
      <c r="N88" s="214">
        <f t="shared" si="6"/>
        <v>2787</v>
      </c>
    </row>
    <row r="89" spans="1:14">
      <c r="A89" s="125">
        <v>84</v>
      </c>
      <c r="B89" s="126">
        <f t="shared" si="7"/>
        <v>84</v>
      </c>
      <c r="C89" s="153">
        <f>'input aan NS afgerond op centen'!C91*100-C$8</f>
        <v>1656.9999999999998</v>
      </c>
      <c r="D89" s="154">
        <f>'input aan NS afgerond op centen'!B91*100-D$8</f>
        <v>2816</v>
      </c>
      <c r="E89" s="154">
        <f>'input aan NS afgerond op centen'!I91*100-E$8</f>
        <v>1325</v>
      </c>
      <c r="F89" s="154">
        <f>'input aan NS afgerond op centen'!H91*100-F$8</f>
        <v>2253</v>
      </c>
      <c r="G89" s="154">
        <f>'input aan NS afgerond op centen'!G91*100-G$8</f>
        <v>994</v>
      </c>
      <c r="H89" s="154">
        <f>'input aan NS afgerond op centen'!F91*100-H$8</f>
        <v>1690</v>
      </c>
      <c r="I89" s="198"/>
      <c r="K89" s="212">
        <f t="shared" si="4"/>
        <v>1159.8999999999999</v>
      </c>
      <c r="L89" s="183"/>
      <c r="M89" s="213">
        <f t="shared" si="5"/>
        <v>1656.9999999999998</v>
      </c>
      <c r="N89" s="214">
        <f t="shared" si="6"/>
        <v>2816</v>
      </c>
    </row>
    <row r="90" spans="1:14">
      <c r="A90" s="125">
        <v>85</v>
      </c>
      <c r="B90" s="126">
        <f t="shared" si="7"/>
        <v>85</v>
      </c>
      <c r="C90" s="153">
        <f>'input aan NS afgerond op centen'!C92*100-C$8</f>
        <v>1674</v>
      </c>
      <c r="D90" s="154">
        <f>'input aan NS afgerond op centen'!B92*100-D$8</f>
        <v>2845</v>
      </c>
      <c r="E90" s="154">
        <f>'input aan NS afgerond op centen'!I92*100-E$8</f>
        <v>1339</v>
      </c>
      <c r="F90" s="154">
        <f>'input aan NS afgerond op centen'!H92*100-F$8</f>
        <v>2277</v>
      </c>
      <c r="G90" s="154">
        <f>'input aan NS afgerond op centen'!G92*100-G$8</f>
        <v>1004</v>
      </c>
      <c r="H90" s="154">
        <f>'input aan NS afgerond op centen'!F92*100-H$8</f>
        <v>1707.0000000000002</v>
      </c>
      <c r="I90" s="198"/>
      <c r="K90" s="212">
        <f t="shared" si="4"/>
        <v>1171.8</v>
      </c>
      <c r="L90" s="183"/>
      <c r="M90" s="213">
        <f t="shared" si="5"/>
        <v>1674</v>
      </c>
      <c r="N90" s="214">
        <f t="shared" si="6"/>
        <v>2845</v>
      </c>
    </row>
    <row r="91" spans="1:14">
      <c r="A91" s="125">
        <v>86</v>
      </c>
      <c r="B91" s="126">
        <f t="shared" si="7"/>
        <v>86</v>
      </c>
      <c r="C91" s="153">
        <f>'input aan NS afgerond op centen'!C93*100-C$8</f>
        <v>1691.0000000000002</v>
      </c>
      <c r="D91" s="154">
        <f>'input aan NS afgerond op centen'!B93*100-D$8</f>
        <v>2874</v>
      </c>
      <c r="E91" s="154">
        <f>'input aan NS afgerond op centen'!I93*100-E$8</f>
        <v>1353</v>
      </c>
      <c r="F91" s="154">
        <f>'input aan NS afgerond op centen'!H93*100-F$8</f>
        <v>2300</v>
      </c>
      <c r="G91" s="154">
        <f>'input aan NS afgerond op centen'!G93*100-G$8</f>
        <v>1014</v>
      </c>
      <c r="H91" s="154">
        <f>'input aan NS afgerond op centen'!F93*100-H$8</f>
        <v>1725</v>
      </c>
      <c r="I91" s="198"/>
      <c r="K91" s="212">
        <f t="shared" si="4"/>
        <v>1183.7</v>
      </c>
      <c r="L91" s="183"/>
      <c r="M91" s="213">
        <f t="shared" si="5"/>
        <v>1691.0000000000002</v>
      </c>
      <c r="N91" s="214">
        <f t="shared" si="6"/>
        <v>2874</v>
      </c>
    </row>
    <row r="92" spans="1:14">
      <c r="A92" s="125">
        <v>87</v>
      </c>
      <c r="B92" s="126">
        <f t="shared" si="7"/>
        <v>87</v>
      </c>
      <c r="C92" s="153">
        <f>'input aan NS afgerond op centen'!C94*100-C$8</f>
        <v>1708</v>
      </c>
      <c r="D92" s="154">
        <f>'input aan NS afgerond op centen'!B94*100-D$8</f>
        <v>2903</v>
      </c>
      <c r="E92" s="154">
        <f>'input aan NS afgerond op centen'!I94*100-E$8</f>
        <v>1366</v>
      </c>
      <c r="F92" s="154">
        <f>'input aan NS afgerond op centen'!H94*100-F$8</f>
        <v>2323</v>
      </c>
      <c r="G92" s="154">
        <f>'input aan NS afgerond op centen'!G94*100-G$8</f>
        <v>1024</v>
      </c>
      <c r="H92" s="154">
        <f>'input aan NS afgerond op centen'!F94*100-H$8</f>
        <v>1742</v>
      </c>
      <c r="I92" s="198"/>
      <c r="K92" s="212">
        <f t="shared" si="4"/>
        <v>1195.5999999999999</v>
      </c>
      <c r="L92" s="183"/>
      <c r="M92" s="213">
        <f t="shared" si="5"/>
        <v>1708</v>
      </c>
      <c r="N92" s="214">
        <f t="shared" si="6"/>
        <v>2903</v>
      </c>
    </row>
    <row r="93" spans="1:14">
      <c r="A93" s="125">
        <v>88</v>
      </c>
      <c r="B93" s="126">
        <f t="shared" si="7"/>
        <v>88</v>
      </c>
      <c r="C93" s="153">
        <f>'input aan NS afgerond op centen'!C95*100-C$8</f>
        <v>1725.0000000000002</v>
      </c>
      <c r="D93" s="154">
        <f>'input aan NS afgerond op centen'!B95*100-D$8</f>
        <v>2932</v>
      </c>
      <c r="E93" s="154">
        <f>'input aan NS afgerond op centen'!I95*100-E$8</f>
        <v>1380</v>
      </c>
      <c r="F93" s="154">
        <f>'input aan NS afgerond op centen'!H95*100-F$8</f>
        <v>2346</v>
      </c>
      <c r="G93" s="154">
        <f>'input aan NS afgerond op centen'!G95*100-G$8</f>
        <v>1035</v>
      </c>
      <c r="H93" s="154">
        <f>'input aan NS afgerond op centen'!F95*100-H$8</f>
        <v>1759</v>
      </c>
      <c r="I93" s="198"/>
      <c r="K93" s="212">
        <f t="shared" si="4"/>
        <v>1207.5</v>
      </c>
      <c r="L93" s="183"/>
      <c r="M93" s="213">
        <f t="shared" si="5"/>
        <v>1725.0000000000002</v>
      </c>
      <c r="N93" s="214">
        <f t="shared" si="6"/>
        <v>2932</v>
      </c>
    </row>
    <row r="94" spans="1:14">
      <c r="A94" s="125">
        <v>89</v>
      </c>
      <c r="B94" s="126">
        <f t="shared" si="7"/>
        <v>89</v>
      </c>
      <c r="C94" s="153">
        <f>'input aan NS afgerond op centen'!C96*100-C$8</f>
        <v>1742</v>
      </c>
      <c r="D94" s="154">
        <f>'input aan NS afgerond op centen'!B96*100-D$8</f>
        <v>2961</v>
      </c>
      <c r="E94" s="154">
        <f>'input aan NS afgerond op centen'!I96*100-E$8</f>
        <v>1393</v>
      </c>
      <c r="F94" s="154">
        <f>'input aan NS afgerond op centen'!H96*100-F$8</f>
        <v>2369</v>
      </c>
      <c r="G94" s="154">
        <f>'input aan NS afgerond op centen'!G96*100-G$8</f>
        <v>1045</v>
      </c>
      <c r="H94" s="154">
        <f>'input aan NS afgerond op centen'!F96*100-H$8</f>
        <v>1777</v>
      </c>
      <c r="I94" s="198"/>
      <c r="K94" s="212">
        <f t="shared" si="4"/>
        <v>1219.3999999999999</v>
      </c>
      <c r="L94" s="183"/>
      <c r="M94" s="213">
        <f t="shared" si="5"/>
        <v>1742</v>
      </c>
      <c r="N94" s="214">
        <f t="shared" si="6"/>
        <v>2961</v>
      </c>
    </row>
    <row r="95" spans="1:14">
      <c r="A95" s="125">
        <v>90</v>
      </c>
      <c r="B95" s="126">
        <f t="shared" si="7"/>
        <v>90</v>
      </c>
      <c r="C95" s="153">
        <f>'input aan NS afgerond op centen'!C97*100-C$8</f>
        <v>1759.0000000000002</v>
      </c>
      <c r="D95" s="154">
        <f>'input aan NS afgerond op centen'!B97*100-D$8</f>
        <v>2991</v>
      </c>
      <c r="E95" s="154">
        <f>'input aan NS afgerond op centen'!I97*100-E$8</f>
        <v>1407</v>
      </c>
      <c r="F95" s="154">
        <f>'input aan NS afgerond op centen'!H97*100-F$8</f>
        <v>2393</v>
      </c>
      <c r="G95" s="154">
        <f>'input aan NS afgerond op centen'!G97*100-G$8</f>
        <v>1055</v>
      </c>
      <c r="H95" s="154">
        <f>'input aan NS afgerond op centen'!F97*100-H$8</f>
        <v>1795</v>
      </c>
      <c r="I95" s="198"/>
      <c r="K95" s="212">
        <f t="shared" si="4"/>
        <v>1231.3000000000002</v>
      </c>
      <c r="L95" s="183"/>
      <c r="M95" s="213">
        <f t="shared" si="5"/>
        <v>1759.0000000000002</v>
      </c>
      <c r="N95" s="214">
        <f t="shared" si="6"/>
        <v>2991</v>
      </c>
    </row>
    <row r="96" spans="1:14">
      <c r="A96" s="125">
        <v>91</v>
      </c>
      <c r="B96" s="126">
        <f t="shared" si="7"/>
        <v>91</v>
      </c>
      <c r="C96" s="153">
        <f>'input aan NS afgerond op centen'!C98*100-C$8</f>
        <v>1776</v>
      </c>
      <c r="D96" s="154">
        <f>'input aan NS afgerond op centen'!B98*100-D$8</f>
        <v>3020</v>
      </c>
      <c r="E96" s="154">
        <f>'input aan NS afgerond op centen'!I98*100-E$8</f>
        <v>1421</v>
      </c>
      <c r="F96" s="154">
        <f>'input aan NS afgerond op centen'!H98*100-F$8</f>
        <v>2417</v>
      </c>
      <c r="G96" s="154">
        <f>'input aan NS afgerond op centen'!G98*100-G$8</f>
        <v>1065</v>
      </c>
      <c r="H96" s="154">
        <f>'input aan NS afgerond op centen'!F98*100-H$8</f>
        <v>1811.9999999999998</v>
      </c>
      <c r="I96" s="198"/>
      <c r="K96" s="212">
        <f t="shared" si="4"/>
        <v>1243.1999999999998</v>
      </c>
      <c r="L96" s="183"/>
      <c r="M96" s="213">
        <f t="shared" si="5"/>
        <v>1776</v>
      </c>
      <c r="N96" s="214">
        <f t="shared" si="6"/>
        <v>3020</v>
      </c>
    </row>
    <row r="97" spans="1:14">
      <c r="A97" s="125">
        <v>92</v>
      </c>
      <c r="B97" s="126">
        <f t="shared" si="7"/>
        <v>92</v>
      </c>
      <c r="C97" s="153">
        <f>'input aan NS afgerond op centen'!C99*100-C$8</f>
        <v>1794</v>
      </c>
      <c r="D97" s="154">
        <f>'input aan NS afgerond op centen'!B99*100-D$8</f>
        <v>3049</v>
      </c>
      <c r="E97" s="154">
        <f>'input aan NS afgerond op centen'!I99*100-E$8</f>
        <v>1435</v>
      </c>
      <c r="F97" s="154">
        <f>'input aan NS afgerond op centen'!H99*100-F$8</f>
        <v>2440</v>
      </c>
      <c r="G97" s="154">
        <f>'input aan NS afgerond op centen'!G99*100-G$8</f>
        <v>1076</v>
      </c>
      <c r="H97" s="154">
        <f>'input aan NS afgerond op centen'!F99*100-H$8</f>
        <v>1829.9999999999998</v>
      </c>
      <c r="I97" s="198"/>
      <c r="K97" s="212">
        <f t="shared" si="4"/>
        <v>1255.8</v>
      </c>
      <c r="L97" s="183"/>
      <c r="M97" s="213">
        <f t="shared" si="5"/>
        <v>1794</v>
      </c>
      <c r="N97" s="214">
        <f t="shared" si="6"/>
        <v>3049</v>
      </c>
    </row>
    <row r="98" spans="1:14">
      <c r="A98" s="125">
        <v>93</v>
      </c>
      <c r="B98" s="126">
        <f t="shared" si="7"/>
        <v>93</v>
      </c>
      <c r="C98" s="153">
        <f>'input aan NS afgerond op centen'!C100*100-C$8</f>
        <v>1811</v>
      </c>
      <c r="D98" s="154">
        <f>'input aan NS afgerond op centen'!B100*100-D$8</f>
        <v>3078</v>
      </c>
      <c r="E98" s="154">
        <f>'input aan NS afgerond op centen'!I100*100-E$8</f>
        <v>1449</v>
      </c>
      <c r="F98" s="154">
        <f>'input aan NS afgerond op centen'!H100*100-F$8</f>
        <v>2463</v>
      </c>
      <c r="G98" s="154">
        <f>'input aan NS afgerond op centen'!G100*100-G$8</f>
        <v>1086</v>
      </c>
      <c r="H98" s="154">
        <f>'input aan NS afgerond op centen'!F100*100-H$8</f>
        <v>1847</v>
      </c>
      <c r="I98" s="198"/>
      <c r="K98" s="212">
        <f t="shared" si="4"/>
        <v>1267.6999999999998</v>
      </c>
      <c r="L98" s="183"/>
      <c r="M98" s="213">
        <f t="shared" si="5"/>
        <v>1811</v>
      </c>
      <c r="N98" s="214">
        <f t="shared" si="6"/>
        <v>3078</v>
      </c>
    </row>
    <row r="99" spans="1:14">
      <c r="A99" s="125">
        <v>94</v>
      </c>
      <c r="B99" s="126">
        <f t="shared" si="7"/>
        <v>94</v>
      </c>
      <c r="C99" s="153">
        <f>'input aan NS afgerond op centen'!C101*100-C$8</f>
        <v>1828</v>
      </c>
      <c r="D99" s="154">
        <f>'input aan NS afgerond op centen'!B101*100-D$8</f>
        <v>3107</v>
      </c>
      <c r="E99" s="154">
        <f>'input aan NS afgerond op centen'!I101*100-E$8</f>
        <v>1462</v>
      </c>
      <c r="F99" s="154">
        <f>'input aan NS afgerond op centen'!H101*100-F$8</f>
        <v>2486</v>
      </c>
      <c r="G99" s="154">
        <f>'input aan NS afgerond op centen'!G101*100-G$8</f>
        <v>1096</v>
      </c>
      <c r="H99" s="154">
        <f>'input aan NS afgerond op centen'!F101*100-H$8</f>
        <v>1864.0000000000002</v>
      </c>
      <c r="I99" s="198"/>
      <c r="K99" s="212">
        <f t="shared" si="4"/>
        <v>1279.5999999999999</v>
      </c>
      <c r="L99" s="183"/>
      <c r="M99" s="213">
        <f t="shared" si="5"/>
        <v>1828</v>
      </c>
      <c r="N99" s="214">
        <f t="shared" si="6"/>
        <v>3107</v>
      </c>
    </row>
    <row r="100" spans="1:14">
      <c r="A100" s="125">
        <v>95</v>
      </c>
      <c r="B100" s="126">
        <f t="shared" si="7"/>
        <v>95</v>
      </c>
      <c r="C100" s="153">
        <f>'input aan NS afgerond op centen'!C102*100-C$8</f>
        <v>1845</v>
      </c>
      <c r="D100" s="154">
        <f>'input aan NS afgerond op centen'!B102*100-D$8</f>
        <v>3136</v>
      </c>
      <c r="E100" s="154">
        <f>'input aan NS afgerond op centen'!I102*100-E$8</f>
        <v>1476</v>
      </c>
      <c r="F100" s="154">
        <f>'input aan NS afgerond op centen'!H102*100-F$8</f>
        <v>2509</v>
      </c>
      <c r="G100" s="154">
        <f>'input aan NS afgerond op centen'!G102*100-G$8</f>
        <v>1107</v>
      </c>
      <c r="H100" s="154">
        <f>'input aan NS afgerond op centen'!F102*100-H$8</f>
        <v>1882.0000000000002</v>
      </c>
      <c r="I100" s="198"/>
      <c r="K100" s="212">
        <f t="shared" si="4"/>
        <v>1291.5</v>
      </c>
      <c r="L100" s="183"/>
      <c r="M100" s="213">
        <f t="shared" si="5"/>
        <v>1845</v>
      </c>
      <c r="N100" s="214">
        <f t="shared" si="6"/>
        <v>3136</v>
      </c>
    </row>
    <row r="101" spans="1:14">
      <c r="A101" s="125">
        <v>96</v>
      </c>
      <c r="B101" s="126">
        <f t="shared" si="7"/>
        <v>96</v>
      </c>
      <c r="C101" s="153">
        <f>'input aan NS afgerond op centen'!C103*100-C$8</f>
        <v>1862</v>
      </c>
      <c r="D101" s="154">
        <f>'input aan NS afgerond op centen'!B103*100-D$8</f>
        <v>3164.9999999999995</v>
      </c>
      <c r="E101" s="154">
        <f>'input aan NS afgerond op centen'!I103*100-E$8</f>
        <v>1489</v>
      </c>
      <c r="F101" s="154">
        <f>'input aan NS afgerond op centen'!H103*100-F$8</f>
        <v>2533</v>
      </c>
      <c r="G101" s="154">
        <f>'input aan NS afgerond op centen'!G103*100-G$8</f>
        <v>1117</v>
      </c>
      <c r="H101" s="154">
        <f>'input aan NS afgerond op centen'!F103*100-H$8</f>
        <v>1899</v>
      </c>
      <c r="I101" s="198"/>
      <c r="K101" s="212">
        <f t="shared" si="4"/>
        <v>1303.3999999999999</v>
      </c>
      <c r="L101" s="183"/>
      <c r="M101" s="213">
        <f t="shared" si="5"/>
        <v>1862</v>
      </c>
      <c r="N101" s="214">
        <f t="shared" si="6"/>
        <v>3164.9999999999995</v>
      </c>
    </row>
    <row r="102" spans="1:14">
      <c r="A102" s="125">
        <v>97</v>
      </c>
      <c r="B102" s="126">
        <f t="shared" si="7"/>
        <v>97</v>
      </c>
      <c r="C102" s="153">
        <f>'input aan NS afgerond op centen'!C104*100-C$8</f>
        <v>1879</v>
      </c>
      <c r="D102" s="154">
        <f>'input aan NS afgerond op centen'!B104*100-D$8</f>
        <v>3193.9999999999995</v>
      </c>
      <c r="E102" s="154">
        <f>'input aan NS afgerond op centen'!I104*100-E$8</f>
        <v>1503</v>
      </c>
      <c r="F102" s="154">
        <f>'input aan NS afgerond op centen'!H104*100-F$8</f>
        <v>2556</v>
      </c>
      <c r="G102" s="154">
        <f>'input aan NS afgerond op centen'!G104*100-G$8</f>
        <v>1127</v>
      </c>
      <c r="H102" s="154">
        <f>'input aan NS afgerond op centen'!F104*100-H$8</f>
        <v>1917</v>
      </c>
      <c r="I102" s="198"/>
      <c r="K102" s="212">
        <f t="shared" si="4"/>
        <v>1315.3</v>
      </c>
      <c r="L102" s="183"/>
      <c r="M102" s="213">
        <f t="shared" si="5"/>
        <v>1879</v>
      </c>
      <c r="N102" s="214">
        <f t="shared" si="6"/>
        <v>3193.9999999999995</v>
      </c>
    </row>
    <row r="103" spans="1:14">
      <c r="A103" s="125">
        <v>98</v>
      </c>
      <c r="B103" s="126">
        <f t="shared" si="7"/>
        <v>98</v>
      </c>
      <c r="C103" s="153">
        <f>'input aan NS afgerond op centen'!C105*100-C$8</f>
        <v>1896</v>
      </c>
      <c r="D103" s="154">
        <f>'input aan NS afgerond op centen'!B105*100-D$8</f>
        <v>3223.0000000000005</v>
      </c>
      <c r="E103" s="154">
        <f>'input aan NS afgerond op centen'!I105*100-E$8</f>
        <v>1517</v>
      </c>
      <c r="F103" s="154">
        <f>'input aan NS afgerond op centen'!H105*100-F$8</f>
        <v>2579</v>
      </c>
      <c r="G103" s="154">
        <f>'input aan NS afgerond op centen'!G105*100-G$8</f>
        <v>1137</v>
      </c>
      <c r="H103" s="154">
        <f>'input aan NS afgerond op centen'!F105*100-H$8</f>
        <v>1934</v>
      </c>
      <c r="I103" s="198"/>
      <c r="K103" s="212">
        <f t="shared" si="4"/>
        <v>1327.1999999999998</v>
      </c>
      <c r="L103" s="183"/>
      <c r="M103" s="213">
        <f t="shared" si="5"/>
        <v>1896</v>
      </c>
      <c r="N103" s="214">
        <f t="shared" si="6"/>
        <v>3223.0000000000005</v>
      </c>
    </row>
    <row r="104" spans="1:14">
      <c r="A104" s="125">
        <v>99</v>
      </c>
      <c r="B104" s="126">
        <f t="shared" si="7"/>
        <v>99</v>
      </c>
      <c r="C104" s="153">
        <f>'input aan NS afgerond op centen'!C106*100-C$8</f>
        <v>1913</v>
      </c>
      <c r="D104" s="154">
        <f>'input aan NS afgerond op centen'!B106*100-D$8</f>
        <v>3252</v>
      </c>
      <c r="E104" s="154">
        <f>'input aan NS afgerond op centen'!I106*100-E$8</f>
        <v>1530</v>
      </c>
      <c r="F104" s="154">
        <f>'input aan NS afgerond op centen'!H106*100-F$8</f>
        <v>2602</v>
      </c>
      <c r="G104" s="154">
        <f>'input aan NS afgerond op centen'!G106*100-G$8</f>
        <v>1147</v>
      </c>
      <c r="H104" s="154">
        <f>'input aan NS afgerond op centen'!F106*100-H$8</f>
        <v>1951</v>
      </c>
      <c r="I104" s="198"/>
      <c r="K104" s="212">
        <f t="shared" si="4"/>
        <v>1339.1</v>
      </c>
      <c r="L104" s="183"/>
      <c r="M104" s="213">
        <f t="shared" si="5"/>
        <v>1913</v>
      </c>
      <c r="N104" s="214">
        <f t="shared" si="6"/>
        <v>3252</v>
      </c>
    </row>
    <row r="105" spans="1:14">
      <c r="A105" s="125">
        <v>100</v>
      </c>
      <c r="B105" s="126">
        <f t="shared" si="7"/>
        <v>100</v>
      </c>
      <c r="C105" s="153">
        <f>'input aan NS afgerond op centen'!C107*100-C$8</f>
        <v>1929.9999999999998</v>
      </c>
      <c r="D105" s="154">
        <f>'input aan NS afgerond op centen'!B107*100-D$8</f>
        <v>3281</v>
      </c>
      <c r="E105" s="154">
        <f>'input aan NS afgerond op centen'!I107*100-E$8</f>
        <v>1544</v>
      </c>
      <c r="F105" s="154">
        <f>'input aan NS afgerond op centen'!H107*100-F$8</f>
        <v>2625</v>
      </c>
      <c r="G105" s="154">
        <f>'input aan NS afgerond op centen'!G107*100-G$8</f>
        <v>1158</v>
      </c>
      <c r="H105" s="154">
        <f>'input aan NS afgerond op centen'!F107*100-H$8</f>
        <v>1969</v>
      </c>
      <c r="I105" s="198"/>
      <c r="K105" s="212">
        <f t="shared" si="4"/>
        <v>1350.9999999999998</v>
      </c>
      <c r="L105" s="183"/>
      <c r="M105" s="213">
        <f t="shared" si="5"/>
        <v>1929.9999999999998</v>
      </c>
      <c r="N105" s="214">
        <f t="shared" si="6"/>
        <v>3281</v>
      </c>
    </row>
    <row r="106" spans="1:14">
      <c r="A106" s="125">
        <v>101</v>
      </c>
      <c r="B106" s="126">
        <f t="shared" si="7"/>
        <v>101</v>
      </c>
      <c r="C106" s="153">
        <f>'input aan NS afgerond op centen'!C108*100-C$8</f>
        <v>1944</v>
      </c>
      <c r="D106" s="154">
        <f>'input aan NS afgerond op centen'!B108*100-D$8</f>
        <v>3305.0000000000005</v>
      </c>
      <c r="E106" s="154">
        <f>'input aan NS afgerond op centen'!I108*100-E$8</f>
        <v>1555</v>
      </c>
      <c r="F106" s="154">
        <f>'input aan NS afgerond op centen'!H108*100-F$8</f>
        <v>2645</v>
      </c>
      <c r="G106" s="154">
        <f>'input aan NS afgerond op centen'!G108*100-G$8</f>
        <v>1166</v>
      </c>
      <c r="H106" s="154">
        <f>'input aan NS afgerond op centen'!F108*100-H$8</f>
        <v>1983</v>
      </c>
      <c r="I106" s="198"/>
      <c r="K106" s="212">
        <f t="shared" si="4"/>
        <v>1360.8</v>
      </c>
      <c r="L106" s="183"/>
      <c r="M106" s="213">
        <f t="shared" si="5"/>
        <v>1944</v>
      </c>
      <c r="N106" s="214">
        <f t="shared" si="6"/>
        <v>3305.0000000000005</v>
      </c>
    </row>
    <row r="107" spans="1:14">
      <c r="A107" s="125">
        <v>102</v>
      </c>
      <c r="B107" s="126">
        <f t="shared" si="7"/>
        <v>102</v>
      </c>
      <c r="C107" s="153">
        <f>'input aan NS afgerond op centen'!C109*100-C$8</f>
        <v>1958</v>
      </c>
      <c r="D107" s="154">
        <f>'input aan NS afgerond op centen'!B109*100-D$8</f>
        <v>3328</v>
      </c>
      <c r="E107" s="154">
        <f>'input aan NS afgerond op centen'!I109*100-E$8</f>
        <v>1566</v>
      </c>
      <c r="F107" s="154">
        <f>'input aan NS afgerond op centen'!H109*100-F$8</f>
        <v>2663</v>
      </c>
      <c r="G107" s="154">
        <f>'input aan NS afgerond op centen'!G109*100-G$8</f>
        <v>1174</v>
      </c>
      <c r="H107" s="154">
        <f>'input aan NS afgerond op centen'!F109*100-H$8</f>
        <v>1997</v>
      </c>
      <c r="I107" s="198"/>
      <c r="K107" s="212">
        <f t="shared" si="4"/>
        <v>1370.6</v>
      </c>
      <c r="L107" s="183"/>
      <c r="M107" s="213">
        <f t="shared" si="5"/>
        <v>1958</v>
      </c>
      <c r="N107" s="214">
        <f t="shared" si="6"/>
        <v>3328</v>
      </c>
    </row>
    <row r="108" spans="1:14">
      <c r="A108" s="125">
        <v>103</v>
      </c>
      <c r="B108" s="126">
        <f t="shared" si="7"/>
        <v>103</v>
      </c>
      <c r="C108" s="153">
        <f>'input aan NS afgerond op centen'!C110*100-C$8</f>
        <v>1972</v>
      </c>
      <c r="D108" s="154">
        <f>'input aan NS afgerond op centen'!B110*100-D$8</f>
        <v>3352</v>
      </c>
      <c r="E108" s="154">
        <f>'input aan NS afgerond op centen'!I110*100-E$8</f>
        <v>1576.9999999999998</v>
      </c>
      <c r="F108" s="154">
        <f>'input aan NS afgerond op centen'!H110*100-F$8</f>
        <v>2682</v>
      </c>
      <c r="G108" s="154">
        <f>'input aan NS afgerond op centen'!G110*100-G$8</f>
        <v>1183</v>
      </c>
      <c r="H108" s="154">
        <f>'input aan NS afgerond op centen'!F110*100-H$8</f>
        <v>2011</v>
      </c>
      <c r="I108" s="198"/>
      <c r="K108" s="212">
        <f t="shared" si="4"/>
        <v>1380.3999999999999</v>
      </c>
      <c r="L108" s="183"/>
      <c r="M108" s="213">
        <f t="shared" si="5"/>
        <v>1972</v>
      </c>
      <c r="N108" s="214">
        <f t="shared" si="6"/>
        <v>3352</v>
      </c>
    </row>
    <row r="109" spans="1:14">
      <c r="A109" s="125">
        <v>104</v>
      </c>
      <c r="B109" s="126">
        <f t="shared" si="7"/>
        <v>104</v>
      </c>
      <c r="C109" s="153">
        <f>'input aan NS afgerond op centen'!C111*100-C$8</f>
        <v>1985</v>
      </c>
      <c r="D109" s="154">
        <f>'input aan NS afgerond op centen'!B111*100-D$8</f>
        <v>3375</v>
      </c>
      <c r="E109" s="154">
        <f>'input aan NS afgerond op centen'!I111*100-E$8</f>
        <v>1588.0000000000002</v>
      </c>
      <c r="F109" s="154">
        <f>'input aan NS afgerond op centen'!H111*100-F$8</f>
        <v>2701</v>
      </c>
      <c r="G109" s="154">
        <f>'input aan NS afgerond op centen'!G111*100-G$8</f>
        <v>1191</v>
      </c>
      <c r="H109" s="154">
        <f>'input aan NS afgerond op centen'!F111*100-H$8</f>
        <v>2025</v>
      </c>
      <c r="I109" s="198"/>
      <c r="K109" s="212">
        <f t="shared" si="4"/>
        <v>1389.5</v>
      </c>
      <c r="L109" s="183"/>
      <c r="M109" s="213">
        <f t="shared" si="5"/>
        <v>1985</v>
      </c>
      <c r="N109" s="214">
        <f t="shared" si="6"/>
        <v>3375</v>
      </c>
    </row>
    <row r="110" spans="1:14">
      <c r="A110" s="125">
        <v>105</v>
      </c>
      <c r="B110" s="126">
        <f t="shared" si="7"/>
        <v>105</v>
      </c>
      <c r="C110" s="153">
        <f>'input aan NS afgerond op centen'!C112*100-C$8</f>
        <v>1999</v>
      </c>
      <c r="D110" s="154">
        <f>'input aan NS afgerond op centen'!B112*100-D$8</f>
        <v>3398.0000000000005</v>
      </c>
      <c r="E110" s="154">
        <f>'input aan NS afgerond op centen'!I112*100-E$8</f>
        <v>1599</v>
      </c>
      <c r="F110" s="154">
        <f>'input aan NS afgerond op centen'!H112*100-F$8</f>
        <v>2719</v>
      </c>
      <c r="G110" s="154">
        <f>'input aan NS afgerond op centen'!G112*100-G$8</f>
        <v>1199</v>
      </c>
      <c r="H110" s="154">
        <f>'input aan NS afgerond op centen'!F112*100-H$8</f>
        <v>2039</v>
      </c>
      <c r="I110" s="198"/>
      <c r="K110" s="212">
        <f t="shared" si="4"/>
        <v>1399.3</v>
      </c>
      <c r="L110" s="183"/>
      <c r="M110" s="213">
        <f t="shared" si="5"/>
        <v>1999</v>
      </c>
      <c r="N110" s="214">
        <f t="shared" si="6"/>
        <v>3398.0000000000005</v>
      </c>
    </row>
    <row r="111" spans="1:14">
      <c r="A111" s="125">
        <v>106</v>
      </c>
      <c r="B111" s="126">
        <f t="shared" si="7"/>
        <v>106</v>
      </c>
      <c r="C111" s="153">
        <f>'input aan NS afgerond op centen'!C113*100-C$8</f>
        <v>2013</v>
      </c>
      <c r="D111" s="154">
        <f>'input aan NS afgerond op centen'!B113*100-D$8</f>
        <v>3422</v>
      </c>
      <c r="E111" s="154">
        <f>'input aan NS afgerond op centen'!I113*100-E$8</f>
        <v>1610</v>
      </c>
      <c r="F111" s="154">
        <f>'input aan NS afgerond op centen'!H113*100-F$8</f>
        <v>2738</v>
      </c>
      <c r="G111" s="154">
        <f>'input aan NS afgerond op centen'!G113*100-G$8</f>
        <v>1207</v>
      </c>
      <c r="H111" s="154">
        <f>'input aan NS afgerond op centen'!F113*100-H$8</f>
        <v>2053</v>
      </c>
      <c r="I111" s="198"/>
      <c r="K111" s="212">
        <f t="shared" si="4"/>
        <v>1409.1</v>
      </c>
      <c r="L111" s="183"/>
      <c r="M111" s="213">
        <f t="shared" si="5"/>
        <v>2013</v>
      </c>
      <c r="N111" s="214">
        <f t="shared" si="6"/>
        <v>3422</v>
      </c>
    </row>
    <row r="112" spans="1:14">
      <c r="A112" s="125">
        <v>107</v>
      </c>
      <c r="B112" s="126">
        <f t="shared" si="7"/>
        <v>107</v>
      </c>
      <c r="C112" s="153">
        <f>'input aan NS afgerond op centen'!C114*100-C$8</f>
        <v>2027</v>
      </c>
      <c r="D112" s="154">
        <f>'input aan NS afgerond op centen'!B114*100-D$8</f>
        <v>3445</v>
      </c>
      <c r="E112" s="154">
        <f>'input aan NS afgerond op centen'!I114*100-E$8</f>
        <v>1621</v>
      </c>
      <c r="F112" s="154">
        <f>'input aan NS afgerond op centen'!H114*100-F$8</f>
        <v>2757</v>
      </c>
      <c r="G112" s="154">
        <f>'input aan NS afgerond op centen'!G114*100-G$8</f>
        <v>1216</v>
      </c>
      <c r="H112" s="154">
        <f>'input aan NS afgerond op centen'!F114*100-H$8</f>
        <v>2067</v>
      </c>
      <c r="I112" s="198"/>
      <c r="K112" s="212">
        <f t="shared" si="4"/>
        <v>1418.8999999999999</v>
      </c>
      <c r="L112" s="183"/>
      <c r="M112" s="213">
        <f t="shared" si="5"/>
        <v>2027</v>
      </c>
      <c r="N112" s="214">
        <f t="shared" si="6"/>
        <v>3445</v>
      </c>
    </row>
    <row r="113" spans="1:14">
      <c r="A113" s="125">
        <v>108</v>
      </c>
      <c r="B113" s="126">
        <f t="shared" si="7"/>
        <v>108</v>
      </c>
      <c r="C113" s="153">
        <f>'input aan NS afgerond op centen'!C115*100-C$8</f>
        <v>2041</v>
      </c>
      <c r="D113" s="154">
        <f>'input aan NS afgerond op centen'!B115*100-D$8</f>
        <v>3468.9999999999995</v>
      </c>
      <c r="E113" s="154">
        <f>'input aan NS afgerond op centen'!I115*100-E$8</f>
        <v>1633</v>
      </c>
      <c r="F113" s="154">
        <f>'input aan NS afgerond op centen'!H115*100-F$8</f>
        <v>2776</v>
      </c>
      <c r="G113" s="154">
        <f>'input aan NS afgerond op centen'!G115*100-G$8</f>
        <v>1224</v>
      </c>
      <c r="H113" s="154">
        <f>'input aan NS afgerond op centen'!F115*100-H$8</f>
        <v>2082</v>
      </c>
      <c r="I113" s="198"/>
      <c r="K113" s="212">
        <f t="shared" si="4"/>
        <v>1428.6999999999998</v>
      </c>
      <c r="L113" s="183"/>
      <c r="M113" s="213">
        <f t="shared" si="5"/>
        <v>2041</v>
      </c>
      <c r="N113" s="214">
        <f t="shared" si="6"/>
        <v>3468.9999999999995</v>
      </c>
    </row>
    <row r="114" spans="1:14">
      <c r="A114" s="125">
        <v>109</v>
      </c>
      <c r="B114" s="126">
        <f t="shared" si="7"/>
        <v>109</v>
      </c>
      <c r="C114" s="153">
        <f>'input aan NS afgerond op centen'!C116*100-C$8</f>
        <v>2054</v>
      </c>
      <c r="D114" s="154">
        <f>'input aan NS afgerond op centen'!B116*100-D$8</f>
        <v>3492</v>
      </c>
      <c r="E114" s="154">
        <f>'input aan NS afgerond op centen'!I116*100-E$8</f>
        <v>1642.9999999999998</v>
      </c>
      <c r="F114" s="154">
        <f>'input aan NS afgerond op centen'!H116*100-F$8</f>
        <v>2794</v>
      </c>
      <c r="G114" s="154">
        <f>'input aan NS afgerond op centen'!G116*100-G$8</f>
        <v>1232</v>
      </c>
      <c r="H114" s="154">
        <f>'input aan NS afgerond op centen'!F116*100-H$8</f>
        <v>2095</v>
      </c>
      <c r="I114" s="198"/>
      <c r="K114" s="212">
        <f t="shared" si="4"/>
        <v>1437.8</v>
      </c>
      <c r="L114" s="183"/>
      <c r="M114" s="213">
        <f t="shared" si="5"/>
        <v>2054</v>
      </c>
      <c r="N114" s="214">
        <f t="shared" si="6"/>
        <v>3492</v>
      </c>
    </row>
    <row r="115" spans="1:14">
      <c r="A115" s="125">
        <v>110</v>
      </c>
      <c r="B115" s="126">
        <f t="shared" si="7"/>
        <v>110</v>
      </c>
      <c r="C115" s="153">
        <f>'input aan NS afgerond op centen'!C117*100-C$8</f>
        <v>2068</v>
      </c>
      <c r="D115" s="154">
        <f>'input aan NS afgerond op centen'!B117*100-D$8</f>
        <v>3514.9999999999995</v>
      </c>
      <c r="E115" s="154">
        <f>'input aan NS afgerond op centen'!I117*100-E$8</f>
        <v>1654.0000000000002</v>
      </c>
      <c r="F115" s="154">
        <f>'input aan NS afgerond op centen'!H117*100-F$8</f>
        <v>2813</v>
      </c>
      <c r="G115" s="154">
        <f>'input aan NS afgerond op centen'!G117*100-G$8</f>
        <v>1240</v>
      </c>
      <c r="H115" s="154">
        <f>'input aan NS afgerond op centen'!F117*100-H$8</f>
        <v>2109</v>
      </c>
      <c r="I115" s="198"/>
      <c r="K115" s="212">
        <f t="shared" si="4"/>
        <v>1447.6</v>
      </c>
      <c r="L115" s="183"/>
      <c r="M115" s="213">
        <f t="shared" si="5"/>
        <v>2068</v>
      </c>
      <c r="N115" s="214">
        <f t="shared" si="6"/>
        <v>3514.9999999999995</v>
      </c>
    </row>
    <row r="116" spans="1:14">
      <c r="A116" s="125">
        <v>111</v>
      </c>
      <c r="B116" s="126">
        <f t="shared" si="7"/>
        <v>111</v>
      </c>
      <c r="C116" s="153">
        <f>'input aan NS afgerond op centen'!C118*100-C$8</f>
        <v>2082</v>
      </c>
      <c r="D116" s="154">
        <f>'input aan NS afgerond op centen'!B118*100-D$8</f>
        <v>3539</v>
      </c>
      <c r="E116" s="154">
        <f>'input aan NS afgerond op centen'!I118*100-E$8</f>
        <v>1665</v>
      </c>
      <c r="F116" s="154">
        <f>'input aan NS afgerond op centen'!H118*100-F$8</f>
        <v>2832</v>
      </c>
      <c r="G116" s="154">
        <f>'input aan NS afgerond op centen'!G118*100-G$8</f>
        <v>1249</v>
      </c>
      <c r="H116" s="154">
        <f>'input aan NS afgerond op centen'!F118*100-H$8</f>
        <v>2124</v>
      </c>
      <c r="I116" s="198"/>
      <c r="K116" s="212">
        <f t="shared" si="4"/>
        <v>1457.3999999999999</v>
      </c>
      <c r="L116" s="183"/>
      <c r="M116" s="213">
        <f t="shared" si="5"/>
        <v>2082</v>
      </c>
      <c r="N116" s="214">
        <f t="shared" si="6"/>
        <v>3539</v>
      </c>
    </row>
    <row r="117" spans="1:14">
      <c r="A117" s="125">
        <v>112</v>
      </c>
      <c r="B117" s="126">
        <f t="shared" si="7"/>
        <v>112</v>
      </c>
      <c r="C117" s="153">
        <f>'input aan NS afgerond op centen'!C119*100-C$8</f>
        <v>2096</v>
      </c>
      <c r="D117" s="154">
        <f>'input aan NS afgerond op centen'!B119*100-D$8</f>
        <v>3562.0000000000005</v>
      </c>
      <c r="E117" s="154">
        <f>'input aan NS afgerond op centen'!I119*100-E$8</f>
        <v>1676.9999999999998</v>
      </c>
      <c r="F117" s="154">
        <f>'input aan NS afgerond op centen'!H119*100-F$8</f>
        <v>2850</v>
      </c>
      <c r="G117" s="154">
        <f>'input aan NS afgerond op centen'!G119*100-G$8</f>
        <v>1257</v>
      </c>
      <c r="H117" s="154">
        <f>'input aan NS afgerond op centen'!F119*100-H$8</f>
        <v>2137</v>
      </c>
      <c r="I117" s="198"/>
      <c r="K117" s="212">
        <f t="shared" si="4"/>
        <v>1467.1999999999998</v>
      </c>
      <c r="L117" s="183"/>
      <c r="M117" s="213">
        <f t="shared" si="5"/>
        <v>2096</v>
      </c>
      <c r="N117" s="214">
        <f t="shared" si="6"/>
        <v>3562.0000000000005</v>
      </c>
    </row>
    <row r="118" spans="1:14">
      <c r="A118" s="125">
        <v>113</v>
      </c>
      <c r="B118" s="126">
        <f t="shared" si="7"/>
        <v>113</v>
      </c>
      <c r="C118" s="153">
        <f>'input aan NS afgerond op centen'!C120*100-C$8</f>
        <v>2109</v>
      </c>
      <c r="D118" s="154">
        <f>'input aan NS afgerond op centen'!B120*100-D$8</f>
        <v>3586</v>
      </c>
      <c r="E118" s="154">
        <f>'input aan NS afgerond op centen'!I120*100-E$8</f>
        <v>1687</v>
      </c>
      <c r="F118" s="154">
        <f>'input aan NS afgerond op centen'!H120*100-F$8</f>
        <v>2869</v>
      </c>
      <c r="G118" s="154">
        <f>'input aan NS afgerond op centen'!G120*100-G$8</f>
        <v>1265</v>
      </c>
      <c r="H118" s="154">
        <f>'input aan NS afgerond op centen'!F120*100-H$8</f>
        <v>2152</v>
      </c>
      <c r="I118" s="198"/>
      <c r="K118" s="212">
        <f t="shared" si="4"/>
        <v>1476.3</v>
      </c>
      <c r="L118" s="183"/>
      <c r="M118" s="213">
        <f t="shared" si="5"/>
        <v>2109</v>
      </c>
      <c r="N118" s="214">
        <f t="shared" si="6"/>
        <v>3586</v>
      </c>
    </row>
    <row r="119" spans="1:14">
      <c r="A119" s="125">
        <v>114</v>
      </c>
      <c r="B119" s="126">
        <f t="shared" si="7"/>
        <v>114</v>
      </c>
      <c r="C119" s="153">
        <f>'input aan NS afgerond op centen'!C121*100-C$8</f>
        <v>2123</v>
      </c>
      <c r="D119" s="154">
        <f>'input aan NS afgerond op centen'!B121*100-D$8</f>
        <v>3609</v>
      </c>
      <c r="E119" s="154">
        <f>'input aan NS afgerond op centen'!I121*100-E$8</f>
        <v>1698</v>
      </c>
      <c r="F119" s="154">
        <f>'input aan NS afgerond op centen'!H121*100-F$8</f>
        <v>2888</v>
      </c>
      <c r="G119" s="154">
        <f>'input aan NS afgerond op centen'!G121*100-G$8</f>
        <v>1273</v>
      </c>
      <c r="H119" s="154">
        <f>'input aan NS afgerond op centen'!F121*100-H$8</f>
        <v>2166</v>
      </c>
      <c r="I119" s="198"/>
      <c r="K119" s="212">
        <f t="shared" si="4"/>
        <v>1486.1</v>
      </c>
      <c r="L119" s="183"/>
      <c r="M119" s="213">
        <f t="shared" si="5"/>
        <v>2123</v>
      </c>
      <c r="N119" s="214">
        <f t="shared" si="6"/>
        <v>3609</v>
      </c>
    </row>
    <row r="120" spans="1:14">
      <c r="A120" s="125">
        <v>115</v>
      </c>
      <c r="B120" s="126">
        <f t="shared" si="7"/>
        <v>115</v>
      </c>
      <c r="C120" s="153">
        <f>'input aan NS afgerond op centen'!C122*100-C$8</f>
        <v>2137</v>
      </c>
      <c r="D120" s="154">
        <f>'input aan NS afgerond op centen'!B122*100-D$8</f>
        <v>3632</v>
      </c>
      <c r="E120" s="154">
        <f>'input aan NS afgerond op centen'!I122*100-E$8</f>
        <v>1708.9999999999998</v>
      </c>
      <c r="F120" s="154">
        <f>'input aan NS afgerond op centen'!H122*100-F$8</f>
        <v>2906</v>
      </c>
      <c r="G120" s="154">
        <f>'input aan NS afgerond op centen'!G122*100-G$8</f>
        <v>1282</v>
      </c>
      <c r="H120" s="154">
        <f>'input aan NS afgerond op centen'!F122*100-H$8</f>
        <v>2179</v>
      </c>
      <c r="I120" s="198"/>
      <c r="K120" s="212">
        <f t="shared" si="4"/>
        <v>1495.8999999999999</v>
      </c>
      <c r="L120" s="183"/>
      <c r="M120" s="213">
        <f t="shared" si="5"/>
        <v>2137</v>
      </c>
      <c r="N120" s="214">
        <f t="shared" si="6"/>
        <v>3632</v>
      </c>
    </row>
    <row r="121" spans="1:14">
      <c r="A121" s="125">
        <v>116</v>
      </c>
      <c r="B121" s="126">
        <f t="shared" si="7"/>
        <v>116</v>
      </c>
      <c r="C121" s="153">
        <f>'input aan NS afgerond op centen'!C123*100-C$8</f>
        <v>2151</v>
      </c>
      <c r="D121" s="154">
        <f>'input aan NS afgerond op centen'!B123*100-D$8</f>
        <v>3656</v>
      </c>
      <c r="E121" s="154">
        <f>'input aan NS afgerond op centen'!I123*100-E$8</f>
        <v>1721</v>
      </c>
      <c r="F121" s="154">
        <f>'input aan NS afgerond op centen'!H123*100-F$8</f>
        <v>2925</v>
      </c>
      <c r="G121" s="154">
        <f>'input aan NS afgerond op centen'!G123*100-G$8</f>
        <v>1290</v>
      </c>
      <c r="H121" s="154">
        <f>'input aan NS afgerond op centen'!F123*100-H$8</f>
        <v>2194</v>
      </c>
      <c r="I121" s="198"/>
      <c r="K121" s="212">
        <f t="shared" si="4"/>
        <v>1505.6999999999998</v>
      </c>
      <c r="L121" s="183"/>
      <c r="M121" s="213">
        <f t="shared" si="5"/>
        <v>2151</v>
      </c>
      <c r="N121" s="214">
        <f t="shared" si="6"/>
        <v>3656</v>
      </c>
    </row>
    <row r="122" spans="1:14">
      <c r="A122" s="125">
        <v>117</v>
      </c>
      <c r="B122" s="126">
        <f t="shared" si="7"/>
        <v>117</v>
      </c>
      <c r="C122" s="153">
        <f>'input aan NS afgerond op centen'!C124*100-C$8</f>
        <v>2164</v>
      </c>
      <c r="D122" s="154">
        <f>'input aan NS afgerond op centen'!B124*100-D$8</f>
        <v>3679</v>
      </c>
      <c r="E122" s="154">
        <f>'input aan NS afgerond op centen'!I124*100-E$8</f>
        <v>1731</v>
      </c>
      <c r="F122" s="154">
        <f>'input aan NS afgerond op centen'!H124*100-F$8</f>
        <v>2944</v>
      </c>
      <c r="G122" s="154">
        <f>'input aan NS afgerond op centen'!G124*100-G$8</f>
        <v>1298</v>
      </c>
      <c r="H122" s="154">
        <f>'input aan NS afgerond op centen'!F124*100-H$8</f>
        <v>2208</v>
      </c>
      <c r="I122" s="198"/>
      <c r="K122" s="212">
        <f t="shared" si="4"/>
        <v>1514.8</v>
      </c>
      <c r="L122" s="183"/>
      <c r="M122" s="213">
        <f t="shared" si="5"/>
        <v>2164</v>
      </c>
      <c r="N122" s="214">
        <f t="shared" si="6"/>
        <v>3679</v>
      </c>
    </row>
    <row r="123" spans="1:14">
      <c r="A123" s="125">
        <v>118</v>
      </c>
      <c r="B123" s="126">
        <f t="shared" si="7"/>
        <v>118</v>
      </c>
      <c r="C123" s="153">
        <f>'input aan NS afgerond op centen'!C125*100-C$8</f>
        <v>2178</v>
      </c>
      <c r="D123" s="154">
        <f>'input aan NS afgerond op centen'!B125*100-D$8</f>
        <v>3703</v>
      </c>
      <c r="E123" s="154">
        <f>'input aan NS afgerond op centen'!I125*100-E$8</f>
        <v>1742</v>
      </c>
      <c r="F123" s="154">
        <f>'input aan NS afgerond op centen'!H125*100-F$8</f>
        <v>2963</v>
      </c>
      <c r="G123" s="154">
        <f>'input aan NS afgerond op centen'!G125*100-G$8</f>
        <v>1306</v>
      </c>
      <c r="H123" s="154">
        <f>'input aan NS afgerond op centen'!F125*100-H$8</f>
        <v>2222</v>
      </c>
      <c r="I123" s="198"/>
      <c r="K123" s="212">
        <f t="shared" si="4"/>
        <v>1524.6</v>
      </c>
      <c r="L123" s="183"/>
      <c r="M123" s="213">
        <f t="shared" si="5"/>
        <v>2178</v>
      </c>
      <c r="N123" s="214">
        <f t="shared" si="6"/>
        <v>3703</v>
      </c>
    </row>
    <row r="124" spans="1:14">
      <c r="A124" s="125">
        <v>119</v>
      </c>
      <c r="B124" s="126">
        <f t="shared" si="7"/>
        <v>119</v>
      </c>
      <c r="C124" s="153">
        <f>'input aan NS afgerond op centen'!C126*100-C$8</f>
        <v>2192</v>
      </c>
      <c r="D124" s="154">
        <f>'input aan NS afgerond op centen'!B126*100-D$8</f>
        <v>3725.9999999999995</v>
      </c>
      <c r="E124" s="154">
        <f>'input aan NS afgerond op centen'!I126*100-E$8</f>
        <v>1753</v>
      </c>
      <c r="F124" s="154">
        <f>'input aan NS afgerond op centen'!H126*100-F$8</f>
        <v>2981</v>
      </c>
      <c r="G124" s="154">
        <f>'input aan NS afgerond op centen'!G126*100-G$8</f>
        <v>1315</v>
      </c>
      <c r="H124" s="154">
        <f>'input aan NS afgerond op centen'!F126*100-H$8</f>
        <v>2236</v>
      </c>
      <c r="I124" s="198"/>
      <c r="K124" s="212">
        <f t="shared" si="4"/>
        <v>1534.3999999999999</v>
      </c>
      <c r="L124" s="183"/>
      <c r="M124" s="213">
        <f t="shared" si="5"/>
        <v>2192</v>
      </c>
      <c r="N124" s="214">
        <f t="shared" si="6"/>
        <v>3725.9999999999995</v>
      </c>
    </row>
    <row r="125" spans="1:14">
      <c r="A125" s="125">
        <v>120</v>
      </c>
      <c r="B125" s="126">
        <f t="shared" si="7"/>
        <v>120</v>
      </c>
      <c r="C125" s="153">
        <f>'input aan NS afgerond op centen'!C127*100-C$8</f>
        <v>2206</v>
      </c>
      <c r="D125" s="154">
        <f>'input aan NS afgerond op centen'!B127*100-D$8</f>
        <v>3749</v>
      </c>
      <c r="E125" s="154">
        <f>'input aan NS afgerond op centen'!I127*100-E$8</f>
        <v>1765</v>
      </c>
      <c r="F125" s="154">
        <f>'input aan NS afgerond op centen'!H127*100-F$8</f>
        <v>3000</v>
      </c>
      <c r="G125" s="154">
        <f>'input aan NS afgerond op centen'!G127*100-G$8</f>
        <v>1323</v>
      </c>
      <c r="H125" s="154">
        <f>'input aan NS afgerond op centen'!F127*100-H$8</f>
        <v>2250</v>
      </c>
      <c r="I125" s="198"/>
      <c r="K125" s="212">
        <f t="shared" si="4"/>
        <v>1544.1999999999998</v>
      </c>
      <c r="L125" s="183"/>
      <c r="M125" s="213">
        <f t="shared" si="5"/>
        <v>2206</v>
      </c>
      <c r="N125" s="214">
        <f t="shared" si="6"/>
        <v>3749</v>
      </c>
    </row>
    <row r="126" spans="1:14">
      <c r="A126" s="125">
        <v>121</v>
      </c>
      <c r="B126" s="126">
        <f t="shared" si="7"/>
        <v>121</v>
      </c>
      <c r="C126" s="153">
        <f>'input aan NS afgerond op centen'!C128*100-C$8</f>
        <v>2215</v>
      </c>
      <c r="D126" s="154">
        <f>'input aan NS afgerond op centen'!B128*100-D$8</f>
        <v>3764.9999999999995</v>
      </c>
      <c r="E126" s="154">
        <f>'input aan NS afgerond op centen'!I128*100-E$8</f>
        <v>1772</v>
      </c>
      <c r="F126" s="154">
        <f>'input aan NS afgerond op centen'!H128*100-F$8</f>
        <v>3013</v>
      </c>
      <c r="G126" s="154">
        <f>'input aan NS afgerond op centen'!G128*100-G$8</f>
        <v>1329</v>
      </c>
      <c r="H126" s="154">
        <f>'input aan NS afgerond op centen'!F128*100-H$8</f>
        <v>2259</v>
      </c>
      <c r="I126" s="198"/>
      <c r="K126" s="212">
        <f t="shared" si="4"/>
        <v>1550.5</v>
      </c>
      <c r="L126" s="183"/>
      <c r="M126" s="213">
        <f t="shared" si="5"/>
        <v>2215</v>
      </c>
      <c r="N126" s="214">
        <f t="shared" si="6"/>
        <v>3764.9999999999995</v>
      </c>
    </row>
    <row r="127" spans="1:14">
      <c r="A127" s="125">
        <v>122</v>
      </c>
      <c r="B127" s="126">
        <f t="shared" si="7"/>
        <v>122</v>
      </c>
      <c r="C127" s="153">
        <f>'input aan NS afgerond op centen'!C129*100-C$8</f>
        <v>2225</v>
      </c>
      <c r="D127" s="154">
        <f>'input aan NS afgerond op centen'!B129*100-D$8</f>
        <v>3781</v>
      </c>
      <c r="E127" s="154">
        <f>'input aan NS afgerond op centen'!I129*100-E$8</f>
        <v>1780</v>
      </c>
      <c r="F127" s="154">
        <f>'input aan NS afgerond op centen'!H129*100-F$8</f>
        <v>3025</v>
      </c>
      <c r="G127" s="154">
        <f>'input aan NS afgerond op centen'!G129*100-G$8</f>
        <v>1335</v>
      </c>
      <c r="H127" s="154">
        <f>'input aan NS afgerond op centen'!F129*100-H$8</f>
        <v>2269</v>
      </c>
      <c r="I127" s="198"/>
      <c r="K127" s="212">
        <f t="shared" si="4"/>
        <v>1557.5</v>
      </c>
      <c r="L127" s="183"/>
      <c r="M127" s="213">
        <f t="shared" si="5"/>
        <v>2225</v>
      </c>
      <c r="N127" s="214">
        <f t="shared" si="6"/>
        <v>3781</v>
      </c>
    </row>
    <row r="128" spans="1:14">
      <c r="A128" s="125">
        <v>123</v>
      </c>
      <c r="B128" s="126">
        <f t="shared" si="7"/>
        <v>123</v>
      </c>
      <c r="C128" s="153">
        <f>'input aan NS afgerond op centen'!C130*100-C$8</f>
        <v>2234</v>
      </c>
      <c r="D128" s="154">
        <f>'input aan NS afgerond op centen'!B130*100-D$8</f>
        <v>3797</v>
      </c>
      <c r="E128" s="154">
        <f>'input aan NS afgerond op centen'!I130*100-E$8</f>
        <v>1787</v>
      </c>
      <c r="F128" s="154">
        <f>'input aan NS afgerond op centen'!H130*100-F$8</f>
        <v>3038</v>
      </c>
      <c r="G128" s="154">
        <f>'input aan NS afgerond op centen'!G130*100-G$8</f>
        <v>1340</v>
      </c>
      <c r="H128" s="154">
        <f>'input aan NS afgerond op centen'!F130*100-H$8</f>
        <v>2278</v>
      </c>
      <c r="I128" s="198"/>
      <c r="K128" s="212">
        <f t="shared" si="4"/>
        <v>1563.8</v>
      </c>
      <c r="L128" s="183"/>
      <c r="M128" s="213">
        <f t="shared" si="5"/>
        <v>2234</v>
      </c>
      <c r="N128" s="214">
        <f t="shared" si="6"/>
        <v>3797</v>
      </c>
    </row>
    <row r="129" spans="1:14">
      <c r="A129" s="125">
        <v>124</v>
      </c>
      <c r="B129" s="126">
        <f t="shared" si="7"/>
        <v>124</v>
      </c>
      <c r="C129" s="153">
        <f>'input aan NS afgerond op centen'!C131*100-C$8</f>
        <v>2243</v>
      </c>
      <c r="D129" s="154">
        <f>'input aan NS afgerond op centen'!B131*100-D$8</f>
        <v>3813</v>
      </c>
      <c r="E129" s="154">
        <f>'input aan NS afgerond op centen'!I131*100-E$8</f>
        <v>1794</v>
      </c>
      <c r="F129" s="154">
        <f>'input aan NS afgerond op centen'!H131*100-F$8</f>
        <v>3051</v>
      </c>
      <c r="G129" s="154">
        <f>'input aan NS afgerond op centen'!G131*100-G$8</f>
        <v>1345</v>
      </c>
      <c r="H129" s="154">
        <f>'input aan NS afgerond op centen'!F131*100-H$8</f>
        <v>2288</v>
      </c>
      <c r="I129" s="198"/>
      <c r="K129" s="212">
        <f t="shared" si="4"/>
        <v>1570.1</v>
      </c>
      <c r="L129" s="183"/>
      <c r="M129" s="213">
        <f t="shared" si="5"/>
        <v>2243</v>
      </c>
      <c r="N129" s="214">
        <f t="shared" si="6"/>
        <v>3813</v>
      </c>
    </row>
    <row r="130" spans="1:14">
      <c r="A130" s="125">
        <v>125</v>
      </c>
      <c r="B130" s="126">
        <f t="shared" si="7"/>
        <v>125</v>
      </c>
      <c r="C130" s="153">
        <f>'input aan NS afgerond op centen'!C132*100-C$8</f>
        <v>2253</v>
      </c>
      <c r="D130" s="154">
        <f>'input aan NS afgerond op centen'!B132*100-D$8</f>
        <v>3830.0000000000005</v>
      </c>
      <c r="E130" s="154">
        <f>'input aan NS afgerond op centen'!I132*100-E$8</f>
        <v>1801.9999999999998</v>
      </c>
      <c r="F130" s="154">
        <f>'input aan NS afgerond op centen'!H132*100-F$8</f>
        <v>3065.0000000000005</v>
      </c>
      <c r="G130" s="154">
        <f>'input aan NS afgerond op centen'!G132*100-G$8</f>
        <v>1351</v>
      </c>
      <c r="H130" s="154">
        <f>'input aan NS afgerond op centen'!F132*100-H$8</f>
        <v>2298</v>
      </c>
      <c r="I130" s="198"/>
      <c r="K130" s="212">
        <f t="shared" si="4"/>
        <v>1577.1</v>
      </c>
      <c r="L130" s="183"/>
      <c r="M130" s="213">
        <f t="shared" si="5"/>
        <v>2253</v>
      </c>
      <c r="N130" s="214">
        <f t="shared" si="6"/>
        <v>3830.0000000000005</v>
      </c>
    </row>
    <row r="131" spans="1:14">
      <c r="A131" s="125">
        <v>126</v>
      </c>
      <c r="B131" s="126">
        <f t="shared" si="7"/>
        <v>126</v>
      </c>
      <c r="C131" s="153">
        <f>'input aan NS afgerond op centen'!C133*100-C$8</f>
        <v>2262</v>
      </c>
      <c r="D131" s="154">
        <f>'input aan NS afgerond op centen'!B133*100-D$8</f>
        <v>3846</v>
      </c>
      <c r="E131" s="154">
        <f>'input aan NS afgerond op centen'!I133*100-E$8</f>
        <v>1808.9999999999998</v>
      </c>
      <c r="F131" s="154">
        <f>'input aan NS afgerond op centen'!H133*100-F$8</f>
        <v>3077</v>
      </c>
      <c r="G131" s="154">
        <f>'input aan NS afgerond op centen'!G133*100-G$8</f>
        <v>1357</v>
      </c>
      <c r="H131" s="154">
        <f>'input aan NS afgerond op centen'!F133*100-H$8</f>
        <v>2308</v>
      </c>
      <c r="I131" s="198"/>
      <c r="K131" s="212">
        <f t="shared" si="4"/>
        <v>1583.3999999999999</v>
      </c>
      <c r="L131" s="183"/>
      <c r="M131" s="213">
        <f t="shared" si="5"/>
        <v>2262</v>
      </c>
      <c r="N131" s="214">
        <f t="shared" si="6"/>
        <v>3846</v>
      </c>
    </row>
    <row r="132" spans="1:14">
      <c r="A132" s="125">
        <v>127</v>
      </c>
      <c r="B132" s="126">
        <f t="shared" si="7"/>
        <v>127</v>
      </c>
      <c r="C132" s="153">
        <f>'input aan NS afgerond op centen'!C134*100-C$8</f>
        <v>2272</v>
      </c>
      <c r="D132" s="154">
        <f>'input aan NS afgerond op centen'!B134*100-D$8</f>
        <v>3862.0000000000005</v>
      </c>
      <c r="E132" s="154">
        <f>'input aan NS afgerond op centen'!I134*100-E$8</f>
        <v>1817</v>
      </c>
      <c r="F132" s="154">
        <f>'input aan NS afgerond op centen'!H134*100-F$8</f>
        <v>3090.0000000000005</v>
      </c>
      <c r="G132" s="154">
        <f>'input aan NS afgerond op centen'!G134*100-G$8</f>
        <v>1363</v>
      </c>
      <c r="H132" s="154">
        <f>'input aan NS afgerond op centen'!F134*100-H$8</f>
        <v>2317</v>
      </c>
      <c r="I132" s="198"/>
      <c r="K132" s="212">
        <f t="shared" si="4"/>
        <v>1590.3999999999999</v>
      </c>
      <c r="L132" s="183"/>
      <c r="M132" s="213">
        <f t="shared" si="5"/>
        <v>2272</v>
      </c>
      <c r="N132" s="214">
        <f t="shared" si="6"/>
        <v>3862.0000000000005</v>
      </c>
    </row>
    <row r="133" spans="1:14">
      <c r="A133" s="125">
        <v>128</v>
      </c>
      <c r="B133" s="126">
        <f t="shared" si="7"/>
        <v>128</v>
      </c>
      <c r="C133" s="153">
        <f>'input aan NS afgerond op centen'!C135*100-C$8</f>
        <v>2281</v>
      </c>
      <c r="D133" s="154">
        <f>'input aan NS afgerond op centen'!B135*100-D$8</f>
        <v>3878</v>
      </c>
      <c r="E133" s="154">
        <f>'input aan NS afgerond op centen'!I135*100-E$8</f>
        <v>1824.9999999999998</v>
      </c>
      <c r="F133" s="154">
        <f>'input aan NS afgerond op centen'!H135*100-F$8</f>
        <v>3103</v>
      </c>
      <c r="G133" s="154">
        <f>'input aan NS afgerond op centen'!G135*100-G$8</f>
        <v>1368</v>
      </c>
      <c r="H133" s="154">
        <f>'input aan NS afgerond op centen'!F135*100-H$8</f>
        <v>2327</v>
      </c>
      <c r="I133" s="198"/>
      <c r="K133" s="212">
        <f t="shared" si="4"/>
        <v>1596.6999999999998</v>
      </c>
      <c r="L133" s="183"/>
      <c r="M133" s="213">
        <f t="shared" si="5"/>
        <v>2281</v>
      </c>
      <c r="N133" s="214">
        <f t="shared" si="6"/>
        <v>3878</v>
      </c>
    </row>
    <row r="134" spans="1:14">
      <c r="A134" s="125">
        <v>129</v>
      </c>
      <c r="B134" s="126">
        <f t="shared" si="7"/>
        <v>129</v>
      </c>
      <c r="C134" s="153">
        <f>'input aan NS afgerond op centen'!C136*100-C$8</f>
        <v>2291</v>
      </c>
      <c r="D134" s="154">
        <f>'input aan NS afgerond op centen'!B136*100-D$8</f>
        <v>3893.9999999999995</v>
      </c>
      <c r="E134" s="154">
        <f>'input aan NS afgerond op centen'!I136*100-E$8</f>
        <v>1833</v>
      </c>
      <c r="F134" s="154">
        <f>'input aan NS afgerond op centen'!H136*100-F$8</f>
        <v>3116</v>
      </c>
      <c r="G134" s="154">
        <f>'input aan NS afgerond op centen'!G136*100-G$8</f>
        <v>1374</v>
      </c>
      <c r="H134" s="154">
        <f>'input aan NS afgerond op centen'!F136*100-H$8</f>
        <v>2337</v>
      </c>
      <c r="I134" s="198"/>
      <c r="K134" s="212">
        <f t="shared" si="4"/>
        <v>1603.6999999999998</v>
      </c>
      <c r="L134" s="183"/>
      <c r="M134" s="213">
        <f t="shared" si="5"/>
        <v>2291</v>
      </c>
      <c r="N134" s="214">
        <f t="shared" si="6"/>
        <v>3893.9999999999995</v>
      </c>
    </row>
    <row r="135" spans="1:14">
      <c r="A135" s="125">
        <v>130</v>
      </c>
      <c r="B135" s="126">
        <f t="shared" si="7"/>
        <v>130</v>
      </c>
      <c r="C135" s="153">
        <f>'input aan NS afgerond op centen'!C137*100-C$8</f>
        <v>2300</v>
      </c>
      <c r="D135" s="154">
        <f>'input aan NS afgerond op centen'!B137*100-D$8</f>
        <v>3910</v>
      </c>
      <c r="E135" s="154">
        <f>'input aan NS afgerond op centen'!I137*100-E$8</f>
        <v>1840</v>
      </c>
      <c r="F135" s="154">
        <f>'input aan NS afgerond op centen'!H137*100-F$8</f>
        <v>3128.9999999999995</v>
      </c>
      <c r="G135" s="154">
        <f>'input aan NS afgerond op centen'!G137*100-G$8</f>
        <v>1380</v>
      </c>
      <c r="H135" s="154">
        <f>'input aan NS afgerond op centen'!F137*100-H$8</f>
        <v>2346</v>
      </c>
      <c r="I135" s="198"/>
      <c r="K135" s="212">
        <f t="shared" si="4"/>
        <v>1610</v>
      </c>
      <c r="L135" s="183"/>
      <c r="M135" s="213">
        <f t="shared" si="5"/>
        <v>2300</v>
      </c>
      <c r="N135" s="214">
        <f t="shared" si="6"/>
        <v>3910</v>
      </c>
    </row>
    <row r="136" spans="1:14">
      <c r="A136" s="125">
        <v>131</v>
      </c>
      <c r="B136" s="126">
        <f t="shared" si="7"/>
        <v>131</v>
      </c>
      <c r="C136" s="153">
        <f>'input aan NS afgerond op centen'!C138*100-C$8</f>
        <v>2309</v>
      </c>
      <c r="D136" s="154">
        <f>'input aan NS afgerond op centen'!B138*100-D$8</f>
        <v>3926</v>
      </c>
      <c r="E136" s="154">
        <f>'input aan NS afgerond op centen'!I138*100-E$8</f>
        <v>1847</v>
      </c>
      <c r="F136" s="154">
        <f>'input aan NS afgerond op centen'!H138*100-F$8</f>
        <v>3141</v>
      </c>
      <c r="G136" s="154">
        <f>'input aan NS afgerond op centen'!G138*100-G$8</f>
        <v>1385</v>
      </c>
      <c r="H136" s="154">
        <f>'input aan NS afgerond op centen'!F138*100-H$8</f>
        <v>2356</v>
      </c>
      <c r="I136" s="198"/>
      <c r="K136" s="212">
        <f t="shared" si="4"/>
        <v>1616.3</v>
      </c>
      <c r="L136" s="183"/>
      <c r="M136" s="213">
        <f t="shared" si="5"/>
        <v>2309</v>
      </c>
      <c r="N136" s="214">
        <f t="shared" si="6"/>
        <v>3926</v>
      </c>
    </row>
    <row r="137" spans="1:14">
      <c r="A137" s="125">
        <v>132</v>
      </c>
      <c r="B137" s="126">
        <f t="shared" si="7"/>
        <v>132</v>
      </c>
      <c r="C137" s="153">
        <f>'input aan NS afgerond op centen'!C139*100-C$8</f>
        <v>2319</v>
      </c>
      <c r="D137" s="154">
        <f>'input aan NS afgerond op centen'!B139*100-D$8</f>
        <v>3942</v>
      </c>
      <c r="E137" s="154">
        <f>'input aan NS afgerond op centen'!I139*100-E$8</f>
        <v>1855</v>
      </c>
      <c r="F137" s="154">
        <f>'input aan NS afgerond op centen'!H139*100-F$8</f>
        <v>3153.9999999999995</v>
      </c>
      <c r="G137" s="154">
        <f>'input aan NS afgerond op centen'!G139*100-G$8</f>
        <v>1391</v>
      </c>
      <c r="H137" s="154">
        <f>'input aan NS afgerond op centen'!F139*100-H$8</f>
        <v>2365</v>
      </c>
      <c r="I137" s="198"/>
      <c r="K137" s="212">
        <f t="shared" si="4"/>
        <v>1623.3</v>
      </c>
      <c r="L137" s="183"/>
      <c r="M137" s="213">
        <f t="shared" si="5"/>
        <v>2319</v>
      </c>
      <c r="N137" s="214">
        <f t="shared" si="6"/>
        <v>3942</v>
      </c>
    </row>
    <row r="138" spans="1:14">
      <c r="A138" s="125">
        <v>133</v>
      </c>
      <c r="B138" s="126">
        <f t="shared" si="7"/>
        <v>133</v>
      </c>
      <c r="C138" s="153">
        <f>'input aan NS afgerond op centen'!C140*100-C$8</f>
        <v>2328</v>
      </c>
      <c r="D138" s="154">
        <f>'input aan NS afgerond op centen'!B140*100-D$8</f>
        <v>3958</v>
      </c>
      <c r="E138" s="154">
        <f>'input aan NS afgerond op centen'!I140*100-E$8</f>
        <v>1862</v>
      </c>
      <c r="F138" s="154">
        <f>'input aan NS afgerond op centen'!H140*100-F$8</f>
        <v>3167</v>
      </c>
      <c r="G138" s="154">
        <f>'input aan NS afgerond op centen'!G140*100-G$8</f>
        <v>1396</v>
      </c>
      <c r="H138" s="154">
        <f>'input aan NS afgerond op centen'!F140*100-H$8</f>
        <v>2375</v>
      </c>
      <c r="I138" s="198"/>
      <c r="K138" s="212">
        <f t="shared" si="4"/>
        <v>1629.6</v>
      </c>
      <c r="L138" s="183"/>
      <c r="M138" s="213">
        <f t="shared" si="5"/>
        <v>2328</v>
      </c>
      <c r="N138" s="214">
        <f t="shared" si="6"/>
        <v>3958</v>
      </c>
    </row>
    <row r="139" spans="1:14">
      <c r="A139" s="125">
        <v>134</v>
      </c>
      <c r="B139" s="126">
        <f t="shared" si="7"/>
        <v>134</v>
      </c>
      <c r="C139" s="153">
        <f>'input aan NS afgerond op centen'!C141*100-C$8</f>
        <v>2338</v>
      </c>
      <c r="D139" s="154">
        <f>'input aan NS afgerond op centen'!B141*100-D$8</f>
        <v>3974</v>
      </c>
      <c r="E139" s="154">
        <f>'input aan NS afgerond op centen'!I141*100-E$8</f>
        <v>1870.0000000000002</v>
      </c>
      <c r="F139" s="154">
        <f>'input aan NS afgerond op centen'!H141*100-F$8</f>
        <v>3180</v>
      </c>
      <c r="G139" s="154">
        <f>'input aan NS afgerond op centen'!G141*100-G$8</f>
        <v>1402</v>
      </c>
      <c r="H139" s="154">
        <f>'input aan NS afgerond op centen'!F141*100-H$8</f>
        <v>2385</v>
      </c>
      <c r="I139" s="198"/>
      <c r="K139" s="212">
        <f t="shared" si="4"/>
        <v>1636.6</v>
      </c>
      <c r="L139" s="183"/>
      <c r="M139" s="213">
        <f t="shared" si="5"/>
        <v>2338</v>
      </c>
      <c r="N139" s="214">
        <f t="shared" si="6"/>
        <v>3974</v>
      </c>
    </row>
    <row r="140" spans="1:14">
      <c r="A140" s="125">
        <v>135</v>
      </c>
      <c r="B140" s="126">
        <f t="shared" si="7"/>
        <v>135</v>
      </c>
      <c r="C140" s="153">
        <f>'input aan NS afgerond op centen'!C142*100-C$8</f>
        <v>2347</v>
      </c>
      <c r="D140" s="154">
        <f>'input aan NS afgerond op centen'!B142*100-D$8</f>
        <v>3990</v>
      </c>
      <c r="E140" s="154">
        <f>'input aan NS afgerond op centen'!I142*100-E$8</f>
        <v>1876.9999999999998</v>
      </c>
      <c r="F140" s="154">
        <f>'input aan NS afgerond op centen'!H142*100-F$8</f>
        <v>3192.9999999999995</v>
      </c>
      <c r="G140" s="154">
        <f>'input aan NS afgerond op centen'!G142*100-G$8</f>
        <v>1408</v>
      </c>
      <c r="H140" s="154">
        <f>'input aan NS afgerond op centen'!F142*100-H$8</f>
        <v>2394</v>
      </c>
      <c r="I140" s="198"/>
      <c r="K140" s="212">
        <f t="shared" si="4"/>
        <v>1642.8999999999999</v>
      </c>
      <c r="L140" s="183"/>
      <c r="M140" s="213">
        <f t="shared" si="5"/>
        <v>2347</v>
      </c>
      <c r="N140" s="214">
        <f t="shared" si="6"/>
        <v>3990</v>
      </c>
    </row>
    <row r="141" spans="1:14">
      <c r="A141" s="125">
        <v>136</v>
      </c>
      <c r="B141" s="126">
        <f t="shared" si="7"/>
        <v>136</v>
      </c>
      <c r="C141" s="153">
        <f>'input aan NS afgerond op centen'!C143*100-C$8</f>
        <v>2357</v>
      </c>
      <c r="D141" s="154">
        <f>'input aan NS afgerond op centen'!B143*100-D$8</f>
        <v>4006</v>
      </c>
      <c r="E141" s="154">
        <f>'input aan NS afgerond op centen'!I143*100-E$8</f>
        <v>1885</v>
      </c>
      <c r="F141" s="154">
        <f>'input aan NS afgerond op centen'!H143*100-F$8</f>
        <v>3205</v>
      </c>
      <c r="G141" s="154">
        <f>'input aan NS afgerond op centen'!G143*100-G$8</f>
        <v>1414</v>
      </c>
      <c r="H141" s="154">
        <f>'input aan NS afgerond op centen'!F143*100-H$8</f>
        <v>2404</v>
      </c>
      <c r="I141" s="198"/>
      <c r="K141" s="212">
        <f t="shared" si="4"/>
        <v>1649.8999999999999</v>
      </c>
      <c r="L141" s="183"/>
      <c r="M141" s="213">
        <f t="shared" si="5"/>
        <v>2357</v>
      </c>
      <c r="N141" s="214">
        <f t="shared" si="6"/>
        <v>4006</v>
      </c>
    </row>
    <row r="142" spans="1:14">
      <c r="A142" s="125">
        <v>137</v>
      </c>
      <c r="B142" s="126">
        <f t="shared" si="7"/>
        <v>137</v>
      </c>
      <c r="C142" s="153">
        <f>'input aan NS afgerond op centen'!C144*100-C$8</f>
        <v>2366</v>
      </c>
      <c r="D142" s="154">
        <f>'input aan NS afgerond op centen'!B144*100-D$8</f>
        <v>4022</v>
      </c>
      <c r="E142" s="154">
        <f>'input aan NS afgerond op centen'!I144*100-E$8</f>
        <v>1892.9999999999998</v>
      </c>
      <c r="F142" s="154">
        <f>'input aan NS afgerond op centen'!H144*100-F$8</f>
        <v>3217.9999999999995</v>
      </c>
      <c r="G142" s="154">
        <f>'input aan NS afgerond op centen'!G144*100-G$8</f>
        <v>1419</v>
      </c>
      <c r="H142" s="154">
        <f>'input aan NS afgerond op centen'!F144*100-H$8</f>
        <v>2413</v>
      </c>
      <c r="I142" s="198"/>
      <c r="K142" s="212">
        <f t="shared" ref="K142:K205" si="8">C142*$K$9</f>
        <v>1656.1999999999998</v>
      </c>
      <c r="L142" s="183"/>
      <c r="M142" s="213">
        <f t="shared" ref="M142:M205" si="9">C142</f>
        <v>2366</v>
      </c>
      <c r="N142" s="214">
        <f t="shared" ref="N142:N205" si="10">D142</f>
        <v>4022</v>
      </c>
    </row>
    <row r="143" spans="1:14">
      <c r="A143" s="125">
        <v>138</v>
      </c>
      <c r="B143" s="126">
        <f t="shared" ref="B143:B206" si="11">A143</f>
        <v>138</v>
      </c>
      <c r="C143" s="153">
        <f>'input aan NS afgerond op centen'!C145*100-C$8</f>
        <v>2376</v>
      </c>
      <c r="D143" s="154">
        <f>'input aan NS afgerond op centen'!B145*100-D$8</f>
        <v>4038</v>
      </c>
      <c r="E143" s="154">
        <f>'input aan NS afgerond op centen'!I145*100-E$8</f>
        <v>1901</v>
      </c>
      <c r="F143" s="154">
        <f>'input aan NS afgerond op centen'!H145*100-F$8</f>
        <v>3231</v>
      </c>
      <c r="G143" s="154">
        <f>'input aan NS afgerond op centen'!G145*100-G$8</f>
        <v>1425</v>
      </c>
      <c r="H143" s="154">
        <f>'input aan NS afgerond op centen'!F145*100-H$8</f>
        <v>2423</v>
      </c>
      <c r="I143" s="198"/>
      <c r="K143" s="212">
        <f t="shared" si="8"/>
        <v>1663.1999999999998</v>
      </c>
      <c r="L143" s="183"/>
      <c r="M143" s="213">
        <f t="shared" si="9"/>
        <v>2376</v>
      </c>
      <c r="N143" s="214">
        <f t="shared" si="10"/>
        <v>4038</v>
      </c>
    </row>
    <row r="144" spans="1:14">
      <c r="A144" s="125">
        <v>139</v>
      </c>
      <c r="B144" s="126">
        <f t="shared" si="11"/>
        <v>139</v>
      </c>
      <c r="C144" s="153">
        <f>'input aan NS afgerond op centen'!C146*100-C$8</f>
        <v>2385</v>
      </c>
      <c r="D144" s="154">
        <f>'input aan NS afgerond op centen'!B146*100-D$8</f>
        <v>4054</v>
      </c>
      <c r="E144" s="154">
        <f>'input aan NS afgerond op centen'!I146*100-E$8</f>
        <v>1908</v>
      </c>
      <c r="F144" s="154">
        <f>'input aan NS afgerond op centen'!H146*100-F$8</f>
        <v>3244</v>
      </c>
      <c r="G144" s="154">
        <f>'input aan NS afgerond op centen'!G146*100-G$8</f>
        <v>1431</v>
      </c>
      <c r="H144" s="154">
        <f>'input aan NS afgerond op centen'!F146*100-H$8</f>
        <v>2433</v>
      </c>
      <c r="I144" s="198"/>
      <c r="K144" s="212">
        <f t="shared" si="8"/>
        <v>1669.5</v>
      </c>
      <c r="L144" s="183"/>
      <c r="M144" s="213">
        <f t="shared" si="9"/>
        <v>2385</v>
      </c>
      <c r="N144" s="214">
        <f t="shared" si="10"/>
        <v>4054</v>
      </c>
    </row>
    <row r="145" spans="1:14">
      <c r="A145" s="125">
        <v>140</v>
      </c>
      <c r="B145" s="126">
        <f t="shared" si="11"/>
        <v>140</v>
      </c>
      <c r="C145" s="153">
        <f>'input aan NS afgerond op centen'!C147*100-C$8</f>
        <v>2394</v>
      </c>
      <c r="D145" s="154">
        <f>'input aan NS afgerond op centen'!B147*100-D$8</f>
        <v>4070</v>
      </c>
      <c r="E145" s="154">
        <f>'input aan NS afgerond op centen'!I147*100-E$8</f>
        <v>1915</v>
      </c>
      <c r="F145" s="154">
        <f>'input aan NS afgerond op centen'!H147*100-F$8</f>
        <v>3257</v>
      </c>
      <c r="G145" s="154">
        <f>'input aan NS afgerond op centen'!G147*100-G$8</f>
        <v>1436</v>
      </c>
      <c r="H145" s="154">
        <f>'input aan NS afgerond op centen'!F147*100-H$8</f>
        <v>2442</v>
      </c>
      <c r="I145" s="198"/>
      <c r="K145" s="212">
        <f t="shared" si="8"/>
        <v>1675.8</v>
      </c>
      <c r="L145" s="183"/>
      <c r="M145" s="213">
        <f t="shared" si="9"/>
        <v>2394</v>
      </c>
      <c r="N145" s="214">
        <f t="shared" si="10"/>
        <v>4070</v>
      </c>
    </row>
    <row r="146" spans="1:14">
      <c r="A146" s="125">
        <v>141</v>
      </c>
      <c r="B146" s="126">
        <f t="shared" si="11"/>
        <v>141</v>
      </c>
      <c r="C146" s="153">
        <f>'input aan NS afgerond op centen'!C148*100-C$8</f>
        <v>2404</v>
      </c>
      <c r="D146" s="154">
        <f>'input aan NS afgerond op centen'!B148*100-D$8</f>
        <v>4086</v>
      </c>
      <c r="E146" s="154">
        <f>'input aan NS afgerond op centen'!I148*100-E$8</f>
        <v>1923</v>
      </c>
      <c r="F146" s="154">
        <f>'input aan NS afgerond op centen'!H148*100-F$8</f>
        <v>3269</v>
      </c>
      <c r="G146" s="154">
        <f>'input aan NS afgerond op centen'!G148*100-G$8</f>
        <v>1442</v>
      </c>
      <c r="H146" s="154">
        <f>'input aan NS afgerond op centen'!F148*100-H$8</f>
        <v>2452</v>
      </c>
      <c r="I146" s="198"/>
      <c r="K146" s="212">
        <f t="shared" si="8"/>
        <v>1682.8</v>
      </c>
      <c r="L146" s="183"/>
      <c r="M146" s="213">
        <f t="shared" si="9"/>
        <v>2404</v>
      </c>
      <c r="N146" s="214">
        <f t="shared" si="10"/>
        <v>4086</v>
      </c>
    </row>
    <row r="147" spans="1:14">
      <c r="A147" s="125">
        <v>142</v>
      </c>
      <c r="B147" s="126">
        <f t="shared" si="11"/>
        <v>142</v>
      </c>
      <c r="C147" s="153">
        <f>'input aan NS afgerond op centen'!C149*100-C$8</f>
        <v>2413</v>
      </c>
      <c r="D147" s="154">
        <f>'input aan NS afgerond op centen'!B149*100-D$8</f>
        <v>4102</v>
      </c>
      <c r="E147" s="154">
        <f>'input aan NS afgerond op centen'!I149*100-E$8</f>
        <v>1930</v>
      </c>
      <c r="F147" s="154">
        <f>'input aan NS afgerond op centen'!H149*100-F$8</f>
        <v>3282</v>
      </c>
      <c r="G147" s="154">
        <f>'input aan NS afgerond op centen'!G149*100-G$8</f>
        <v>1447</v>
      </c>
      <c r="H147" s="154">
        <f>'input aan NS afgerond op centen'!F149*100-H$8</f>
        <v>2461</v>
      </c>
      <c r="I147" s="198"/>
      <c r="K147" s="212">
        <f t="shared" si="8"/>
        <v>1689.1</v>
      </c>
      <c r="L147" s="183"/>
      <c r="M147" s="213">
        <f t="shared" si="9"/>
        <v>2413</v>
      </c>
      <c r="N147" s="214">
        <f t="shared" si="10"/>
        <v>4102</v>
      </c>
    </row>
    <row r="148" spans="1:14">
      <c r="A148" s="125">
        <v>143</v>
      </c>
      <c r="B148" s="126">
        <f t="shared" si="11"/>
        <v>143</v>
      </c>
      <c r="C148" s="153">
        <f>'input aan NS afgerond op centen'!C150*100-C$8</f>
        <v>2423</v>
      </c>
      <c r="D148" s="154">
        <f>'input aan NS afgerond op centen'!B150*100-D$8</f>
        <v>4118</v>
      </c>
      <c r="E148" s="154">
        <f>'input aan NS afgerond op centen'!I150*100-E$8</f>
        <v>1938.0000000000002</v>
      </c>
      <c r="F148" s="154">
        <f>'input aan NS afgerond op centen'!H150*100-F$8</f>
        <v>3295</v>
      </c>
      <c r="G148" s="154">
        <f>'input aan NS afgerond op centen'!G150*100-G$8</f>
        <v>1453</v>
      </c>
      <c r="H148" s="154">
        <f>'input aan NS afgerond op centen'!F150*100-H$8</f>
        <v>2471</v>
      </c>
      <c r="I148" s="198"/>
      <c r="K148" s="212">
        <f t="shared" si="8"/>
        <v>1696.1</v>
      </c>
      <c r="L148" s="183"/>
      <c r="M148" s="213">
        <f t="shared" si="9"/>
        <v>2423</v>
      </c>
      <c r="N148" s="214">
        <f t="shared" si="10"/>
        <v>4118</v>
      </c>
    </row>
    <row r="149" spans="1:14">
      <c r="A149" s="125">
        <v>144</v>
      </c>
      <c r="B149" s="126">
        <f t="shared" si="11"/>
        <v>144</v>
      </c>
      <c r="C149" s="153">
        <f>'input aan NS afgerond op centen'!C151*100-C$8</f>
        <v>2432</v>
      </c>
      <c r="D149" s="154">
        <f>'input aan NS afgerond op centen'!B151*100-D$8</f>
        <v>4134</v>
      </c>
      <c r="E149" s="154">
        <f>'input aan NS afgerond op centen'!I151*100-E$8</f>
        <v>1945.0000000000002</v>
      </c>
      <c r="F149" s="154">
        <f>'input aan NS afgerond op centen'!H151*100-F$8</f>
        <v>3308.0000000000005</v>
      </c>
      <c r="G149" s="154">
        <f>'input aan NS afgerond op centen'!G151*100-G$8</f>
        <v>1459</v>
      </c>
      <c r="H149" s="154">
        <f>'input aan NS afgerond op centen'!F151*100-H$8</f>
        <v>2481</v>
      </c>
      <c r="I149" s="198"/>
      <c r="K149" s="212">
        <f t="shared" si="8"/>
        <v>1702.3999999999999</v>
      </c>
      <c r="L149" s="183"/>
      <c r="M149" s="213">
        <f t="shared" si="9"/>
        <v>2432</v>
      </c>
      <c r="N149" s="214">
        <f t="shared" si="10"/>
        <v>4134</v>
      </c>
    </row>
    <row r="150" spans="1:14">
      <c r="A150" s="125">
        <v>145</v>
      </c>
      <c r="B150" s="126">
        <f t="shared" si="11"/>
        <v>145</v>
      </c>
      <c r="C150" s="153">
        <f>'input aan NS afgerond op centen'!C152*100-C$8</f>
        <v>2442</v>
      </c>
      <c r="D150" s="154">
        <f>'input aan NS afgerond op centen'!B152*100-D$8</f>
        <v>4150</v>
      </c>
      <c r="E150" s="154">
        <f>'input aan NS afgerond op centen'!I152*100-E$8</f>
        <v>1953</v>
      </c>
      <c r="F150" s="154">
        <f>'input aan NS afgerond op centen'!H152*100-F$8</f>
        <v>3321</v>
      </c>
      <c r="G150" s="154">
        <f>'input aan NS afgerond op centen'!G152*100-G$8</f>
        <v>1465</v>
      </c>
      <c r="H150" s="154">
        <f>'input aan NS afgerond op centen'!F152*100-H$8</f>
        <v>2490</v>
      </c>
      <c r="I150" s="198"/>
      <c r="K150" s="212">
        <f t="shared" si="8"/>
        <v>1709.3999999999999</v>
      </c>
      <c r="L150" s="183"/>
      <c r="M150" s="213">
        <f t="shared" si="9"/>
        <v>2442</v>
      </c>
      <c r="N150" s="214">
        <f t="shared" si="10"/>
        <v>4150</v>
      </c>
    </row>
    <row r="151" spans="1:14">
      <c r="A151" s="125">
        <v>146</v>
      </c>
      <c r="B151" s="126">
        <f t="shared" si="11"/>
        <v>146</v>
      </c>
      <c r="C151" s="153">
        <f>'input aan NS afgerond op centen'!C153*100-C$8</f>
        <v>2451</v>
      </c>
      <c r="D151" s="154">
        <f>'input aan NS afgerond op centen'!B153*100-D$8</f>
        <v>4166</v>
      </c>
      <c r="E151" s="154">
        <f>'input aan NS afgerond op centen'!I153*100-E$8</f>
        <v>1961.0000000000002</v>
      </c>
      <c r="F151" s="154">
        <f>'input aan NS afgerond op centen'!H153*100-F$8</f>
        <v>3333.0000000000005</v>
      </c>
      <c r="G151" s="154">
        <f>'input aan NS afgerond op centen'!G153*100-G$8</f>
        <v>1470</v>
      </c>
      <c r="H151" s="154">
        <f>'input aan NS afgerond op centen'!F153*100-H$8</f>
        <v>2500</v>
      </c>
      <c r="I151" s="198"/>
      <c r="K151" s="212">
        <f t="shared" si="8"/>
        <v>1715.6999999999998</v>
      </c>
      <c r="L151" s="183"/>
      <c r="M151" s="213">
        <f t="shared" si="9"/>
        <v>2451</v>
      </c>
      <c r="N151" s="214">
        <f t="shared" si="10"/>
        <v>4166</v>
      </c>
    </row>
    <row r="152" spans="1:14">
      <c r="A152" s="125">
        <v>147</v>
      </c>
      <c r="B152" s="126">
        <f t="shared" si="11"/>
        <v>147</v>
      </c>
      <c r="C152" s="153">
        <f>'input aan NS afgerond op centen'!C154*100-C$8</f>
        <v>2460</v>
      </c>
      <c r="D152" s="154">
        <f>'input aan NS afgerond op centen'!B154*100-D$8</f>
        <v>4182</v>
      </c>
      <c r="E152" s="154">
        <f>'input aan NS afgerond op centen'!I154*100-E$8</f>
        <v>1968</v>
      </c>
      <c r="F152" s="154">
        <f>'input aan NS afgerond op centen'!H154*100-F$8</f>
        <v>3346</v>
      </c>
      <c r="G152" s="154">
        <f>'input aan NS afgerond op centen'!G154*100-G$8</f>
        <v>1476</v>
      </c>
      <c r="H152" s="154">
        <f>'input aan NS afgerond op centen'!F154*100-H$8</f>
        <v>2509</v>
      </c>
      <c r="I152" s="198"/>
      <c r="K152" s="212">
        <f t="shared" si="8"/>
        <v>1722</v>
      </c>
      <c r="L152" s="183"/>
      <c r="M152" s="213">
        <f t="shared" si="9"/>
        <v>2460</v>
      </c>
      <c r="N152" s="214">
        <f t="shared" si="10"/>
        <v>4182</v>
      </c>
    </row>
    <row r="153" spans="1:14">
      <c r="A153" s="125">
        <v>148</v>
      </c>
      <c r="B153" s="126">
        <f t="shared" si="11"/>
        <v>148</v>
      </c>
      <c r="C153" s="153">
        <f>'input aan NS afgerond op centen'!C155*100-C$8</f>
        <v>2470</v>
      </c>
      <c r="D153" s="154">
        <f>'input aan NS afgerond op centen'!B155*100-D$8</f>
        <v>4198</v>
      </c>
      <c r="E153" s="154">
        <f>'input aan NS afgerond op centen'!I155*100-E$8</f>
        <v>1976</v>
      </c>
      <c r="F153" s="154">
        <f>'input aan NS afgerond op centen'!H155*100-F$8</f>
        <v>3359</v>
      </c>
      <c r="G153" s="154">
        <f>'input aan NS afgerond op centen'!G155*100-G$8</f>
        <v>1482</v>
      </c>
      <c r="H153" s="154">
        <f>'input aan NS afgerond op centen'!F155*100-H$8</f>
        <v>2519</v>
      </c>
      <c r="I153" s="198"/>
      <c r="K153" s="212">
        <f t="shared" si="8"/>
        <v>1729</v>
      </c>
      <c r="L153" s="183"/>
      <c r="M153" s="213">
        <f t="shared" si="9"/>
        <v>2470</v>
      </c>
      <c r="N153" s="214">
        <f t="shared" si="10"/>
        <v>4198</v>
      </c>
    </row>
    <row r="154" spans="1:14">
      <c r="A154" s="125">
        <v>149</v>
      </c>
      <c r="B154" s="126">
        <f t="shared" si="11"/>
        <v>149</v>
      </c>
      <c r="C154" s="153">
        <f>'input aan NS afgerond op centen'!C156*100-C$8</f>
        <v>2479</v>
      </c>
      <c r="D154" s="154">
        <f>'input aan NS afgerond op centen'!B156*100-D$8</f>
        <v>4215</v>
      </c>
      <c r="E154" s="154">
        <f>'input aan NS afgerond op centen'!I156*100-E$8</f>
        <v>1983</v>
      </c>
      <c r="F154" s="154">
        <f>'input aan NS afgerond op centen'!H156*100-F$8</f>
        <v>3373</v>
      </c>
      <c r="G154" s="154">
        <f>'input aan NS afgerond op centen'!G156*100-G$8</f>
        <v>1487</v>
      </c>
      <c r="H154" s="154">
        <f>'input aan NS afgerond op centen'!F156*100-H$8</f>
        <v>2529</v>
      </c>
      <c r="I154" s="198"/>
      <c r="K154" s="212">
        <f t="shared" si="8"/>
        <v>1735.3</v>
      </c>
      <c r="L154" s="183"/>
      <c r="M154" s="213">
        <f t="shared" si="9"/>
        <v>2479</v>
      </c>
      <c r="N154" s="214">
        <f t="shared" si="10"/>
        <v>4215</v>
      </c>
    </row>
    <row r="155" spans="1:14">
      <c r="A155" s="125">
        <v>150</v>
      </c>
      <c r="B155" s="126">
        <f t="shared" si="11"/>
        <v>150</v>
      </c>
      <c r="C155" s="153">
        <f>'input aan NS afgerond op centen'!C157*100-C$8</f>
        <v>2489</v>
      </c>
      <c r="D155" s="154">
        <f>'input aan NS afgerond op centen'!B157*100-D$8</f>
        <v>4231</v>
      </c>
      <c r="E155" s="154">
        <f>'input aan NS afgerond op centen'!I157*100-E$8</f>
        <v>1991</v>
      </c>
      <c r="F155" s="154">
        <f>'input aan NS afgerond op centen'!H157*100-F$8</f>
        <v>3385</v>
      </c>
      <c r="G155" s="154">
        <f>'input aan NS afgerond op centen'!G157*100-G$8</f>
        <v>1493</v>
      </c>
      <c r="H155" s="154">
        <f>'input aan NS afgerond op centen'!F157*100-H$8</f>
        <v>2539</v>
      </c>
      <c r="I155" s="198"/>
      <c r="K155" s="212">
        <f t="shared" si="8"/>
        <v>1742.3</v>
      </c>
      <c r="L155" s="183"/>
      <c r="M155" s="213">
        <f t="shared" si="9"/>
        <v>2489</v>
      </c>
      <c r="N155" s="214">
        <f t="shared" si="10"/>
        <v>4231</v>
      </c>
    </row>
    <row r="156" spans="1:14">
      <c r="A156" s="125">
        <v>151</v>
      </c>
      <c r="B156" s="126">
        <f t="shared" si="11"/>
        <v>151</v>
      </c>
      <c r="C156" s="153">
        <f>'input aan NS afgerond op centen'!C158*100-C$8</f>
        <v>2497</v>
      </c>
      <c r="D156" s="154">
        <f>'input aan NS afgerond op centen'!B158*100-D$8</f>
        <v>4244</v>
      </c>
      <c r="E156" s="154">
        <f>'input aan NS afgerond op centen'!I158*100-E$8</f>
        <v>1997</v>
      </c>
      <c r="F156" s="154">
        <f>'input aan NS afgerond op centen'!H158*100-F$8</f>
        <v>3396</v>
      </c>
      <c r="G156" s="154">
        <f>'input aan NS afgerond op centen'!G158*100-G$8</f>
        <v>1498</v>
      </c>
      <c r="H156" s="154">
        <f>'input aan NS afgerond op centen'!F158*100-H$8</f>
        <v>2547</v>
      </c>
      <c r="I156" s="198"/>
      <c r="K156" s="212">
        <f t="shared" si="8"/>
        <v>1747.8999999999999</v>
      </c>
      <c r="L156" s="183"/>
      <c r="M156" s="213">
        <f t="shared" si="9"/>
        <v>2497</v>
      </c>
      <c r="N156" s="214">
        <f t="shared" si="10"/>
        <v>4244</v>
      </c>
    </row>
    <row r="157" spans="1:14">
      <c r="A157" s="125">
        <v>152</v>
      </c>
      <c r="B157" s="126">
        <f t="shared" si="11"/>
        <v>152</v>
      </c>
      <c r="C157" s="153">
        <f>'input aan NS afgerond op centen'!C159*100-C$8</f>
        <v>2504</v>
      </c>
      <c r="D157" s="154">
        <f>'input aan NS afgerond op centen'!B159*100-D$8</f>
        <v>4257</v>
      </c>
      <c r="E157" s="154">
        <f>'input aan NS afgerond op centen'!I159*100-E$8</f>
        <v>2003</v>
      </c>
      <c r="F157" s="154">
        <f>'input aan NS afgerond op centen'!H159*100-F$8</f>
        <v>3406</v>
      </c>
      <c r="G157" s="154">
        <f>'input aan NS afgerond op centen'!G159*100-G$8</f>
        <v>1502</v>
      </c>
      <c r="H157" s="154">
        <f>'input aan NS afgerond op centen'!F159*100-H$8</f>
        <v>2554</v>
      </c>
      <c r="I157" s="198"/>
      <c r="K157" s="212">
        <f t="shared" si="8"/>
        <v>1752.8</v>
      </c>
      <c r="L157" s="183"/>
      <c r="M157" s="213">
        <f t="shared" si="9"/>
        <v>2504</v>
      </c>
      <c r="N157" s="214">
        <f t="shared" si="10"/>
        <v>4257</v>
      </c>
    </row>
    <row r="158" spans="1:14">
      <c r="A158" s="125">
        <v>153</v>
      </c>
      <c r="B158" s="126">
        <f t="shared" si="11"/>
        <v>153</v>
      </c>
      <c r="C158" s="153">
        <f>'input aan NS afgerond op centen'!C160*100-C$8</f>
        <v>2512</v>
      </c>
      <c r="D158" s="154">
        <f>'input aan NS afgerond op centen'!B160*100-D$8</f>
        <v>4271</v>
      </c>
      <c r="E158" s="154">
        <f>'input aan NS afgerond op centen'!I160*100-E$8</f>
        <v>2009</v>
      </c>
      <c r="F158" s="154">
        <f>'input aan NS afgerond op centen'!H160*100-F$8</f>
        <v>3417</v>
      </c>
      <c r="G158" s="154">
        <f>'input aan NS afgerond op centen'!G160*100-G$8</f>
        <v>1507</v>
      </c>
      <c r="H158" s="154">
        <f>'input aan NS afgerond op centen'!F160*100-H$8</f>
        <v>2563</v>
      </c>
      <c r="I158" s="198"/>
      <c r="K158" s="212">
        <f t="shared" si="8"/>
        <v>1758.3999999999999</v>
      </c>
      <c r="L158" s="183"/>
      <c r="M158" s="213">
        <f t="shared" si="9"/>
        <v>2512</v>
      </c>
      <c r="N158" s="214">
        <f t="shared" si="10"/>
        <v>4271</v>
      </c>
    </row>
    <row r="159" spans="1:14">
      <c r="A159" s="125">
        <v>154</v>
      </c>
      <c r="B159" s="126">
        <f t="shared" si="11"/>
        <v>154</v>
      </c>
      <c r="C159" s="153">
        <f>'input aan NS afgerond op centen'!C161*100-C$8</f>
        <v>2520</v>
      </c>
      <c r="D159" s="154">
        <f>'input aan NS afgerond op centen'!B161*100-D$8</f>
        <v>4284</v>
      </c>
      <c r="E159" s="154">
        <f>'input aan NS afgerond op centen'!I161*100-E$8</f>
        <v>2016</v>
      </c>
      <c r="F159" s="154">
        <f>'input aan NS afgerond op centen'!H161*100-F$8</f>
        <v>3428</v>
      </c>
      <c r="G159" s="154">
        <f>'input aan NS afgerond op centen'!G161*100-G$8</f>
        <v>1512</v>
      </c>
      <c r="H159" s="154">
        <f>'input aan NS afgerond op centen'!F161*100-H$8</f>
        <v>2571</v>
      </c>
      <c r="I159" s="198"/>
      <c r="K159" s="212">
        <f t="shared" si="8"/>
        <v>1764</v>
      </c>
      <c r="L159" s="183"/>
      <c r="M159" s="213">
        <f t="shared" si="9"/>
        <v>2520</v>
      </c>
      <c r="N159" s="214">
        <f t="shared" si="10"/>
        <v>4284</v>
      </c>
    </row>
    <row r="160" spans="1:14">
      <c r="A160" s="125">
        <v>155</v>
      </c>
      <c r="B160" s="126">
        <f t="shared" si="11"/>
        <v>155</v>
      </c>
      <c r="C160" s="153">
        <f>'input aan NS afgerond op centen'!C162*100-C$8</f>
        <v>2528</v>
      </c>
      <c r="D160" s="154">
        <f>'input aan NS afgerond op centen'!B162*100-D$8</f>
        <v>4297</v>
      </c>
      <c r="E160" s="154">
        <f>'input aan NS afgerond op centen'!I162*100-E$8</f>
        <v>2022</v>
      </c>
      <c r="F160" s="154">
        <f>'input aan NS afgerond op centen'!H162*100-F$8</f>
        <v>3438</v>
      </c>
      <c r="G160" s="154">
        <f>'input aan NS afgerond op centen'!G162*100-G$8</f>
        <v>1516</v>
      </c>
      <c r="H160" s="154">
        <f>'input aan NS afgerond op centen'!F162*100-H$8</f>
        <v>2578</v>
      </c>
      <c r="I160" s="198"/>
      <c r="K160" s="212">
        <f t="shared" si="8"/>
        <v>1769.6</v>
      </c>
      <c r="L160" s="183"/>
      <c r="M160" s="213">
        <f t="shared" si="9"/>
        <v>2528</v>
      </c>
      <c r="N160" s="214">
        <f t="shared" si="10"/>
        <v>4297</v>
      </c>
    </row>
    <row r="161" spans="1:14">
      <c r="A161" s="125">
        <v>156</v>
      </c>
      <c r="B161" s="126">
        <f t="shared" si="11"/>
        <v>156</v>
      </c>
      <c r="C161" s="153">
        <f>'input aan NS afgerond op centen'!C163*100-C$8</f>
        <v>2536</v>
      </c>
      <c r="D161" s="154">
        <f>'input aan NS afgerond op centen'!B163*100-D$8</f>
        <v>4311</v>
      </c>
      <c r="E161" s="154">
        <f>'input aan NS afgerond op centen'!I163*100-E$8</f>
        <v>2029</v>
      </c>
      <c r="F161" s="154">
        <f>'input aan NS afgerond op centen'!H163*100-F$8</f>
        <v>3449</v>
      </c>
      <c r="G161" s="154">
        <f>'input aan NS afgerond op centen'!G163*100-G$8</f>
        <v>1521</v>
      </c>
      <c r="H161" s="154">
        <f>'input aan NS afgerond op centen'!F163*100-H$8</f>
        <v>2587</v>
      </c>
      <c r="I161" s="198"/>
      <c r="K161" s="212">
        <f t="shared" si="8"/>
        <v>1775.1999999999998</v>
      </c>
      <c r="L161" s="183"/>
      <c r="M161" s="213">
        <f t="shared" si="9"/>
        <v>2536</v>
      </c>
      <c r="N161" s="214">
        <f t="shared" si="10"/>
        <v>4311</v>
      </c>
    </row>
    <row r="162" spans="1:14">
      <c r="A162" s="125">
        <v>157</v>
      </c>
      <c r="B162" s="126">
        <f t="shared" si="11"/>
        <v>157</v>
      </c>
      <c r="C162" s="153">
        <f>'input aan NS afgerond op centen'!C164*100-C$8</f>
        <v>2544</v>
      </c>
      <c r="D162" s="154">
        <f>'input aan NS afgerond op centen'!B164*100-D$8</f>
        <v>4324</v>
      </c>
      <c r="E162" s="154">
        <f>'input aan NS afgerond op centen'!I164*100-E$8</f>
        <v>2035</v>
      </c>
      <c r="F162" s="154">
        <f>'input aan NS afgerond op centen'!H164*100-F$8</f>
        <v>3460</v>
      </c>
      <c r="G162" s="154">
        <f>'input aan NS afgerond op centen'!G164*100-G$8</f>
        <v>1526</v>
      </c>
      <c r="H162" s="154">
        <f>'input aan NS afgerond op centen'!F164*100-H$8</f>
        <v>2595</v>
      </c>
      <c r="I162" s="198"/>
      <c r="K162" s="212">
        <f t="shared" si="8"/>
        <v>1780.8</v>
      </c>
      <c r="L162" s="183"/>
      <c r="M162" s="213">
        <f t="shared" si="9"/>
        <v>2544</v>
      </c>
      <c r="N162" s="214">
        <f t="shared" si="10"/>
        <v>4324</v>
      </c>
    </row>
    <row r="163" spans="1:14">
      <c r="A163" s="125">
        <v>158</v>
      </c>
      <c r="B163" s="126">
        <f t="shared" si="11"/>
        <v>158</v>
      </c>
      <c r="C163" s="153">
        <f>'input aan NS afgerond op centen'!C165*100-C$8</f>
        <v>2552</v>
      </c>
      <c r="D163" s="154">
        <f>'input aan NS afgerond op centen'!B165*100-D$8</f>
        <v>4338</v>
      </c>
      <c r="E163" s="154">
        <f>'input aan NS afgerond op centen'!I165*100-E$8</f>
        <v>2041</v>
      </c>
      <c r="F163" s="154">
        <f>'input aan NS afgerond op centen'!H165*100-F$8</f>
        <v>3471</v>
      </c>
      <c r="G163" s="154">
        <f>'input aan NS afgerond op centen'!G165*100-G$8</f>
        <v>1531</v>
      </c>
      <c r="H163" s="154">
        <f>'input aan NS afgerond op centen'!F165*100-H$8</f>
        <v>2603</v>
      </c>
      <c r="I163" s="198"/>
      <c r="K163" s="212">
        <f t="shared" si="8"/>
        <v>1786.3999999999999</v>
      </c>
      <c r="L163" s="183"/>
      <c r="M163" s="213">
        <f t="shared" si="9"/>
        <v>2552</v>
      </c>
      <c r="N163" s="214">
        <f t="shared" si="10"/>
        <v>4338</v>
      </c>
    </row>
    <row r="164" spans="1:14">
      <c r="A164" s="125">
        <v>159</v>
      </c>
      <c r="B164" s="126">
        <f t="shared" si="11"/>
        <v>159</v>
      </c>
      <c r="C164" s="153">
        <f>'input aan NS afgerond op centen'!C166*100-C$8</f>
        <v>2560</v>
      </c>
      <c r="D164" s="154">
        <f>'input aan NS afgerond op centen'!B166*100-D$8</f>
        <v>4351</v>
      </c>
      <c r="E164" s="154">
        <f>'input aan NS afgerond op centen'!I166*100-E$8</f>
        <v>2048</v>
      </c>
      <c r="F164" s="154">
        <f>'input aan NS afgerond op centen'!H166*100-F$8</f>
        <v>3481</v>
      </c>
      <c r="G164" s="154">
        <f>'input aan NS afgerond op centen'!G166*100-G$8</f>
        <v>1536</v>
      </c>
      <c r="H164" s="154">
        <f>'input aan NS afgerond op centen'!F166*100-H$8</f>
        <v>2611</v>
      </c>
      <c r="I164" s="198"/>
      <c r="K164" s="212">
        <f t="shared" si="8"/>
        <v>1792</v>
      </c>
      <c r="L164" s="183"/>
      <c r="M164" s="213">
        <f t="shared" si="9"/>
        <v>2560</v>
      </c>
      <c r="N164" s="214">
        <f t="shared" si="10"/>
        <v>4351</v>
      </c>
    </row>
    <row r="165" spans="1:14">
      <c r="A165" s="125">
        <v>160</v>
      </c>
      <c r="B165" s="126">
        <f t="shared" si="11"/>
        <v>160</v>
      </c>
      <c r="C165" s="153">
        <f>'input aan NS afgerond op centen'!C167*100-C$8</f>
        <v>2567</v>
      </c>
      <c r="D165" s="154">
        <f>'input aan NS afgerond op centen'!B167*100-D$8</f>
        <v>4364</v>
      </c>
      <c r="E165" s="154">
        <f>'input aan NS afgerond op centen'!I167*100-E$8</f>
        <v>2053</v>
      </c>
      <c r="F165" s="154">
        <f>'input aan NS afgerond op centen'!H167*100-F$8</f>
        <v>3492</v>
      </c>
      <c r="G165" s="154">
        <f>'input aan NS afgerond op centen'!G167*100-G$8</f>
        <v>1540.0000000000002</v>
      </c>
      <c r="H165" s="154">
        <f>'input aan NS afgerond op centen'!F167*100-H$8</f>
        <v>2619</v>
      </c>
      <c r="I165" s="198"/>
      <c r="K165" s="212">
        <f t="shared" si="8"/>
        <v>1796.8999999999999</v>
      </c>
      <c r="L165" s="183"/>
      <c r="M165" s="213">
        <f t="shared" si="9"/>
        <v>2567</v>
      </c>
      <c r="N165" s="214">
        <f t="shared" si="10"/>
        <v>4364</v>
      </c>
    </row>
    <row r="166" spans="1:14">
      <c r="A166" s="125">
        <v>161</v>
      </c>
      <c r="B166" s="126">
        <f t="shared" si="11"/>
        <v>161</v>
      </c>
      <c r="C166" s="153">
        <f>'input aan NS afgerond op centen'!C168*100-C$8</f>
        <v>2575</v>
      </c>
      <c r="D166" s="154">
        <f>'input aan NS afgerond op centen'!B168*100-D$8</f>
        <v>4378</v>
      </c>
      <c r="E166" s="154">
        <f>'input aan NS afgerond op centen'!I168*100-E$8</f>
        <v>2060</v>
      </c>
      <c r="F166" s="154">
        <f>'input aan NS afgerond op centen'!H168*100-F$8</f>
        <v>3503</v>
      </c>
      <c r="G166" s="154">
        <f>'input aan NS afgerond op centen'!G168*100-G$8</f>
        <v>1544.9999999999998</v>
      </c>
      <c r="H166" s="154">
        <f>'input aan NS afgerond op centen'!F168*100-H$8</f>
        <v>2627</v>
      </c>
      <c r="I166" s="198"/>
      <c r="K166" s="212">
        <f t="shared" si="8"/>
        <v>1802.4999999999998</v>
      </c>
      <c r="L166" s="183"/>
      <c r="M166" s="213">
        <f t="shared" si="9"/>
        <v>2575</v>
      </c>
      <c r="N166" s="214">
        <f t="shared" si="10"/>
        <v>4378</v>
      </c>
    </row>
    <row r="167" spans="1:14">
      <c r="A167" s="125">
        <v>162</v>
      </c>
      <c r="B167" s="126">
        <f t="shared" si="11"/>
        <v>162</v>
      </c>
      <c r="C167" s="153">
        <f>'input aan NS afgerond op centen'!C169*100-C$8</f>
        <v>2583</v>
      </c>
      <c r="D167" s="154">
        <f>'input aan NS afgerond op centen'!B169*100-D$8</f>
        <v>4391</v>
      </c>
      <c r="E167" s="154">
        <f>'input aan NS afgerond op centen'!I169*100-E$8</f>
        <v>2066</v>
      </c>
      <c r="F167" s="154">
        <f>'input aan NS afgerond op centen'!H169*100-F$8</f>
        <v>3513</v>
      </c>
      <c r="G167" s="154">
        <f>'input aan NS afgerond op centen'!G169*100-G$8</f>
        <v>1549.0000000000002</v>
      </c>
      <c r="H167" s="154">
        <f>'input aan NS afgerond op centen'!F169*100-H$8</f>
        <v>2635</v>
      </c>
      <c r="I167" s="198"/>
      <c r="K167" s="212">
        <f t="shared" si="8"/>
        <v>1808.1</v>
      </c>
      <c r="L167" s="183"/>
      <c r="M167" s="213">
        <f t="shared" si="9"/>
        <v>2583</v>
      </c>
      <c r="N167" s="214">
        <f t="shared" si="10"/>
        <v>4391</v>
      </c>
    </row>
    <row r="168" spans="1:14">
      <c r="A168" s="125">
        <v>163</v>
      </c>
      <c r="B168" s="126">
        <f t="shared" si="11"/>
        <v>163</v>
      </c>
      <c r="C168" s="153">
        <f>'input aan NS afgerond op centen'!C170*100-C$8</f>
        <v>2591</v>
      </c>
      <c r="D168" s="154">
        <f>'input aan NS afgerond op centen'!B170*100-D$8</f>
        <v>4404</v>
      </c>
      <c r="E168" s="154">
        <f>'input aan NS afgerond op centen'!I170*100-E$8</f>
        <v>2073</v>
      </c>
      <c r="F168" s="154">
        <f>'input aan NS afgerond op centen'!H170*100-F$8</f>
        <v>3524</v>
      </c>
      <c r="G168" s="154">
        <f>'input aan NS afgerond op centen'!G170*100-G$8</f>
        <v>1553.9999999999998</v>
      </c>
      <c r="H168" s="154">
        <f>'input aan NS afgerond op centen'!F170*100-H$8</f>
        <v>2643</v>
      </c>
      <c r="I168" s="198"/>
      <c r="K168" s="212">
        <f t="shared" si="8"/>
        <v>1813.6999999999998</v>
      </c>
      <c r="L168" s="183"/>
      <c r="M168" s="213">
        <f t="shared" si="9"/>
        <v>2591</v>
      </c>
      <c r="N168" s="214">
        <f t="shared" si="10"/>
        <v>4404</v>
      </c>
    </row>
    <row r="169" spans="1:14">
      <c r="A169" s="125">
        <v>164</v>
      </c>
      <c r="B169" s="126">
        <f t="shared" si="11"/>
        <v>164</v>
      </c>
      <c r="C169" s="153">
        <f>'input aan NS afgerond op centen'!C171*100-C$8</f>
        <v>2599</v>
      </c>
      <c r="D169" s="154">
        <f>'input aan NS afgerond op centen'!B171*100-D$8</f>
        <v>4418</v>
      </c>
      <c r="E169" s="154">
        <f>'input aan NS afgerond op centen'!I171*100-E$8</f>
        <v>2079</v>
      </c>
      <c r="F169" s="154">
        <f>'input aan NS afgerond op centen'!H171*100-F$8</f>
        <v>3535</v>
      </c>
      <c r="G169" s="154">
        <f>'input aan NS afgerond op centen'!G171*100-G$8</f>
        <v>1559</v>
      </c>
      <c r="H169" s="154">
        <f>'input aan NS afgerond op centen'!F171*100-H$8</f>
        <v>2651</v>
      </c>
      <c r="I169" s="198"/>
      <c r="K169" s="212">
        <f t="shared" si="8"/>
        <v>1819.3</v>
      </c>
      <c r="L169" s="183"/>
      <c r="M169" s="213">
        <f t="shared" si="9"/>
        <v>2599</v>
      </c>
      <c r="N169" s="214">
        <f t="shared" si="10"/>
        <v>4418</v>
      </c>
    </row>
    <row r="170" spans="1:14">
      <c r="A170" s="125">
        <v>165</v>
      </c>
      <c r="B170" s="126">
        <f t="shared" si="11"/>
        <v>165</v>
      </c>
      <c r="C170" s="153">
        <f>'input aan NS afgerond op centen'!C172*100-C$8</f>
        <v>2607</v>
      </c>
      <c r="D170" s="154">
        <f>'input aan NS afgerond op centen'!B172*100-D$8</f>
        <v>4431</v>
      </c>
      <c r="E170" s="154">
        <f>'input aan NS afgerond op centen'!I172*100-E$8</f>
        <v>2085</v>
      </c>
      <c r="F170" s="154">
        <f>'input aan NS afgerond op centen'!H172*100-F$8</f>
        <v>3545</v>
      </c>
      <c r="G170" s="154">
        <f>'input aan NS afgerond op centen'!G172*100-G$8</f>
        <v>1564</v>
      </c>
      <c r="H170" s="154">
        <f>'input aan NS afgerond op centen'!F172*100-H$8</f>
        <v>2659</v>
      </c>
      <c r="I170" s="198"/>
      <c r="K170" s="212">
        <f t="shared" si="8"/>
        <v>1824.8999999999999</v>
      </c>
      <c r="L170" s="183"/>
      <c r="M170" s="213">
        <f t="shared" si="9"/>
        <v>2607</v>
      </c>
      <c r="N170" s="214">
        <f t="shared" si="10"/>
        <v>4431</v>
      </c>
    </row>
    <row r="171" spans="1:14">
      <c r="A171" s="125">
        <v>166</v>
      </c>
      <c r="B171" s="126">
        <f t="shared" si="11"/>
        <v>166</v>
      </c>
      <c r="C171" s="153">
        <f>'input aan NS afgerond op centen'!C173*100-C$8</f>
        <v>2615</v>
      </c>
      <c r="D171" s="154">
        <f>'input aan NS afgerond op centen'!B173*100-D$8</f>
        <v>4444</v>
      </c>
      <c r="E171" s="154">
        <f>'input aan NS afgerond op centen'!I173*100-E$8</f>
        <v>2092</v>
      </c>
      <c r="F171" s="154">
        <f>'input aan NS afgerond op centen'!H173*100-F$8</f>
        <v>3556</v>
      </c>
      <c r="G171" s="154">
        <f>'input aan NS afgerond op centen'!G173*100-G$8</f>
        <v>1569</v>
      </c>
      <c r="H171" s="154">
        <f>'input aan NS afgerond op centen'!F173*100-H$8</f>
        <v>2667</v>
      </c>
      <c r="I171" s="198"/>
      <c r="K171" s="212">
        <f t="shared" si="8"/>
        <v>1830.4999999999998</v>
      </c>
      <c r="L171" s="183"/>
      <c r="M171" s="213">
        <f t="shared" si="9"/>
        <v>2615</v>
      </c>
      <c r="N171" s="214">
        <f t="shared" si="10"/>
        <v>4444</v>
      </c>
    </row>
    <row r="172" spans="1:14">
      <c r="A172" s="125">
        <v>167</v>
      </c>
      <c r="B172" s="126">
        <f t="shared" si="11"/>
        <v>167</v>
      </c>
      <c r="C172" s="153">
        <f>'input aan NS afgerond op centen'!C174*100-C$8</f>
        <v>2622</v>
      </c>
      <c r="D172" s="154">
        <f>'input aan NS afgerond op centen'!B174*100-D$8</f>
        <v>4458</v>
      </c>
      <c r="E172" s="154">
        <f>'input aan NS afgerond op centen'!I174*100-E$8</f>
        <v>2097</v>
      </c>
      <c r="F172" s="154">
        <f>'input aan NS afgerond op centen'!H174*100-F$8</f>
        <v>3567</v>
      </c>
      <c r="G172" s="154">
        <f>'input aan NS afgerond op centen'!G174*100-G$8</f>
        <v>1573</v>
      </c>
      <c r="H172" s="154">
        <f>'input aan NS afgerond op centen'!F174*100-H$8</f>
        <v>2675</v>
      </c>
      <c r="I172" s="198"/>
      <c r="K172" s="212">
        <f t="shared" si="8"/>
        <v>1835.3999999999999</v>
      </c>
      <c r="L172" s="183"/>
      <c r="M172" s="213">
        <f t="shared" si="9"/>
        <v>2622</v>
      </c>
      <c r="N172" s="214">
        <f t="shared" si="10"/>
        <v>4458</v>
      </c>
    </row>
    <row r="173" spans="1:14">
      <c r="A173" s="125">
        <v>168</v>
      </c>
      <c r="B173" s="126">
        <f t="shared" si="11"/>
        <v>168</v>
      </c>
      <c r="C173" s="153">
        <f>'input aan NS afgerond op centen'!C175*100-C$8</f>
        <v>2630</v>
      </c>
      <c r="D173" s="154">
        <f>'input aan NS afgerond op centen'!B175*100-D$8</f>
        <v>4471</v>
      </c>
      <c r="E173" s="154">
        <f>'input aan NS afgerond op centen'!I175*100-E$8</f>
        <v>2104</v>
      </c>
      <c r="F173" s="154">
        <f>'input aan NS afgerond op centen'!H175*100-F$8</f>
        <v>3577</v>
      </c>
      <c r="G173" s="154">
        <f>'input aan NS afgerond op centen'!G175*100-G$8</f>
        <v>1578</v>
      </c>
      <c r="H173" s="154">
        <f>'input aan NS afgerond op centen'!F175*100-H$8</f>
        <v>2683</v>
      </c>
      <c r="I173" s="198"/>
      <c r="K173" s="212">
        <f t="shared" si="8"/>
        <v>1840.9999999999998</v>
      </c>
      <c r="L173" s="183"/>
      <c r="M173" s="213">
        <f t="shared" si="9"/>
        <v>2630</v>
      </c>
      <c r="N173" s="214">
        <f t="shared" si="10"/>
        <v>4471</v>
      </c>
    </row>
    <row r="174" spans="1:14">
      <c r="A174" s="125">
        <v>169</v>
      </c>
      <c r="B174" s="126">
        <f t="shared" si="11"/>
        <v>169</v>
      </c>
      <c r="C174" s="153">
        <f>'input aan NS afgerond op centen'!C176*100-C$8</f>
        <v>2638</v>
      </c>
      <c r="D174" s="154">
        <f>'input aan NS afgerond op centen'!B176*100-D$8</f>
        <v>4485</v>
      </c>
      <c r="E174" s="154">
        <f>'input aan NS afgerond op centen'!I176*100-E$8</f>
        <v>2110</v>
      </c>
      <c r="F174" s="154">
        <f>'input aan NS afgerond op centen'!H176*100-F$8</f>
        <v>3589</v>
      </c>
      <c r="G174" s="154">
        <f>'input aan NS afgerond op centen'!G176*100-G$8</f>
        <v>1582</v>
      </c>
      <c r="H174" s="154">
        <f>'input aan NS afgerond op centen'!F176*100-H$8</f>
        <v>2691</v>
      </c>
      <c r="I174" s="198"/>
      <c r="K174" s="212">
        <f t="shared" si="8"/>
        <v>1846.6</v>
      </c>
      <c r="L174" s="183"/>
      <c r="M174" s="213">
        <f t="shared" si="9"/>
        <v>2638</v>
      </c>
      <c r="N174" s="214">
        <f t="shared" si="10"/>
        <v>4485</v>
      </c>
    </row>
    <row r="175" spans="1:14">
      <c r="A175" s="125">
        <v>170</v>
      </c>
      <c r="B175" s="126">
        <f t="shared" si="11"/>
        <v>170</v>
      </c>
      <c r="C175" s="153">
        <f>'input aan NS afgerond op centen'!C177*100-C$8</f>
        <v>2646</v>
      </c>
      <c r="D175" s="154">
        <f>'input aan NS afgerond op centen'!B177*100-D$8</f>
        <v>4498</v>
      </c>
      <c r="E175" s="154">
        <f>'input aan NS afgerond op centen'!I177*100-E$8</f>
        <v>2117</v>
      </c>
      <c r="F175" s="154">
        <f>'input aan NS afgerond op centen'!H177*100-F$8</f>
        <v>3599</v>
      </c>
      <c r="G175" s="154">
        <f>'input aan NS afgerond op centen'!G177*100-G$8</f>
        <v>1587</v>
      </c>
      <c r="H175" s="154">
        <f>'input aan NS afgerond op centen'!F177*100-H$8</f>
        <v>2699</v>
      </c>
      <c r="I175" s="198"/>
      <c r="K175" s="212">
        <f t="shared" si="8"/>
        <v>1852.1999999999998</v>
      </c>
      <c r="L175" s="183"/>
      <c r="M175" s="213">
        <f t="shared" si="9"/>
        <v>2646</v>
      </c>
      <c r="N175" s="214">
        <f t="shared" si="10"/>
        <v>4498</v>
      </c>
    </row>
    <row r="176" spans="1:14">
      <c r="A176" s="125">
        <v>171</v>
      </c>
      <c r="B176" s="126">
        <f t="shared" si="11"/>
        <v>171</v>
      </c>
      <c r="C176" s="153">
        <f>'input aan NS afgerond op centen'!C178*100-C$8</f>
        <v>2654</v>
      </c>
      <c r="D176" s="154">
        <f>'input aan NS afgerond op centen'!B178*100-D$8</f>
        <v>4511</v>
      </c>
      <c r="E176" s="154">
        <f>'input aan NS afgerond op centen'!I178*100-E$8</f>
        <v>2123</v>
      </c>
      <c r="F176" s="154">
        <f>'input aan NS afgerond op centen'!H178*100-F$8</f>
        <v>3609</v>
      </c>
      <c r="G176" s="154">
        <f>'input aan NS afgerond op centen'!G178*100-G$8</f>
        <v>1592</v>
      </c>
      <c r="H176" s="154">
        <f>'input aan NS afgerond op centen'!F178*100-H$8</f>
        <v>2707</v>
      </c>
      <c r="I176" s="198"/>
      <c r="K176" s="212">
        <f t="shared" si="8"/>
        <v>1857.8</v>
      </c>
      <c r="L176" s="183"/>
      <c r="M176" s="213">
        <f t="shared" si="9"/>
        <v>2654</v>
      </c>
      <c r="N176" s="214">
        <f t="shared" si="10"/>
        <v>4511</v>
      </c>
    </row>
    <row r="177" spans="1:14">
      <c r="A177" s="125">
        <v>172</v>
      </c>
      <c r="B177" s="126">
        <f t="shared" si="11"/>
        <v>172</v>
      </c>
      <c r="C177" s="153">
        <f>'input aan NS afgerond op centen'!C179*100-C$8</f>
        <v>2662</v>
      </c>
      <c r="D177" s="154">
        <f>'input aan NS afgerond op centen'!B179*100-D$8</f>
        <v>4525</v>
      </c>
      <c r="E177" s="154">
        <f>'input aan NS afgerond op centen'!I179*100-E$8</f>
        <v>2129</v>
      </c>
      <c r="F177" s="154">
        <f>'input aan NS afgerond op centen'!H179*100-F$8</f>
        <v>3621</v>
      </c>
      <c r="G177" s="154">
        <f>'input aan NS afgerond op centen'!G179*100-G$8</f>
        <v>1596.9999999999998</v>
      </c>
      <c r="H177" s="154">
        <f>'input aan NS afgerond op centen'!F179*100-H$8</f>
        <v>2715</v>
      </c>
      <c r="I177" s="198"/>
      <c r="K177" s="212">
        <f t="shared" si="8"/>
        <v>1863.3999999999999</v>
      </c>
      <c r="L177" s="183"/>
      <c r="M177" s="213">
        <f t="shared" si="9"/>
        <v>2662</v>
      </c>
      <c r="N177" s="214">
        <f t="shared" si="10"/>
        <v>4525</v>
      </c>
    </row>
    <row r="178" spans="1:14">
      <c r="A178" s="125">
        <v>173</v>
      </c>
      <c r="B178" s="126">
        <f t="shared" si="11"/>
        <v>173</v>
      </c>
      <c r="C178" s="153">
        <f>'input aan NS afgerond op centen'!C180*100-C$8</f>
        <v>2670</v>
      </c>
      <c r="D178" s="154">
        <f>'input aan NS afgerond op centen'!B180*100-D$8</f>
        <v>4538</v>
      </c>
      <c r="E178" s="154">
        <f>'input aan NS afgerond op centen'!I180*100-E$8</f>
        <v>2136</v>
      </c>
      <c r="F178" s="154">
        <f>'input aan NS afgerond op centen'!H180*100-F$8</f>
        <v>3631</v>
      </c>
      <c r="G178" s="154">
        <f>'input aan NS afgerond op centen'!G180*100-G$8</f>
        <v>1602</v>
      </c>
      <c r="H178" s="154">
        <f>'input aan NS afgerond op centen'!F180*100-H$8</f>
        <v>2723</v>
      </c>
      <c r="I178" s="198"/>
      <c r="K178" s="212">
        <f t="shared" si="8"/>
        <v>1868.9999999999998</v>
      </c>
      <c r="L178" s="183"/>
      <c r="M178" s="213">
        <f t="shared" si="9"/>
        <v>2670</v>
      </c>
      <c r="N178" s="214">
        <f t="shared" si="10"/>
        <v>4538</v>
      </c>
    </row>
    <row r="179" spans="1:14">
      <c r="A179" s="125">
        <v>174</v>
      </c>
      <c r="B179" s="126">
        <f t="shared" si="11"/>
        <v>174</v>
      </c>
      <c r="C179" s="153">
        <f>'input aan NS afgerond op centen'!C181*100-C$8</f>
        <v>2677</v>
      </c>
      <c r="D179" s="154">
        <f>'input aan NS afgerond op centen'!B181*100-D$8</f>
        <v>4551</v>
      </c>
      <c r="E179" s="154">
        <f>'input aan NS afgerond op centen'!I181*100-E$8</f>
        <v>2141</v>
      </c>
      <c r="F179" s="154">
        <f>'input aan NS afgerond op centen'!H181*100-F$8</f>
        <v>3641</v>
      </c>
      <c r="G179" s="154">
        <f>'input aan NS afgerond op centen'!G181*100-G$8</f>
        <v>1606.0000000000002</v>
      </c>
      <c r="H179" s="154">
        <f>'input aan NS afgerond op centen'!F181*100-H$8</f>
        <v>2731</v>
      </c>
      <c r="I179" s="198"/>
      <c r="K179" s="212">
        <f t="shared" si="8"/>
        <v>1873.8999999999999</v>
      </c>
      <c r="L179" s="183"/>
      <c r="M179" s="213">
        <f t="shared" si="9"/>
        <v>2677</v>
      </c>
      <c r="N179" s="214">
        <f t="shared" si="10"/>
        <v>4551</v>
      </c>
    </row>
    <row r="180" spans="1:14">
      <c r="A180" s="125">
        <v>175</v>
      </c>
      <c r="B180" s="126">
        <f t="shared" si="11"/>
        <v>175</v>
      </c>
      <c r="C180" s="153">
        <f>'input aan NS afgerond op centen'!C182*100-C$8</f>
        <v>2685</v>
      </c>
      <c r="D180" s="154">
        <f>'input aan NS afgerond op centen'!B182*100-D$8</f>
        <v>4565</v>
      </c>
      <c r="E180" s="154">
        <f>'input aan NS afgerond op centen'!I182*100-E$8</f>
        <v>2148</v>
      </c>
      <c r="F180" s="154">
        <f>'input aan NS afgerond op centen'!H182*100-F$8</f>
        <v>3653</v>
      </c>
      <c r="G180" s="154">
        <f>'input aan NS afgerond op centen'!G182*100-G$8</f>
        <v>1611</v>
      </c>
      <c r="H180" s="154">
        <f>'input aan NS afgerond op centen'!F182*100-H$8</f>
        <v>2739</v>
      </c>
      <c r="I180" s="198"/>
      <c r="K180" s="212">
        <f t="shared" si="8"/>
        <v>1879.4999999999998</v>
      </c>
      <c r="L180" s="183"/>
      <c r="M180" s="213">
        <f t="shared" si="9"/>
        <v>2685</v>
      </c>
      <c r="N180" s="214">
        <f t="shared" si="10"/>
        <v>4565</v>
      </c>
    </row>
    <row r="181" spans="1:14">
      <c r="A181" s="125">
        <v>176</v>
      </c>
      <c r="B181" s="126">
        <f t="shared" si="11"/>
        <v>176</v>
      </c>
      <c r="C181" s="153">
        <f>'input aan NS afgerond op centen'!C183*100-C$8</f>
        <v>2693</v>
      </c>
      <c r="D181" s="154">
        <f>'input aan NS afgerond op centen'!B183*100-D$8</f>
        <v>4578</v>
      </c>
      <c r="E181" s="154">
        <f>'input aan NS afgerond op centen'!I183*100-E$8</f>
        <v>2154</v>
      </c>
      <c r="F181" s="154">
        <f>'input aan NS afgerond op centen'!H183*100-F$8</f>
        <v>3663</v>
      </c>
      <c r="G181" s="154">
        <f>'input aan NS afgerond op centen'!G183*100-G$8</f>
        <v>1615.0000000000002</v>
      </c>
      <c r="H181" s="154">
        <f>'input aan NS afgerond op centen'!F183*100-H$8</f>
        <v>2747</v>
      </c>
      <c r="I181" s="198"/>
      <c r="K181" s="212">
        <f t="shared" si="8"/>
        <v>1885.1</v>
      </c>
      <c r="L181" s="183"/>
      <c r="M181" s="213">
        <f t="shared" si="9"/>
        <v>2693</v>
      </c>
      <c r="N181" s="214">
        <f t="shared" si="10"/>
        <v>4578</v>
      </c>
    </row>
    <row r="182" spans="1:14">
      <c r="A182" s="125">
        <v>177</v>
      </c>
      <c r="B182" s="126">
        <f t="shared" si="11"/>
        <v>177</v>
      </c>
      <c r="C182" s="153">
        <f>'input aan NS afgerond op centen'!C184*100-C$8</f>
        <v>2701</v>
      </c>
      <c r="D182" s="154">
        <f>'input aan NS afgerond op centen'!B184*100-D$8</f>
        <v>4592</v>
      </c>
      <c r="E182" s="154">
        <f>'input aan NS afgerond op centen'!I184*100-E$8</f>
        <v>2161</v>
      </c>
      <c r="F182" s="154">
        <f>'input aan NS afgerond op centen'!H184*100-F$8</f>
        <v>3674</v>
      </c>
      <c r="G182" s="154">
        <f>'input aan NS afgerond op centen'!G184*100-G$8</f>
        <v>1619.9999999999998</v>
      </c>
      <c r="H182" s="154">
        <f>'input aan NS afgerond op centen'!F184*100-H$8</f>
        <v>2755</v>
      </c>
      <c r="I182" s="198"/>
      <c r="K182" s="212">
        <f t="shared" si="8"/>
        <v>1890.6999999999998</v>
      </c>
      <c r="L182" s="183"/>
      <c r="M182" s="213">
        <f t="shared" si="9"/>
        <v>2701</v>
      </c>
      <c r="N182" s="214">
        <f t="shared" si="10"/>
        <v>4592</v>
      </c>
    </row>
    <row r="183" spans="1:14">
      <c r="A183" s="125">
        <v>178</v>
      </c>
      <c r="B183" s="126">
        <f t="shared" si="11"/>
        <v>178</v>
      </c>
      <c r="C183" s="153">
        <f>'input aan NS afgerond op centen'!C185*100-C$8</f>
        <v>2709</v>
      </c>
      <c r="D183" s="154">
        <f>'input aan NS afgerond op centen'!B185*100-D$8</f>
        <v>4605</v>
      </c>
      <c r="E183" s="154">
        <f>'input aan NS afgerond op centen'!I185*100-E$8</f>
        <v>2167</v>
      </c>
      <c r="F183" s="154">
        <f>'input aan NS afgerond op centen'!H185*100-F$8</f>
        <v>3685</v>
      </c>
      <c r="G183" s="154">
        <f>'input aan NS afgerond op centen'!G185*100-G$8</f>
        <v>1625</v>
      </c>
      <c r="H183" s="154">
        <f>'input aan NS afgerond op centen'!F185*100-H$8</f>
        <v>2763</v>
      </c>
      <c r="I183" s="198"/>
      <c r="K183" s="212">
        <f t="shared" si="8"/>
        <v>1896.3</v>
      </c>
      <c r="L183" s="183"/>
      <c r="M183" s="213">
        <f t="shared" si="9"/>
        <v>2709</v>
      </c>
      <c r="N183" s="214">
        <f t="shared" si="10"/>
        <v>4605</v>
      </c>
    </row>
    <row r="184" spans="1:14">
      <c r="A184" s="125">
        <v>179</v>
      </c>
      <c r="B184" s="126">
        <f t="shared" si="11"/>
        <v>179</v>
      </c>
      <c r="C184" s="153">
        <f>'input aan NS afgerond op centen'!C186*100-C$8</f>
        <v>2717</v>
      </c>
      <c r="D184" s="154">
        <f>'input aan NS afgerond op centen'!B186*100-D$8</f>
        <v>4618</v>
      </c>
      <c r="E184" s="154">
        <f>'input aan NS afgerond op centen'!I186*100-E$8</f>
        <v>2173</v>
      </c>
      <c r="F184" s="154">
        <f>'input aan NS afgerond op centen'!H186*100-F$8</f>
        <v>3695</v>
      </c>
      <c r="G184" s="154">
        <f>'input aan NS afgerond op centen'!G186*100-G$8</f>
        <v>1630</v>
      </c>
      <c r="H184" s="154">
        <f>'input aan NS afgerond op centen'!F186*100-H$8</f>
        <v>2771</v>
      </c>
      <c r="I184" s="198"/>
      <c r="K184" s="212">
        <f t="shared" si="8"/>
        <v>1901.8999999999999</v>
      </c>
      <c r="L184" s="183"/>
      <c r="M184" s="213">
        <f t="shared" si="9"/>
        <v>2717</v>
      </c>
      <c r="N184" s="214">
        <f t="shared" si="10"/>
        <v>4618</v>
      </c>
    </row>
    <row r="185" spans="1:14">
      <c r="A185" s="125">
        <v>180</v>
      </c>
      <c r="B185" s="126">
        <f t="shared" si="11"/>
        <v>180</v>
      </c>
      <c r="C185" s="153">
        <f>'input aan NS afgerond op centen'!C187*100-C$8</f>
        <v>2725</v>
      </c>
      <c r="D185" s="154">
        <f>'input aan NS afgerond op centen'!B187*100-D$8</f>
        <v>4632</v>
      </c>
      <c r="E185" s="154">
        <f>'input aan NS afgerond op centen'!I187*100-E$8</f>
        <v>2180</v>
      </c>
      <c r="F185" s="154">
        <f>'input aan NS afgerond op centen'!H187*100-F$8</f>
        <v>3706</v>
      </c>
      <c r="G185" s="154">
        <f>'input aan NS afgerond op centen'!G187*100-G$8</f>
        <v>1635</v>
      </c>
      <c r="H185" s="154">
        <f>'input aan NS afgerond op centen'!F187*100-H$8</f>
        <v>2779</v>
      </c>
      <c r="I185" s="198"/>
      <c r="K185" s="212">
        <f t="shared" si="8"/>
        <v>1907.4999999999998</v>
      </c>
      <c r="L185" s="183"/>
      <c r="M185" s="213">
        <f t="shared" si="9"/>
        <v>2725</v>
      </c>
      <c r="N185" s="214">
        <f t="shared" si="10"/>
        <v>4632</v>
      </c>
    </row>
    <row r="186" spans="1:14">
      <c r="A186" s="125">
        <v>181</v>
      </c>
      <c r="B186" s="126">
        <f t="shared" si="11"/>
        <v>181</v>
      </c>
      <c r="C186" s="153">
        <f>'input aan NS afgerond op centen'!C188*100-C$8</f>
        <v>2733</v>
      </c>
      <c r="D186" s="154">
        <f>'input aan NS afgerond op centen'!B188*100-D$8</f>
        <v>4645</v>
      </c>
      <c r="E186" s="154">
        <f>'input aan NS afgerond op centen'!I188*100-E$8</f>
        <v>2186</v>
      </c>
      <c r="F186" s="154">
        <f>'input aan NS afgerond op centen'!H188*100-F$8</f>
        <v>3717</v>
      </c>
      <c r="G186" s="154">
        <f>'input aan NS afgerond op centen'!G188*100-G$8</f>
        <v>1639</v>
      </c>
      <c r="H186" s="154">
        <f>'input aan NS afgerond op centen'!F188*100-H$8</f>
        <v>2787</v>
      </c>
      <c r="I186" s="198"/>
      <c r="K186" s="212">
        <f t="shared" si="8"/>
        <v>1913.1</v>
      </c>
      <c r="L186" s="183"/>
      <c r="M186" s="213">
        <f t="shared" si="9"/>
        <v>2733</v>
      </c>
      <c r="N186" s="214">
        <f t="shared" si="10"/>
        <v>4645</v>
      </c>
    </row>
    <row r="187" spans="1:14">
      <c r="A187" s="125">
        <v>182</v>
      </c>
      <c r="B187" s="126">
        <f t="shared" si="11"/>
        <v>182</v>
      </c>
      <c r="C187" s="153">
        <f>'input aan NS afgerond op centen'!C189*100-C$8</f>
        <v>2740</v>
      </c>
      <c r="D187" s="154">
        <f>'input aan NS afgerond op centen'!B189*100-D$8</f>
        <v>4658</v>
      </c>
      <c r="E187" s="154">
        <f>'input aan NS afgerond op centen'!I189*100-E$8</f>
        <v>2192</v>
      </c>
      <c r="F187" s="154">
        <f>'input aan NS afgerond op centen'!H189*100-F$8</f>
        <v>3727</v>
      </c>
      <c r="G187" s="154">
        <f>'input aan NS afgerond op centen'!G189*100-G$8</f>
        <v>1644</v>
      </c>
      <c r="H187" s="154">
        <f>'input aan NS afgerond op centen'!F189*100-H$8</f>
        <v>2795</v>
      </c>
      <c r="I187" s="198"/>
      <c r="K187" s="212">
        <f t="shared" si="8"/>
        <v>1917.9999999999998</v>
      </c>
      <c r="L187" s="183"/>
      <c r="M187" s="213">
        <f t="shared" si="9"/>
        <v>2740</v>
      </c>
      <c r="N187" s="214">
        <f t="shared" si="10"/>
        <v>4658</v>
      </c>
    </row>
    <row r="188" spans="1:14">
      <c r="A188" s="125">
        <v>183</v>
      </c>
      <c r="B188" s="126">
        <f t="shared" si="11"/>
        <v>183</v>
      </c>
      <c r="C188" s="153">
        <f>'input aan NS afgerond op centen'!C190*100-C$8</f>
        <v>2748</v>
      </c>
      <c r="D188" s="154">
        <f>'input aan NS afgerond op centen'!B190*100-D$8</f>
        <v>4672</v>
      </c>
      <c r="E188" s="154">
        <f>'input aan NS afgerond op centen'!I190*100-E$8</f>
        <v>2198</v>
      </c>
      <c r="F188" s="154">
        <f>'input aan NS afgerond op centen'!H190*100-F$8</f>
        <v>3738</v>
      </c>
      <c r="G188" s="154">
        <f>'input aan NS afgerond op centen'!G190*100-G$8</f>
        <v>1648</v>
      </c>
      <c r="H188" s="154">
        <f>'input aan NS afgerond op centen'!F190*100-H$8</f>
        <v>2803</v>
      </c>
      <c r="I188" s="198"/>
      <c r="K188" s="212">
        <f t="shared" si="8"/>
        <v>1923.6</v>
      </c>
      <c r="L188" s="183"/>
      <c r="M188" s="213">
        <f t="shared" si="9"/>
        <v>2748</v>
      </c>
      <c r="N188" s="214">
        <f t="shared" si="10"/>
        <v>4672</v>
      </c>
    </row>
    <row r="189" spans="1:14">
      <c r="A189" s="125">
        <v>184</v>
      </c>
      <c r="B189" s="126">
        <f t="shared" si="11"/>
        <v>184</v>
      </c>
      <c r="C189" s="153">
        <f>'input aan NS afgerond op centen'!C191*100-C$8</f>
        <v>2756</v>
      </c>
      <c r="D189" s="154">
        <f>'input aan NS afgerond op centen'!B191*100-D$8</f>
        <v>4685</v>
      </c>
      <c r="E189" s="154">
        <f>'input aan NS afgerond op centen'!I191*100-E$8</f>
        <v>2205</v>
      </c>
      <c r="F189" s="154">
        <f>'input aan NS afgerond op centen'!H191*100-F$8</f>
        <v>3749</v>
      </c>
      <c r="G189" s="154">
        <f>'input aan NS afgerond op centen'!G191*100-G$8</f>
        <v>1653</v>
      </c>
      <c r="H189" s="154">
        <f>'input aan NS afgerond op centen'!F191*100-H$8</f>
        <v>2811</v>
      </c>
      <c r="I189" s="198"/>
      <c r="K189" s="212">
        <f t="shared" si="8"/>
        <v>1929.1999999999998</v>
      </c>
      <c r="L189" s="183"/>
      <c r="M189" s="213">
        <f t="shared" si="9"/>
        <v>2756</v>
      </c>
      <c r="N189" s="214">
        <f t="shared" si="10"/>
        <v>4685</v>
      </c>
    </row>
    <row r="190" spans="1:14">
      <c r="A190" s="125">
        <v>185</v>
      </c>
      <c r="B190" s="126">
        <f t="shared" si="11"/>
        <v>185</v>
      </c>
      <c r="C190" s="153">
        <f>'input aan NS afgerond op centen'!C192*100-C$8</f>
        <v>2764</v>
      </c>
      <c r="D190" s="154">
        <f>'input aan NS afgerond op centen'!B192*100-D$8</f>
        <v>4698</v>
      </c>
      <c r="E190" s="154">
        <f>'input aan NS afgerond op centen'!I192*100-E$8</f>
        <v>2211</v>
      </c>
      <c r="F190" s="154">
        <f>'input aan NS afgerond op centen'!H192*100-F$8</f>
        <v>3759</v>
      </c>
      <c r="G190" s="154">
        <f>'input aan NS afgerond op centen'!G192*100-G$8</f>
        <v>1658.0000000000002</v>
      </c>
      <c r="H190" s="154">
        <f>'input aan NS afgerond op centen'!F192*100-H$8</f>
        <v>2819</v>
      </c>
      <c r="I190" s="198"/>
      <c r="K190" s="212">
        <f t="shared" si="8"/>
        <v>1934.8</v>
      </c>
      <c r="L190" s="183"/>
      <c r="M190" s="213">
        <f t="shared" si="9"/>
        <v>2764</v>
      </c>
      <c r="N190" s="214">
        <f t="shared" si="10"/>
        <v>4698</v>
      </c>
    </row>
    <row r="191" spans="1:14">
      <c r="A191" s="125">
        <v>186</v>
      </c>
      <c r="B191" s="126">
        <f t="shared" si="11"/>
        <v>186</v>
      </c>
      <c r="C191" s="153">
        <f>'input aan NS afgerond op centen'!C193*100-C$8</f>
        <v>2772</v>
      </c>
      <c r="D191" s="154">
        <f>'input aan NS afgerond op centen'!B193*100-D$8</f>
        <v>4712</v>
      </c>
      <c r="E191" s="154">
        <f>'input aan NS afgerond op centen'!I193*100-E$8</f>
        <v>2217</v>
      </c>
      <c r="F191" s="154">
        <f>'input aan NS afgerond op centen'!H193*100-F$8</f>
        <v>3770</v>
      </c>
      <c r="G191" s="154">
        <f>'input aan NS afgerond op centen'!G193*100-G$8</f>
        <v>1662.9999999999998</v>
      </c>
      <c r="H191" s="154">
        <f>'input aan NS afgerond op centen'!F193*100-H$8</f>
        <v>2827</v>
      </c>
      <c r="I191" s="198"/>
      <c r="K191" s="212">
        <f t="shared" si="8"/>
        <v>1940.3999999999999</v>
      </c>
      <c r="L191" s="183"/>
      <c r="M191" s="213">
        <f t="shared" si="9"/>
        <v>2772</v>
      </c>
      <c r="N191" s="214">
        <f t="shared" si="10"/>
        <v>4712</v>
      </c>
    </row>
    <row r="192" spans="1:14">
      <c r="A192" s="125">
        <v>187</v>
      </c>
      <c r="B192" s="126">
        <f t="shared" si="11"/>
        <v>187</v>
      </c>
      <c r="C192" s="153">
        <f>'input aan NS afgerond op centen'!C194*100-C$8</f>
        <v>2780</v>
      </c>
      <c r="D192" s="154">
        <f>'input aan NS afgerond op centen'!B194*100-D$8</f>
        <v>4725</v>
      </c>
      <c r="E192" s="154">
        <f>'input aan NS afgerond op centen'!I194*100-E$8</f>
        <v>2224</v>
      </c>
      <c r="F192" s="154">
        <f>'input aan NS afgerond op centen'!H194*100-F$8</f>
        <v>3781</v>
      </c>
      <c r="G192" s="154">
        <f>'input aan NS afgerond op centen'!G194*100-G$8</f>
        <v>1668</v>
      </c>
      <c r="H192" s="154">
        <f>'input aan NS afgerond op centen'!F194*100-H$8</f>
        <v>2835</v>
      </c>
      <c r="I192" s="198"/>
      <c r="K192" s="212">
        <f t="shared" si="8"/>
        <v>1945.9999999999998</v>
      </c>
      <c r="L192" s="183"/>
      <c r="M192" s="213">
        <f t="shared" si="9"/>
        <v>2780</v>
      </c>
      <c r="N192" s="214">
        <f t="shared" si="10"/>
        <v>4725</v>
      </c>
    </row>
    <row r="193" spans="1:14">
      <c r="A193" s="125">
        <v>188</v>
      </c>
      <c r="B193" s="126">
        <f t="shared" si="11"/>
        <v>188</v>
      </c>
      <c r="C193" s="153">
        <f>'input aan NS afgerond op centen'!C195*100-C$8</f>
        <v>2788</v>
      </c>
      <c r="D193" s="154">
        <f>'input aan NS afgerond op centen'!B195*100-D$8</f>
        <v>4739</v>
      </c>
      <c r="E193" s="154">
        <f>'input aan NS afgerond op centen'!I195*100-E$8</f>
        <v>2230</v>
      </c>
      <c r="F193" s="154">
        <f>'input aan NS afgerond op centen'!H195*100-F$8</f>
        <v>3792</v>
      </c>
      <c r="G193" s="154">
        <f>'input aan NS afgerond op centen'!G195*100-G$8</f>
        <v>1671.9999999999998</v>
      </c>
      <c r="H193" s="154">
        <f>'input aan NS afgerond op centen'!F195*100-H$8</f>
        <v>2844</v>
      </c>
      <c r="I193" s="198"/>
      <c r="K193" s="212">
        <f t="shared" si="8"/>
        <v>1951.6</v>
      </c>
      <c r="L193" s="183"/>
      <c r="M193" s="213">
        <f t="shared" si="9"/>
        <v>2788</v>
      </c>
      <c r="N193" s="214">
        <f t="shared" si="10"/>
        <v>4739</v>
      </c>
    </row>
    <row r="194" spans="1:14">
      <c r="A194" s="125">
        <v>189</v>
      </c>
      <c r="B194" s="126">
        <f t="shared" si="11"/>
        <v>189</v>
      </c>
      <c r="C194" s="153">
        <f>'input aan NS afgerond op centen'!C196*100-C$8</f>
        <v>2795</v>
      </c>
      <c r="D194" s="154">
        <f>'input aan NS afgerond op centen'!B196*100-D$8</f>
        <v>4752</v>
      </c>
      <c r="E194" s="154">
        <f>'input aan NS afgerond op centen'!I196*100-E$8</f>
        <v>2236</v>
      </c>
      <c r="F194" s="154">
        <f>'input aan NS afgerond op centen'!H196*100-F$8</f>
        <v>3802</v>
      </c>
      <c r="G194" s="154">
        <f>'input aan NS afgerond op centen'!G196*100-G$8</f>
        <v>1677</v>
      </c>
      <c r="H194" s="154">
        <f>'input aan NS afgerond op centen'!F196*100-H$8</f>
        <v>2851</v>
      </c>
      <c r="I194" s="198"/>
      <c r="K194" s="212">
        <f t="shared" si="8"/>
        <v>1956.4999999999998</v>
      </c>
      <c r="L194" s="183"/>
      <c r="M194" s="213">
        <f t="shared" si="9"/>
        <v>2795</v>
      </c>
      <c r="N194" s="214">
        <f t="shared" si="10"/>
        <v>4752</v>
      </c>
    </row>
    <row r="195" spans="1:14">
      <c r="A195" s="125">
        <v>190</v>
      </c>
      <c r="B195" s="126">
        <f t="shared" si="11"/>
        <v>190</v>
      </c>
      <c r="C195" s="153">
        <f>'input aan NS afgerond op centen'!C197*100-C$8</f>
        <v>2803</v>
      </c>
      <c r="D195" s="154">
        <f>'input aan NS afgerond op centen'!B197*100-D$8</f>
        <v>4765</v>
      </c>
      <c r="E195" s="154">
        <f>'input aan NS afgerond op centen'!I197*100-E$8</f>
        <v>2242</v>
      </c>
      <c r="F195" s="154">
        <f>'input aan NS afgerond op centen'!H197*100-F$8</f>
        <v>3813</v>
      </c>
      <c r="G195" s="154">
        <f>'input aan NS afgerond op centen'!G197*100-G$8</f>
        <v>1681.0000000000002</v>
      </c>
      <c r="H195" s="154">
        <f>'input aan NS afgerond op centen'!F197*100-H$8</f>
        <v>2859</v>
      </c>
      <c r="I195" s="198"/>
      <c r="K195" s="212">
        <f t="shared" si="8"/>
        <v>1962.1</v>
      </c>
      <c r="L195" s="183"/>
      <c r="M195" s="213">
        <f t="shared" si="9"/>
        <v>2803</v>
      </c>
      <c r="N195" s="214">
        <f t="shared" si="10"/>
        <v>4765</v>
      </c>
    </row>
    <row r="196" spans="1:14">
      <c r="A196" s="125">
        <v>191</v>
      </c>
      <c r="B196" s="126">
        <f t="shared" si="11"/>
        <v>191</v>
      </c>
      <c r="C196" s="153">
        <f>'input aan NS afgerond op centen'!C198*100-C$8</f>
        <v>2811</v>
      </c>
      <c r="D196" s="154">
        <f>'input aan NS afgerond op centen'!B198*100-D$8</f>
        <v>4779</v>
      </c>
      <c r="E196" s="154">
        <f>'input aan NS afgerond op centen'!I198*100-E$8</f>
        <v>2249</v>
      </c>
      <c r="F196" s="154">
        <f>'input aan NS afgerond op centen'!H198*100-F$8</f>
        <v>3824</v>
      </c>
      <c r="G196" s="154">
        <f>'input aan NS afgerond op centen'!G198*100-G$8</f>
        <v>1686</v>
      </c>
      <c r="H196" s="154">
        <f>'input aan NS afgerond op centen'!F198*100-H$8</f>
        <v>2868</v>
      </c>
      <c r="I196" s="198"/>
      <c r="K196" s="212">
        <f t="shared" si="8"/>
        <v>1967.6999999999998</v>
      </c>
      <c r="L196" s="183"/>
      <c r="M196" s="213">
        <f t="shared" si="9"/>
        <v>2811</v>
      </c>
      <c r="N196" s="214">
        <f t="shared" si="10"/>
        <v>4779</v>
      </c>
    </row>
    <row r="197" spans="1:14">
      <c r="A197" s="125">
        <v>192</v>
      </c>
      <c r="B197" s="126">
        <f t="shared" si="11"/>
        <v>192</v>
      </c>
      <c r="C197" s="153">
        <f>'input aan NS afgerond op centen'!C199*100-C$8</f>
        <v>2819</v>
      </c>
      <c r="D197" s="154">
        <f>'input aan NS afgerond op centen'!B199*100-D$8</f>
        <v>4792</v>
      </c>
      <c r="E197" s="154">
        <f>'input aan NS afgerond op centen'!I199*100-E$8</f>
        <v>2255</v>
      </c>
      <c r="F197" s="154">
        <f>'input aan NS afgerond op centen'!H199*100-F$8</f>
        <v>3834</v>
      </c>
      <c r="G197" s="154">
        <f>'input aan NS afgerond op centen'!G199*100-G$8</f>
        <v>1691</v>
      </c>
      <c r="H197" s="154">
        <f>'input aan NS afgerond op centen'!F199*100-H$8</f>
        <v>2875</v>
      </c>
      <c r="I197" s="198"/>
      <c r="K197" s="212">
        <f t="shared" si="8"/>
        <v>1973.3</v>
      </c>
      <c r="L197" s="183"/>
      <c r="M197" s="213">
        <f t="shared" si="9"/>
        <v>2819</v>
      </c>
      <c r="N197" s="214">
        <f t="shared" si="10"/>
        <v>4792</v>
      </c>
    </row>
    <row r="198" spans="1:14">
      <c r="A198" s="125">
        <v>193</v>
      </c>
      <c r="B198" s="126">
        <f t="shared" si="11"/>
        <v>193</v>
      </c>
      <c r="C198" s="153">
        <f>'input aan NS afgerond op centen'!C200*100-C$8</f>
        <v>2827</v>
      </c>
      <c r="D198" s="154">
        <f>'input aan NS afgerond op centen'!B200*100-D$8</f>
        <v>4805</v>
      </c>
      <c r="E198" s="154">
        <f>'input aan NS afgerond op centen'!I200*100-E$8</f>
        <v>2261</v>
      </c>
      <c r="F198" s="154">
        <f>'input aan NS afgerond op centen'!H200*100-F$8</f>
        <v>3845</v>
      </c>
      <c r="G198" s="154">
        <f>'input aan NS afgerond op centen'!G200*100-G$8</f>
        <v>1696</v>
      </c>
      <c r="H198" s="154">
        <f>'input aan NS afgerond op centen'!F200*100-H$8</f>
        <v>2883</v>
      </c>
      <c r="I198" s="198"/>
      <c r="K198" s="212">
        <f t="shared" si="8"/>
        <v>1978.8999999999999</v>
      </c>
      <c r="L198" s="183"/>
      <c r="M198" s="213">
        <f t="shared" si="9"/>
        <v>2827</v>
      </c>
      <c r="N198" s="214">
        <f t="shared" si="10"/>
        <v>4805</v>
      </c>
    </row>
    <row r="199" spans="1:14">
      <c r="A199" s="125">
        <v>194</v>
      </c>
      <c r="B199" s="126">
        <f t="shared" si="11"/>
        <v>194</v>
      </c>
      <c r="C199" s="153">
        <f>'input aan NS afgerond op centen'!C201*100-C$8</f>
        <v>2835</v>
      </c>
      <c r="D199" s="154">
        <f>'input aan NS afgerond op centen'!B201*100-D$8</f>
        <v>4819</v>
      </c>
      <c r="E199" s="154">
        <f>'input aan NS afgerond op centen'!I201*100-E$8</f>
        <v>2268</v>
      </c>
      <c r="F199" s="154">
        <f>'input aan NS afgerond op centen'!H201*100-F$8</f>
        <v>3856</v>
      </c>
      <c r="G199" s="154">
        <f>'input aan NS afgerond op centen'!G201*100-G$8</f>
        <v>1701</v>
      </c>
      <c r="H199" s="154">
        <f>'input aan NS afgerond op centen'!F201*100-H$8</f>
        <v>2892</v>
      </c>
      <c r="I199" s="198"/>
      <c r="K199" s="212">
        <f t="shared" si="8"/>
        <v>1984.4999999999998</v>
      </c>
      <c r="L199" s="183"/>
      <c r="M199" s="213">
        <f t="shared" si="9"/>
        <v>2835</v>
      </c>
      <c r="N199" s="214">
        <f t="shared" si="10"/>
        <v>4819</v>
      </c>
    </row>
    <row r="200" spans="1:14">
      <c r="A200" s="125">
        <v>195</v>
      </c>
      <c r="B200" s="126">
        <f t="shared" si="11"/>
        <v>195</v>
      </c>
      <c r="C200" s="153">
        <f>'input aan NS afgerond op centen'!C202*100-C$8</f>
        <v>2843</v>
      </c>
      <c r="D200" s="154">
        <f>'input aan NS afgerond op centen'!B202*100-D$8</f>
        <v>4832</v>
      </c>
      <c r="E200" s="154">
        <f>'input aan NS afgerond op centen'!I202*100-E$8</f>
        <v>2274</v>
      </c>
      <c r="F200" s="154">
        <f>'input aan NS afgerond op centen'!H202*100-F$8</f>
        <v>3866</v>
      </c>
      <c r="G200" s="154">
        <f>'input aan NS afgerond op centen'!G202*100-G$8</f>
        <v>1705</v>
      </c>
      <c r="H200" s="154">
        <f>'input aan NS afgerond op centen'!F202*100-H$8</f>
        <v>2899</v>
      </c>
      <c r="I200" s="198"/>
      <c r="K200" s="212">
        <f t="shared" si="8"/>
        <v>1990.1</v>
      </c>
      <c r="L200" s="183"/>
      <c r="M200" s="213">
        <f t="shared" si="9"/>
        <v>2843</v>
      </c>
      <c r="N200" s="214">
        <f t="shared" si="10"/>
        <v>4832</v>
      </c>
    </row>
    <row r="201" spans="1:14">
      <c r="A201" s="125">
        <v>196</v>
      </c>
      <c r="B201" s="126">
        <f t="shared" si="11"/>
        <v>196</v>
      </c>
      <c r="C201" s="153">
        <f>'input aan NS afgerond op centen'!C203*100-C$8</f>
        <v>2850</v>
      </c>
      <c r="D201" s="154">
        <f>'input aan NS afgerond op centen'!B203*100-D$8</f>
        <v>4846</v>
      </c>
      <c r="E201" s="154">
        <f>'input aan NS afgerond op centen'!I203*100-E$8</f>
        <v>2280</v>
      </c>
      <c r="F201" s="154">
        <f>'input aan NS afgerond op centen'!H203*100-F$8</f>
        <v>3877</v>
      </c>
      <c r="G201" s="154">
        <f>'input aan NS afgerond op centen'!G203*100-G$8</f>
        <v>1710</v>
      </c>
      <c r="H201" s="154">
        <f>'input aan NS afgerond op centen'!F203*100-H$8</f>
        <v>2908</v>
      </c>
      <c r="I201" s="198"/>
      <c r="K201" s="212">
        <f t="shared" si="8"/>
        <v>1994.9999999999998</v>
      </c>
      <c r="L201" s="183"/>
      <c r="M201" s="213">
        <f t="shared" si="9"/>
        <v>2850</v>
      </c>
      <c r="N201" s="214">
        <f t="shared" si="10"/>
        <v>4846</v>
      </c>
    </row>
    <row r="202" spans="1:14">
      <c r="A202" s="125">
        <v>197</v>
      </c>
      <c r="B202" s="126">
        <f t="shared" si="11"/>
        <v>197</v>
      </c>
      <c r="C202" s="153">
        <f>'input aan NS afgerond op centen'!C204*100-C$8</f>
        <v>2858</v>
      </c>
      <c r="D202" s="154">
        <f>'input aan NS afgerond op centen'!B204*100-D$8</f>
        <v>4859</v>
      </c>
      <c r="E202" s="154">
        <f>'input aan NS afgerond op centen'!I204*100-E$8</f>
        <v>2286</v>
      </c>
      <c r="F202" s="154">
        <f>'input aan NS afgerond op centen'!H204*100-F$8</f>
        <v>3888</v>
      </c>
      <c r="G202" s="154">
        <f>'input aan NS afgerond op centen'!G204*100-G$8</f>
        <v>1714</v>
      </c>
      <c r="H202" s="154">
        <f>'input aan NS afgerond op centen'!F204*100-H$8</f>
        <v>2916</v>
      </c>
      <c r="I202" s="198"/>
      <c r="K202" s="212">
        <f t="shared" si="8"/>
        <v>2000.6</v>
      </c>
      <c r="L202" s="183"/>
      <c r="M202" s="213">
        <f t="shared" si="9"/>
        <v>2858</v>
      </c>
      <c r="N202" s="214">
        <f t="shared" si="10"/>
        <v>4859</v>
      </c>
    </row>
    <row r="203" spans="1:14">
      <c r="A203" s="125">
        <v>198</v>
      </c>
      <c r="B203" s="126">
        <f t="shared" si="11"/>
        <v>198</v>
      </c>
      <c r="C203" s="153">
        <f>'input aan NS afgerond op centen'!C205*100-C$8</f>
        <v>2866</v>
      </c>
      <c r="D203" s="154">
        <f>'input aan NS afgerond op centen'!B205*100-D$8</f>
        <v>4872</v>
      </c>
      <c r="E203" s="154">
        <f>'input aan NS afgerond op centen'!I205*100-E$8</f>
        <v>2293</v>
      </c>
      <c r="F203" s="154">
        <f>'input aan NS afgerond op centen'!H205*100-F$8</f>
        <v>3898</v>
      </c>
      <c r="G203" s="154">
        <f>'input aan NS afgerond op centen'!G205*100-G$8</f>
        <v>1719</v>
      </c>
      <c r="H203" s="154">
        <f>'input aan NS afgerond op centen'!F205*100-H$8</f>
        <v>2923</v>
      </c>
      <c r="I203" s="198"/>
      <c r="K203" s="212">
        <f t="shared" si="8"/>
        <v>2006.1999999999998</v>
      </c>
      <c r="L203" s="183"/>
      <c r="M203" s="213">
        <f t="shared" si="9"/>
        <v>2866</v>
      </c>
      <c r="N203" s="214">
        <f t="shared" si="10"/>
        <v>4872</v>
      </c>
    </row>
    <row r="204" spans="1:14">
      <c r="A204" s="125">
        <v>199</v>
      </c>
      <c r="B204" s="126">
        <f t="shared" si="11"/>
        <v>199</v>
      </c>
      <c r="C204" s="153">
        <f>'input aan NS afgerond op centen'!C206*100-C$8</f>
        <v>2874</v>
      </c>
      <c r="D204" s="154">
        <f>'input aan NS afgerond op centen'!B206*100-D$8</f>
        <v>4886</v>
      </c>
      <c r="E204" s="154">
        <f>'input aan NS afgerond op centen'!I206*100-E$8</f>
        <v>2299</v>
      </c>
      <c r="F204" s="154">
        <f>'input aan NS afgerond op centen'!H206*100-F$8</f>
        <v>3909</v>
      </c>
      <c r="G204" s="154">
        <f>'input aan NS afgerond op centen'!G206*100-G$8</f>
        <v>1724.0000000000002</v>
      </c>
      <c r="H204" s="154">
        <f>'input aan NS afgerond op centen'!F206*100-H$8</f>
        <v>2932</v>
      </c>
      <c r="I204" s="198"/>
      <c r="K204" s="212">
        <f t="shared" si="8"/>
        <v>2011.8</v>
      </c>
      <c r="L204" s="183"/>
      <c r="M204" s="213">
        <f t="shared" si="9"/>
        <v>2874</v>
      </c>
      <c r="N204" s="214">
        <f t="shared" si="10"/>
        <v>4886</v>
      </c>
    </row>
    <row r="205" spans="1:14">
      <c r="A205" s="125">
        <v>200</v>
      </c>
      <c r="B205" s="126">
        <f t="shared" si="11"/>
        <v>200</v>
      </c>
      <c r="C205" s="153">
        <f>'input aan NS afgerond op centen'!C207*100-C$8</f>
        <v>2882</v>
      </c>
      <c r="D205" s="154">
        <f>'input aan NS afgerond op centen'!B207*100-D$8</f>
        <v>4899</v>
      </c>
      <c r="E205" s="154">
        <f>'input aan NS afgerond op centen'!I207*100-E$8</f>
        <v>2305</v>
      </c>
      <c r="F205" s="154">
        <f>'input aan NS afgerond op centen'!H207*100-F$8</f>
        <v>3920</v>
      </c>
      <c r="G205" s="154">
        <f>'input aan NS afgerond op centen'!G207*100-G$8</f>
        <v>1728.9999999999998</v>
      </c>
      <c r="H205" s="154">
        <f>'input aan NS afgerond op centen'!F207*100-H$8</f>
        <v>2940</v>
      </c>
      <c r="I205" s="198"/>
      <c r="K205" s="212">
        <f t="shared" si="8"/>
        <v>2017.3999999999999</v>
      </c>
      <c r="L205" s="183"/>
      <c r="M205" s="213">
        <f t="shared" si="9"/>
        <v>2882</v>
      </c>
      <c r="N205" s="214">
        <f t="shared" si="10"/>
        <v>4899</v>
      </c>
    </row>
    <row r="206" spans="1:14">
      <c r="A206" s="125">
        <v>201</v>
      </c>
      <c r="B206" s="126">
        <f t="shared" si="11"/>
        <v>201</v>
      </c>
      <c r="C206" s="153">
        <f>'input aan NS afgerond op centen'!C208*100-C$8</f>
        <v>2885</v>
      </c>
      <c r="D206" s="154">
        <f>'input aan NS afgerond op centen'!B208*100-D$8</f>
        <v>4904</v>
      </c>
      <c r="E206" s="154">
        <f>'input aan NS afgerond op centen'!I208*100-E$8</f>
        <v>2308</v>
      </c>
      <c r="F206" s="154">
        <f>'input aan NS afgerond op centen'!H208*100-F$8</f>
        <v>3924</v>
      </c>
      <c r="G206" s="154">
        <f>'input aan NS afgerond op centen'!G208*100-G$8</f>
        <v>1731.0000000000002</v>
      </c>
      <c r="H206" s="154">
        <f>'input aan NS afgerond op centen'!F208*100-H$8</f>
        <v>2943</v>
      </c>
      <c r="I206" s="198"/>
      <c r="K206" s="212">
        <f t="shared" ref="K206:K254" si="12">C206*$K$9</f>
        <v>2019.4999999999998</v>
      </c>
      <c r="L206" s="183"/>
      <c r="M206" s="213">
        <f t="shared" ref="M206:M255" si="13">C206</f>
        <v>2885</v>
      </c>
      <c r="N206" s="214">
        <f t="shared" ref="N206:N255" si="14">D206</f>
        <v>4904</v>
      </c>
    </row>
    <row r="207" spans="1:14">
      <c r="A207" s="125">
        <v>202</v>
      </c>
      <c r="B207" s="126">
        <f t="shared" ref="B207:B254" si="15">A207</f>
        <v>202</v>
      </c>
      <c r="C207" s="153">
        <f>'input aan NS afgerond op centen'!C209*100-C$8</f>
        <v>2888</v>
      </c>
      <c r="D207" s="154">
        <f>'input aan NS afgerond op centen'!B209*100-D$8</f>
        <v>4909</v>
      </c>
      <c r="E207" s="154">
        <f>'input aan NS afgerond op centen'!I209*100-E$8</f>
        <v>2310</v>
      </c>
      <c r="F207" s="154">
        <f>'input aan NS afgerond op centen'!H209*100-F$8</f>
        <v>3928</v>
      </c>
      <c r="G207" s="154">
        <f>'input aan NS afgerond op centen'!G209*100-G$8</f>
        <v>1732</v>
      </c>
      <c r="H207" s="154">
        <f>'input aan NS afgerond op centen'!F209*100-H$8</f>
        <v>2946</v>
      </c>
      <c r="I207" s="198"/>
      <c r="K207" s="212">
        <f t="shared" si="12"/>
        <v>2021.6</v>
      </c>
      <c r="L207" s="183"/>
      <c r="M207" s="213">
        <f t="shared" si="13"/>
        <v>2888</v>
      </c>
      <c r="N207" s="214">
        <f t="shared" si="14"/>
        <v>4909</v>
      </c>
    </row>
    <row r="208" spans="1:14">
      <c r="A208" s="125">
        <v>203</v>
      </c>
      <c r="B208" s="126">
        <f t="shared" si="15"/>
        <v>203</v>
      </c>
      <c r="C208" s="153">
        <f>'input aan NS afgerond op centen'!C210*100-C$8</f>
        <v>2891</v>
      </c>
      <c r="D208" s="154">
        <f>'input aan NS afgerond op centen'!B210*100-D$8</f>
        <v>4914</v>
      </c>
      <c r="E208" s="154">
        <f>'input aan NS afgerond op centen'!I210*100-E$8</f>
        <v>2313</v>
      </c>
      <c r="F208" s="154">
        <f>'input aan NS afgerond op centen'!H210*100-F$8</f>
        <v>3932</v>
      </c>
      <c r="G208" s="154">
        <f>'input aan NS afgerond op centen'!G210*100-G$8</f>
        <v>1734</v>
      </c>
      <c r="H208" s="154">
        <f>'input aan NS afgerond op centen'!F210*100-H$8</f>
        <v>2949</v>
      </c>
      <c r="I208" s="198"/>
      <c r="K208" s="212">
        <f t="shared" si="12"/>
        <v>2023.6999999999998</v>
      </c>
      <c r="L208" s="183"/>
      <c r="M208" s="213">
        <f t="shared" si="13"/>
        <v>2891</v>
      </c>
      <c r="N208" s="214">
        <f t="shared" si="14"/>
        <v>4914</v>
      </c>
    </row>
    <row r="209" spans="1:14">
      <c r="A209" s="125">
        <v>204</v>
      </c>
      <c r="B209" s="126">
        <f t="shared" si="15"/>
        <v>204</v>
      </c>
      <c r="C209" s="153">
        <f>'input aan NS afgerond op centen'!C211*100-C$8</f>
        <v>2894</v>
      </c>
      <c r="D209" s="154">
        <f>'input aan NS afgerond op centen'!B211*100-D$8</f>
        <v>4919</v>
      </c>
      <c r="E209" s="154">
        <f>'input aan NS afgerond op centen'!I211*100-E$8</f>
        <v>2315</v>
      </c>
      <c r="F209" s="154">
        <f>'input aan NS afgerond op centen'!H211*100-F$8</f>
        <v>3935.9999999999995</v>
      </c>
      <c r="G209" s="154">
        <f>'input aan NS afgerond op centen'!G211*100-G$8</f>
        <v>1736</v>
      </c>
      <c r="H209" s="154">
        <f>'input aan NS afgerond op centen'!F211*100-H$8</f>
        <v>2952</v>
      </c>
      <c r="I209" s="198"/>
      <c r="K209" s="212">
        <f t="shared" si="12"/>
        <v>2025.8</v>
      </c>
      <c r="L209" s="183"/>
      <c r="M209" s="213">
        <f t="shared" si="13"/>
        <v>2894</v>
      </c>
      <c r="N209" s="214">
        <f t="shared" si="14"/>
        <v>4919</v>
      </c>
    </row>
    <row r="210" spans="1:14">
      <c r="A210" s="125">
        <v>205</v>
      </c>
      <c r="B210" s="126">
        <f t="shared" si="15"/>
        <v>205</v>
      </c>
      <c r="C210" s="153">
        <f>'input aan NS afgerond op centen'!C212*100-C$8</f>
        <v>2897</v>
      </c>
      <c r="D210" s="154">
        <f>'input aan NS afgerond op centen'!B212*100-D$8</f>
        <v>4924</v>
      </c>
      <c r="E210" s="154">
        <f>'input aan NS afgerond op centen'!I212*100-E$8</f>
        <v>2317</v>
      </c>
      <c r="F210" s="154">
        <f>'input aan NS afgerond op centen'!H212*100-F$8</f>
        <v>3940.0000000000005</v>
      </c>
      <c r="G210" s="154">
        <f>'input aan NS afgerond op centen'!G212*100-G$8</f>
        <v>1737.9999999999998</v>
      </c>
      <c r="H210" s="154">
        <f>'input aan NS afgerond op centen'!F212*100-H$8</f>
        <v>2955</v>
      </c>
      <c r="I210" s="198"/>
      <c r="K210" s="212">
        <f t="shared" si="12"/>
        <v>2027.8999999999999</v>
      </c>
      <c r="L210" s="183"/>
      <c r="M210" s="213">
        <f t="shared" si="13"/>
        <v>2897</v>
      </c>
      <c r="N210" s="214">
        <f t="shared" si="14"/>
        <v>4924</v>
      </c>
    </row>
    <row r="211" spans="1:14">
      <c r="A211" s="125">
        <v>206</v>
      </c>
      <c r="B211" s="126">
        <f t="shared" si="15"/>
        <v>206</v>
      </c>
      <c r="C211" s="153">
        <f>'input aan NS afgerond op centen'!C213*100-C$8</f>
        <v>2900</v>
      </c>
      <c r="D211" s="154">
        <f>'input aan NS afgerond op centen'!B213*100-D$8</f>
        <v>4929</v>
      </c>
      <c r="E211" s="154">
        <f>'input aan NS afgerond op centen'!I213*100-E$8</f>
        <v>2320</v>
      </c>
      <c r="F211" s="154">
        <f>'input aan NS afgerond op centen'!H213*100-F$8</f>
        <v>3944</v>
      </c>
      <c r="G211" s="154">
        <f>'input aan NS afgerond op centen'!G213*100-G$8</f>
        <v>1740.0000000000002</v>
      </c>
      <c r="H211" s="154">
        <f>'input aan NS afgerond op centen'!F213*100-H$8</f>
        <v>2958</v>
      </c>
      <c r="I211" s="198"/>
      <c r="K211" s="212">
        <f t="shared" si="12"/>
        <v>2029.9999999999998</v>
      </c>
      <c r="L211" s="183"/>
      <c r="M211" s="213">
        <f t="shared" si="13"/>
        <v>2900</v>
      </c>
      <c r="N211" s="214">
        <f t="shared" si="14"/>
        <v>4929</v>
      </c>
    </row>
    <row r="212" spans="1:14">
      <c r="A212" s="125">
        <v>207</v>
      </c>
      <c r="B212" s="126">
        <f t="shared" si="15"/>
        <v>207</v>
      </c>
      <c r="C212" s="153">
        <f>'input aan NS afgerond op centen'!C214*100-C$8</f>
        <v>2903</v>
      </c>
      <c r="D212" s="154">
        <f>'input aan NS afgerond op centen'!B214*100-D$8</f>
        <v>4934</v>
      </c>
      <c r="E212" s="154">
        <f>'input aan NS afgerond op centen'!I214*100-E$8</f>
        <v>2322</v>
      </c>
      <c r="F212" s="154">
        <f>'input aan NS afgerond op centen'!H214*100-F$8</f>
        <v>3948</v>
      </c>
      <c r="G212" s="154">
        <f>'input aan NS afgerond op centen'!G214*100-G$8</f>
        <v>1741</v>
      </c>
      <c r="H212" s="154">
        <f>'input aan NS afgerond op centen'!F214*100-H$8</f>
        <v>2961</v>
      </c>
      <c r="I212" s="198"/>
      <c r="K212" s="212">
        <f t="shared" si="12"/>
        <v>2032.1</v>
      </c>
      <c r="L212" s="183"/>
      <c r="M212" s="213">
        <f t="shared" si="13"/>
        <v>2903</v>
      </c>
      <c r="N212" s="214">
        <f t="shared" si="14"/>
        <v>4934</v>
      </c>
    </row>
    <row r="213" spans="1:14">
      <c r="A213" s="125">
        <v>208</v>
      </c>
      <c r="B213" s="126">
        <f t="shared" si="15"/>
        <v>208</v>
      </c>
      <c r="C213" s="153">
        <f>'input aan NS afgerond op centen'!C215*100-C$8</f>
        <v>2906</v>
      </c>
      <c r="D213" s="154">
        <f>'input aan NS afgerond op centen'!B215*100-D$8</f>
        <v>4939</v>
      </c>
      <c r="E213" s="154">
        <f>'input aan NS afgerond op centen'!I215*100-E$8</f>
        <v>2325</v>
      </c>
      <c r="F213" s="154">
        <f>'input aan NS afgerond op centen'!H215*100-F$8</f>
        <v>3952</v>
      </c>
      <c r="G213" s="154">
        <f>'input aan NS afgerond op centen'!G215*100-G$8</f>
        <v>1743</v>
      </c>
      <c r="H213" s="154">
        <f>'input aan NS afgerond op centen'!F215*100-H$8</f>
        <v>2964</v>
      </c>
      <c r="I213" s="198"/>
      <c r="K213" s="212">
        <f t="shared" si="12"/>
        <v>2034.1999999999998</v>
      </c>
      <c r="L213" s="183"/>
      <c r="M213" s="213">
        <f t="shared" si="13"/>
        <v>2906</v>
      </c>
      <c r="N213" s="214">
        <f t="shared" si="14"/>
        <v>4939</v>
      </c>
    </row>
    <row r="214" spans="1:14">
      <c r="A214" s="125">
        <v>209</v>
      </c>
      <c r="B214" s="126">
        <f t="shared" si="15"/>
        <v>209</v>
      </c>
      <c r="C214" s="153">
        <f>'input aan NS afgerond op centen'!C216*100-C$8</f>
        <v>2908</v>
      </c>
      <c r="D214" s="154">
        <f>'input aan NS afgerond op centen'!B216*100-D$8</f>
        <v>4944</v>
      </c>
      <c r="E214" s="154">
        <f>'input aan NS afgerond op centen'!I216*100-E$8</f>
        <v>2326</v>
      </c>
      <c r="F214" s="154">
        <f>'input aan NS afgerond op centen'!H216*100-F$8</f>
        <v>3956</v>
      </c>
      <c r="G214" s="154">
        <f>'input aan NS afgerond op centen'!G216*100-G$8</f>
        <v>1744</v>
      </c>
      <c r="H214" s="154">
        <f>'input aan NS afgerond op centen'!F216*100-H$8</f>
        <v>2967</v>
      </c>
      <c r="I214" s="198"/>
      <c r="K214" s="212">
        <f t="shared" si="12"/>
        <v>2035.6</v>
      </c>
      <c r="L214" s="183"/>
      <c r="M214" s="213">
        <f t="shared" si="13"/>
        <v>2908</v>
      </c>
      <c r="N214" s="214">
        <f t="shared" si="14"/>
        <v>4944</v>
      </c>
    </row>
    <row r="215" spans="1:14">
      <c r="A215" s="125">
        <v>210</v>
      </c>
      <c r="B215" s="126">
        <f t="shared" si="15"/>
        <v>210</v>
      </c>
      <c r="C215" s="153">
        <f>'input aan NS afgerond op centen'!C217*100-C$8</f>
        <v>2911</v>
      </c>
      <c r="D215" s="154">
        <f>'input aan NS afgerond op centen'!B217*100-D$8</f>
        <v>4949</v>
      </c>
      <c r="E215" s="154">
        <f>'input aan NS afgerond op centen'!I217*100-E$8</f>
        <v>2329</v>
      </c>
      <c r="F215" s="154">
        <f>'input aan NS afgerond op centen'!H217*100-F$8</f>
        <v>3960</v>
      </c>
      <c r="G215" s="154">
        <f>'input aan NS afgerond op centen'!G217*100-G$8</f>
        <v>1746</v>
      </c>
      <c r="H215" s="154">
        <f>'input aan NS afgerond op centen'!F217*100-H$8</f>
        <v>2970</v>
      </c>
      <c r="I215" s="198"/>
      <c r="K215" s="212">
        <f t="shared" si="12"/>
        <v>2037.6999999999998</v>
      </c>
      <c r="L215" s="183"/>
      <c r="M215" s="213">
        <f t="shared" si="13"/>
        <v>2911</v>
      </c>
      <c r="N215" s="214">
        <f t="shared" si="14"/>
        <v>4949</v>
      </c>
    </row>
    <row r="216" spans="1:14">
      <c r="A216" s="125">
        <v>211</v>
      </c>
      <c r="B216" s="126">
        <f t="shared" si="15"/>
        <v>211</v>
      </c>
      <c r="C216" s="153">
        <f>'input aan NS afgerond op centen'!C218*100-C$8</f>
        <v>2914</v>
      </c>
      <c r="D216" s="154">
        <f>'input aan NS afgerond op centen'!B218*100-D$8</f>
        <v>4954</v>
      </c>
      <c r="E216" s="154">
        <f>'input aan NS afgerond op centen'!I218*100-E$8</f>
        <v>2331</v>
      </c>
      <c r="F216" s="154">
        <f>'input aan NS afgerond op centen'!H218*100-F$8</f>
        <v>3964</v>
      </c>
      <c r="G216" s="154">
        <f>'input aan NS afgerond op centen'!G218*100-G$8</f>
        <v>1748</v>
      </c>
      <c r="H216" s="154">
        <f>'input aan NS afgerond op centen'!F218*100-H$8</f>
        <v>2973</v>
      </c>
      <c r="I216" s="198"/>
      <c r="K216" s="212">
        <f t="shared" si="12"/>
        <v>2039.8</v>
      </c>
      <c r="L216" s="183"/>
      <c r="M216" s="213">
        <f t="shared" si="13"/>
        <v>2914</v>
      </c>
      <c r="N216" s="214">
        <f t="shared" si="14"/>
        <v>4954</v>
      </c>
    </row>
    <row r="217" spans="1:14">
      <c r="A217" s="125">
        <v>212</v>
      </c>
      <c r="B217" s="126">
        <f t="shared" si="15"/>
        <v>212</v>
      </c>
      <c r="C217" s="153">
        <f>'input aan NS afgerond op centen'!C219*100-C$8</f>
        <v>2917</v>
      </c>
      <c r="D217" s="154">
        <f>'input aan NS afgerond op centen'!B219*100-D$8</f>
        <v>4959</v>
      </c>
      <c r="E217" s="154">
        <f>'input aan NS afgerond op centen'!I219*100-E$8</f>
        <v>2333</v>
      </c>
      <c r="F217" s="154">
        <f>'input aan NS afgerond op centen'!H219*100-F$8</f>
        <v>3968</v>
      </c>
      <c r="G217" s="154">
        <f>'input aan NS afgerond op centen'!G219*100-G$8</f>
        <v>1750</v>
      </c>
      <c r="H217" s="154">
        <f>'input aan NS afgerond op centen'!F219*100-H$8</f>
        <v>2976</v>
      </c>
      <c r="I217" s="198"/>
      <c r="K217" s="212">
        <f t="shared" si="12"/>
        <v>2041.8999999999999</v>
      </c>
      <c r="L217" s="183"/>
      <c r="M217" s="213">
        <f t="shared" si="13"/>
        <v>2917</v>
      </c>
      <c r="N217" s="214">
        <f t="shared" si="14"/>
        <v>4959</v>
      </c>
    </row>
    <row r="218" spans="1:14">
      <c r="A218" s="125">
        <v>213</v>
      </c>
      <c r="B218" s="126">
        <f t="shared" si="15"/>
        <v>213</v>
      </c>
      <c r="C218" s="153">
        <f>'input aan NS afgerond op centen'!C220*100-C$8</f>
        <v>2920</v>
      </c>
      <c r="D218" s="154">
        <f>'input aan NS afgerond op centen'!B220*100-D$8</f>
        <v>4964</v>
      </c>
      <c r="E218" s="154">
        <f>'input aan NS afgerond op centen'!I220*100-E$8</f>
        <v>2336</v>
      </c>
      <c r="F218" s="154">
        <f>'input aan NS afgerond op centen'!H220*100-F$8</f>
        <v>3972</v>
      </c>
      <c r="G218" s="154">
        <f>'input aan NS afgerond op centen'!G220*100-G$8</f>
        <v>1752</v>
      </c>
      <c r="H218" s="154">
        <f>'input aan NS afgerond op centen'!F220*100-H$8</f>
        <v>2979</v>
      </c>
      <c r="I218" s="198"/>
      <c r="K218" s="212">
        <f t="shared" si="12"/>
        <v>2043.9999999999998</v>
      </c>
      <c r="L218" s="183"/>
      <c r="M218" s="213">
        <f t="shared" si="13"/>
        <v>2920</v>
      </c>
      <c r="N218" s="214">
        <f t="shared" si="14"/>
        <v>4964</v>
      </c>
    </row>
    <row r="219" spans="1:14">
      <c r="A219" s="125">
        <v>214</v>
      </c>
      <c r="B219" s="126">
        <f t="shared" si="15"/>
        <v>214</v>
      </c>
      <c r="C219" s="153">
        <f>'input aan NS afgerond op centen'!C221*100-C$8</f>
        <v>2923</v>
      </c>
      <c r="D219" s="154">
        <f>'input aan NS afgerond op centen'!B221*100-D$8</f>
        <v>4969</v>
      </c>
      <c r="E219" s="154">
        <f>'input aan NS afgerond op centen'!I221*100-E$8</f>
        <v>2338</v>
      </c>
      <c r="F219" s="154">
        <f>'input aan NS afgerond op centen'!H221*100-F$8</f>
        <v>3976</v>
      </c>
      <c r="G219" s="154">
        <f>'input aan NS afgerond op centen'!G221*100-G$8</f>
        <v>1753</v>
      </c>
      <c r="H219" s="154">
        <f>'input aan NS afgerond op centen'!F221*100-H$8</f>
        <v>2982</v>
      </c>
      <c r="I219" s="198"/>
      <c r="K219" s="212">
        <f t="shared" si="12"/>
        <v>2046.1</v>
      </c>
      <c r="L219" s="183"/>
      <c r="M219" s="213">
        <f t="shared" si="13"/>
        <v>2923</v>
      </c>
      <c r="N219" s="214">
        <f t="shared" si="14"/>
        <v>4969</v>
      </c>
    </row>
    <row r="220" spans="1:14">
      <c r="A220" s="125">
        <v>215</v>
      </c>
      <c r="B220" s="126">
        <f t="shared" si="15"/>
        <v>215</v>
      </c>
      <c r="C220" s="153">
        <f>'input aan NS afgerond op centen'!C222*100-C$8</f>
        <v>2926</v>
      </c>
      <c r="D220" s="154">
        <f>'input aan NS afgerond op centen'!B222*100-D$8</f>
        <v>4974</v>
      </c>
      <c r="E220" s="154">
        <f>'input aan NS afgerond op centen'!I222*100-E$8</f>
        <v>2341</v>
      </c>
      <c r="F220" s="154">
        <f>'input aan NS afgerond op centen'!H222*100-F$8</f>
        <v>3980</v>
      </c>
      <c r="G220" s="154">
        <f>'input aan NS afgerond op centen'!G222*100-G$8</f>
        <v>1755</v>
      </c>
      <c r="H220" s="154">
        <f>'input aan NS afgerond op centen'!F222*100-H$8</f>
        <v>2985</v>
      </c>
      <c r="I220" s="198"/>
      <c r="K220" s="212">
        <f t="shared" si="12"/>
        <v>2048.1999999999998</v>
      </c>
      <c r="L220" s="183"/>
      <c r="M220" s="213">
        <f t="shared" si="13"/>
        <v>2926</v>
      </c>
      <c r="N220" s="214">
        <f t="shared" si="14"/>
        <v>4974</v>
      </c>
    </row>
    <row r="221" spans="1:14">
      <c r="A221" s="125">
        <v>216</v>
      </c>
      <c r="B221" s="126">
        <f t="shared" si="15"/>
        <v>216</v>
      </c>
      <c r="C221" s="153">
        <f>'input aan NS afgerond op centen'!C223*100-C$8</f>
        <v>2929</v>
      </c>
      <c r="D221" s="154">
        <f>'input aan NS afgerond op centen'!B223*100-D$8</f>
        <v>4979</v>
      </c>
      <c r="E221" s="154">
        <f>'input aan NS afgerond op centen'!I223*100-E$8</f>
        <v>2343</v>
      </c>
      <c r="F221" s="154">
        <f>'input aan NS afgerond op centen'!H223*100-F$8</f>
        <v>3984</v>
      </c>
      <c r="G221" s="154">
        <f>'input aan NS afgerond op centen'!G223*100-G$8</f>
        <v>1757</v>
      </c>
      <c r="H221" s="154">
        <f>'input aan NS afgerond op centen'!F223*100-H$8</f>
        <v>2988</v>
      </c>
      <c r="I221" s="198"/>
      <c r="K221" s="212">
        <f t="shared" si="12"/>
        <v>2050.2999999999997</v>
      </c>
      <c r="L221" s="183"/>
      <c r="M221" s="213">
        <f t="shared" si="13"/>
        <v>2929</v>
      </c>
      <c r="N221" s="214">
        <f t="shared" si="14"/>
        <v>4979</v>
      </c>
    </row>
    <row r="222" spans="1:14">
      <c r="A222" s="125">
        <v>217</v>
      </c>
      <c r="B222" s="126">
        <f t="shared" si="15"/>
        <v>217</v>
      </c>
      <c r="C222" s="153">
        <f>'input aan NS afgerond op centen'!C224*100-C$8</f>
        <v>2932</v>
      </c>
      <c r="D222" s="154">
        <f>'input aan NS afgerond op centen'!B224*100-D$8</f>
        <v>4984</v>
      </c>
      <c r="E222" s="154">
        <f>'input aan NS afgerond op centen'!I224*100-E$8</f>
        <v>2345</v>
      </c>
      <c r="F222" s="154">
        <f>'input aan NS afgerond op centen'!H224*100-F$8</f>
        <v>3988</v>
      </c>
      <c r="G222" s="154">
        <f>'input aan NS afgerond op centen'!G224*100-G$8</f>
        <v>1759</v>
      </c>
      <c r="H222" s="154">
        <f>'input aan NS afgerond op centen'!F224*100-H$8</f>
        <v>2991</v>
      </c>
      <c r="I222" s="198"/>
      <c r="K222" s="212">
        <f t="shared" si="12"/>
        <v>2052.4</v>
      </c>
      <c r="L222" s="183"/>
      <c r="M222" s="213">
        <f t="shared" si="13"/>
        <v>2932</v>
      </c>
      <c r="N222" s="214">
        <f t="shared" si="14"/>
        <v>4984</v>
      </c>
    </row>
    <row r="223" spans="1:14">
      <c r="A223" s="125">
        <v>218</v>
      </c>
      <c r="B223" s="126">
        <f t="shared" si="15"/>
        <v>218</v>
      </c>
      <c r="C223" s="153">
        <f>'input aan NS afgerond op centen'!C225*100-C$8</f>
        <v>2935</v>
      </c>
      <c r="D223" s="154">
        <f>'input aan NS afgerond op centen'!B225*100-D$8</f>
        <v>4989</v>
      </c>
      <c r="E223" s="154">
        <f>'input aan NS afgerond op centen'!I225*100-E$8</f>
        <v>2348</v>
      </c>
      <c r="F223" s="154">
        <f>'input aan NS afgerond op centen'!H225*100-F$8</f>
        <v>3992</v>
      </c>
      <c r="G223" s="154">
        <f>'input aan NS afgerond op centen'!G225*100-G$8</f>
        <v>1761</v>
      </c>
      <c r="H223" s="154">
        <f>'input aan NS afgerond op centen'!F225*100-H$8</f>
        <v>2994</v>
      </c>
      <c r="I223" s="198"/>
      <c r="K223" s="212">
        <f t="shared" si="12"/>
        <v>2054.5</v>
      </c>
      <c r="L223" s="183"/>
      <c r="M223" s="213">
        <f t="shared" si="13"/>
        <v>2935</v>
      </c>
      <c r="N223" s="214">
        <f t="shared" si="14"/>
        <v>4989</v>
      </c>
    </row>
    <row r="224" spans="1:14">
      <c r="A224" s="125">
        <v>219</v>
      </c>
      <c r="B224" s="126">
        <f t="shared" si="15"/>
        <v>219</v>
      </c>
      <c r="C224" s="153">
        <f>'input aan NS afgerond op centen'!C226*100-C$8</f>
        <v>2938</v>
      </c>
      <c r="D224" s="154">
        <f>'input aan NS afgerond op centen'!B226*100-D$8</f>
        <v>4994</v>
      </c>
      <c r="E224" s="154">
        <f>'input aan NS afgerond op centen'!I226*100-E$8</f>
        <v>2350</v>
      </c>
      <c r="F224" s="154">
        <f>'input aan NS afgerond op centen'!H226*100-F$8</f>
        <v>3996</v>
      </c>
      <c r="G224" s="154">
        <f>'input aan NS afgerond op centen'!G226*100-G$8</f>
        <v>1762</v>
      </c>
      <c r="H224" s="154">
        <f>'input aan NS afgerond op centen'!F226*100-H$8</f>
        <v>2997</v>
      </c>
      <c r="I224" s="198"/>
      <c r="K224" s="212">
        <f t="shared" si="12"/>
        <v>2056.6</v>
      </c>
      <c r="L224" s="183"/>
      <c r="M224" s="213">
        <f t="shared" si="13"/>
        <v>2938</v>
      </c>
      <c r="N224" s="214">
        <f t="shared" si="14"/>
        <v>4994</v>
      </c>
    </row>
    <row r="225" spans="1:14">
      <c r="A225" s="125">
        <v>220</v>
      </c>
      <c r="B225" s="126">
        <f t="shared" si="15"/>
        <v>220</v>
      </c>
      <c r="C225" s="153">
        <f>'input aan NS afgerond op centen'!C227*100-C$8</f>
        <v>2941</v>
      </c>
      <c r="D225" s="154">
        <f>'input aan NS afgerond op centen'!B227*100-D$8</f>
        <v>4999</v>
      </c>
      <c r="E225" s="154">
        <f>'input aan NS afgerond op centen'!I227*100-E$8</f>
        <v>2353</v>
      </c>
      <c r="F225" s="154">
        <f>'input aan NS afgerond op centen'!H227*100-F$8</f>
        <v>4000</v>
      </c>
      <c r="G225" s="154">
        <f>'input aan NS afgerond op centen'!G227*100-G$8</f>
        <v>1764</v>
      </c>
      <c r="H225" s="154">
        <f>'input aan NS afgerond op centen'!F227*100-H$8</f>
        <v>3000</v>
      </c>
      <c r="I225" s="198"/>
      <c r="K225" s="212">
        <f t="shared" si="12"/>
        <v>2058.6999999999998</v>
      </c>
      <c r="L225" s="183"/>
      <c r="M225" s="213">
        <f t="shared" si="13"/>
        <v>2941</v>
      </c>
      <c r="N225" s="214">
        <f t="shared" si="14"/>
        <v>4999</v>
      </c>
    </row>
    <row r="226" spans="1:14">
      <c r="A226" s="125">
        <v>221</v>
      </c>
      <c r="B226" s="126">
        <f t="shared" si="15"/>
        <v>221</v>
      </c>
      <c r="C226" s="153">
        <f>'input aan NS afgerond op centen'!C228*100-C$8</f>
        <v>2944</v>
      </c>
      <c r="D226" s="154">
        <f>'input aan NS afgerond op centen'!B228*100-D$8</f>
        <v>5004</v>
      </c>
      <c r="E226" s="154">
        <f>'input aan NS afgerond op centen'!I228*100-E$8</f>
        <v>2355</v>
      </c>
      <c r="F226" s="154">
        <f>'input aan NS afgerond op centen'!H228*100-F$8</f>
        <v>4004</v>
      </c>
      <c r="G226" s="154">
        <f>'input aan NS afgerond op centen'!G228*100-G$8</f>
        <v>1766</v>
      </c>
      <c r="H226" s="154">
        <f>'input aan NS afgerond op centen'!F228*100-H$8</f>
        <v>3003</v>
      </c>
      <c r="I226" s="198"/>
      <c r="K226" s="212">
        <f t="shared" si="12"/>
        <v>2060.7999999999997</v>
      </c>
      <c r="L226" s="183"/>
      <c r="M226" s="213">
        <f t="shared" si="13"/>
        <v>2944</v>
      </c>
      <c r="N226" s="214">
        <f t="shared" si="14"/>
        <v>5004</v>
      </c>
    </row>
    <row r="227" spans="1:14">
      <c r="A227" s="125">
        <v>222</v>
      </c>
      <c r="B227" s="126">
        <f t="shared" si="15"/>
        <v>222</v>
      </c>
      <c r="C227" s="153">
        <f>'input aan NS afgerond op centen'!C229*100-C$8</f>
        <v>2947</v>
      </c>
      <c r="D227" s="154">
        <f>'input aan NS afgerond op centen'!B229*100-D$8</f>
        <v>5009</v>
      </c>
      <c r="E227" s="154">
        <f>'input aan NS afgerond op centen'!I229*100-E$8</f>
        <v>2357</v>
      </c>
      <c r="F227" s="154">
        <f>'input aan NS afgerond op centen'!H229*100-F$8</f>
        <v>4008</v>
      </c>
      <c r="G227" s="154">
        <f>'input aan NS afgerond op centen'!G229*100-G$8</f>
        <v>1768</v>
      </c>
      <c r="H227" s="154">
        <f>'input aan NS afgerond op centen'!F229*100-H$8</f>
        <v>3006</v>
      </c>
      <c r="I227" s="198"/>
      <c r="K227" s="212">
        <f t="shared" si="12"/>
        <v>2062.9</v>
      </c>
      <c r="L227" s="183"/>
      <c r="M227" s="213">
        <f t="shared" si="13"/>
        <v>2947</v>
      </c>
      <c r="N227" s="214">
        <f t="shared" si="14"/>
        <v>5009</v>
      </c>
    </row>
    <row r="228" spans="1:14">
      <c r="A228" s="125">
        <v>223</v>
      </c>
      <c r="B228" s="126">
        <f t="shared" si="15"/>
        <v>223</v>
      </c>
      <c r="C228" s="153">
        <f>'input aan NS afgerond op centen'!C230*100-C$8</f>
        <v>2950</v>
      </c>
      <c r="D228" s="154">
        <f>'input aan NS afgerond op centen'!B230*100-D$8</f>
        <v>5014</v>
      </c>
      <c r="E228" s="154">
        <f>'input aan NS afgerond op centen'!I230*100-E$8</f>
        <v>2360</v>
      </c>
      <c r="F228" s="154">
        <f>'input aan NS afgerond op centen'!H230*100-F$8</f>
        <v>4012</v>
      </c>
      <c r="G228" s="154">
        <f>'input aan NS afgerond op centen'!G230*100-G$8</f>
        <v>1769.9999999999998</v>
      </c>
      <c r="H228" s="154">
        <f>'input aan NS afgerond op centen'!F230*100-H$8</f>
        <v>3009</v>
      </c>
      <c r="I228" s="198"/>
      <c r="K228" s="212">
        <f t="shared" si="12"/>
        <v>2065</v>
      </c>
      <c r="L228" s="183"/>
      <c r="M228" s="213">
        <f t="shared" si="13"/>
        <v>2950</v>
      </c>
      <c r="N228" s="214">
        <f t="shared" si="14"/>
        <v>5014</v>
      </c>
    </row>
    <row r="229" spans="1:14">
      <c r="A229" s="125">
        <v>224</v>
      </c>
      <c r="B229" s="126">
        <f t="shared" si="15"/>
        <v>224</v>
      </c>
      <c r="C229" s="153">
        <f>'input aan NS afgerond op centen'!C231*100-C$8</f>
        <v>2953</v>
      </c>
      <c r="D229" s="154">
        <f>'input aan NS afgerond op centen'!B231*100-D$8</f>
        <v>5019</v>
      </c>
      <c r="E229" s="154">
        <f>'input aan NS afgerond op centen'!I231*100-E$8</f>
        <v>2362</v>
      </c>
      <c r="F229" s="154">
        <f>'input aan NS afgerond op centen'!H231*100-F$8</f>
        <v>4016</v>
      </c>
      <c r="G229" s="154">
        <f>'input aan NS afgerond op centen'!G231*100-G$8</f>
        <v>1771</v>
      </c>
      <c r="H229" s="154">
        <f>'input aan NS afgerond op centen'!F231*100-H$8</f>
        <v>3012</v>
      </c>
      <c r="I229" s="198"/>
      <c r="K229" s="212">
        <f t="shared" si="12"/>
        <v>2067.1</v>
      </c>
      <c r="L229" s="183"/>
      <c r="M229" s="213">
        <f t="shared" si="13"/>
        <v>2953</v>
      </c>
      <c r="N229" s="214">
        <f t="shared" si="14"/>
        <v>5019</v>
      </c>
    </row>
    <row r="230" spans="1:14">
      <c r="A230" s="125">
        <v>225</v>
      </c>
      <c r="B230" s="126">
        <f t="shared" si="15"/>
        <v>225</v>
      </c>
      <c r="C230" s="153">
        <f>'input aan NS afgerond op centen'!C232*100-C$8</f>
        <v>2956</v>
      </c>
      <c r="D230" s="154">
        <f>'input aan NS afgerond op centen'!B232*100-D$8</f>
        <v>5024</v>
      </c>
      <c r="E230" s="154">
        <f>'input aan NS afgerond op centen'!I232*100-E$8</f>
        <v>2365</v>
      </c>
      <c r="F230" s="154">
        <f>'input aan NS afgerond op centen'!H232*100-F$8</f>
        <v>4020</v>
      </c>
      <c r="G230" s="154">
        <f>'input aan NS afgerond op centen'!G232*100-G$8</f>
        <v>1773</v>
      </c>
      <c r="H230" s="154">
        <f>'input aan NS afgerond op centen'!F232*100-H$8</f>
        <v>3015</v>
      </c>
      <c r="I230" s="198"/>
      <c r="K230" s="212">
        <f t="shared" si="12"/>
        <v>2069.1999999999998</v>
      </c>
      <c r="L230" s="183"/>
      <c r="M230" s="213">
        <f t="shared" si="13"/>
        <v>2956</v>
      </c>
      <c r="N230" s="214">
        <f t="shared" si="14"/>
        <v>5024</v>
      </c>
    </row>
    <row r="231" spans="1:14">
      <c r="A231" s="125">
        <v>226</v>
      </c>
      <c r="B231" s="126">
        <f t="shared" si="15"/>
        <v>226</v>
      </c>
      <c r="C231" s="153">
        <f>'input aan NS afgerond op centen'!C233*100-C$8</f>
        <v>2959</v>
      </c>
      <c r="D231" s="154">
        <f>'input aan NS afgerond op centen'!B233*100-D$8</f>
        <v>5029</v>
      </c>
      <c r="E231" s="154">
        <f>'input aan NS afgerond op centen'!I233*100-E$8</f>
        <v>2367</v>
      </c>
      <c r="F231" s="154">
        <f>'input aan NS afgerond op centen'!H233*100-F$8</f>
        <v>4024</v>
      </c>
      <c r="G231" s="154">
        <f>'input aan NS afgerond op centen'!G233*100-G$8</f>
        <v>1775</v>
      </c>
      <c r="H231" s="154">
        <f>'input aan NS afgerond op centen'!F233*100-H$8</f>
        <v>3018</v>
      </c>
      <c r="I231" s="198"/>
      <c r="K231" s="212">
        <f t="shared" si="12"/>
        <v>2071.2999999999997</v>
      </c>
      <c r="L231" s="183"/>
      <c r="M231" s="213">
        <f t="shared" si="13"/>
        <v>2959</v>
      </c>
      <c r="N231" s="214">
        <f t="shared" si="14"/>
        <v>5029</v>
      </c>
    </row>
    <row r="232" spans="1:14">
      <c r="A232" s="125">
        <v>227</v>
      </c>
      <c r="B232" s="126">
        <f t="shared" si="15"/>
        <v>227</v>
      </c>
      <c r="C232" s="153">
        <f>'input aan NS afgerond op centen'!C234*100-C$8</f>
        <v>2962</v>
      </c>
      <c r="D232" s="154">
        <f>'input aan NS afgerond op centen'!B234*100-D$8</f>
        <v>5034</v>
      </c>
      <c r="E232" s="154">
        <f>'input aan NS afgerond op centen'!I234*100-E$8</f>
        <v>2369</v>
      </c>
      <c r="F232" s="154">
        <f>'input aan NS afgerond op centen'!H234*100-F$8</f>
        <v>4028</v>
      </c>
      <c r="G232" s="154">
        <f>'input aan NS afgerond op centen'!G234*100-G$8</f>
        <v>1777</v>
      </c>
      <c r="H232" s="154">
        <f>'input aan NS afgerond op centen'!F234*100-H$8</f>
        <v>3021</v>
      </c>
      <c r="I232" s="198"/>
      <c r="K232" s="212">
        <f t="shared" si="12"/>
        <v>2073.4</v>
      </c>
      <c r="L232" s="183"/>
      <c r="M232" s="213">
        <f t="shared" si="13"/>
        <v>2962</v>
      </c>
      <c r="N232" s="214">
        <f t="shared" si="14"/>
        <v>5034</v>
      </c>
    </row>
    <row r="233" spans="1:14">
      <c r="A233" s="125">
        <v>228</v>
      </c>
      <c r="B233" s="126">
        <f t="shared" si="15"/>
        <v>228</v>
      </c>
      <c r="C233" s="153">
        <f>'input aan NS afgerond op centen'!C235*100-C$8</f>
        <v>2965</v>
      </c>
      <c r="D233" s="154">
        <f>'input aan NS afgerond op centen'!B235*100-D$8</f>
        <v>5039</v>
      </c>
      <c r="E233" s="154">
        <f>'input aan NS afgerond op centen'!I235*100-E$8</f>
        <v>2372</v>
      </c>
      <c r="F233" s="154">
        <f>'input aan NS afgerond op centen'!H235*100-F$8</f>
        <v>4032</v>
      </c>
      <c r="G233" s="154">
        <f>'input aan NS afgerond op centen'!G235*100-G$8</f>
        <v>1778.9999999999998</v>
      </c>
      <c r="H233" s="154">
        <f>'input aan NS afgerond op centen'!F235*100-H$8</f>
        <v>3024</v>
      </c>
      <c r="I233" s="198"/>
      <c r="K233" s="212">
        <f t="shared" si="12"/>
        <v>2075.5</v>
      </c>
      <c r="L233" s="183"/>
      <c r="M233" s="213">
        <f t="shared" si="13"/>
        <v>2965</v>
      </c>
      <c r="N233" s="214">
        <f t="shared" si="14"/>
        <v>5039</v>
      </c>
    </row>
    <row r="234" spans="1:14">
      <c r="A234" s="125">
        <v>229</v>
      </c>
      <c r="B234" s="126">
        <f t="shared" si="15"/>
        <v>229</v>
      </c>
      <c r="C234" s="153">
        <f>'input aan NS afgerond op centen'!C236*100-C$8</f>
        <v>2967</v>
      </c>
      <c r="D234" s="154">
        <f>'input aan NS afgerond op centen'!B236*100-D$8</f>
        <v>5044</v>
      </c>
      <c r="E234" s="154">
        <f>'input aan NS afgerond op centen'!I236*100-E$8</f>
        <v>2373</v>
      </c>
      <c r="F234" s="154">
        <f>'input aan NS afgerond op centen'!H236*100-F$8</f>
        <v>4036</v>
      </c>
      <c r="G234" s="154">
        <f>'input aan NS afgerond op centen'!G236*100-G$8</f>
        <v>1780</v>
      </c>
      <c r="H234" s="154">
        <f>'input aan NS afgerond op centen'!F236*100-H$8</f>
        <v>3027</v>
      </c>
      <c r="I234" s="198"/>
      <c r="K234" s="212">
        <f t="shared" si="12"/>
        <v>2076.9</v>
      </c>
      <c r="L234" s="183"/>
      <c r="M234" s="213">
        <f t="shared" si="13"/>
        <v>2967</v>
      </c>
      <c r="N234" s="214">
        <f t="shared" si="14"/>
        <v>5044</v>
      </c>
    </row>
    <row r="235" spans="1:14">
      <c r="A235" s="125">
        <v>230</v>
      </c>
      <c r="B235" s="126">
        <f t="shared" si="15"/>
        <v>230</v>
      </c>
      <c r="C235" s="153">
        <f>'input aan NS afgerond op centen'!C237*100-C$8</f>
        <v>2970</v>
      </c>
      <c r="D235" s="154">
        <f>'input aan NS afgerond op centen'!B237*100-D$8</f>
        <v>5049</v>
      </c>
      <c r="E235" s="154">
        <f>'input aan NS afgerond op centen'!I237*100-E$8</f>
        <v>2376</v>
      </c>
      <c r="F235" s="154">
        <f>'input aan NS afgerond op centen'!H237*100-F$8</f>
        <v>4040</v>
      </c>
      <c r="G235" s="154">
        <f>'input aan NS afgerond op centen'!G237*100-G$8</f>
        <v>1782</v>
      </c>
      <c r="H235" s="154">
        <f>'input aan NS afgerond op centen'!F237*100-H$8</f>
        <v>3030</v>
      </c>
      <c r="I235" s="198"/>
      <c r="K235" s="212">
        <f t="shared" si="12"/>
        <v>2079</v>
      </c>
      <c r="L235" s="183"/>
      <c r="M235" s="213">
        <f t="shared" si="13"/>
        <v>2970</v>
      </c>
      <c r="N235" s="214">
        <f t="shared" si="14"/>
        <v>5049</v>
      </c>
    </row>
    <row r="236" spans="1:14">
      <c r="A236" s="125">
        <v>231</v>
      </c>
      <c r="B236" s="126">
        <f t="shared" si="15"/>
        <v>231</v>
      </c>
      <c r="C236" s="153">
        <f>'input aan NS afgerond op centen'!C238*100-C$8</f>
        <v>2973</v>
      </c>
      <c r="D236" s="154">
        <f>'input aan NS afgerond op centen'!B238*100-D$8</f>
        <v>5054</v>
      </c>
      <c r="E236" s="154">
        <f>'input aan NS afgerond op centen'!I238*100-E$8</f>
        <v>2378</v>
      </c>
      <c r="F236" s="154">
        <f>'input aan NS afgerond op centen'!H238*100-F$8</f>
        <v>4044</v>
      </c>
      <c r="G236" s="154">
        <f>'input aan NS afgerond op centen'!G238*100-G$8</f>
        <v>1783.0000000000002</v>
      </c>
      <c r="H236" s="154">
        <f>'input aan NS afgerond op centen'!F238*100-H$8</f>
        <v>3033</v>
      </c>
      <c r="I236" s="198"/>
      <c r="K236" s="212">
        <f t="shared" si="12"/>
        <v>2081.1</v>
      </c>
      <c r="L236" s="183"/>
      <c r="M236" s="213">
        <f t="shared" si="13"/>
        <v>2973</v>
      </c>
      <c r="N236" s="214">
        <f t="shared" si="14"/>
        <v>5054</v>
      </c>
    </row>
    <row r="237" spans="1:14">
      <c r="A237" s="125">
        <v>232</v>
      </c>
      <c r="B237" s="126">
        <f t="shared" si="15"/>
        <v>232</v>
      </c>
      <c r="C237" s="153">
        <f>'input aan NS afgerond op centen'!C239*100-C$8</f>
        <v>2976</v>
      </c>
      <c r="D237" s="154">
        <f>'input aan NS afgerond op centen'!B239*100-D$8</f>
        <v>5059</v>
      </c>
      <c r="E237" s="154">
        <f>'input aan NS afgerond op centen'!I239*100-E$8</f>
        <v>2381</v>
      </c>
      <c r="F237" s="154">
        <f>'input aan NS afgerond op centen'!H239*100-F$8</f>
        <v>4048</v>
      </c>
      <c r="G237" s="154">
        <f>'input aan NS afgerond op centen'!G239*100-G$8</f>
        <v>1785</v>
      </c>
      <c r="H237" s="154">
        <f>'input aan NS afgerond op centen'!F239*100-H$8</f>
        <v>3036</v>
      </c>
      <c r="I237" s="198"/>
      <c r="K237" s="212">
        <f t="shared" si="12"/>
        <v>2083.1999999999998</v>
      </c>
      <c r="L237" s="183"/>
      <c r="M237" s="213">
        <f t="shared" si="13"/>
        <v>2976</v>
      </c>
      <c r="N237" s="214">
        <f t="shared" si="14"/>
        <v>5059</v>
      </c>
    </row>
    <row r="238" spans="1:14">
      <c r="A238" s="125">
        <v>233</v>
      </c>
      <c r="B238" s="126">
        <f t="shared" si="15"/>
        <v>233</v>
      </c>
      <c r="C238" s="153">
        <f>'input aan NS afgerond op centen'!C240*100-C$8</f>
        <v>2979</v>
      </c>
      <c r="D238" s="154">
        <f>'input aan NS afgerond op centen'!B240*100-D$8</f>
        <v>5064</v>
      </c>
      <c r="E238" s="154">
        <f>'input aan NS afgerond op centen'!I240*100-E$8</f>
        <v>2383</v>
      </c>
      <c r="F238" s="154">
        <f>'input aan NS afgerond op centen'!H240*100-F$8</f>
        <v>4052</v>
      </c>
      <c r="G238" s="154">
        <f>'input aan NS afgerond op centen'!G240*100-G$8</f>
        <v>1787</v>
      </c>
      <c r="H238" s="154">
        <f>'input aan NS afgerond op centen'!F240*100-H$8</f>
        <v>3039</v>
      </c>
      <c r="I238" s="198"/>
      <c r="K238" s="212">
        <f t="shared" si="12"/>
        <v>2085.2999999999997</v>
      </c>
      <c r="L238" s="183"/>
      <c r="M238" s="213">
        <f t="shared" si="13"/>
        <v>2979</v>
      </c>
      <c r="N238" s="214">
        <f t="shared" si="14"/>
        <v>5064</v>
      </c>
    </row>
    <row r="239" spans="1:14">
      <c r="A239" s="125">
        <v>234</v>
      </c>
      <c r="B239" s="126">
        <f t="shared" si="15"/>
        <v>234</v>
      </c>
      <c r="C239" s="153">
        <f>'input aan NS afgerond op centen'!C241*100-C$8</f>
        <v>2982</v>
      </c>
      <c r="D239" s="154">
        <f>'input aan NS afgerond op centen'!B241*100-D$8</f>
        <v>5069</v>
      </c>
      <c r="E239" s="154">
        <f>'input aan NS afgerond op centen'!I241*100-E$8</f>
        <v>2385</v>
      </c>
      <c r="F239" s="154">
        <f>'input aan NS afgerond op centen'!H241*100-F$8</f>
        <v>4056</v>
      </c>
      <c r="G239" s="154">
        <f>'input aan NS afgerond op centen'!G241*100-G$8</f>
        <v>1789</v>
      </c>
      <c r="H239" s="154">
        <f>'input aan NS afgerond op centen'!F241*100-H$8</f>
        <v>3042</v>
      </c>
      <c r="I239" s="198"/>
      <c r="K239" s="212">
        <f t="shared" si="12"/>
        <v>2087.4</v>
      </c>
      <c r="L239" s="183"/>
      <c r="M239" s="213">
        <f t="shared" si="13"/>
        <v>2982</v>
      </c>
      <c r="N239" s="214">
        <f t="shared" si="14"/>
        <v>5069</v>
      </c>
    </row>
    <row r="240" spans="1:14">
      <c r="A240" s="125">
        <v>235</v>
      </c>
      <c r="B240" s="126">
        <f t="shared" si="15"/>
        <v>235</v>
      </c>
      <c r="C240" s="153">
        <f>'input aan NS afgerond op centen'!C242*100-C$8</f>
        <v>2985</v>
      </c>
      <c r="D240" s="154">
        <f>'input aan NS afgerond op centen'!B242*100-D$8</f>
        <v>5074</v>
      </c>
      <c r="E240" s="154">
        <f>'input aan NS afgerond op centen'!I242*100-E$8</f>
        <v>2388</v>
      </c>
      <c r="F240" s="154">
        <f>'input aan NS afgerond op centen'!H242*100-F$8</f>
        <v>4060</v>
      </c>
      <c r="G240" s="154">
        <f>'input aan NS afgerond op centen'!G242*100-G$8</f>
        <v>1791</v>
      </c>
      <c r="H240" s="154">
        <f>'input aan NS afgerond op centen'!F242*100-H$8</f>
        <v>3045</v>
      </c>
      <c r="I240" s="198"/>
      <c r="K240" s="212">
        <f t="shared" si="12"/>
        <v>2089.5</v>
      </c>
      <c r="L240" s="183"/>
      <c r="M240" s="213">
        <f t="shared" si="13"/>
        <v>2985</v>
      </c>
      <c r="N240" s="214">
        <f t="shared" si="14"/>
        <v>5074</v>
      </c>
    </row>
    <row r="241" spans="1:14">
      <c r="A241" s="125">
        <v>236</v>
      </c>
      <c r="B241" s="126">
        <f t="shared" si="15"/>
        <v>236</v>
      </c>
      <c r="C241" s="153">
        <f>'input aan NS afgerond op centen'!C243*100-C$8</f>
        <v>2988</v>
      </c>
      <c r="D241" s="154">
        <f>'input aan NS afgerond op centen'!B243*100-D$8</f>
        <v>5079</v>
      </c>
      <c r="E241" s="154">
        <f>'input aan NS afgerond op centen'!I243*100-E$8</f>
        <v>2390</v>
      </c>
      <c r="F241" s="154">
        <f>'input aan NS afgerond op centen'!H243*100-F$8</f>
        <v>4064</v>
      </c>
      <c r="G241" s="154">
        <f>'input aan NS afgerond op centen'!G243*100-G$8</f>
        <v>1792</v>
      </c>
      <c r="H241" s="154">
        <f>'input aan NS afgerond op centen'!F243*100-H$8</f>
        <v>3048</v>
      </c>
      <c r="I241" s="198"/>
      <c r="K241" s="212">
        <f t="shared" si="12"/>
        <v>2091.6</v>
      </c>
      <c r="L241" s="183"/>
      <c r="M241" s="213">
        <f t="shared" si="13"/>
        <v>2988</v>
      </c>
      <c r="N241" s="214">
        <f t="shared" si="14"/>
        <v>5079</v>
      </c>
    </row>
    <row r="242" spans="1:14">
      <c r="A242" s="125">
        <v>237</v>
      </c>
      <c r="B242" s="126">
        <f t="shared" si="15"/>
        <v>237</v>
      </c>
      <c r="C242" s="153">
        <f>'input aan NS afgerond op centen'!C244*100-C$8</f>
        <v>2991</v>
      </c>
      <c r="D242" s="154">
        <f>'input aan NS afgerond op centen'!B244*100-D$8</f>
        <v>5085</v>
      </c>
      <c r="E242" s="154">
        <f>'input aan NS afgerond op centen'!I244*100-E$8</f>
        <v>2393</v>
      </c>
      <c r="F242" s="154">
        <f>'input aan NS afgerond op centen'!H244*100-F$8</f>
        <v>4069</v>
      </c>
      <c r="G242" s="154">
        <f>'input aan NS afgerond op centen'!G244*100-G$8</f>
        <v>1794</v>
      </c>
      <c r="H242" s="154">
        <f>'input aan NS afgerond op centen'!F244*100-H$8</f>
        <v>3051</v>
      </c>
      <c r="I242" s="198"/>
      <c r="K242" s="212">
        <f t="shared" si="12"/>
        <v>2093.6999999999998</v>
      </c>
      <c r="L242" s="183"/>
      <c r="M242" s="213">
        <f t="shared" si="13"/>
        <v>2991</v>
      </c>
      <c r="N242" s="214">
        <f t="shared" si="14"/>
        <v>5085</v>
      </c>
    </row>
    <row r="243" spans="1:14">
      <c r="A243" s="125">
        <v>238</v>
      </c>
      <c r="B243" s="126">
        <f t="shared" si="15"/>
        <v>238</v>
      </c>
      <c r="C243" s="153">
        <f>'input aan NS afgerond op centen'!C245*100-C$8</f>
        <v>2994</v>
      </c>
      <c r="D243" s="154">
        <f>'input aan NS afgerond op centen'!B245*100-D$8</f>
        <v>5090</v>
      </c>
      <c r="E243" s="154">
        <f>'input aan NS afgerond op centen'!I245*100-E$8</f>
        <v>2395</v>
      </c>
      <c r="F243" s="154">
        <f>'input aan NS afgerond op centen'!H245*100-F$8</f>
        <v>4073</v>
      </c>
      <c r="G243" s="154">
        <f>'input aan NS afgerond op centen'!G245*100-G$8</f>
        <v>1796</v>
      </c>
      <c r="H243" s="154">
        <f>'input aan NS afgerond op centen'!F245*100-H$8</f>
        <v>3054</v>
      </c>
      <c r="I243" s="198"/>
      <c r="K243" s="212">
        <f t="shared" si="12"/>
        <v>2095.7999999999997</v>
      </c>
      <c r="L243" s="183"/>
      <c r="M243" s="213">
        <f t="shared" si="13"/>
        <v>2994</v>
      </c>
      <c r="N243" s="214">
        <f t="shared" si="14"/>
        <v>5090</v>
      </c>
    </row>
    <row r="244" spans="1:14">
      <c r="A244" s="125">
        <v>239</v>
      </c>
      <c r="B244" s="126">
        <f t="shared" si="15"/>
        <v>239</v>
      </c>
      <c r="C244" s="153">
        <f>'input aan NS afgerond op centen'!C246*100-C$8</f>
        <v>2997</v>
      </c>
      <c r="D244" s="154">
        <f>'input aan NS afgerond op centen'!B246*100-D$8</f>
        <v>5095</v>
      </c>
      <c r="E244" s="154">
        <f>'input aan NS afgerond op centen'!I246*100-E$8</f>
        <v>2397</v>
      </c>
      <c r="F244" s="154">
        <f>'input aan NS afgerond op centen'!H246*100-F$8</f>
        <v>4077</v>
      </c>
      <c r="G244" s="154">
        <f>'input aan NS afgerond op centen'!G246*100-G$8</f>
        <v>1798</v>
      </c>
      <c r="H244" s="154">
        <f>'input aan NS afgerond op centen'!F246*100-H$8</f>
        <v>3057</v>
      </c>
      <c r="I244" s="198"/>
      <c r="K244" s="212">
        <f t="shared" si="12"/>
        <v>2097.9</v>
      </c>
      <c r="L244" s="183"/>
      <c r="M244" s="213">
        <f t="shared" si="13"/>
        <v>2997</v>
      </c>
      <c r="N244" s="214">
        <f t="shared" si="14"/>
        <v>5095</v>
      </c>
    </row>
    <row r="245" spans="1:14">
      <c r="A245" s="125">
        <v>240</v>
      </c>
      <c r="B245" s="126">
        <f t="shared" si="15"/>
        <v>240</v>
      </c>
      <c r="C245" s="153">
        <f>'input aan NS afgerond op centen'!C247*100-C$8</f>
        <v>3000</v>
      </c>
      <c r="D245" s="154">
        <f>'input aan NS afgerond op centen'!B247*100-D$8</f>
        <v>5100</v>
      </c>
      <c r="E245" s="154">
        <f>'input aan NS afgerond op centen'!I247*100-E$8</f>
        <v>2400</v>
      </c>
      <c r="F245" s="154">
        <f>'input aan NS afgerond op centen'!H247*100-F$8</f>
        <v>4081</v>
      </c>
      <c r="G245" s="154">
        <f>'input aan NS afgerond op centen'!G247*100-G$8</f>
        <v>1800</v>
      </c>
      <c r="H245" s="154">
        <f>'input aan NS afgerond op centen'!F247*100-H$8</f>
        <v>3060</v>
      </c>
      <c r="I245" s="198"/>
      <c r="K245" s="212">
        <f t="shared" si="12"/>
        <v>2100</v>
      </c>
      <c r="L245" s="183"/>
      <c r="M245" s="213">
        <f t="shared" si="13"/>
        <v>3000</v>
      </c>
      <c r="N245" s="214">
        <f t="shared" si="14"/>
        <v>5100</v>
      </c>
    </row>
    <row r="246" spans="1:14">
      <c r="A246" s="125">
        <v>241</v>
      </c>
      <c r="B246" s="126">
        <f t="shared" si="15"/>
        <v>241</v>
      </c>
      <c r="C246" s="153">
        <f>'input aan NS afgerond op centen'!C248*100-C$8</f>
        <v>3003</v>
      </c>
      <c r="D246" s="154">
        <f>'input aan NS afgerond op centen'!B248*100-D$8</f>
        <v>5105</v>
      </c>
      <c r="E246" s="154">
        <f>'input aan NS afgerond op centen'!I248*100-E$8</f>
        <v>2402</v>
      </c>
      <c r="F246" s="154">
        <f>'input aan NS afgerond op centen'!H248*100-F$8</f>
        <v>4085</v>
      </c>
      <c r="G246" s="154">
        <f>'input aan NS afgerond op centen'!G248*100-G$8</f>
        <v>1801</v>
      </c>
      <c r="H246" s="154">
        <f>'input aan NS afgerond op centen'!F248*100-H$8</f>
        <v>3063</v>
      </c>
      <c r="I246" s="198"/>
      <c r="K246" s="212">
        <f t="shared" si="12"/>
        <v>2102.1</v>
      </c>
      <c r="L246" s="183"/>
      <c r="M246" s="213">
        <f t="shared" si="13"/>
        <v>3003</v>
      </c>
      <c r="N246" s="214">
        <f t="shared" si="14"/>
        <v>5105</v>
      </c>
    </row>
    <row r="247" spans="1:14">
      <c r="A247" s="125">
        <v>242</v>
      </c>
      <c r="B247" s="126">
        <f t="shared" si="15"/>
        <v>242</v>
      </c>
      <c r="C247" s="153">
        <f>'input aan NS afgerond op centen'!C249*100-C$8</f>
        <v>3006</v>
      </c>
      <c r="D247" s="154">
        <f>'input aan NS afgerond op centen'!B249*100-D$8</f>
        <v>5110</v>
      </c>
      <c r="E247" s="154">
        <f>'input aan NS afgerond op centen'!I249*100-E$8</f>
        <v>2405</v>
      </c>
      <c r="F247" s="154">
        <f>'input aan NS afgerond op centen'!H249*100-F$8</f>
        <v>4089</v>
      </c>
      <c r="G247" s="154">
        <f>'input aan NS afgerond op centen'!G249*100-G$8</f>
        <v>1803</v>
      </c>
      <c r="H247" s="154">
        <f>'input aan NS afgerond op centen'!F249*100-H$8</f>
        <v>3066</v>
      </c>
      <c r="I247" s="198"/>
      <c r="K247" s="212">
        <f t="shared" si="12"/>
        <v>2104.1999999999998</v>
      </c>
      <c r="L247" s="183"/>
      <c r="M247" s="213">
        <f t="shared" si="13"/>
        <v>3006</v>
      </c>
      <c r="N247" s="214">
        <f t="shared" si="14"/>
        <v>5110</v>
      </c>
    </row>
    <row r="248" spans="1:14">
      <c r="A248" s="125">
        <v>243</v>
      </c>
      <c r="B248" s="126">
        <f t="shared" si="15"/>
        <v>243</v>
      </c>
      <c r="C248" s="153">
        <f>'input aan NS afgerond op centen'!C250*100-C$8</f>
        <v>3009</v>
      </c>
      <c r="D248" s="154">
        <f>'input aan NS afgerond op centen'!B250*100-D$8</f>
        <v>5115</v>
      </c>
      <c r="E248" s="154">
        <f>'input aan NS afgerond op centen'!I250*100-E$8</f>
        <v>2407</v>
      </c>
      <c r="F248" s="154">
        <f>'input aan NS afgerond op centen'!H250*100-F$8</f>
        <v>4093</v>
      </c>
      <c r="G248" s="154">
        <f>'input aan NS afgerond op centen'!G250*100-G$8</f>
        <v>1805</v>
      </c>
      <c r="H248" s="154">
        <f>'input aan NS afgerond op centen'!F250*100-H$8</f>
        <v>3069</v>
      </c>
      <c r="I248" s="198"/>
      <c r="K248" s="212">
        <f t="shared" si="12"/>
        <v>2106.2999999999997</v>
      </c>
      <c r="L248" s="183"/>
      <c r="M248" s="213">
        <f t="shared" si="13"/>
        <v>3009</v>
      </c>
      <c r="N248" s="214">
        <f t="shared" si="14"/>
        <v>5115</v>
      </c>
    </row>
    <row r="249" spans="1:14">
      <c r="A249" s="125">
        <v>244</v>
      </c>
      <c r="B249" s="126">
        <f t="shared" si="15"/>
        <v>244</v>
      </c>
      <c r="C249" s="153">
        <f>'input aan NS afgerond op centen'!C251*100-C$8</f>
        <v>3012</v>
      </c>
      <c r="D249" s="154">
        <f>'input aan NS afgerond op centen'!B251*100-D$8</f>
        <v>5120</v>
      </c>
      <c r="E249" s="154">
        <f>'input aan NS afgerond op centen'!I251*100-E$8</f>
        <v>2409</v>
      </c>
      <c r="F249" s="154">
        <f>'input aan NS afgerond op centen'!H251*100-F$8</f>
        <v>4097</v>
      </c>
      <c r="G249" s="154">
        <f>'input aan NS afgerond op centen'!G251*100-G$8</f>
        <v>1807</v>
      </c>
      <c r="H249" s="154">
        <f>'input aan NS afgerond op centen'!F251*100-H$8</f>
        <v>3072</v>
      </c>
      <c r="I249" s="198"/>
      <c r="K249" s="212">
        <f t="shared" si="12"/>
        <v>2108.4</v>
      </c>
      <c r="L249" s="183"/>
      <c r="M249" s="213">
        <f t="shared" si="13"/>
        <v>3012</v>
      </c>
      <c r="N249" s="214">
        <f t="shared" si="14"/>
        <v>5120</v>
      </c>
    </row>
    <row r="250" spans="1:14">
      <c r="A250" s="125">
        <v>245</v>
      </c>
      <c r="B250" s="126">
        <f t="shared" si="15"/>
        <v>245</v>
      </c>
      <c r="C250" s="153">
        <f>'input aan NS afgerond op centen'!C252*100-C$8</f>
        <v>3015</v>
      </c>
      <c r="D250" s="154">
        <f>'input aan NS afgerond op centen'!B252*100-D$8</f>
        <v>5125</v>
      </c>
      <c r="E250" s="154">
        <f>'input aan NS afgerond op centen'!I252*100-E$8</f>
        <v>2412</v>
      </c>
      <c r="F250" s="154">
        <f>'input aan NS afgerond op centen'!H252*100-F$8</f>
        <v>4101</v>
      </c>
      <c r="G250" s="154">
        <f>'input aan NS afgerond op centen'!G252*100-G$8</f>
        <v>1809</v>
      </c>
      <c r="H250" s="154">
        <f>'input aan NS afgerond op centen'!F252*100-H$8</f>
        <v>3075</v>
      </c>
      <c r="I250" s="198"/>
      <c r="K250" s="212">
        <f t="shared" si="12"/>
        <v>2110.5</v>
      </c>
      <c r="L250" s="183"/>
      <c r="M250" s="213">
        <f t="shared" si="13"/>
        <v>3015</v>
      </c>
      <c r="N250" s="214">
        <f t="shared" si="14"/>
        <v>5125</v>
      </c>
    </row>
    <row r="251" spans="1:14">
      <c r="A251" s="125">
        <v>246</v>
      </c>
      <c r="B251" s="126">
        <f t="shared" si="15"/>
        <v>246</v>
      </c>
      <c r="C251" s="153">
        <f>'input aan NS afgerond op centen'!C253*100-C$8</f>
        <v>3018</v>
      </c>
      <c r="D251" s="154">
        <f>'input aan NS afgerond op centen'!B253*100-D$8</f>
        <v>5130</v>
      </c>
      <c r="E251" s="154">
        <f>'input aan NS afgerond op centen'!I253*100-E$8</f>
        <v>2414</v>
      </c>
      <c r="F251" s="154">
        <f>'input aan NS afgerond op centen'!H253*100-F$8</f>
        <v>4105</v>
      </c>
      <c r="G251" s="154">
        <f>'input aan NS afgerond op centen'!G253*100-G$8</f>
        <v>1810</v>
      </c>
      <c r="H251" s="154">
        <f>'input aan NS afgerond op centen'!F253*100-H$8</f>
        <v>3078</v>
      </c>
      <c r="I251" s="198"/>
      <c r="K251" s="212">
        <f t="shared" si="12"/>
        <v>2112.6</v>
      </c>
      <c r="L251" s="183"/>
      <c r="M251" s="213">
        <f t="shared" si="13"/>
        <v>3018</v>
      </c>
      <c r="N251" s="214">
        <f t="shared" si="14"/>
        <v>5130</v>
      </c>
    </row>
    <row r="252" spans="1:14">
      <c r="A252" s="125">
        <v>247</v>
      </c>
      <c r="B252" s="126">
        <f t="shared" si="15"/>
        <v>247</v>
      </c>
      <c r="C252" s="153">
        <f>'input aan NS afgerond op centen'!C254*100-C$8</f>
        <v>3021</v>
      </c>
      <c r="D252" s="154">
        <f>'input aan NS afgerond op centen'!B254*100-D$8</f>
        <v>5135</v>
      </c>
      <c r="E252" s="154">
        <f>'input aan NS afgerond op centen'!I254*100-E$8</f>
        <v>2417</v>
      </c>
      <c r="F252" s="154">
        <f>'input aan NS afgerond op centen'!H254*100-F$8</f>
        <v>4109</v>
      </c>
      <c r="G252" s="154">
        <f>'input aan NS afgerond op centen'!G254*100-G$8</f>
        <v>1812</v>
      </c>
      <c r="H252" s="154">
        <f>'input aan NS afgerond op centen'!F254*100-H$8</f>
        <v>3081</v>
      </c>
      <c r="I252" s="198"/>
      <c r="K252" s="212">
        <f t="shared" si="12"/>
        <v>2114.6999999999998</v>
      </c>
      <c r="L252" s="183"/>
      <c r="M252" s="213">
        <f t="shared" si="13"/>
        <v>3021</v>
      </c>
      <c r="N252" s="214">
        <f t="shared" si="14"/>
        <v>5135</v>
      </c>
    </row>
    <row r="253" spans="1:14">
      <c r="A253" s="125">
        <v>248</v>
      </c>
      <c r="B253" s="126">
        <f t="shared" si="15"/>
        <v>248</v>
      </c>
      <c r="C253" s="153">
        <f>'input aan NS afgerond op centen'!C255*100-C$8</f>
        <v>3024</v>
      </c>
      <c r="D253" s="154">
        <f>'input aan NS afgerond op centen'!B255*100-D$8</f>
        <v>5140</v>
      </c>
      <c r="E253" s="154">
        <f>'input aan NS afgerond op centen'!I255*100-E$8</f>
        <v>2419</v>
      </c>
      <c r="F253" s="154">
        <f>'input aan NS afgerond op centen'!H255*100-F$8</f>
        <v>4113</v>
      </c>
      <c r="G253" s="154">
        <f>'input aan NS afgerond op centen'!G255*100-G$8</f>
        <v>1814</v>
      </c>
      <c r="H253" s="154">
        <f>'input aan NS afgerond op centen'!F255*100-H$8</f>
        <v>3084</v>
      </c>
      <c r="I253" s="198"/>
      <c r="K253" s="212">
        <f t="shared" si="12"/>
        <v>2116.7999999999997</v>
      </c>
      <c r="L253" s="183"/>
      <c r="M253" s="213">
        <f t="shared" si="13"/>
        <v>3024</v>
      </c>
      <c r="N253" s="214">
        <f t="shared" si="14"/>
        <v>5140</v>
      </c>
    </row>
    <row r="254" spans="1:14">
      <c r="A254" s="134">
        <v>249</v>
      </c>
      <c r="B254" s="135">
        <f t="shared" si="15"/>
        <v>249</v>
      </c>
      <c r="C254" s="158">
        <f>'input aan NS afgerond op centen'!C256*100-C$8</f>
        <v>3026</v>
      </c>
      <c r="D254" s="155">
        <f>'input aan NS afgerond op centen'!B256*100-D$8</f>
        <v>5145</v>
      </c>
      <c r="E254" s="155">
        <f>'input aan NS afgerond op centen'!I256*100-E$8</f>
        <v>2421</v>
      </c>
      <c r="F254" s="155">
        <f>'input aan NS afgerond op centen'!H256*100-F$8</f>
        <v>4117</v>
      </c>
      <c r="G254" s="155">
        <f>'input aan NS afgerond op centen'!G256*100-G$8</f>
        <v>1815.0000000000002</v>
      </c>
      <c r="H254" s="158">
        <f>'input aan NS afgerond op centen'!F256*100-H$8</f>
        <v>3087</v>
      </c>
      <c r="I254" s="198"/>
      <c r="K254" s="221">
        <f t="shared" si="12"/>
        <v>2118.1999999999998</v>
      </c>
      <c r="L254" s="183"/>
      <c r="M254" s="222">
        <f t="shared" si="13"/>
        <v>3026</v>
      </c>
      <c r="N254" s="223">
        <f t="shared" si="14"/>
        <v>5145</v>
      </c>
    </row>
    <row r="255" spans="1:14" ht="18" customHeight="1" thickBot="1">
      <c r="A255" s="132">
        <v>250</v>
      </c>
      <c r="B255" s="133">
        <v>999</v>
      </c>
      <c r="C255" s="159">
        <f>'input aan NS afgerond op centen'!C257*100-C$8</f>
        <v>3029</v>
      </c>
      <c r="D255" s="160">
        <f>'input aan NS afgerond op centen'!B257*100-D$8</f>
        <v>5150</v>
      </c>
      <c r="E255" s="160">
        <f>'input aan NS afgerond op centen'!I257*100-E$8</f>
        <v>2423</v>
      </c>
      <c r="F255" s="160">
        <f>'input aan NS afgerond op centen'!H257*100-F$8</f>
        <v>4121</v>
      </c>
      <c r="G255" s="160">
        <f>'input aan NS afgerond op centen'!G257*100-G$8</f>
        <v>1817</v>
      </c>
      <c r="H255" s="159">
        <f>'input aan NS afgerond op centen'!F257*100-H$8</f>
        <v>3090</v>
      </c>
      <c r="I255" s="198"/>
      <c r="K255" s="224">
        <f>C255*$K$9</f>
        <v>2120.2999999999997</v>
      </c>
      <c r="L255" s="183"/>
      <c r="M255" s="225">
        <f t="shared" si="13"/>
        <v>3029</v>
      </c>
      <c r="N255" s="226">
        <f t="shared" si="14"/>
        <v>5150</v>
      </c>
    </row>
    <row r="256" spans="1:14">
      <c r="L256" s="183"/>
    </row>
  </sheetData>
  <phoneticPr fontId="24" type="noConversion"/>
  <pageMargins left="0.75" right="0.18" top="0.53" bottom="1" header="0.5" footer="0.5"/>
  <pageSetup paperSize="9" scale="87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7</vt:i4>
      </vt:variant>
      <vt:variant>
        <vt:lpstr>Benoemde bereiken</vt:lpstr>
      </vt:variant>
      <vt:variant>
        <vt:i4>3</vt:i4>
      </vt:variant>
    </vt:vector>
  </HeadingPairs>
  <TitlesOfParts>
    <vt:vector size="10" baseType="lpstr">
      <vt:lpstr>tariefeenheden</vt:lpstr>
      <vt:lpstr>degressie en km-tarief</vt:lpstr>
      <vt:lpstr>rekentabel</vt:lpstr>
      <vt:lpstr>toelichting</vt:lpstr>
      <vt:lpstr>input aan NS afgerond op centen</vt:lpstr>
      <vt:lpstr>point-to-point tbv ROR intern</vt:lpstr>
      <vt:lpstr>tabel EOD 1jan22</vt:lpstr>
      <vt:lpstr>'point-to-point tbv ROR intern'!Afdrukbereik</vt:lpstr>
      <vt:lpstr>rekentabel!Afdrukbereik</vt:lpstr>
      <vt:lpstr>'tabel EOD 1jan22'!Afdrukbereik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Cats, Martijn</cp:lastModifiedBy>
  <cp:lastPrinted>2014-02-06T13:12:43Z</cp:lastPrinted>
  <dcterms:created xsi:type="dcterms:W3CDTF">2013-10-10T12:49:00Z</dcterms:created>
  <dcterms:modified xsi:type="dcterms:W3CDTF">2021-11-19T10:06:44Z</dcterms:modified>
</cp:coreProperties>
</file>